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mc:AlternateContent xmlns:mc="http://schemas.openxmlformats.org/markup-compatibility/2006">
    <mc:Choice Requires="x15">
      <x15ac:absPath xmlns:x15ac="http://schemas.microsoft.com/office/spreadsheetml/2010/11/ac" url="C:\Users\fayis\Downloads\"/>
    </mc:Choice>
  </mc:AlternateContent>
  <xr:revisionPtr revIDLastSave="0" documentId="13_ncr:1_{A8C57725-B0C4-485C-B804-EC4028334CCA}" xr6:coauthVersionLast="47" xr6:coauthVersionMax="47" xr10:uidLastSave="{00000000-0000-0000-0000-000000000000}"/>
  <bookViews>
    <workbookView xWindow="-108" yWindow="-108" windowWidth="23256" windowHeight="13896" activeTab="3" xr2:uid="{00000000-000D-0000-FFFF-FFFF00000000}"/>
  </bookViews>
  <sheets>
    <sheet name="Dashboard" sheetId="4" r:id="rId1"/>
    <sheet name="New voters" sheetId="5" r:id="rId2"/>
    <sheet name="Transformed Data - KE2021" sheetId="1" r:id="rId3"/>
    <sheet name="Alliance" sheetId="2" r:id="rId4"/>
  </sheets>
  <externalReferences>
    <externalReference r:id="rId5"/>
  </externalReferences>
  <definedNames>
    <definedName name="_xlnm._FilterDatabase" localSheetId="3" hidden="1">Alliance!$B$1:$B$53</definedName>
    <definedName name="_xlnm._FilterDatabase" localSheetId="2" hidden="1">'Transformed Data - KE2021'!$A$1:$S$471</definedName>
    <definedName name="Slicer_AC_NAME">#N/A</definedName>
    <definedName name="Slicer_DISTRICT">#N/A</definedName>
    <definedName name="Slicer_DISTRICT1">#N/A</definedName>
  </definedNames>
  <calcPr calcId="191029" forceFullCalc="1"/>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32" i="1" l="1"/>
  <c r="R428" i="1"/>
  <c r="R432" i="1"/>
  <c r="R433" i="1" s="1"/>
  <c r="K344" i="1"/>
  <c r="R344" i="1" s="1"/>
  <c r="K360" i="1"/>
  <c r="R360" i="1" s="1"/>
  <c r="R361" i="1" s="1"/>
  <c r="K308" i="1"/>
  <c r="K149" i="1"/>
  <c r="R149" i="1" s="1"/>
  <c r="R150" i="1" s="1"/>
  <c r="K85" i="1"/>
  <c r="R85" i="1" s="1"/>
  <c r="R86" i="1" s="1"/>
  <c r="K45" i="1"/>
  <c r="R45" i="1" s="1"/>
  <c r="R46" i="1" s="1"/>
  <c r="K449" i="1"/>
  <c r="K468" i="1"/>
  <c r="K467" i="1"/>
  <c r="R467" i="1" s="1"/>
  <c r="R468" i="1" s="1"/>
  <c r="K465" i="1"/>
  <c r="R465" i="1" s="1"/>
  <c r="R464" i="1" s="1"/>
  <c r="K464" i="1"/>
  <c r="K462" i="1"/>
  <c r="K461" i="1"/>
  <c r="R461" i="1" s="1"/>
  <c r="R462" i="1" s="1"/>
  <c r="K459" i="1"/>
  <c r="K458" i="1"/>
  <c r="R458" i="1" s="1"/>
  <c r="R459" i="1" s="1"/>
  <c r="K456" i="1"/>
  <c r="K455" i="1"/>
  <c r="R455" i="1" s="1"/>
  <c r="R456" i="1" s="1"/>
  <c r="K452" i="1"/>
  <c r="R452" i="1" s="1"/>
  <c r="R454" i="1" s="1"/>
  <c r="K450" i="1"/>
  <c r="K446" i="1"/>
  <c r="R446" i="1" s="1"/>
  <c r="R448" i="1" s="1"/>
  <c r="K443" i="1"/>
  <c r="R443" i="1" s="1"/>
  <c r="K440" i="1"/>
  <c r="K439" i="1"/>
  <c r="R439" i="1" s="1"/>
  <c r="R440" i="1" s="1"/>
  <c r="K436" i="1"/>
  <c r="K435" i="1"/>
  <c r="R435" i="1" s="1"/>
  <c r="R436" i="1" s="1"/>
  <c r="K433" i="1"/>
  <c r="K429" i="1"/>
  <c r="R429" i="1" s="1"/>
  <c r="K426" i="1"/>
  <c r="K425" i="1"/>
  <c r="R425" i="1" s="1"/>
  <c r="R426" i="1" s="1"/>
  <c r="K422" i="1"/>
  <c r="R422" i="1" s="1"/>
  <c r="K420" i="1"/>
  <c r="K419" i="1"/>
  <c r="R419" i="1" s="1"/>
  <c r="R421" i="1" s="1"/>
  <c r="K417" i="1"/>
  <c r="K416" i="1"/>
  <c r="R416" i="1" s="1"/>
  <c r="R417" i="1" s="1"/>
  <c r="K414" i="1"/>
  <c r="R414" i="1" s="1"/>
  <c r="R413" i="1" s="1"/>
  <c r="K413" i="1"/>
  <c r="K410" i="1"/>
  <c r="K409" i="1"/>
  <c r="R409" i="1" s="1"/>
  <c r="R410" i="1" s="1"/>
  <c r="K407" i="1"/>
  <c r="K406" i="1"/>
  <c r="R406" i="1" s="1"/>
  <c r="R407" i="1" s="1"/>
  <c r="K403" i="1"/>
  <c r="K402" i="1"/>
  <c r="R402" i="1" s="1"/>
  <c r="R403" i="1" s="1"/>
  <c r="K400" i="1"/>
  <c r="K399" i="1"/>
  <c r="R399" i="1" s="1"/>
  <c r="R400" i="1" s="1"/>
  <c r="K397" i="1"/>
  <c r="R396" i="1"/>
  <c r="R397" i="1" s="1"/>
  <c r="K394" i="1"/>
  <c r="R393" i="1"/>
  <c r="R394" i="1" s="1"/>
  <c r="K391" i="1"/>
  <c r="R391" i="1" s="1"/>
  <c r="R390" i="1" s="1"/>
  <c r="K390" i="1"/>
  <c r="K388" i="1"/>
  <c r="K387" i="1"/>
  <c r="R387" i="1" s="1"/>
  <c r="R388" i="1" s="1"/>
  <c r="K385" i="1"/>
  <c r="K384" i="1"/>
  <c r="R384" i="1" s="1"/>
  <c r="R385" i="1" s="1"/>
  <c r="K382" i="1"/>
  <c r="K381" i="1"/>
  <c r="R381" i="1" s="1"/>
  <c r="R382" i="1" s="1"/>
  <c r="K379" i="1"/>
  <c r="K378" i="1"/>
  <c r="R378" i="1" s="1"/>
  <c r="R379" i="1" s="1"/>
  <c r="K376" i="1"/>
  <c r="K375" i="1"/>
  <c r="R375" i="1" s="1"/>
  <c r="R376" i="1" s="1"/>
  <c r="K373" i="1"/>
  <c r="K372" i="1"/>
  <c r="R372" i="1" s="1"/>
  <c r="R373" i="1" s="1"/>
  <c r="K370" i="1"/>
  <c r="K369" i="1"/>
  <c r="R369" i="1" s="1"/>
  <c r="R370" i="1" s="1"/>
  <c r="K367" i="1"/>
  <c r="K366" i="1"/>
  <c r="R366" i="1" s="1"/>
  <c r="R367" i="1" s="1"/>
  <c r="K364" i="1"/>
  <c r="R364" i="1" s="1"/>
  <c r="R363" i="1" s="1"/>
  <c r="K363" i="1"/>
  <c r="K361" i="1"/>
  <c r="K357" i="1"/>
  <c r="K356" i="1"/>
  <c r="R356" i="1" s="1"/>
  <c r="R357" i="1" s="1"/>
  <c r="K354" i="1"/>
  <c r="K353" i="1"/>
  <c r="R353" i="1" s="1"/>
  <c r="R354" i="1" s="1"/>
  <c r="K351" i="1"/>
  <c r="K350" i="1"/>
  <c r="R350" i="1" s="1"/>
  <c r="R351" i="1" s="1"/>
  <c r="K348" i="1"/>
  <c r="K347" i="1"/>
  <c r="R347" i="1" s="1"/>
  <c r="R348" i="1" s="1"/>
  <c r="K343" i="1"/>
  <c r="R343" i="1" s="1"/>
  <c r="R346" i="1" s="1"/>
  <c r="K341" i="1"/>
  <c r="K340" i="1"/>
  <c r="R340" i="1" s="1"/>
  <c r="R341" i="1" s="1"/>
  <c r="K338" i="1"/>
  <c r="K337" i="1"/>
  <c r="R337" i="1" s="1"/>
  <c r="R338" i="1" s="1"/>
  <c r="K335" i="1"/>
  <c r="R335" i="1" s="1"/>
  <c r="R334" i="1" s="1"/>
  <c r="K334" i="1"/>
  <c r="K332" i="1"/>
  <c r="R332" i="1" s="1"/>
  <c r="R331" i="1" s="1"/>
  <c r="K331" i="1"/>
  <c r="K328" i="1"/>
  <c r="K327" i="1"/>
  <c r="R327" i="1" s="1"/>
  <c r="R328" i="1" s="1"/>
  <c r="K325" i="1"/>
  <c r="K324" i="1"/>
  <c r="R324" i="1" s="1"/>
  <c r="R325" i="1" s="1"/>
  <c r="K321" i="1"/>
  <c r="R321" i="1" s="1"/>
  <c r="R320" i="1" s="1"/>
  <c r="K320" i="1"/>
  <c r="R103" i="1"/>
  <c r="R102" i="1" s="1"/>
  <c r="R99" i="1"/>
  <c r="R101" i="1" s="1"/>
  <c r="R117" i="1"/>
  <c r="R118" i="1" s="1"/>
  <c r="R159" i="1"/>
  <c r="R160" i="1" s="1"/>
  <c r="R470" i="1"/>
  <c r="R471" i="1"/>
  <c r="U4" i="1"/>
  <c r="Q470" i="1"/>
  <c r="Q471" i="1"/>
  <c r="D5" i="5"/>
  <c r="P355" i="1" s="1"/>
  <c r="Q355" i="1" s="1"/>
  <c r="D6" i="5"/>
  <c r="P202" i="1" s="1"/>
  <c r="Q202" i="1" s="1"/>
  <c r="D7" i="5"/>
  <c r="P258" i="1" s="1"/>
  <c r="Q258" i="1" s="1"/>
  <c r="D8" i="5"/>
  <c r="P359" i="1" s="1"/>
  <c r="Q359" i="1" s="1"/>
  <c r="D9" i="5"/>
  <c r="D10" i="5"/>
  <c r="P383" i="1" s="1"/>
  <c r="Q383" i="1" s="1"/>
  <c r="D11" i="5"/>
  <c r="P347" i="1" s="1"/>
  <c r="Q347" i="1" s="1"/>
  <c r="D12" i="5"/>
  <c r="P455" i="1" s="1"/>
  <c r="Q455" i="1" s="1"/>
  <c r="D13" i="5"/>
  <c r="P431" i="1" s="1"/>
  <c r="Q431" i="1" s="1"/>
  <c r="D14" i="5"/>
  <c r="P30" i="1" s="1"/>
  <c r="Q30" i="1" s="1"/>
  <c r="D15" i="5"/>
  <c r="P82" i="1" s="1"/>
  <c r="Q82" i="1" s="1"/>
  <c r="D16" i="5"/>
  <c r="P98" i="1" s="1"/>
  <c r="Q98" i="1" s="1"/>
  <c r="D17" i="5"/>
  <c r="P411" i="1" s="1"/>
  <c r="Q411" i="1" s="1"/>
  <c r="D18" i="5"/>
  <c r="P242" i="1" s="1"/>
  <c r="Q242" i="1" s="1"/>
  <c r="D19" i="5"/>
  <c r="P339" i="1" s="1"/>
  <c r="Q339" i="1" s="1"/>
  <c r="D20" i="5"/>
  <c r="P423" i="1" s="1"/>
  <c r="Q423" i="1" s="1"/>
  <c r="D21" i="5"/>
  <c r="P395" i="1" s="1"/>
  <c r="Q395" i="1" s="1"/>
  <c r="D22" i="5"/>
  <c r="P206" i="1" s="1"/>
  <c r="Q206" i="1" s="1"/>
  <c r="D23" i="5"/>
  <c r="P372" i="1" s="1"/>
  <c r="Q372" i="1" s="1"/>
  <c r="D24" i="5"/>
  <c r="P351" i="1" s="1"/>
  <c r="Q351" i="1" s="1"/>
  <c r="D25" i="5"/>
  <c r="P432" i="1" s="1"/>
  <c r="Q432" i="1" s="1"/>
  <c r="D26" i="5"/>
  <c r="D27" i="5"/>
  <c r="D28" i="5"/>
  <c r="D29" i="5"/>
  <c r="D30" i="5"/>
  <c r="P114" i="1" s="1"/>
  <c r="Q114" i="1" s="1"/>
  <c r="D31" i="5"/>
  <c r="D32" i="5"/>
  <c r="P419" i="1" s="1"/>
  <c r="Q419" i="1" s="1"/>
  <c r="D33" i="5"/>
  <c r="D34" i="5"/>
  <c r="D35" i="5"/>
  <c r="P363" i="1" s="1"/>
  <c r="Q363" i="1" s="1"/>
  <c r="D36" i="5"/>
  <c r="D37" i="5"/>
  <c r="D38" i="5"/>
  <c r="D39" i="5"/>
  <c r="P321" i="1" s="1"/>
  <c r="Q321" i="1" s="1"/>
  <c r="D40" i="5"/>
  <c r="D41" i="5"/>
  <c r="D42" i="5"/>
  <c r="D43" i="5"/>
  <c r="P62" i="1" s="1"/>
  <c r="Q62" i="1" s="1"/>
  <c r="D44" i="5"/>
  <c r="D45" i="5"/>
  <c r="P340" i="1" s="1"/>
  <c r="Q340" i="1" s="1"/>
  <c r="D46" i="5"/>
  <c r="P34" i="1" s="1"/>
  <c r="Q34" i="1" s="1"/>
  <c r="D47" i="5"/>
  <c r="P391" i="1" s="1"/>
  <c r="Q391" i="1" s="1"/>
  <c r="D48" i="5"/>
  <c r="D49" i="5"/>
  <c r="P463" i="1" s="1"/>
  <c r="Q463" i="1" s="1"/>
  <c r="D50" i="5"/>
  <c r="P367" i="1" s="1"/>
  <c r="Q367" i="1" s="1"/>
  <c r="D51" i="5"/>
  <c r="P443" i="1" s="1"/>
  <c r="Q443" i="1" s="1"/>
  <c r="D52" i="5"/>
  <c r="P274" i="1" s="1"/>
  <c r="Q274" i="1" s="1"/>
  <c r="D53" i="5"/>
  <c r="D54" i="5"/>
  <c r="D55" i="5"/>
  <c r="P416" i="1" s="1"/>
  <c r="Q416" i="1" s="1"/>
  <c r="D56" i="5"/>
  <c r="D57" i="5"/>
  <c r="D58" i="5"/>
  <c r="P384" i="1" s="1"/>
  <c r="Q384" i="1" s="1"/>
  <c r="D59" i="5"/>
  <c r="P298" i="1" s="1"/>
  <c r="Q298" i="1" s="1"/>
  <c r="D60" i="5"/>
  <c r="D61" i="5"/>
  <c r="P399" i="1" s="1"/>
  <c r="Q399" i="1" s="1"/>
  <c r="D62" i="5"/>
  <c r="D63" i="5"/>
  <c r="P464" i="1" s="1"/>
  <c r="Q464" i="1" s="1"/>
  <c r="D64" i="5"/>
  <c r="D65" i="5"/>
  <c r="D66" i="5"/>
  <c r="P415" i="1" s="1"/>
  <c r="Q415" i="1" s="1"/>
  <c r="D67" i="5"/>
  <c r="D68" i="5"/>
  <c r="P210" i="1" s="1"/>
  <c r="Q210" i="1" s="1"/>
  <c r="D69" i="5"/>
  <c r="D70" i="5"/>
  <c r="P396" i="1" s="1"/>
  <c r="Q396" i="1" s="1"/>
  <c r="D71" i="5"/>
  <c r="P46" i="1" s="1"/>
  <c r="Q46" i="1" s="1"/>
  <c r="D72" i="5"/>
  <c r="P360" i="1" s="1"/>
  <c r="Q360" i="1" s="1"/>
  <c r="D73" i="5"/>
  <c r="D74" i="5"/>
  <c r="D75" i="5"/>
  <c r="D76" i="5"/>
  <c r="D77" i="5"/>
  <c r="D78" i="5"/>
  <c r="P126" i="1" s="1"/>
  <c r="Q126" i="1" s="1"/>
  <c r="D79" i="5"/>
  <c r="D80" i="5"/>
  <c r="D81" i="5"/>
  <c r="D82" i="5"/>
  <c r="P50" i="1" s="1"/>
  <c r="Q50" i="1" s="1"/>
  <c r="D83" i="5"/>
  <c r="P371" i="1" s="1"/>
  <c r="Q371" i="1" s="1"/>
  <c r="D84" i="5"/>
  <c r="D85" i="5"/>
  <c r="D86" i="5"/>
  <c r="D87" i="5"/>
  <c r="P435" i="1" s="1"/>
  <c r="Q435" i="1" s="1"/>
  <c r="D88" i="5"/>
  <c r="P452" i="1" s="1"/>
  <c r="Q452" i="1" s="1"/>
  <c r="D89" i="5"/>
  <c r="D90" i="5"/>
  <c r="P467" i="1" s="1"/>
  <c r="Q467" i="1" s="1"/>
  <c r="D91" i="5"/>
  <c r="D92" i="5"/>
  <c r="D93" i="5"/>
  <c r="D94" i="5"/>
  <c r="P319" i="1" s="1"/>
  <c r="Q319" i="1" s="1"/>
  <c r="D95" i="5"/>
  <c r="P190" i="1" s="1"/>
  <c r="Q190" i="1" s="1"/>
  <c r="D96" i="5"/>
  <c r="P459" i="1" s="1"/>
  <c r="Q459" i="1" s="1"/>
  <c r="D97" i="5"/>
  <c r="D98" i="5"/>
  <c r="P403" i="1" s="1"/>
  <c r="Q403" i="1" s="1"/>
  <c r="D99" i="5"/>
  <c r="P174" i="1" s="1"/>
  <c r="Q174" i="1" s="1"/>
  <c r="D100" i="5"/>
  <c r="P18" i="1" s="1"/>
  <c r="Q18" i="1" s="1"/>
  <c r="D101" i="5"/>
  <c r="D102" i="5"/>
  <c r="D103" i="5"/>
  <c r="D104" i="5"/>
  <c r="P130" i="1" s="1"/>
  <c r="Q130" i="1" s="1"/>
  <c r="D105" i="5"/>
  <c r="D106" i="5"/>
  <c r="D107" i="5"/>
  <c r="D108" i="5"/>
  <c r="P343" i="1" s="1"/>
  <c r="Q343" i="1" s="1"/>
  <c r="D109" i="5"/>
  <c r="P407" i="1" s="1"/>
  <c r="Q407" i="1" s="1"/>
  <c r="D110" i="5"/>
  <c r="P238" i="1" s="1"/>
  <c r="Q238" i="1" s="1"/>
  <c r="D111" i="5"/>
  <c r="P335" i="1" s="1"/>
  <c r="Q335" i="1" s="1"/>
  <c r="D112" i="5"/>
  <c r="D113" i="5"/>
  <c r="P379" i="1" s="1"/>
  <c r="Q379" i="1" s="1"/>
  <c r="D114" i="5"/>
  <c r="D115" i="5"/>
  <c r="D116" i="5"/>
  <c r="D117" i="5"/>
  <c r="D118" i="5"/>
  <c r="P194" i="1" s="1"/>
  <c r="Q194" i="1" s="1"/>
  <c r="D119" i="5"/>
  <c r="D120" i="5"/>
  <c r="P162" i="1" s="1"/>
  <c r="Q162" i="1" s="1"/>
  <c r="D121" i="5"/>
  <c r="P375" i="1" s="1"/>
  <c r="Q375" i="1" s="1"/>
  <c r="D122" i="5"/>
  <c r="P106" i="1" s="1"/>
  <c r="Q106" i="1" s="1"/>
  <c r="D123" i="5"/>
  <c r="P451" i="1" s="1"/>
  <c r="Q451" i="1" s="1"/>
  <c r="D124" i="5"/>
  <c r="P308" i="1" s="1"/>
  <c r="Q308" i="1" s="1"/>
  <c r="D125" i="5"/>
  <c r="D126" i="5"/>
  <c r="D127" i="5"/>
  <c r="P226" i="1" s="1"/>
  <c r="Q226" i="1" s="1"/>
  <c r="D128" i="5"/>
  <c r="D129" i="5"/>
  <c r="D130" i="5"/>
  <c r="P146" i="1" s="1"/>
  <c r="Q146" i="1" s="1"/>
  <c r="D131" i="5"/>
  <c r="P14" i="1" s="1"/>
  <c r="Q14" i="1" s="1"/>
  <c r="D132" i="5"/>
  <c r="D133" i="5"/>
  <c r="P307" i="1" s="1"/>
  <c r="Q307" i="1" s="1"/>
  <c r="D134" i="5"/>
  <c r="P66" i="1" s="1"/>
  <c r="Q66" i="1" s="1"/>
  <c r="D135" i="5"/>
  <c r="P324" i="1" s="1"/>
  <c r="Q324" i="1" s="1"/>
  <c r="D136" i="5"/>
  <c r="D137" i="5"/>
  <c r="P439" i="1" s="1"/>
  <c r="Q439" i="1" s="1"/>
  <c r="D138" i="5"/>
  <c r="P427" i="1" s="1"/>
  <c r="Q427" i="1" s="1"/>
  <c r="D139" i="5"/>
  <c r="P447" i="1" s="1"/>
  <c r="Q447" i="1" s="1"/>
  <c r="D140" i="5"/>
  <c r="D141" i="5"/>
  <c r="D142" i="5"/>
  <c r="D143" i="5"/>
  <c r="D144" i="5"/>
  <c r="D145" i="5"/>
  <c r="D146" i="5"/>
  <c r="D147" i="5"/>
  <c r="D148" i="5"/>
  <c r="D4" i="5"/>
  <c r="P387" i="1" s="1"/>
  <c r="Q387" i="1" s="1"/>
  <c r="B146" i="5"/>
  <c r="B148" i="5" s="1"/>
  <c r="D256" i="1"/>
  <c r="D359" i="1"/>
  <c r="D349" i="1"/>
  <c r="D430" i="1"/>
  <c r="D82" i="1"/>
  <c r="D412" i="1"/>
  <c r="D424" i="1"/>
  <c r="D393" i="1"/>
  <c r="D373" i="1"/>
  <c r="D433" i="1"/>
  <c r="D281" i="1"/>
  <c r="D421" i="1"/>
  <c r="D312" i="1"/>
  <c r="D321" i="1"/>
  <c r="D260" i="1"/>
  <c r="D390" i="1"/>
  <c r="D271" i="1"/>
  <c r="D418" i="1"/>
  <c r="D182" i="1"/>
  <c r="D300" i="1"/>
  <c r="D157" i="1"/>
  <c r="D399" i="1"/>
  <c r="D415" i="1"/>
  <c r="D101" i="1"/>
  <c r="D287" i="1"/>
  <c r="D396" i="1"/>
  <c r="D45" i="1"/>
  <c r="D361" i="1"/>
  <c r="D58" i="1"/>
  <c r="D132" i="1"/>
  <c r="D370" i="1"/>
  <c r="D297" i="1"/>
  <c r="D436" i="1"/>
  <c r="D120" i="1"/>
  <c r="D223" i="1"/>
  <c r="D346" i="1"/>
  <c r="D76" i="1"/>
  <c r="D107" i="1"/>
  <c r="D309" i="1"/>
  <c r="D324" i="1"/>
  <c r="D427" i="1"/>
  <c r="D387" i="1"/>
  <c r="K469" i="1"/>
  <c r="K466" i="1"/>
  <c r="K463" i="1"/>
  <c r="K460" i="1"/>
  <c r="K457" i="1"/>
  <c r="K454" i="1"/>
  <c r="K453" i="1"/>
  <c r="K451" i="1"/>
  <c r="K448" i="1"/>
  <c r="K447" i="1"/>
  <c r="K445" i="1"/>
  <c r="K444" i="1"/>
  <c r="K442" i="1"/>
  <c r="R442" i="1" s="1"/>
  <c r="K441" i="1"/>
  <c r="K438" i="1"/>
  <c r="R438" i="1" s="1"/>
  <c r="K437" i="1"/>
  <c r="K434" i="1"/>
  <c r="K431" i="1"/>
  <c r="K430" i="1"/>
  <c r="K427" i="1"/>
  <c r="K424" i="1"/>
  <c r="K423" i="1"/>
  <c r="K421" i="1"/>
  <c r="K418" i="1"/>
  <c r="K415" i="1"/>
  <c r="K412" i="1"/>
  <c r="R412" i="1" s="1"/>
  <c r="K411" i="1"/>
  <c r="K408" i="1"/>
  <c r="K405" i="1"/>
  <c r="R405" i="1" s="1"/>
  <c r="K404" i="1"/>
  <c r="K401" i="1"/>
  <c r="K398" i="1"/>
  <c r="K395" i="1"/>
  <c r="K392" i="1"/>
  <c r="K389" i="1"/>
  <c r="K386" i="1"/>
  <c r="K383" i="1"/>
  <c r="K380" i="1"/>
  <c r="K377" i="1"/>
  <c r="K374" i="1"/>
  <c r="K371" i="1"/>
  <c r="K368" i="1"/>
  <c r="K365" i="1"/>
  <c r="K362" i="1"/>
  <c r="K359" i="1"/>
  <c r="R359" i="1" s="1"/>
  <c r="K358" i="1"/>
  <c r="K355" i="1"/>
  <c r="K352" i="1"/>
  <c r="K349" i="1"/>
  <c r="K346" i="1"/>
  <c r="K345" i="1"/>
  <c r="K342" i="1"/>
  <c r="K339" i="1"/>
  <c r="K336" i="1"/>
  <c r="K333" i="1"/>
  <c r="K330" i="1"/>
  <c r="R330" i="1" s="1"/>
  <c r="K329" i="1"/>
  <c r="K326" i="1"/>
  <c r="K323" i="1"/>
  <c r="R323" i="1" s="1"/>
  <c r="K322" i="1"/>
  <c r="K319" i="1"/>
  <c r="K318" i="1"/>
  <c r="R318" i="1" s="1"/>
  <c r="R317" i="1" s="1"/>
  <c r="K316" i="1"/>
  <c r="K315" i="1"/>
  <c r="K314" i="1"/>
  <c r="R314" i="1" s="1"/>
  <c r="R315" i="1" s="1"/>
  <c r="K313" i="1"/>
  <c r="K312" i="1"/>
  <c r="K311" i="1"/>
  <c r="R311" i="1" s="1"/>
  <c r="R312" i="1" s="1"/>
  <c r="K310" i="1"/>
  <c r="K309" i="1"/>
  <c r="R309" i="1" s="1"/>
  <c r="R310" i="1" s="1"/>
  <c r="K307" i="1"/>
  <c r="K306" i="1"/>
  <c r="K305" i="1"/>
  <c r="R305" i="1" s="1"/>
  <c r="R306" i="1" s="1"/>
  <c r="K303" i="1"/>
  <c r="K302" i="1"/>
  <c r="R302" i="1" s="1"/>
  <c r="R303" i="1" s="1"/>
  <c r="K301" i="1"/>
  <c r="K300" i="1"/>
  <c r="R300" i="1" s="1"/>
  <c r="K299" i="1"/>
  <c r="K298" i="1"/>
  <c r="R298" i="1" s="1"/>
  <c r="R299" i="1" s="1"/>
  <c r="K297" i="1"/>
  <c r="K296" i="1"/>
  <c r="R296" i="1" s="1"/>
  <c r="K295" i="1"/>
  <c r="R295" i="1" s="1"/>
  <c r="R294" i="1" s="1"/>
  <c r="K294" i="1"/>
  <c r="K293" i="1"/>
  <c r="K292" i="1"/>
  <c r="R292" i="1" s="1"/>
  <c r="R291" i="1" s="1"/>
  <c r="K291" i="1"/>
  <c r="K290" i="1"/>
  <c r="K289" i="1"/>
  <c r="R289" i="1" s="1"/>
  <c r="K288" i="1"/>
  <c r="K287" i="1"/>
  <c r="R287" i="1" s="1"/>
  <c r="R288" i="1" s="1"/>
  <c r="K286" i="1"/>
  <c r="R286" i="1" s="1"/>
  <c r="K285" i="1"/>
  <c r="R284" i="1"/>
  <c r="R283" i="1" s="1"/>
  <c r="K283" i="1"/>
  <c r="K282" i="1"/>
  <c r="R282" i="1" s="1"/>
  <c r="K281" i="1"/>
  <c r="R280" i="1"/>
  <c r="R279" i="1" s="1"/>
  <c r="K279" i="1"/>
  <c r="K278" i="1"/>
  <c r="K277" i="1"/>
  <c r="R277" i="1" s="1"/>
  <c r="R276" i="1" s="1"/>
  <c r="K276" i="1"/>
  <c r="K275" i="1"/>
  <c r="R275" i="1" s="1"/>
  <c r="K274" i="1"/>
  <c r="K273" i="1"/>
  <c r="R273" i="1" s="1"/>
  <c r="K272" i="1"/>
  <c r="K271" i="1"/>
  <c r="R271" i="1" s="1"/>
  <c r="R272" i="1" s="1"/>
  <c r="K270" i="1"/>
  <c r="K269" i="1"/>
  <c r="R269" i="1" s="1"/>
  <c r="K268" i="1"/>
  <c r="K267" i="1"/>
  <c r="R267" i="1" s="1"/>
  <c r="R268" i="1" s="1"/>
  <c r="K266" i="1"/>
  <c r="K265" i="1"/>
  <c r="R265" i="1" s="1"/>
  <c r="R264" i="1" s="1"/>
  <c r="K264" i="1"/>
  <c r="K263" i="1"/>
  <c r="R263" i="1" s="1"/>
  <c r="K262" i="1"/>
  <c r="K261" i="1"/>
  <c r="K260" i="1"/>
  <c r="R260" i="1" s="1"/>
  <c r="R261" i="1" s="1"/>
  <c r="K259" i="1"/>
  <c r="R259" i="1" s="1"/>
  <c r="K258" i="1"/>
  <c r="R258" i="1" s="1"/>
  <c r="K257" i="1"/>
  <c r="R256" i="1"/>
  <c r="R255" i="1" s="1"/>
  <c r="K255" i="1"/>
  <c r="K254" i="1"/>
  <c r="K253" i="1"/>
  <c r="R253" i="1" s="1"/>
  <c r="R252" i="1" s="1"/>
  <c r="K252" i="1"/>
  <c r="K251" i="1"/>
  <c r="R251" i="1" s="1"/>
  <c r="K250" i="1"/>
  <c r="K249" i="1"/>
  <c r="R249" i="1" s="1"/>
  <c r="K248" i="1"/>
  <c r="R248" i="1" s="1"/>
  <c r="R247" i="1" s="1"/>
  <c r="K247" i="1"/>
  <c r="K246" i="1"/>
  <c r="K245" i="1"/>
  <c r="K244" i="1"/>
  <c r="R244" i="1" s="1"/>
  <c r="R245" i="1" s="1"/>
  <c r="K243" i="1"/>
  <c r="K242" i="1"/>
  <c r="R242" i="1" s="1"/>
  <c r="K241" i="1"/>
  <c r="K240" i="1"/>
  <c r="K239" i="1"/>
  <c r="K238" i="1"/>
  <c r="R238" i="1" s="1"/>
  <c r="R239" i="1" s="1"/>
  <c r="K237" i="1"/>
  <c r="K236" i="1"/>
  <c r="K235" i="1"/>
  <c r="R235" i="1" s="1"/>
  <c r="K234" i="1"/>
  <c r="R234" i="1" s="1"/>
  <c r="K233" i="1"/>
  <c r="K232" i="1"/>
  <c r="K231" i="1"/>
  <c r="R231" i="1" s="1"/>
  <c r="K230" i="1"/>
  <c r="K229" i="1"/>
  <c r="K228" i="1"/>
  <c r="R228" i="1" s="1"/>
  <c r="K227" i="1"/>
  <c r="K226" i="1"/>
  <c r="K225" i="1"/>
  <c r="R225" i="1" s="1"/>
  <c r="R226" i="1" s="1"/>
  <c r="K224" i="1"/>
  <c r="K223" i="1"/>
  <c r="K222" i="1"/>
  <c r="R222" i="1" s="1"/>
  <c r="K221" i="1"/>
  <c r="K220" i="1"/>
  <c r="K219" i="1"/>
  <c r="R219" i="1" s="1"/>
  <c r="R220" i="1" s="1"/>
  <c r="K218" i="1"/>
  <c r="R218" i="1" s="1"/>
  <c r="K217" i="1"/>
  <c r="K216" i="1"/>
  <c r="K215" i="1"/>
  <c r="R215" i="1" s="1"/>
  <c r="R216" i="1" s="1"/>
  <c r="K214" i="1"/>
  <c r="R214" i="1" s="1"/>
  <c r="K212" i="1"/>
  <c r="K211" i="1"/>
  <c r="R211" i="1" s="1"/>
  <c r="K210" i="1"/>
  <c r="K209" i="1"/>
  <c r="K208" i="1"/>
  <c r="R208" i="1" s="1"/>
  <c r="R209" i="1" s="1"/>
  <c r="K207" i="1"/>
  <c r="K206" i="1"/>
  <c r="K205" i="1"/>
  <c r="R205" i="1" s="1"/>
  <c r="R206" i="1" s="1"/>
  <c r="K204" i="1"/>
  <c r="K203" i="1"/>
  <c r="K202" i="1"/>
  <c r="R202" i="1" s="1"/>
  <c r="K201" i="1"/>
  <c r="K200" i="1"/>
  <c r="K199" i="1"/>
  <c r="R199" i="1" s="1"/>
  <c r="R200" i="1" s="1"/>
  <c r="K198" i="1"/>
  <c r="K197" i="1"/>
  <c r="K196" i="1"/>
  <c r="R196" i="1" s="1"/>
  <c r="K195" i="1"/>
  <c r="K194" i="1"/>
  <c r="K193" i="1"/>
  <c r="R193" i="1" s="1"/>
  <c r="R194" i="1" s="1"/>
  <c r="K192" i="1"/>
  <c r="R192" i="1" s="1"/>
  <c r="R191" i="1" s="1"/>
  <c r="K191" i="1"/>
  <c r="K190" i="1"/>
  <c r="K189" i="1"/>
  <c r="K188" i="1"/>
  <c r="K187" i="1"/>
  <c r="R187" i="1" s="1"/>
  <c r="R186" i="1" s="1"/>
  <c r="K185" i="1"/>
  <c r="R185" i="1" s="1"/>
  <c r="R182" i="1" s="1"/>
  <c r="K184" i="1"/>
  <c r="K183" i="1"/>
  <c r="K182" i="1"/>
  <c r="K181" i="1"/>
  <c r="R181" i="1" s="1"/>
  <c r="K180" i="1"/>
  <c r="K179" i="1"/>
  <c r="K178" i="1"/>
  <c r="R178" i="1" s="1"/>
  <c r="K177" i="1"/>
  <c r="K176" i="1"/>
  <c r="K175" i="1"/>
  <c r="R175" i="1" s="1"/>
  <c r="R176" i="1" s="1"/>
  <c r="K174" i="1"/>
  <c r="R174" i="1" s="1"/>
  <c r="K173" i="1"/>
  <c r="K172" i="1"/>
  <c r="K171" i="1"/>
  <c r="R171" i="1" s="1"/>
  <c r="K170" i="1"/>
  <c r="K169" i="1"/>
  <c r="K168" i="1"/>
  <c r="R168" i="1" s="1"/>
  <c r="R169" i="1" s="1"/>
  <c r="K167" i="1"/>
  <c r="R167" i="1" s="1"/>
  <c r="K166" i="1"/>
  <c r="R166" i="1" s="1"/>
  <c r="K165" i="1"/>
  <c r="K164" i="1"/>
  <c r="K163" i="1"/>
  <c r="R163" i="1" s="1"/>
  <c r="K162" i="1"/>
  <c r="R162" i="1" s="1"/>
  <c r="K161" i="1"/>
  <c r="K160" i="1"/>
  <c r="K158" i="1"/>
  <c r="K157" i="1"/>
  <c r="R157" i="1" s="1"/>
  <c r="R156" i="1" s="1"/>
  <c r="K156" i="1"/>
  <c r="K155" i="1"/>
  <c r="R155" i="1" s="1"/>
  <c r="K154" i="1"/>
  <c r="K153" i="1"/>
  <c r="R153" i="1" s="1"/>
  <c r="R152" i="1" s="1"/>
  <c r="K152" i="1"/>
  <c r="K151" i="1"/>
  <c r="K150" i="1"/>
  <c r="K148" i="1"/>
  <c r="R147" i="1"/>
  <c r="K146" i="1"/>
  <c r="K145" i="1"/>
  <c r="K144" i="1"/>
  <c r="R144" i="1" s="1"/>
  <c r="K143" i="1"/>
  <c r="K142" i="1"/>
  <c r="R142" i="1" s="1"/>
  <c r="K141" i="1"/>
  <c r="K140" i="1"/>
  <c r="R140" i="1" s="1"/>
  <c r="K139" i="1"/>
  <c r="R139" i="1" s="1"/>
  <c r="K138" i="1"/>
  <c r="K137" i="1"/>
  <c r="R137" i="1" s="1"/>
  <c r="K136" i="1"/>
  <c r="K135" i="1"/>
  <c r="R135" i="1" s="1"/>
  <c r="K134" i="1"/>
  <c r="K133" i="1"/>
  <c r="K132" i="1"/>
  <c r="R132" i="1" s="1"/>
  <c r="R131" i="1" s="1"/>
  <c r="K131" i="1"/>
  <c r="K130" i="1"/>
  <c r="R129" i="1"/>
  <c r="R128" i="1" s="1"/>
  <c r="K128" i="1"/>
  <c r="K127" i="1"/>
  <c r="K126" i="1"/>
  <c r="R126" i="1" s="1"/>
  <c r="R125" i="1" s="1"/>
  <c r="K125" i="1"/>
  <c r="K124" i="1"/>
  <c r="R124" i="1" s="1"/>
  <c r="K123" i="1"/>
  <c r="K122" i="1"/>
  <c r="R122" i="1" s="1"/>
  <c r="R121" i="1" s="1"/>
  <c r="K121" i="1"/>
  <c r="K120" i="1"/>
  <c r="R120" i="1" s="1"/>
  <c r="K119" i="1"/>
  <c r="K118" i="1"/>
  <c r="K116" i="1"/>
  <c r="R115" i="1"/>
  <c r="R114" i="1" s="1"/>
  <c r="K114" i="1"/>
  <c r="K113" i="1"/>
  <c r="R113" i="1" s="1"/>
  <c r="K112" i="1"/>
  <c r="R111" i="1"/>
  <c r="R110" i="1" s="1"/>
  <c r="K110" i="1"/>
  <c r="K109" i="1"/>
  <c r="R109" i="1" s="1"/>
  <c r="K108" i="1"/>
  <c r="K107" i="1"/>
  <c r="K106" i="1"/>
  <c r="K105" i="1"/>
  <c r="R105" i="1" s="1"/>
  <c r="K104" i="1"/>
  <c r="K102" i="1"/>
  <c r="K101" i="1"/>
  <c r="K98" i="1"/>
  <c r="R98" i="1" s="1"/>
  <c r="K97" i="1"/>
  <c r="K96" i="1"/>
  <c r="K95" i="1"/>
  <c r="R95" i="1" s="1"/>
  <c r="R96" i="1" s="1"/>
  <c r="K94" i="1"/>
  <c r="K93" i="1"/>
  <c r="K92" i="1"/>
  <c r="R92" i="1" s="1"/>
  <c r="R93" i="1" s="1"/>
  <c r="K91" i="1"/>
  <c r="K90" i="1"/>
  <c r="K89" i="1"/>
  <c r="R89" i="1" s="1"/>
  <c r="R90" i="1" s="1"/>
  <c r="K88" i="1"/>
  <c r="R88" i="1" s="1"/>
  <c r="K87" i="1"/>
  <c r="K84" i="1"/>
  <c r="K83" i="1"/>
  <c r="K82" i="1"/>
  <c r="R82" i="1" s="1"/>
  <c r="R83" i="1" s="1"/>
  <c r="K81" i="1"/>
  <c r="K79" i="1"/>
  <c r="R79" i="1" s="1"/>
  <c r="R80" i="1" s="1"/>
  <c r="K78" i="1"/>
  <c r="K77" i="1"/>
  <c r="K76" i="1"/>
  <c r="R76" i="1" s="1"/>
  <c r="R77" i="1" s="1"/>
  <c r="K75" i="1"/>
  <c r="R75" i="1" s="1"/>
  <c r="K74" i="1"/>
  <c r="K73" i="1"/>
  <c r="K72" i="1"/>
  <c r="R72" i="1" s="1"/>
  <c r="R73" i="1" s="1"/>
  <c r="K71" i="1"/>
  <c r="K70" i="1"/>
  <c r="K69" i="1"/>
  <c r="R69" i="1" s="1"/>
  <c r="R70" i="1" s="1"/>
  <c r="K68" i="1"/>
  <c r="R68" i="1" s="1"/>
  <c r="K67" i="1"/>
  <c r="K66" i="1"/>
  <c r="R66" i="1" s="1"/>
  <c r="R65" i="1" s="1"/>
  <c r="K65" i="1"/>
  <c r="K64" i="1"/>
  <c r="K63" i="1"/>
  <c r="R63" i="1" s="1"/>
  <c r="R64" i="1" s="1"/>
  <c r="K62" i="1"/>
  <c r="K61" i="1"/>
  <c r="K60" i="1"/>
  <c r="R60" i="1" s="1"/>
  <c r="R59" i="1" s="1"/>
  <c r="K59" i="1"/>
  <c r="K58" i="1"/>
  <c r="R58" i="1" s="1"/>
  <c r="K57" i="1"/>
  <c r="K56" i="1"/>
  <c r="K55" i="1"/>
  <c r="R55" i="1" s="1"/>
  <c r="R56" i="1" s="1"/>
  <c r="K54" i="1"/>
  <c r="K53" i="1"/>
  <c r="R53" i="1" s="1"/>
  <c r="R54" i="1" s="1"/>
  <c r="K52" i="1"/>
  <c r="K51" i="1"/>
  <c r="R51" i="1" s="1"/>
  <c r="K50" i="1"/>
  <c r="K49" i="1"/>
  <c r="K48" i="1"/>
  <c r="R48" i="1" s="1"/>
  <c r="R49" i="1" s="1"/>
  <c r="K47" i="1"/>
  <c r="K46" i="1"/>
  <c r="K44" i="1"/>
  <c r="R44" i="1" s="1"/>
  <c r="K43" i="1"/>
  <c r="K42" i="1"/>
  <c r="R42" i="1" s="1"/>
  <c r="R43" i="1" s="1"/>
  <c r="K41" i="1"/>
  <c r="R41" i="1" s="1"/>
  <c r="K40" i="1"/>
  <c r="R40" i="1" s="1"/>
  <c r="K39" i="1"/>
  <c r="K38" i="1"/>
  <c r="K37" i="1"/>
  <c r="R37" i="1" s="1"/>
  <c r="R38" i="1" s="1"/>
  <c r="K36" i="1"/>
  <c r="R36" i="1" s="1"/>
  <c r="K35" i="1"/>
  <c r="K34" i="1"/>
  <c r="K33" i="1"/>
  <c r="R33" i="1" s="1"/>
  <c r="R34" i="1" s="1"/>
  <c r="K32" i="1"/>
  <c r="R32" i="1" s="1"/>
  <c r="K31" i="1"/>
  <c r="K30" i="1"/>
  <c r="K29" i="1"/>
  <c r="R29" i="1" s="1"/>
  <c r="R30" i="1" s="1"/>
  <c r="K28" i="1"/>
  <c r="K27" i="1"/>
  <c r="R27" i="1" s="1"/>
  <c r="R26" i="1" s="1"/>
  <c r="K26" i="1"/>
  <c r="K25" i="1"/>
  <c r="K24" i="1"/>
  <c r="K23" i="1"/>
  <c r="R23" i="1" s="1"/>
  <c r="R24" i="1" s="1"/>
  <c r="K22" i="1"/>
  <c r="K21" i="1"/>
  <c r="K20" i="1"/>
  <c r="R20" i="1" s="1"/>
  <c r="R21" i="1" s="1"/>
  <c r="K19" i="1"/>
  <c r="K18" i="1"/>
  <c r="K17" i="1"/>
  <c r="R17" i="1" s="1"/>
  <c r="R18" i="1" s="1"/>
  <c r="K16" i="1"/>
  <c r="K15" i="1"/>
  <c r="K14" i="1"/>
  <c r="R14" i="1" s="1"/>
  <c r="R15" i="1" s="1"/>
  <c r="K13" i="1"/>
  <c r="K12" i="1"/>
  <c r="K11" i="1"/>
  <c r="R11" i="1" s="1"/>
  <c r="R12" i="1" s="1"/>
  <c r="K10" i="1"/>
  <c r="K9" i="1"/>
  <c r="K8" i="1"/>
  <c r="R8" i="1" s="1"/>
  <c r="R9" i="1" s="1"/>
  <c r="K7" i="1"/>
  <c r="R7" i="1" s="1"/>
  <c r="R5" i="1" s="1"/>
  <c r="K6" i="1"/>
  <c r="K5" i="1"/>
  <c r="K4" i="1"/>
  <c r="R4" i="1" s="1"/>
  <c r="R3" i="1" s="1"/>
  <c r="K3" i="1"/>
  <c r="K2" i="1"/>
  <c r="R449" i="1" l="1"/>
  <c r="R304" i="1"/>
  <c r="R177" i="1"/>
  <c r="R161" i="1"/>
  <c r="R170" i="1"/>
  <c r="R146" i="1"/>
  <c r="R143" i="1"/>
  <c r="R441" i="1"/>
  <c r="R138" i="1"/>
  <c r="R345" i="1"/>
  <c r="R165" i="1"/>
  <c r="R164" i="1"/>
  <c r="R52" i="1"/>
  <c r="R173" i="1"/>
  <c r="R172" i="1"/>
  <c r="R190" i="1"/>
  <c r="R180" i="1"/>
  <c r="R179" i="1"/>
  <c r="R223" i="1"/>
  <c r="R437" i="1"/>
  <c r="R229" i="1"/>
  <c r="R184" i="1"/>
  <c r="R134" i="1"/>
  <c r="R158" i="1"/>
  <c r="R444" i="1"/>
  <c r="R62" i="1"/>
  <c r="R232" i="1"/>
  <c r="R236" i="1"/>
  <c r="R212" i="1"/>
  <c r="R213" i="1" s="1"/>
  <c r="R420" i="1"/>
  <c r="R197" i="1"/>
  <c r="R434" i="1"/>
  <c r="R207" i="1"/>
  <c r="R204" i="1"/>
  <c r="R203" i="1"/>
  <c r="R445" i="1"/>
  <c r="R431" i="1"/>
  <c r="R424" i="1"/>
  <c r="R423" i="1"/>
  <c r="R308" i="1"/>
  <c r="R243" i="1"/>
  <c r="R241" i="1"/>
  <c r="R189" i="1"/>
  <c r="R100" i="1"/>
  <c r="R453" i="1"/>
  <c r="R447" i="1"/>
  <c r="R463" i="1"/>
  <c r="R460" i="1"/>
  <c r="R457" i="1"/>
  <c r="R466" i="1"/>
  <c r="R469" i="1"/>
  <c r="R430" i="1"/>
  <c r="R427" i="1"/>
  <c r="R418" i="1"/>
  <c r="R415" i="1"/>
  <c r="R411" i="1"/>
  <c r="R408" i="1"/>
  <c r="R404" i="1"/>
  <c r="R401" i="1"/>
  <c r="R398" i="1"/>
  <c r="R395" i="1"/>
  <c r="R392" i="1"/>
  <c r="R389" i="1"/>
  <c r="R386" i="1"/>
  <c r="R383" i="1"/>
  <c r="R380" i="1"/>
  <c r="R377" i="1"/>
  <c r="R374" i="1"/>
  <c r="R368" i="1"/>
  <c r="R371" i="1"/>
  <c r="R365" i="1"/>
  <c r="R362" i="1"/>
  <c r="R358" i="1"/>
  <c r="R355" i="1"/>
  <c r="R352" i="1"/>
  <c r="R349" i="1"/>
  <c r="R342" i="1"/>
  <c r="R339" i="1"/>
  <c r="R336" i="1"/>
  <c r="R333" i="1"/>
  <c r="R329" i="1"/>
  <c r="R326" i="1"/>
  <c r="R322" i="1"/>
  <c r="R319" i="1"/>
  <c r="R316" i="1"/>
  <c r="R313" i="1"/>
  <c r="R307" i="1"/>
  <c r="R301" i="1"/>
  <c r="R297" i="1"/>
  <c r="R293" i="1"/>
  <c r="R290" i="1"/>
  <c r="R285" i="1"/>
  <c r="R281" i="1"/>
  <c r="R278" i="1"/>
  <c r="R274" i="1"/>
  <c r="R270" i="1"/>
  <c r="R266" i="1"/>
  <c r="R262" i="1"/>
  <c r="R257" i="1"/>
  <c r="R254" i="1"/>
  <c r="R250" i="1"/>
  <c r="R246" i="1"/>
  <c r="R240" i="1"/>
  <c r="R237" i="1"/>
  <c r="R233" i="1"/>
  <c r="R230" i="1"/>
  <c r="R227" i="1"/>
  <c r="R224" i="1"/>
  <c r="R221" i="1"/>
  <c r="R217" i="1"/>
  <c r="R210" i="1"/>
  <c r="R201" i="1"/>
  <c r="R198" i="1"/>
  <c r="R195" i="1"/>
  <c r="R188" i="1"/>
  <c r="R183" i="1"/>
  <c r="R154" i="1"/>
  <c r="R151" i="1"/>
  <c r="R148" i="1"/>
  <c r="R145" i="1"/>
  <c r="R141" i="1"/>
  <c r="R136" i="1"/>
  <c r="R133" i="1"/>
  <c r="R130" i="1"/>
  <c r="R127" i="1"/>
  <c r="R123" i="1"/>
  <c r="R119" i="1"/>
  <c r="R116" i="1"/>
  <c r="R112" i="1"/>
  <c r="R104" i="1"/>
  <c r="R97" i="1"/>
  <c r="R94" i="1"/>
  <c r="R91" i="1"/>
  <c r="R87" i="1"/>
  <c r="R84" i="1"/>
  <c r="R81" i="1"/>
  <c r="R78" i="1"/>
  <c r="R74" i="1"/>
  <c r="R71" i="1"/>
  <c r="R67" i="1"/>
  <c r="R61" i="1"/>
  <c r="R57" i="1"/>
  <c r="R50" i="1"/>
  <c r="R47" i="1"/>
  <c r="R39" i="1"/>
  <c r="R35" i="1"/>
  <c r="R31" i="1"/>
  <c r="R28" i="1"/>
  <c r="R25" i="1"/>
  <c r="R22" i="1"/>
  <c r="R19" i="1"/>
  <c r="R16" i="1"/>
  <c r="R13" i="1"/>
  <c r="R10" i="1"/>
  <c r="R6" i="1"/>
  <c r="R2" i="1"/>
  <c r="R106" i="1"/>
  <c r="P461" i="1"/>
  <c r="Q461" i="1" s="1"/>
  <c r="P267" i="1"/>
  <c r="Q267" i="1" s="1"/>
  <c r="P268" i="1"/>
  <c r="Q268" i="1" s="1"/>
  <c r="P269" i="1"/>
  <c r="Q269" i="1" s="1"/>
  <c r="P155" i="1"/>
  <c r="Q155" i="1" s="1"/>
  <c r="P152" i="1"/>
  <c r="Q152" i="1" s="1"/>
  <c r="P153" i="1"/>
  <c r="Q153" i="1" s="1"/>
  <c r="P283" i="1"/>
  <c r="Q283" i="1" s="1"/>
  <c r="P284" i="1"/>
  <c r="Q284" i="1" s="1"/>
  <c r="P285" i="1"/>
  <c r="Q285" i="1" s="1"/>
  <c r="P151" i="1"/>
  <c r="Q151" i="1" s="1"/>
  <c r="P149" i="1"/>
  <c r="Q149" i="1" s="1"/>
  <c r="P247" i="1"/>
  <c r="Q247" i="1" s="1"/>
  <c r="P251" i="1"/>
  <c r="Q251" i="1" s="1"/>
  <c r="P248" i="1"/>
  <c r="Q248" i="1" s="1"/>
  <c r="P249" i="1"/>
  <c r="Q249" i="1" s="1"/>
  <c r="P315" i="1"/>
  <c r="Q315" i="1" s="1"/>
  <c r="P316" i="1"/>
  <c r="Q316" i="1" s="1"/>
  <c r="P264" i="1"/>
  <c r="Q264" i="1" s="1"/>
  <c r="P265" i="1"/>
  <c r="Q265" i="1" s="1"/>
  <c r="P179" i="1"/>
  <c r="Q179" i="1" s="1"/>
  <c r="P180" i="1"/>
  <c r="Q180" i="1" s="1"/>
  <c r="P199" i="1"/>
  <c r="Q199" i="1" s="1"/>
  <c r="P200" i="1"/>
  <c r="Q200" i="1" s="1"/>
  <c r="P201" i="1"/>
  <c r="Q201" i="1" s="1"/>
  <c r="P75" i="1"/>
  <c r="Q75" i="1" s="1"/>
  <c r="P72" i="1"/>
  <c r="Q72" i="1" s="1"/>
  <c r="P73" i="1"/>
  <c r="Q73" i="1" s="1"/>
  <c r="P184" i="1"/>
  <c r="Q184" i="1" s="1"/>
  <c r="P185" i="1"/>
  <c r="Q185" i="1" s="1"/>
  <c r="P55" i="1"/>
  <c r="Q55" i="1" s="1"/>
  <c r="P56" i="1"/>
  <c r="Q56" i="1" s="1"/>
  <c r="P57" i="1"/>
  <c r="Q57" i="1" s="1"/>
  <c r="P71" i="1"/>
  <c r="Q71" i="1" s="1"/>
  <c r="P69" i="1"/>
  <c r="Q69" i="1" s="1"/>
  <c r="P287" i="1"/>
  <c r="Q287" i="1" s="1"/>
  <c r="P288" i="1"/>
  <c r="Q288" i="1" s="1"/>
  <c r="P289" i="1"/>
  <c r="Q289" i="1" s="1"/>
  <c r="P92" i="1"/>
  <c r="Q92" i="1" s="1"/>
  <c r="P93" i="1"/>
  <c r="Q93" i="1" s="1"/>
  <c r="P183" i="1"/>
  <c r="Q183" i="1" s="1"/>
  <c r="P181" i="1"/>
  <c r="Q181" i="1" s="1"/>
  <c r="P244" i="1"/>
  <c r="Q244" i="1" s="1"/>
  <c r="P245" i="1"/>
  <c r="Q245" i="1" s="1"/>
  <c r="P263" i="1"/>
  <c r="Q263" i="1" s="1"/>
  <c r="P260" i="1"/>
  <c r="Q260" i="1" s="1"/>
  <c r="P261" i="1"/>
  <c r="Q261" i="1" s="1"/>
  <c r="P27" i="1"/>
  <c r="Q27" i="1" s="1"/>
  <c r="P28" i="1"/>
  <c r="Q28" i="1" s="1"/>
  <c r="P327" i="1"/>
  <c r="Q327" i="1" s="1"/>
  <c r="P328" i="1"/>
  <c r="Q328" i="1" s="1"/>
  <c r="P87" i="1"/>
  <c r="Q87" i="1" s="1"/>
  <c r="P88" i="1"/>
  <c r="Q88" i="1" s="1"/>
  <c r="P85" i="1"/>
  <c r="Q85" i="1" s="1"/>
  <c r="P252" i="1"/>
  <c r="Q252" i="1" s="1"/>
  <c r="P253" i="1"/>
  <c r="Q253" i="1" s="1"/>
  <c r="P466" i="1"/>
  <c r="Q466" i="1" s="1"/>
  <c r="P462" i="1"/>
  <c r="Q462" i="1" s="1"/>
  <c r="P458" i="1"/>
  <c r="Q458" i="1" s="1"/>
  <c r="P454" i="1"/>
  <c r="Q454" i="1" s="1"/>
  <c r="P450" i="1"/>
  <c r="Q450" i="1" s="1"/>
  <c r="P446" i="1"/>
  <c r="Q446" i="1" s="1"/>
  <c r="P442" i="1"/>
  <c r="Q442" i="1" s="1"/>
  <c r="P438" i="1"/>
  <c r="Q438" i="1" s="1"/>
  <c r="P434" i="1"/>
  <c r="Q434" i="1" s="1"/>
  <c r="P430" i="1"/>
  <c r="Q430" i="1" s="1"/>
  <c r="P426" i="1"/>
  <c r="Q426" i="1" s="1"/>
  <c r="P422" i="1"/>
  <c r="Q422" i="1" s="1"/>
  <c r="P418" i="1"/>
  <c r="Q418" i="1" s="1"/>
  <c r="P414" i="1"/>
  <c r="Q414" i="1" s="1"/>
  <c r="P410" i="1"/>
  <c r="Q410" i="1" s="1"/>
  <c r="P406" i="1"/>
  <c r="Q406" i="1" s="1"/>
  <c r="P402" i="1"/>
  <c r="Q402" i="1" s="1"/>
  <c r="P398" i="1"/>
  <c r="Q398" i="1" s="1"/>
  <c r="P394" i="1"/>
  <c r="Q394" i="1" s="1"/>
  <c r="P390" i="1"/>
  <c r="Q390" i="1" s="1"/>
  <c r="P386" i="1"/>
  <c r="Q386" i="1" s="1"/>
  <c r="P382" i="1"/>
  <c r="Q382" i="1" s="1"/>
  <c r="P378" i="1"/>
  <c r="Q378" i="1" s="1"/>
  <c r="P374" i="1"/>
  <c r="Q374" i="1" s="1"/>
  <c r="P370" i="1"/>
  <c r="Q370" i="1" s="1"/>
  <c r="P366" i="1"/>
  <c r="Q366" i="1" s="1"/>
  <c r="P362" i="1"/>
  <c r="Q362" i="1" s="1"/>
  <c r="P358" i="1"/>
  <c r="Q358" i="1" s="1"/>
  <c r="P354" i="1"/>
  <c r="Q354" i="1" s="1"/>
  <c r="P350" i="1"/>
  <c r="Q350" i="1" s="1"/>
  <c r="P346" i="1"/>
  <c r="Q346" i="1" s="1"/>
  <c r="P342" i="1"/>
  <c r="Q342" i="1" s="1"/>
  <c r="P337" i="1"/>
  <c r="Q337" i="1" s="1"/>
  <c r="P330" i="1"/>
  <c r="Q330" i="1" s="1"/>
  <c r="P322" i="1"/>
  <c r="Q322" i="1" s="1"/>
  <c r="P314" i="1"/>
  <c r="Q314" i="1" s="1"/>
  <c r="P306" i="1"/>
  <c r="Q306" i="1" s="1"/>
  <c r="P290" i="1"/>
  <c r="Q290" i="1" s="1"/>
  <c r="P178" i="1"/>
  <c r="Q178" i="1" s="1"/>
  <c r="P139" i="1"/>
  <c r="Q139" i="1" s="1"/>
  <c r="P140" i="1"/>
  <c r="Q140" i="1" s="1"/>
  <c r="P141" i="1"/>
  <c r="Q141" i="1" s="1"/>
  <c r="P143" i="1"/>
  <c r="Q143" i="1" s="1"/>
  <c r="P144" i="1"/>
  <c r="Q144" i="1" s="1"/>
  <c r="P145" i="1"/>
  <c r="Q145" i="1" s="1"/>
  <c r="P8" i="1"/>
  <c r="Q8" i="1" s="1"/>
  <c r="P9" i="1"/>
  <c r="Q9" i="1" s="1"/>
  <c r="P168" i="1"/>
  <c r="Q168" i="1" s="1"/>
  <c r="P169" i="1"/>
  <c r="Q169" i="1" s="1"/>
  <c r="P159" i="1"/>
  <c r="Q159" i="1" s="1"/>
  <c r="P160" i="1"/>
  <c r="Q160" i="1" s="1"/>
  <c r="P161" i="1"/>
  <c r="Q161" i="1" s="1"/>
  <c r="P23" i="1"/>
  <c r="Q23" i="1" s="1"/>
  <c r="P24" i="1"/>
  <c r="Q24" i="1" s="1"/>
  <c r="P25" i="1"/>
  <c r="Q25" i="1" s="1"/>
  <c r="P76" i="1"/>
  <c r="Q76" i="1" s="1"/>
  <c r="P77" i="1"/>
  <c r="Q77" i="1" s="1"/>
  <c r="P128" i="1"/>
  <c r="Q128" i="1" s="1"/>
  <c r="P129" i="1"/>
  <c r="Q129" i="1" s="1"/>
  <c r="P19" i="1"/>
  <c r="Q19" i="1" s="1"/>
  <c r="P17" i="1"/>
  <c r="Q17" i="1" s="1"/>
  <c r="P223" i="1"/>
  <c r="Q223" i="1" s="1"/>
  <c r="P224" i="1"/>
  <c r="Q224" i="1" s="1"/>
  <c r="P295" i="1"/>
  <c r="Q295" i="1" s="1"/>
  <c r="P296" i="1"/>
  <c r="Q296" i="1" s="1"/>
  <c r="P131" i="1"/>
  <c r="Q131" i="1" s="1"/>
  <c r="P132" i="1"/>
  <c r="Q132" i="1" s="1"/>
  <c r="P133" i="1"/>
  <c r="Q133" i="1" s="1"/>
  <c r="P215" i="1"/>
  <c r="Q215" i="1" s="1"/>
  <c r="P216" i="1"/>
  <c r="Q216" i="1" s="1"/>
  <c r="P217" i="1"/>
  <c r="Q217" i="1" s="1"/>
  <c r="P208" i="1"/>
  <c r="Q208" i="1" s="1"/>
  <c r="P209" i="1"/>
  <c r="Q209" i="1" s="1"/>
  <c r="P91" i="1"/>
  <c r="Q91" i="1" s="1"/>
  <c r="P89" i="1"/>
  <c r="Q89" i="1" s="1"/>
  <c r="P156" i="1"/>
  <c r="Q156" i="1" s="1"/>
  <c r="P157" i="1"/>
  <c r="Q157" i="1" s="1"/>
  <c r="P111" i="1"/>
  <c r="Q111" i="1" s="1"/>
  <c r="P112" i="1"/>
  <c r="Q112" i="1" s="1"/>
  <c r="P113" i="1"/>
  <c r="Q113" i="1" s="1"/>
  <c r="P271" i="1"/>
  <c r="Q271" i="1" s="1"/>
  <c r="P275" i="1"/>
  <c r="Q275" i="1" s="1"/>
  <c r="P272" i="1"/>
  <c r="Q272" i="1" s="1"/>
  <c r="P273" i="1"/>
  <c r="Q273" i="1" s="1"/>
  <c r="P7" i="1"/>
  <c r="Q7" i="1" s="1"/>
  <c r="P5" i="1"/>
  <c r="Q5" i="1" s="1"/>
  <c r="P11" i="1"/>
  <c r="Q11" i="1" s="1"/>
  <c r="P12" i="1"/>
  <c r="Q12" i="1" s="1"/>
  <c r="P13" i="1"/>
  <c r="Q13" i="1" s="1"/>
  <c r="P231" i="1"/>
  <c r="Q231" i="1" s="1"/>
  <c r="P232" i="1"/>
  <c r="Q232" i="1" s="1"/>
  <c r="P233" i="1"/>
  <c r="Q233" i="1" s="1"/>
  <c r="P311" i="1"/>
  <c r="Q311" i="1" s="1"/>
  <c r="P312" i="1"/>
  <c r="Q312" i="1" s="1"/>
  <c r="P39" i="1"/>
  <c r="Q39" i="1" s="1"/>
  <c r="P40" i="1"/>
  <c r="Q40" i="1" s="1"/>
  <c r="P37" i="1"/>
  <c r="Q37" i="1" s="1"/>
  <c r="P41" i="1"/>
  <c r="Q41" i="1" s="1"/>
  <c r="P95" i="1"/>
  <c r="Q95" i="1" s="1"/>
  <c r="P96" i="1"/>
  <c r="Q96" i="1" s="1"/>
  <c r="P97" i="1"/>
  <c r="Q97" i="1" s="1"/>
  <c r="P469" i="1"/>
  <c r="Q469" i="1" s="1"/>
  <c r="P465" i="1"/>
  <c r="Q465" i="1" s="1"/>
  <c r="P457" i="1"/>
  <c r="Q457" i="1" s="1"/>
  <c r="P453" i="1"/>
  <c r="Q453" i="1" s="1"/>
  <c r="P449" i="1"/>
  <c r="Q449" i="1" s="1"/>
  <c r="P445" i="1"/>
  <c r="Q445" i="1" s="1"/>
  <c r="P441" i="1"/>
  <c r="Q441" i="1" s="1"/>
  <c r="P437" i="1"/>
  <c r="Q437" i="1" s="1"/>
  <c r="P433" i="1"/>
  <c r="Q433" i="1" s="1"/>
  <c r="P429" i="1"/>
  <c r="Q429" i="1" s="1"/>
  <c r="P425" i="1"/>
  <c r="Q425" i="1" s="1"/>
  <c r="P421" i="1"/>
  <c r="Q421" i="1" s="1"/>
  <c r="P417" i="1"/>
  <c r="Q417" i="1" s="1"/>
  <c r="P413" i="1"/>
  <c r="Q413" i="1" s="1"/>
  <c r="P409" i="1"/>
  <c r="Q409" i="1" s="1"/>
  <c r="P405" i="1"/>
  <c r="Q405" i="1" s="1"/>
  <c r="P401" i="1"/>
  <c r="Q401" i="1" s="1"/>
  <c r="P397" i="1"/>
  <c r="Q397" i="1" s="1"/>
  <c r="P393" i="1"/>
  <c r="Q393" i="1" s="1"/>
  <c r="P389" i="1"/>
  <c r="Q389" i="1" s="1"/>
  <c r="P385" i="1"/>
  <c r="Q385" i="1" s="1"/>
  <c r="P381" i="1"/>
  <c r="Q381" i="1" s="1"/>
  <c r="P377" i="1"/>
  <c r="Q377" i="1" s="1"/>
  <c r="P373" i="1"/>
  <c r="Q373" i="1" s="1"/>
  <c r="P369" i="1"/>
  <c r="Q369" i="1" s="1"/>
  <c r="P365" i="1"/>
  <c r="Q365" i="1" s="1"/>
  <c r="P361" i="1"/>
  <c r="Q361" i="1" s="1"/>
  <c r="P357" i="1"/>
  <c r="Q357" i="1" s="1"/>
  <c r="P353" i="1"/>
  <c r="Q353" i="1" s="1"/>
  <c r="P349" i="1"/>
  <c r="Q349" i="1" s="1"/>
  <c r="P345" i="1"/>
  <c r="Q345" i="1" s="1"/>
  <c r="P341" i="1"/>
  <c r="Q341" i="1" s="1"/>
  <c r="P336" i="1"/>
  <c r="Q336" i="1" s="1"/>
  <c r="P329" i="1"/>
  <c r="Q329" i="1" s="1"/>
  <c r="P313" i="1"/>
  <c r="Q313" i="1" s="1"/>
  <c r="P305" i="1"/>
  <c r="Q305" i="1" s="1"/>
  <c r="P297" i="1"/>
  <c r="Q297" i="1" s="1"/>
  <c r="P286" i="1"/>
  <c r="Q286" i="1" s="1"/>
  <c r="P270" i="1"/>
  <c r="Q270" i="1" s="1"/>
  <c r="P254" i="1"/>
  <c r="Q254" i="1" s="1"/>
  <c r="P222" i="1"/>
  <c r="Q222" i="1" s="1"/>
  <c r="P158" i="1"/>
  <c r="Q158" i="1" s="1"/>
  <c r="P142" i="1"/>
  <c r="Q142" i="1" s="1"/>
  <c r="P110" i="1"/>
  <c r="Q110" i="1" s="1"/>
  <c r="P94" i="1"/>
  <c r="Q94" i="1" s="1"/>
  <c r="P78" i="1"/>
  <c r="Q78" i="1" s="1"/>
  <c r="P123" i="1"/>
  <c r="Q123" i="1" s="1"/>
  <c r="P124" i="1"/>
  <c r="Q124" i="1" s="1"/>
  <c r="P121" i="1"/>
  <c r="Q121" i="1" s="1"/>
  <c r="P15" i="1"/>
  <c r="Q15" i="1" s="1"/>
  <c r="P16" i="1"/>
  <c r="Q16" i="1" s="1"/>
  <c r="P227" i="1"/>
  <c r="Q227" i="1" s="1"/>
  <c r="P225" i="1"/>
  <c r="Q225" i="1" s="1"/>
  <c r="P43" i="1"/>
  <c r="Q43" i="1" s="1"/>
  <c r="P44" i="1"/>
  <c r="Q44" i="1" s="1"/>
  <c r="P59" i="1"/>
  <c r="Q59" i="1" s="1"/>
  <c r="P60" i="1"/>
  <c r="Q60" i="1" s="1"/>
  <c r="P61" i="1"/>
  <c r="Q61" i="1" s="1"/>
  <c r="P163" i="1"/>
  <c r="Q163" i="1" s="1"/>
  <c r="P167" i="1"/>
  <c r="Q167" i="1" s="1"/>
  <c r="P164" i="1"/>
  <c r="Q164" i="1" s="1"/>
  <c r="P165" i="1"/>
  <c r="Q165" i="1" s="1"/>
  <c r="P52" i="1"/>
  <c r="Q52" i="1" s="1"/>
  <c r="P53" i="1"/>
  <c r="Q53" i="1" s="1"/>
  <c r="P171" i="1"/>
  <c r="Q171" i="1" s="1"/>
  <c r="P172" i="1"/>
  <c r="Q172" i="1" s="1"/>
  <c r="P173" i="1"/>
  <c r="Q173" i="1" s="1"/>
  <c r="P191" i="1"/>
  <c r="Q191" i="1" s="1"/>
  <c r="P192" i="1"/>
  <c r="Q192" i="1" s="1"/>
  <c r="P119" i="1"/>
  <c r="Q119" i="1" s="1"/>
  <c r="P120" i="1"/>
  <c r="Q120" i="1" s="1"/>
  <c r="P117" i="1"/>
  <c r="Q117" i="1" s="1"/>
  <c r="P2" i="1"/>
  <c r="Q2" i="1" s="1"/>
  <c r="P3" i="1"/>
  <c r="Q3" i="1" s="1"/>
  <c r="P4" i="1"/>
  <c r="Q4" i="1" s="1"/>
  <c r="P135" i="1"/>
  <c r="Q135" i="1" s="1"/>
  <c r="P136" i="1"/>
  <c r="Q136" i="1" s="1"/>
  <c r="P137" i="1"/>
  <c r="Q137" i="1" s="1"/>
  <c r="P47" i="1"/>
  <c r="Q47" i="1" s="1"/>
  <c r="P45" i="1"/>
  <c r="Q45" i="1" s="1"/>
  <c r="P99" i="1"/>
  <c r="Q99" i="1" s="1"/>
  <c r="P100" i="1"/>
  <c r="Q100" i="1" s="1"/>
  <c r="P101" i="1"/>
  <c r="Q101" i="1" s="1"/>
  <c r="P299" i="1"/>
  <c r="Q299" i="1" s="1"/>
  <c r="P300" i="1"/>
  <c r="Q300" i="1" s="1"/>
  <c r="P63" i="1"/>
  <c r="Q63" i="1" s="1"/>
  <c r="P64" i="1"/>
  <c r="Q64" i="1" s="1"/>
  <c r="P323" i="1"/>
  <c r="Q323" i="1" s="1"/>
  <c r="P320" i="1"/>
  <c r="Q320" i="1" s="1"/>
  <c r="P279" i="1"/>
  <c r="Q279" i="1" s="1"/>
  <c r="P280" i="1"/>
  <c r="Q280" i="1" s="1"/>
  <c r="P281" i="1"/>
  <c r="Q281" i="1" s="1"/>
  <c r="P303" i="1"/>
  <c r="Q303" i="1" s="1"/>
  <c r="P304" i="1"/>
  <c r="Q304" i="1" s="1"/>
  <c r="P83" i="1"/>
  <c r="Q83" i="1" s="1"/>
  <c r="P84" i="1"/>
  <c r="Q84" i="1" s="1"/>
  <c r="P255" i="1"/>
  <c r="Q255" i="1" s="1"/>
  <c r="P259" i="1"/>
  <c r="Q259" i="1" s="1"/>
  <c r="P256" i="1"/>
  <c r="Q256" i="1" s="1"/>
  <c r="P257" i="1"/>
  <c r="Q257" i="1" s="1"/>
  <c r="P468" i="1"/>
  <c r="Q468" i="1" s="1"/>
  <c r="P460" i="1"/>
  <c r="Q460" i="1" s="1"/>
  <c r="P456" i="1"/>
  <c r="Q456" i="1" s="1"/>
  <c r="P448" i="1"/>
  <c r="Q448" i="1" s="1"/>
  <c r="P444" i="1"/>
  <c r="Q444" i="1" s="1"/>
  <c r="P440" i="1"/>
  <c r="Q440" i="1" s="1"/>
  <c r="P436" i="1"/>
  <c r="Q436" i="1" s="1"/>
  <c r="P428" i="1"/>
  <c r="Q428" i="1" s="1"/>
  <c r="P424" i="1"/>
  <c r="Q424" i="1" s="1"/>
  <c r="P420" i="1"/>
  <c r="Q420" i="1" s="1"/>
  <c r="P412" i="1"/>
  <c r="Q412" i="1" s="1"/>
  <c r="P408" i="1"/>
  <c r="Q408" i="1" s="1"/>
  <c r="P404" i="1"/>
  <c r="Q404" i="1" s="1"/>
  <c r="P400" i="1"/>
  <c r="Q400" i="1" s="1"/>
  <c r="P392" i="1"/>
  <c r="Q392" i="1" s="1"/>
  <c r="P388" i="1"/>
  <c r="Q388" i="1" s="1"/>
  <c r="P380" i="1"/>
  <c r="Q380" i="1" s="1"/>
  <c r="P376" i="1"/>
  <c r="Q376" i="1" s="1"/>
  <c r="P368" i="1"/>
  <c r="Q368" i="1" s="1"/>
  <c r="P364" i="1"/>
  <c r="Q364" i="1" s="1"/>
  <c r="P356" i="1"/>
  <c r="Q356" i="1" s="1"/>
  <c r="P352" i="1"/>
  <c r="Q352" i="1" s="1"/>
  <c r="P348" i="1"/>
  <c r="Q348" i="1" s="1"/>
  <c r="P344" i="1"/>
  <c r="Q344" i="1" s="1"/>
  <c r="P334" i="1"/>
  <c r="Q334" i="1" s="1"/>
  <c r="P326" i="1"/>
  <c r="Q326" i="1" s="1"/>
  <c r="P318" i="1"/>
  <c r="Q318" i="1" s="1"/>
  <c r="P310" i="1"/>
  <c r="Q310" i="1" s="1"/>
  <c r="P302" i="1"/>
  <c r="Q302" i="1" s="1"/>
  <c r="P294" i="1"/>
  <c r="Q294" i="1" s="1"/>
  <c r="P282" i="1"/>
  <c r="Q282" i="1" s="1"/>
  <c r="P266" i="1"/>
  <c r="Q266" i="1" s="1"/>
  <c r="P250" i="1"/>
  <c r="Q250" i="1" s="1"/>
  <c r="P234" i="1"/>
  <c r="Q234" i="1" s="1"/>
  <c r="P218" i="1"/>
  <c r="Q218" i="1" s="1"/>
  <c r="P186" i="1"/>
  <c r="Q186" i="1" s="1"/>
  <c r="P170" i="1"/>
  <c r="Q170" i="1" s="1"/>
  <c r="P154" i="1"/>
  <c r="Q154" i="1" s="1"/>
  <c r="P138" i="1"/>
  <c r="Q138" i="1" s="1"/>
  <c r="P122" i="1"/>
  <c r="Q122" i="1" s="1"/>
  <c r="P90" i="1"/>
  <c r="Q90" i="1" s="1"/>
  <c r="P74" i="1"/>
  <c r="Q74" i="1" s="1"/>
  <c r="P58" i="1"/>
  <c r="Q58" i="1" s="1"/>
  <c r="P42" i="1"/>
  <c r="Q42" i="1" s="1"/>
  <c r="P26" i="1"/>
  <c r="Q26" i="1" s="1"/>
  <c r="P10" i="1"/>
  <c r="Q10" i="1" s="1"/>
  <c r="P219" i="1"/>
  <c r="Q219" i="1" s="1"/>
  <c r="P220" i="1"/>
  <c r="Q220" i="1" s="1"/>
  <c r="P221" i="1"/>
  <c r="Q221" i="1" s="1"/>
  <c r="P67" i="1"/>
  <c r="Q67" i="1" s="1"/>
  <c r="P68" i="1"/>
  <c r="Q68" i="1" s="1"/>
  <c r="P65" i="1"/>
  <c r="Q65" i="1" s="1"/>
  <c r="P147" i="1"/>
  <c r="Q147" i="1" s="1"/>
  <c r="P148" i="1"/>
  <c r="Q148" i="1" s="1"/>
  <c r="P276" i="1"/>
  <c r="Q276" i="1" s="1"/>
  <c r="P277" i="1"/>
  <c r="Q277" i="1" s="1"/>
  <c r="P107" i="1"/>
  <c r="Q107" i="1" s="1"/>
  <c r="P108" i="1"/>
  <c r="Q108" i="1" s="1"/>
  <c r="P109" i="1"/>
  <c r="Q109" i="1" s="1"/>
  <c r="P195" i="1"/>
  <c r="Q195" i="1" s="1"/>
  <c r="P193" i="1"/>
  <c r="Q193" i="1" s="1"/>
  <c r="P175" i="1"/>
  <c r="Q175" i="1" s="1"/>
  <c r="P176" i="1"/>
  <c r="Q176" i="1" s="1"/>
  <c r="P177" i="1"/>
  <c r="Q177" i="1" s="1"/>
  <c r="P239" i="1"/>
  <c r="Q239" i="1" s="1"/>
  <c r="P240" i="1"/>
  <c r="Q240" i="1" s="1"/>
  <c r="P291" i="1"/>
  <c r="Q291" i="1" s="1"/>
  <c r="P292" i="1"/>
  <c r="Q292" i="1" s="1"/>
  <c r="P79" i="1"/>
  <c r="Q79" i="1" s="1"/>
  <c r="P80" i="1"/>
  <c r="Q80" i="1" s="1"/>
  <c r="P81" i="1"/>
  <c r="Q81" i="1" s="1"/>
  <c r="P228" i="1"/>
  <c r="Q228" i="1" s="1"/>
  <c r="P229" i="1"/>
  <c r="Q229" i="1" s="1"/>
  <c r="P51" i="1"/>
  <c r="Q51" i="1" s="1"/>
  <c r="P48" i="1"/>
  <c r="Q48" i="1" s="1"/>
  <c r="P49" i="1"/>
  <c r="Q49" i="1" s="1"/>
  <c r="P127" i="1"/>
  <c r="Q127" i="1" s="1"/>
  <c r="P125" i="1"/>
  <c r="Q125" i="1" s="1"/>
  <c r="P187" i="1"/>
  <c r="Q187" i="1" s="1"/>
  <c r="P188" i="1"/>
  <c r="Q188" i="1" s="1"/>
  <c r="P189" i="1"/>
  <c r="Q189" i="1" s="1"/>
  <c r="P331" i="1"/>
  <c r="Q331" i="1" s="1"/>
  <c r="P332" i="1"/>
  <c r="Q332" i="1" s="1"/>
  <c r="P103" i="1"/>
  <c r="Q103" i="1" s="1"/>
  <c r="P104" i="1"/>
  <c r="Q104" i="1" s="1"/>
  <c r="P105" i="1"/>
  <c r="Q105" i="1" s="1"/>
  <c r="P35" i="1"/>
  <c r="Q35" i="1" s="1"/>
  <c r="P36" i="1"/>
  <c r="Q36" i="1" s="1"/>
  <c r="P33" i="1"/>
  <c r="Q33" i="1" s="1"/>
  <c r="P20" i="1"/>
  <c r="Q20" i="1" s="1"/>
  <c r="P21" i="1"/>
  <c r="Q21" i="1" s="1"/>
  <c r="P235" i="1"/>
  <c r="Q235" i="1" s="1"/>
  <c r="P236" i="1"/>
  <c r="Q236" i="1" s="1"/>
  <c r="P237" i="1"/>
  <c r="Q237" i="1" s="1"/>
  <c r="P211" i="1"/>
  <c r="Q211" i="1" s="1"/>
  <c r="P212" i="1"/>
  <c r="Q212" i="1" s="1"/>
  <c r="P213" i="1"/>
  <c r="Q213" i="1" s="1"/>
  <c r="P115" i="1"/>
  <c r="Q115" i="1" s="1"/>
  <c r="P116" i="1"/>
  <c r="Q116" i="1" s="1"/>
  <c r="P196" i="1"/>
  <c r="Q196" i="1" s="1"/>
  <c r="P197" i="1"/>
  <c r="Q197" i="1" s="1"/>
  <c r="P207" i="1"/>
  <c r="Q207" i="1" s="1"/>
  <c r="P205" i="1"/>
  <c r="Q205" i="1" s="1"/>
  <c r="P243" i="1"/>
  <c r="Q243" i="1" s="1"/>
  <c r="P241" i="1"/>
  <c r="Q241" i="1" s="1"/>
  <c r="P31" i="1"/>
  <c r="Q31" i="1" s="1"/>
  <c r="P32" i="1"/>
  <c r="Q32" i="1" s="1"/>
  <c r="P29" i="1"/>
  <c r="Q29" i="1" s="1"/>
  <c r="P203" i="1"/>
  <c r="Q203" i="1" s="1"/>
  <c r="P204" i="1"/>
  <c r="Q204" i="1" s="1"/>
  <c r="P338" i="1"/>
  <c r="Q338" i="1" s="1"/>
  <c r="P333" i="1"/>
  <c r="Q333" i="1" s="1"/>
  <c r="P325" i="1"/>
  <c r="Q325" i="1" s="1"/>
  <c r="P317" i="1"/>
  <c r="Q317" i="1" s="1"/>
  <c r="P309" i="1"/>
  <c r="Q309" i="1" s="1"/>
  <c r="P301" i="1"/>
  <c r="Q301" i="1" s="1"/>
  <c r="P293" i="1"/>
  <c r="Q293" i="1" s="1"/>
  <c r="P278" i="1"/>
  <c r="Q278" i="1" s="1"/>
  <c r="P262" i="1"/>
  <c r="Q262" i="1" s="1"/>
  <c r="P246" i="1"/>
  <c r="Q246" i="1" s="1"/>
  <c r="P230" i="1"/>
  <c r="Q230" i="1" s="1"/>
  <c r="P214" i="1"/>
  <c r="Q214" i="1" s="1"/>
  <c r="P198" i="1"/>
  <c r="Q198" i="1" s="1"/>
  <c r="P182" i="1"/>
  <c r="Q182" i="1" s="1"/>
  <c r="P166" i="1"/>
  <c r="Q166" i="1" s="1"/>
  <c r="P150" i="1"/>
  <c r="Q150" i="1" s="1"/>
  <c r="P134" i="1"/>
  <c r="Q134" i="1" s="1"/>
  <c r="P118" i="1"/>
  <c r="Q118" i="1" s="1"/>
  <c r="P102" i="1"/>
  <c r="Q102" i="1" s="1"/>
  <c r="P86" i="1"/>
  <c r="Q86" i="1" s="1"/>
  <c r="P70" i="1"/>
  <c r="Q70" i="1" s="1"/>
  <c r="P54" i="1"/>
  <c r="Q54" i="1" s="1"/>
  <c r="P38" i="1"/>
  <c r="Q38" i="1" s="1"/>
  <c r="P22" i="1"/>
  <c r="Q22" i="1" s="1"/>
  <c r="P6" i="1"/>
  <c r="Q6" i="1" s="1"/>
  <c r="D459" i="1"/>
  <c r="D275" i="1"/>
  <c r="D422" i="1"/>
  <c r="D443" i="1"/>
  <c r="D455" i="1"/>
  <c r="D394" i="1"/>
  <c r="D358" i="1"/>
  <c r="D451" i="1"/>
  <c r="D410" i="1"/>
  <c r="D463" i="1"/>
  <c r="D447" i="1"/>
  <c r="D431" i="1"/>
  <c r="D406" i="1"/>
  <c r="D219" i="1"/>
  <c r="D221" i="1"/>
  <c r="D220" i="1"/>
  <c r="D68" i="1"/>
  <c r="D66" i="1"/>
  <c r="D65" i="1"/>
  <c r="D67" i="1"/>
  <c r="D147" i="1"/>
  <c r="D146" i="1"/>
  <c r="D148" i="1"/>
  <c r="D276" i="1"/>
  <c r="D277" i="1"/>
  <c r="D195" i="1"/>
  <c r="D193" i="1"/>
  <c r="D177" i="1"/>
  <c r="D175" i="1"/>
  <c r="D239" i="1"/>
  <c r="D238" i="1"/>
  <c r="D291" i="1"/>
  <c r="D292" i="1"/>
  <c r="D293" i="1"/>
  <c r="D80" i="1"/>
  <c r="D79" i="1"/>
  <c r="D81" i="1"/>
  <c r="D402" i="1"/>
  <c r="D319" i="1"/>
  <c r="D317" i="1"/>
  <c r="D230" i="1"/>
  <c r="D228" i="1"/>
  <c r="D229" i="1"/>
  <c r="D49" i="1"/>
  <c r="D51" i="1"/>
  <c r="D48" i="1"/>
  <c r="D50" i="1"/>
  <c r="D127" i="1"/>
  <c r="D125" i="1"/>
  <c r="D189" i="1"/>
  <c r="D187" i="1"/>
  <c r="D331" i="1"/>
  <c r="D332" i="1"/>
  <c r="D333" i="1"/>
  <c r="D384" i="1"/>
  <c r="D105" i="1"/>
  <c r="D103" i="1"/>
  <c r="D102" i="1"/>
  <c r="D104" i="1"/>
  <c r="D368" i="1"/>
  <c r="D366" i="1"/>
  <c r="D33" i="1"/>
  <c r="D35" i="1"/>
  <c r="D34" i="1"/>
  <c r="D36" i="1"/>
  <c r="D21" i="1"/>
  <c r="D22" i="1"/>
  <c r="D236" i="1"/>
  <c r="D237" i="1"/>
  <c r="D213" i="1"/>
  <c r="D211" i="1"/>
  <c r="D214" i="1"/>
  <c r="D114" i="1"/>
  <c r="D116" i="1"/>
  <c r="D115" i="1"/>
  <c r="D198" i="1"/>
  <c r="D196" i="1"/>
  <c r="D197" i="1"/>
  <c r="D207" i="1"/>
  <c r="D205" i="1"/>
  <c r="D242" i="1"/>
  <c r="D241" i="1"/>
  <c r="D243" i="1"/>
  <c r="D30" i="1"/>
  <c r="D32" i="1"/>
  <c r="D29" i="1"/>
  <c r="D31" i="1"/>
  <c r="D383" i="1"/>
  <c r="D381" i="1"/>
  <c r="D204" i="1"/>
  <c r="D202" i="1"/>
  <c r="D203" i="1"/>
  <c r="D467" i="1"/>
  <c r="D426" i="1"/>
  <c r="D414" i="1"/>
  <c r="D398" i="1"/>
  <c r="D385" i="1"/>
  <c r="D206" i="1"/>
  <c r="D269" i="1"/>
  <c r="D270" i="1"/>
  <c r="D267" i="1"/>
  <c r="D439" i="1"/>
  <c r="D307" i="1"/>
  <c r="D305" i="1"/>
  <c r="D155" i="1"/>
  <c r="D153" i="1"/>
  <c r="D152" i="1"/>
  <c r="D154" i="1"/>
  <c r="D285" i="1"/>
  <c r="D286" i="1"/>
  <c r="D283" i="1"/>
  <c r="D377" i="1"/>
  <c r="D375" i="1"/>
  <c r="D150" i="1"/>
  <c r="D149" i="1"/>
  <c r="D380" i="1"/>
  <c r="D378" i="1"/>
  <c r="D248" i="1"/>
  <c r="D249" i="1"/>
  <c r="D250" i="1"/>
  <c r="D251" i="1"/>
  <c r="D316" i="1"/>
  <c r="D314" i="1"/>
  <c r="D264" i="1"/>
  <c r="D266" i="1"/>
  <c r="D180" i="1"/>
  <c r="D178" i="1"/>
  <c r="D179" i="1"/>
  <c r="D201" i="1"/>
  <c r="D199" i="1"/>
  <c r="D74" i="1"/>
  <c r="D72" i="1"/>
  <c r="D73" i="1"/>
  <c r="D75" i="1"/>
  <c r="D186" i="1"/>
  <c r="D184" i="1"/>
  <c r="D185" i="1"/>
  <c r="D55" i="1"/>
  <c r="D57" i="1"/>
  <c r="D60" i="1"/>
  <c r="D59" i="1"/>
  <c r="D61" i="1"/>
  <c r="D56" i="1"/>
  <c r="D71" i="1"/>
  <c r="D69" i="1"/>
  <c r="D288" i="1"/>
  <c r="D289" i="1"/>
  <c r="D290" i="1"/>
  <c r="D92" i="1"/>
  <c r="D94" i="1"/>
  <c r="D93" i="1"/>
  <c r="D183" i="1"/>
  <c r="D181" i="1"/>
  <c r="D245" i="1"/>
  <c r="D244" i="1"/>
  <c r="D246" i="1"/>
  <c r="D340" i="1"/>
  <c r="D341" i="1"/>
  <c r="D342" i="1"/>
  <c r="D261" i="1"/>
  <c r="D262" i="1"/>
  <c r="D263" i="1"/>
  <c r="D27" i="1"/>
  <c r="D28" i="1"/>
  <c r="D328" i="1"/>
  <c r="D329" i="1"/>
  <c r="D330" i="1"/>
  <c r="D86" i="1"/>
  <c r="D88" i="1"/>
  <c r="D85" i="1"/>
  <c r="D87" i="1"/>
  <c r="D253" i="1"/>
  <c r="D254" i="1"/>
  <c r="D353" i="1"/>
  <c r="D354" i="1"/>
  <c r="D466" i="1"/>
  <c r="D462" i="1"/>
  <c r="D458" i="1"/>
  <c r="D454" i="1"/>
  <c r="D450" i="1"/>
  <c r="D446" i="1"/>
  <c r="D442" i="1"/>
  <c r="D438" i="1"/>
  <c r="D434" i="1"/>
  <c r="D429" i="1"/>
  <c r="D425" i="1"/>
  <c r="D417" i="1"/>
  <c r="D413" i="1"/>
  <c r="D409" i="1"/>
  <c r="D405" i="1"/>
  <c r="D401" i="1"/>
  <c r="D397" i="1"/>
  <c r="D389" i="1"/>
  <c r="D382" i="1"/>
  <c r="D284" i="1"/>
  <c r="D240" i="1"/>
  <c r="D200" i="1"/>
  <c r="D176" i="1"/>
  <c r="D151" i="1"/>
  <c r="D126" i="1"/>
  <c r="D26" i="1"/>
  <c r="D139" i="1"/>
  <c r="D141" i="1"/>
  <c r="D140" i="1"/>
  <c r="D142" i="1"/>
  <c r="D144" i="1"/>
  <c r="D143" i="1"/>
  <c r="D9" i="1"/>
  <c r="D8" i="1"/>
  <c r="D10" i="1"/>
  <c r="D169" i="1"/>
  <c r="D168" i="1"/>
  <c r="D310" i="1"/>
  <c r="D308" i="1"/>
  <c r="D161" i="1"/>
  <c r="D159" i="1"/>
  <c r="D160" i="1"/>
  <c r="D162" i="1"/>
  <c r="D24" i="1"/>
  <c r="D23" i="1"/>
  <c r="D25" i="1"/>
  <c r="D77" i="1"/>
  <c r="D78" i="1"/>
  <c r="D343" i="1"/>
  <c r="D344" i="1"/>
  <c r="D345" i="1"/>
  <c r="D130" i="1"/>
  <c r="D128" i="1"/>
  <c r="D129" i="1"/>
  <c r="D18" i="1"/>
  <c r="D17" i="1"/>
  <c r="D19" i="1"/>
  <c r="D224" i="1"/>
  <c r="D222" i="1"/>
  <c r="D294" i="1"/>
  <c r="D295" i="1"/>
  <c r="D296" i="1"/>
  <c r="D133" i="1"/>
  <c r="D131" i="1"/>
  <c r="D216" i="1"/>
  <c r="D218" i="1"/>
  <c r="D215" i="1"/>
  <c r="D217" i="1"/>
  <c r="D362" i="1"/>
  <c r="D360" i="1"/>
  <c r="D210" i="1"/>
  <c r="D208" i="1"/>
  <c r="D209" i="1"/>
  <c r="D89" i="1"/>
  <c r="D91" i="1"/>
  <c r="D90" i="1"/>
  <c r="D158" i="1"/>
  <c r="D156" i="1"/>
  <c r="D111" i="1"/>
  <c r="D113" i="1"/>
  <c r="D110" i="1"/>
  <c r="D112" i="1"/>
  <c r="D272" i="1"/>
  <c r="D273" i="1"/>
  <c r="D274" i="1"/>
  <c r="D6" i="1"/>
  <c r="D5" i="1"/>
  <c r="D7" i="1"/>
  <c r="D12" i="1"/>
  <c r="D11" i="1"/>
  <c r="D13" i="1"/>
  <c r="D233" i="1"/>
  <c r="D232" i="1"/>
  <c r="D234" i="1"/>
  <c r="D313" i="1"/>
  <c r="D311" i="1"/>
  <c r="D40" i="1"/>
  <c r="D38" i="1"/>
  <c r="D41" i="1"/>
  <c r="D37" i="1"/>
  <c r="D350" i="1"/>
  <c r="D351" i="1"/>
  <c r="D95" i="1"/>
  <c r="D97" i="1"/>
  <c r="D96" i="1"/>
  <c r="D98" i="1"/>
  <c r="D469" i="1"/>
  <c r="D465" i="1"/>
  <c r="D461" i="1"/>
  <c r="D457" i="1"/>
  <c r="D453" i="1"/>
  <c r="D449" i="1"/>
  <c r="D445" i="1"/>
  <c r="D441" i="1"/>
  <c r="D437" i="1"/>
  <c r="D432" i="1"/>
  <c r="D420" i="1"/>
  <c r="D416" i="1"/>
  <c r="D408" i="1"/>
  <c r="D404" i="1"/>
  <c r="D400" i="1"/>
  <c r="D392" i="1"/>
  <c r="D388" i="1"/>
  <c r="D379" i="1"/>
  <c r="D367" i="1"/>
  <c r="D355" i="1"/>
  <c r="D318" i="1"/>
  <c r="D306" i="1"/>
  <c r="D268" i="1"/>
  <c r="D252" i="1"/>
  <c r="D235" i="1"/>
  <c r="D194" i="1"/>
  <c r="D170" i="1"/>
  <c r="D145" i="1"/>
  <c r="D70" i="1"/>
  <c r="D20" i="1"/>
  <c r="D108" i="1"/>
  <c r="D106" i="1"/>
  <c r="D109" i="1"/>
  <c r="D124" i="1"/>
  <c r="D122" i="1"/>
  <c r="D121" i="1"/>
  <c r="D123" i="1"/>
  <c r="D325" i="1"/>
  <c r="D326" i="1"/>
  <c r="D15" i="1"/>
  <c r="D16" i="1"/>
  <c r="D227" i="1"/>
  <c r="D225" i="1"/>
  <c r="D226" i="1"/>
  <c r="D43" i="1"/>
  <c r="D44" i="1"/>
  <c r="D42" i="1"/>
  <c r="D334" i="1"/>
  <c r="D335" i="1"/>
  <c r="D336" i="1"/>
  <c r="D164" i="1"/>
  <c r="D166" i="1"/>
  <c r="D165" i="1"/>
  <c r="D167" i="1"/>
  <c r="D52" i="1"/>
  <c r="D54" i="1"/>
  <c r="D53" i="1"/>
  <c r="D174" i="1"/>
  <c r="D172" i="1"/>
  <c r="D171" i="1"/>
  <c r="D173" i="1"/>
  <c r="D192" i="1"/>
  <c r="D190" i="1"/>
  <c r="D191" i="1"/>
  <c r="D117" i="1"/>
  <c r="D119" i="1"/>
  <c r="D118" i="1"/>
  <c r="D371" i="1"/>
  <c r="D369" i="1"/>
  <c r="D2" i="1"/>
  <c r="D3" i="1"/>
  <c r="D4" i="1"/>
  <c r="D136" i="1"/>
  <c r="D134" i="1"/>
  <c r="D135" i="1"/>
  <c r="D137" i="1"/>
  <c r="D46" i="1"/>
  <c r="D47" i="1"/>
  <c r="D100" i="1"/>
  <c r="D99" i="1"/>
  <c r="D301" i="1"/>
  <c r="D298" i="1"/>
  <c r="D299" i="1"/>
  <c r="D63" i="1"/>
  <c r="D62" i="1"/>
  <c r="D322" i="1"/>
  <c r="D323" i="1"/>
  <c r="D320" i="1"/>
  <c r="D365" i="1"/>
  <c r="D363" i="1"/>
  <c r="D282" i="1"/>
  <c r="D279" i="1"/>
  <c r="D280" i="1"/>
  <c r="D304" i="1"/>
  <c r="D302" i="1"/>
  <c r="D374" i="1"/>
  <c r="D372" i="1"/>
  <c r="D337" i="1"/>
  <c r="D338" i="1"/>
  <c r="D339" i="1"/>
  <c r="D83" i="1"/>
  <c r="D84" i="1"/>
  <c r="D347" i="1"/>
  <c r="D348" i="1"/>
  <c r="D258" i="1"/>
  <c r="D257" i="1"/>
  <c r="D259" i="1"/>
  <c r="D255" i="1"/>
  <c r="D468" i="1"/>
  <c r="D464" i="1"/>
  <c r="D460" i="1"/>
  <c r="D456" i="1"/>
  <c r="D452" i="1"/>
  <c r="D448" i="1"/>
  <c r="D444" i="1"/>
  <c r="D440" i="1"/>
  <c r="D435" i="1"/>
  <c r="D428" i="1"/>
  <c r="D423" i="1"/>
  <c r="D419" i="1"/>
  <c r="D411" i="1"/>
  <c r="D407" i="1"/>
  <c r="D403" i="1"/>
  <c r="D395" i="1"/>
  <c r="D391" i="1"/>
  <c r="D386" i="1"/>
  <c r="D376" i="1"/>
  <c r="D364" i="1"/>
  <c r="D352" i="1"/>
  <c r="D327" i="1"/>
  <c r="D315" i="1"/>
  <c r="D303" i="1"/>
  <c r="D278" i="1"/>
  <c r="D265" i="1"/>
  <c r="D247" i="1"/>
  <c r="D231" i="1"/>
  <c r="D212" i="1"/>
  <c r="D188" i="1"/>
  <c r="D163" i="1"/>
  <c r="D138" i="1"/>
  <c r="D64" i="1"/>
  <c r="D39" i="1"/>
  <c r="D14" i="1"/>
  <c r="D357" i="1"/>
  <c r="D356" i="1"/>
  <c r="R450" i="1" l="1"/>
  <c r="R451" i="1"/>
  <c r="R107" i="1"/>
  <c r="R108" i="1"/>
</calcChain>
</file>

<file path=xl/sharedStrings.xml><?xml version="1.0" encoding="utf-8"?>
<sst xmlns="http://schemas.openxmlformats.org/spreadsheetml/2006/main" count="3088" uniqueCount="677">
  <si>
    <t>STATE/UT NAME</t>
  </si>
  <si>
    <t>AC NO.</t>
  </si>
  <si>
    <t>AC NAME</t>
  </si>
  <si>
    <t>CANDIDATE NAME</t>
  </si>
  <si>
    <t>SEX</t>
  </si>
  <si>
    <t>AGE</t>
  </si>
  <si>
    <t>CATEGORY</t>
  </si>
  <si>
    <t>PARTY</t>
  </si>
  <si>
    <t>GENERAL</t>
  </si>
  <si>
    <t>POSTAL</t>
  </si>
  <si>
    <t>TOTAL</t>
  </si>
  <si>
    <t>% VOTES POLLED</t>
  </si>
  <si>
    <t>TOTAL ELECTORS</t>
  </si>
  <si>
    <t>Kerala</t>
  </si>
  <si>
    <t>MANJESHWAR</t>
  </si>
  <si>
    <t>MALE</t>
  </si>
  <si>
    <t>IUML</t>
  </si>
  <si>
    <t>BJP</t>
  </si>
  <si>
    <t>CPI(M)</t>
  </si>
  <si>
    <t>SC</t>
  </si>
  <si>
    <t>IND</t>
  </si>
  <si>
    <t>KASARAGOD</t>
  </si>
  <si>
    <t>INL</t>
  </si>
  <si>
    <t>BSP</t>
  </si>
  <si>
    <t>UDMA</t>
  </si>
  <si>
    <t>INC</t>
  </si>
  <si>
    <t>ST</t>
  </si>
  <si>
    <t>KANHANGAD</t>
  </si>
  <si>
    <t>CPI</t>
  </si>
  <si>
    <t>SDPI</t>
  </si>
  <si>
    <t>FEMALE</t>
  </si>
  <si>
    <t>TRIKARIPUR</t>
  </si>
  <si>
    <t>KEC</t>
  </si>
  <si>
    <t>WPOI</t>
  </si>
  <si>
    <t>PAYYANNUR</t>
  </si>
  <si>
    <t>KALLIASSERI</t>
  </si>
  <si>
    <t>TALIPARAMBA</t>
  </si>
  <si>
    <t>IRIKKUR</t>
  </si>
  <si>
    <t>KEC(M)</t>
  </si>
  <si>
    <t>AZHIKODE</t>
  </si>
  <si>
    <t>KANNUR</t>
  </si>
  <si>
    <t>C(S)</t>
  </si>
  <si>
    <t>DHARMADAM</t>
  </si>
  <si>
    <t>THALASSERY</t>
  </si>
  <si>
    <t>KUTHUPARAMBA</t>
  </si>
  <si>
    <t>LJD</t>
  </si>
  <si>
    <t>MATTANNUR</t>
  </si>
  <si>
    <t>RSP</t>
  </si>
  <si>
    <t>PERAVOOR</t>
  </si>
  <si>
    <t>KALPETTA</t>
  </si>
  <si>
    <t>VADAKARA</t>
  </si>
  <si>
    <t>RMPOI</t>
  </si>
  <si>
    <t>KUTTIADI</t>
  </si>
  <si>
    <t>NADAPURAM</t>
  </si>
  <si>
    <t>QUILANDY</t>
  </si>
  <si>
    <t>PERAMBRA</t>
  </si>
  <si>
    <t>ELATHUR</t>
  </si>
  <si>
    <t>NCP</t>
  </si>
  <si>
    <t>KOZHIKODE NORTH</t>
  </si>
  <si>
    <t>KOZHIKODE SOUTH</t>
  </si>
  <si>
    <t>DSJP</t>
  </si>
  <si>
    <t>BEYPORE</t>
  </si>
  <si>
    <t>KUNNAMANGALAM</t>
  </si>
  <si>
    <t>KODUVALLY</t>
  </si>
  <si>
    <t>THIRUVAMBADY</t>
  </si>
  <si>
    <t>KONDOTTY</t>
  </si>
  <si>
    <t>ERANAD</t>
  </si>
  <si>
    <t>NILAMBUR</t>
  </si>
  <si>
    <t>MANJERI</t>
  </si>
  <si>
    <t>PERINTHALMANNA</t>
  </si>
  <si>
    <t>MANKADA</t>
  </si>
  <si>
    <t>MALAPPURAM</t>
  </si>
  <si>
    <t>VENGARA</t>
  </si>
  <si>
    <t>VALLIKKUNNU</t>
  </si>
  <si>
    <t>TIRURANGADI</t>
  </si>
  <si>
    <t>TANUR</t>
  </si>
  <si>
    <t>NSC</t>
  </si>
  <si>
    <t>TIRUR</t>
  </si>
  <si>
    <t>KOTTAKKAL</t>
  </si>
  <si>
    <t>THAVANUR</t>
  </si>
  <si>
    <t>BDJS</t>
  </si>
  <si>
    <t>PONNANI</t>
  </si>
  <si>
    <t>THRITHALA</t>
  </si>
  <si>
    <t>PATTAMBI</t>
  </si>
  <si>
    <t>SHORNUR</t>
  </si>
  <si>
    <t>OTTAPALAM</t>
  </si>
  <si>
    <t>MANNARKAD</t>
  </si>
  <si>
    <t>ADMK</t>
  </si>
  <si>
    <t>MALAMPUZHA</t>
  </si>
  <si>
    <t>PALAKKAD</t>
  </si>
  <si>
    <t>CHITTUR</t>
  </si>
  <si>
    <t>JD(S)</t>
  </si>
  <si>
    <t>NENMARA</t>
  </si>
  <si>
    <t>CMPKSC</t>
  </si>
  <si>
    <t>ALATHUR</t>
  </si>
  <si>
    <t>KUNNAMKULAM</t>
  </si>
  <si>
    <t>GURUVAYOOR</t>
  </si>
  <si>
    <t>MANALUR</t>
  </si>
  <si>
    <t>WADAKKANCHERY</t>
  </si>
  <si>
    <t>OLLUR</t>
  </si>
  <si>
    <t>THRISSUR</t>
  </si>
  <si>
    <t>KAIPAMANGALAM</t>
  </si>
  <si>
    <t>IRINJALAKKUDA</t>
  </si>
  <si>
    <t>PUTHUKKAD</t>
  </si>
  <si>
    <t>CHALAKKUDY</t>
  </si>
  <si>
    <t>KODUNGALLUR</t>
  </si>
  <si>
    <t>PERUMBAVOOR</t>
  </si>
  <si>
    <t>TTPty</t>
  </si>
  <si>
    <t>ANGAMALY</t>
  </si>
  <si>
    <t>ALUVA</t>
  </si>
  <si>
    <t>MCPI</t>
  </si>
  <si>
    <t>KALAMASSERY</t>
  </si>
  <si>
    <t>PARAVUR</t>
  </si>
  <si>
    <t>VYPEN</t>
  </si>
  <si>
    <t>KOCHI</t>
  </si>
  <si>
    <t>THRIPUNITHURA</t>
  </si>
  <si>
    <t>ERANAKULAM</t>
  </si>
  <si>
    <t>THRIKKAKARA</t>
  </si>
  <si>
    <t>PIRAVOM</t>
  </si>
  <si>
    <t>KEC(J)</t>
  </si>
  <si>
    <t>MUVATTUPUZHA</t>
  </si>
  <si>
    <t>KOTHAMANGALAM</t>
  </si>
  <si>
    <t>UDUMBANCHOLA</t>
  </si>
  <si>
    <t>THODUPUZHA</t>
  </si>
  <si>
    <t>IDUKKI</t>
  </si>
  <si>
    <t>PEERUMADE</t>
  </si>
  <si>
    <t>PALA</t>
  </si>
  <si>
    <t>KADUTHURUTHY</t>
  </si>
  <si>
    <t>ETTUMANOOR</t>
  </si>
  <si>
    <t>KOTTAYAM</t>
  </si>
  <si>
    <t>PUTHUPPALLY</t>
  </si>
  <si>
    <t>CHANGANASSERY</t>
  </si>
  <si>
    <t>KANJIRAPPALLY</t>
  </si>
  <si>
    <t>POONJAR</t>
  </si>
  <si>
    <t>KJPS</t>
  </si>
  <si>
    <t>AROOR</t>
  </si>
  <si>
    <t>CHERTHALA</t>
  </si>
  <si>
    <t>ALAPPUZHA</t>
  </si>
  <si>
    <t>AMBALAPUZHA</t>
  </si>
  <si>
    <t>KUTTANAD</t>
  </si>
  <si>
    <t>HARIPAD</t>
  </si>
  <si>
    <t>KAYAMKULAM</t>
  </si>
  <si>
    <t>CHENGANNUR</t>
  </si>
  <si>
    <t>THIRUVALLA</t>
  </si>
  <si>
    <t>RANNI</t>
  </si>
  <si>
    <t>ARANMULA</t>
  </si>
  <si>
    <t>KONNI</t>
  </si>
  <si>
    <t>KARUNAGAPPALLY</t>
  </si>
  <si>
    <t>CHAVARA</t>
  </si>
  <si>
    <t>KOTTARAKKARA</t>
  </si>
  <si>
    <t>PATHANAPURAM</t>
  </si>
  <si>
    <t>KEC(B)</t>
  </si>
  <si>
    <t>PUNALUR</t>
  </si>
  <si>
    <t>CHADAYAMANGALAM</t>
  </si>
  <si>
    <t>KUNDARA</t>
  </si>
  <si>
    <t>KOLLAM</t>
  </si>
  <si>
    <t>ERAVIPURAM</t>
  </si>
  <si>
    <t>CHATHANNUR</t>
  </si>
  <si>
    <t>VARKALA</t>
  </si>
  <si>
    <t>NEDUMANGAD</t>
  </si>
  <si>
    <t>VAMANAPURAM</t>
  </si>
  <si>
    <t>KAZHAKKOOTTAM</t>
  </si>
  <si>
    <t>VATTIYOORKAVU</t>
  </si>
  <si>
    <t>THIRUVANANTHAPURAM</t>
  </si>
  <si>
    <t>JKC</t>
  </si>
  <si>
    <t>NEMOM</t>
  </si>
  <si>
    <t>ARUVIKKARA</t>
  </si>
  <si>
    <t>PARASSALA</t>
  </si>
  <si>
    <t>KATTAKKADA</t>
  </si>
  <si>
    <t>KOVALAM</t>
  </si>
  <si>
    <t>NEYYATTINKARA</t>
  </si>
  <si>
    <t>Alliance</t>
  </si>
  <si>
    <t>Row Labels</t>
  </si>
  <si>
    <t>(blank)</t>
  </si>
  <si>
    <t>Grand Total</t>
  </si>
  <si>
    <t>Others</t>
  </si>
  <si>
    <t>NDA</t>
  </si>
  <si>
    <t>UDF</t>
  </si>
  <si>
    <t>LDF</t>
  </si>
  <si>
    <t>Party</t>
  </si>
  <si>
    <t>A K M Ashraf</t>
  </si>
  <si>
    <t>K Surendran</t>
  </si>
  <si>
    <t>V V Rameshan</t>
  </si>
  <si>
    <t>N A Nellikkunnu</t>
  </si>
  <si>
    <t>Adv K Shreekanth</t>
  </si>
  <si>
    <t>M A Latheef</t>
  </si>
  <si>
    <t>C H Kunhambu</t>
  </si>
  <si>
    <t>Balakrishnan Periye</t>
  </si>
  <si>
    <t>A Velayudhan</t>
  </si>
  <si>
    <t>E Chandrashekaran</t>
  </si>
  <si>
    <t>P V Suresh</t>
  </si>
  <si>
    <t>Balraj</t>
  </si>
  <si>
    <t>M Rajagopalan</t>
  </si>
  <si>
    <t>M P Joseph</t>
  </si>
  <si>
    <t>Shibin T V</t>
  </si>
  <si>
    <t>T I Madhusoodanan</t>
  </si>
  <si>
    <t>M Pradeep Kumar</t>
  </si>
  <si>
    <t>Adv K K Sreedharan</t>
  </si>
  <si>
    <t>M Vijin</t>
  </si>
  <si>
    <t>Adv. Brijesh Kumar</t>
  </si>
  <si>
    <t>Arun Kaithapram</t>
  </si>
  <si>
    <t>M V Govindan Master</t>
  </si>
  <si>
    <t>Adv. V P Abdul Rasheed</t>
  </si>
  <si>
    <t>A P Gangadharan</t>
  </si>
  <si>
    <t>Adv. Sajeev Joseph</t>
  </si>
  <si>
    <t>Saji Kuttiyanimattam</t>
  </si>
  <si>
    <t>Aniamma Teacher</t>
  </si>
  <si>
    <t>K V Sumesh</t>
  </si>
  <si>
    <t>K M Shaji</t>
  </si>
  <si>
    <t>K Ranjith</t>
  </si>
  <si>
    <t>Abdul Jabbar K K</t>
  </si>
  <si>
    <t>Ramachandran Kadannappalli</t>
  </si>
  <si>
    <t>Satheeshan Pacheni</t>
  </si>
  <si>
    <t>Archana Vandichal</t>
  </si>
  <si>
    <t>B Shamsudheen Moulavi</t>
  </si>
  <si>
    <t>Pinarayi Vijayan</t>
  </si>
  <si>
    <t>C. Raghunathan</t>
  </si>
  <si>
    <t>C. K. Padmanabhan</t>
  </si>
  <si>
    <t>Basheer Kannadiparamba</t>
  </si>
  <si>
    <t>Valayar Bhagyavathi</t>
  </si>
  <si>
    <t>Adv. A. N. Shamseer</t>
  </si>
  <si>
    <t>M. P. Aravindakshan</t>
  </si>
  <si>
    <t>Shamseer Ibrahim</t>
  </si>
  <si>
    <t>K.p. Mohanan</t>
  </si>
  <si>
    <t>Pottankandi Abdulla</t>
  </si>
  <si>
    <t>C. Sadanandan Master</t>
  </si>
  <si>
    <t>K K Shailaja Teacher</t>
  </si>
  <si>
    <t>Illikkal Augusthy</t>
  </si>
  <si>
    <t>Biju Elakkuzhi</t>
  </si>
  <si>
    <t>Rafeek Keechery</t>
  </si>
  <si>
    <t>Adv. Sunny Joseph</t>
  </si>
  <si>
    <t>K V Sakkeer Hussain</t>
  </si>
  <si>
    <t>Smitha Jayamohan</t>
  </si>
  <si>
    <t>O.r.kelu</t>
  </si>
  <si>
    <t>P.k.jayalakshmi</t>
  </si>
  <si>
    <t>Palliyara Mukundan</t>
  </si>
  <si>
    <t>Babitha Sreenu</t>
  </si>
  <si>
    <t>I.c Balakrishnan</t>
  </si>
  <si>
    <t>M.s Viswanathan</t>
  </si>
  <si>
    <t>C.k Janu</t>
  </si>
  <si>
    <t>Adv.t Siddiqu</t>
  </si>
  <si>
    <t>M.v.shreyamskumar</t>
  </si>
  <si>
    <t>Subeesh T M</t>
  </si>
  <si>
    <t>K.k.rema</t>
  </si>
  <si>
    <t>Manayath Chandran</t>
  </si>
  <si>
    <t>Advocate M. Rajesh Kumar</t>
  </si>
  <si>
    <t>Musthafa Paleri</t>
  </si>
  <si>
    <t>K P Kunhammed Kutti Master</t>
  </si>
  <si>
    <t>Parakkal Abdulla</t>
  </si>
  <si>
    <t>P P Murali Master</t>
  </si>
  <si>
    <t>E. K. Vijayan</t>
  </si>
  <si>
    <t>Adv. K. Praveen Kumar</t>
  </si>
  <si>
    <t>M. P. Rajan</t>
  </si>
  <si>
    <t>K. K. Nasar Master</t>
  </si>
  <si>
    <t>Kanathil Jameela</t>
  </si>
  <si>
    <t>N. Subramaniyan</t>
  </si>
  <si>
    <t>N.p. Radhakrishnan</t>
  </si>
  <si>
    <t>T.p. Ramakrishnan</t>
  </si>
  <si>
    <t>C H Ebrahimkutty S/o Kunjammed</t>
  </si>
  <si>
    <t>Adv. K V Sudheer</t>
  </si>
  <si>
    <t>Adv. K.m. Sachindev</t>
  </si>
  <si>
    <t>Dharmajan Bolgatty</t>
  </si>
  <si>
    <t>Libin Balussery</t>
  </si>
  <si>
    <t>A .k Saseendran</t>
  </si>
  <si>
    <t>Zulphikar Mayoori</t>
  </si>
  <si>
    <t>T P Jayachandran Master</t>
  </si>
  <si>
    <t>Tahir Mokkandi</t>
  </si>
  <si>
    <t>Thottathil Ravindran</t>
  </si>
  <si>
    <t>K M Abhijith</t>
  </si>
  <si>
    <t>M T Ramesh</t>
  </si>
  <si>
    <t>Ahammad Devarkovil</t>
  </si>
  <si>
    <t>Adv. Noorbeena Rasheed</t>
  </si>
  <si>
    <t>Navya Haridas</t>
  </si>
  <si>
    <t>Adv. P. A Mohamed Riyas</t>
  </si>
  <si>
    <t>Adv. P. M Niyas</t>
  </si>
  <si>
    <t>Adv. Prakashbabu</t>
  </si>
  <si>
    <t>Jamal Chaliyam</t>
  </si>
  <si>
    <t>Adv. P. T. A Rahim</t>
  </si>
  <si>
    <t>Dinesh Perumanna</t>
  </si>
  <si>
    <t>Adv: V.k. Sajeevan</t>
  </si>
  <si>
    <t>Dr. M.k Muneer</t>
  </si>
  <si>
    <t>Karat Razack</t>
  </si>
  <si>
    <t>T Balasoman</t>
  </si>
  <si>
    <t>Musthafa Kommeri</t>
  </si>
  <si>
    <t>Linto Joseph</t>
  </si>
  <si>
    <t>C. P. Cheriya Muhammed</t>
  </si>
  <si>
    <t>Baby Ambattu</t>
  </si>
  <si>
    <t>Sunny. V. Joseph</t>
  </si>
  <si>
    <t>T V Ibrahim</t>
  </si>
  <si>
    <t>Kattuparuthy Sulaiman Haji</t>
  </si>
  <si>
    <t>Sheeba Unnikrishnan</t>
  </si>
  <si>
    <t>Razak Paleri</t>
  </si>
  <si>
    <t>P.k. Basheer</t>
  </si>
  <si>
    <t>K.t. Abdurahiman</t>
  </si>
  <si>
    <t>Adv. C. Dinesh</t>
  </si>
  <si>
    <t>P.v. Anvar</t>
  </si>
  <si>
    <t>Adv: V.v. Prakash</t>
  </si>
  <si>
    <t>Adv. T. K Ashokkumar</t>
  </si>
  <si>
    <t>K. Babu Mani</t>
  </si>
  <si>
    <t>A P Anilkumar</t>
  </si>
  <si>
    <t>Midhuna P</t>
  </si>
  <si>
    <t>Dr. P C Vijayan</t>
  </si>
  <si>
    <t>Krishnan C</t>
  </si>
  <si>
    <t>Adv. U.a. Latheef</t>
  </si>
  <si>
    <t>Nazar Debona</t>
  </si>
  <si>
    <t>P.r. Rasmil Nath</t>
  </si>
  <si>
    <t>Najeeb Kanthapuram</t>
  </si>
  <si>
    <t>K P M Musthafa S/o Muhammedali Haji</t>
  </si>
  <si>
    <t>Suchithra</t>
  </si>
  <si>
    <t>Manjalamkuzhi Ali</t>
  </si>
  <si>
    <t>Adv. T.k. Rasheedali</t>
  </si>
  <si>
    <t>Sajesh Elayil</t>
  </si>
  <si>
    <t>P. Ubaidulla</t>
  </si>
  <si>
    <t>Paloli Abdurahiman</t>
  </si>
  <si>
    <t>Areekkad Sethumadhavan</t>
  </si>
  <si>
    <t>E.c. Ayisha</t>
  </si>
  <si>
    <t>P.k Kunjhalikutty</t>
  </si>
  <si>
    <t>P. Jiji</t>
  </si>
  <si>
    <t>Sabah Kundupuzhakkal</t>
  </si>
  <si>
    <t>Preman Master</t>
  </si>
  <si>
    <t>E.k. Kunhahamedkutty Master</t>
  </si>
  <si>
    <t>Abdul Hameed Master</t>
  </si>
  <si>
    <t>Prof. A.p. Abdul Vahab</t>
  </si>
  <si>
    <t>Peethambaran Palat</t>
  </si>
  <si>
    <t>K P A Majeed</t>
  </si>
  <si>
    <t>Niyas Pulikkalakath</t>
  </si>
  <si>
    <t>Kalliyath Sathar Haji</t>
  </si>
  <si>
    <t>V.abdurahiman</t>
  </si>
  <si>
    <t>P.k.firos</t>
  </si>
  <si>
    <t>K.narayanan Master</t>
  </si>
  <si>
    <t>Kurukkoli Moideen</t>
  </si>
  <si>
    <t>Adv. Gafoor P Lillis</t>
  </si>
  <si>
    <t>Dr. Abdul Salam M</t>
  </si>
  <si>
    <t>Ashraf</t>
  </si>
  <si>
    <t>Prof. Abid Hussain Thangal</t>
  </si>
  <si>
    <t>N. A. Muhammed Kutty (mammuty)</t>
  </si>
  <si>
    <t>P. P. Ganesan</t>
  </si>
  <si>
    <t>Dr.k.t.jaleel</t>
  </si>
  <si>
    <t>Firos Kunnamparambil</t>
  </si>
  <si>
    <t>Ramesh Kottayapurath</t>
  </si>
  <si>
    <t>Hassan Chiyanoor</t>
  </si>
  <si>
    <t>P Nandakumar</t>
  </si>
  <si>
    <t>Adv. A.m. Rohith</t>
  </si>
  <si>
    <t>Subramannian Chunkappallii</t>
  </si>
  <si>
    <t>Anvar Pazhanji</t>
  </si>
  <si>
    <t>Ganesh Vaderi</t>
  </si>
  <si>
    <t>M. B Rajesh</t>
  </si>
  <si>
    <t>V .t Balram</t>
  </si>
  <si>
    <t>Adv:sanku T Das</t>
  </si>
  <si>
    <t>Muhammed Muhassin</t>
  </si>
  <si>
    <t>Riyas Mukkoli</t>
  </si>
  <si>
    <t>K.m.haridas</t>
  </si>
  <si>
    <t>Ameer Ali .s.p</t>
  </si>
  <si>
    <t>P. Mammikutty</t>
  </si>
  <si>
    <t>Firoz Babu.t.h</t>
  </si>
  <si>
    <t>Sandeep Varier</t>
  </si>
  <si>
    <t>Adv. K. Premkumar</t>
  </si>
  <si>
    <t>Doctor P. Sarin</t>
  </si>
  <si>
    <t>P. Venugopalan</t>
  </si>
  <si>
    <t>Santhakumari K</t>
  </si>
  <si>
    <t>U C Raman</t>
  </si>
  <si>
    <t>Suresh Babu M</t>
  </si>
  <si>
    <t>Advocate. N. Samsudheen</t>
  </si>
  <si>
    <t>K. P. Suresh Raj</t>
  </si>
  <si>
    <t>Agali Naseema P</t>
  </si>
  <si>
    <t>A. Prabhakaran</t>
  </si>
  <si>
    <t>Krishnakumar.c</t>
  </si>
  <si>
    <t>S. K. Ananthakrishnan</t>
  </si>
  <si>
    <t>Shafi Parambil</t>
  </si>
  <si>
    <t>E. Sreedharan</t>
  </si>
  <si>
    <t>Adv. C.p. Promod</t>
  </si>
  <si>
    <t>P.p.sumod</t>
  </si>
  <si>
    <t>K.a.sheeba</t>
  </si>
  <si>
    <t>Jayaprakasan K.p.</t>
  </si>
  <si>
    <t>K. Krishnankutty</t>
  </si>
  <si>
    <t>Adv. Sumesh Achuthan</t>
  </si>
  <si>
    <t>V. Natesan</t>
  </si>
  <si>
    <t>K. Babu</t>
  </si>
  <si>
    <t>C.n.vijayakrishnan</t>
  </si>
  <si>
    <t>Anurag .a.n</t>
  </si>
  <si>
    <t>K.d.prasenan</t>
  </si>
  <si>
    <t>Palayam Pradeep</t>
  </si>
  <si>
    <t>Prasanth Sivan</t>
  </si>
  <si>
    <t>K Radhakrishnan</t>
  </si>
  <si>
    <t>C C Sreekumar</t>
  </si>
  <si>
    <t>Shajumon Vattekkad</t>
  </si>
  <si>
    <t>A.c.moideen</t>
  </si>
  <si>
    <t>K.jayasankar</t>
  </si>
  <si>
    <t>Adv. K.k.aneeshkumar</t>
  </si>
  <si>
    <t>N.k.akbar</t>
  </si>
  <si>
    <t>Adv.k N A Khader</t>
  </si>
  <si>
    <t>Dileep Nair</t>
  </si>
  <si>
    <t>Asharaf Vadakkoot</t>
  </si>
  <si>
    <t>Murali Perunelly</t>
  </si>
  <si>
    <t>Vijay Hari</t>
  </si>
  <si>
    <t>A.n. Radhakrishnan</t>
  </si>
  <si>
    <t>P.faisal Ibrahim</t>
  </si>
  <si>
    <t>Xavier Chittilappilly</t>
  </si>
  <si>
    <t>Anil Akkara</t>
  </si>
  <si>
    <t>T.s Ullas Babu</t>
  </si>
  <si>
    <t>K Rajan</t>
  </si>
  <si>
    <t>Jose Valloor</t>
  </si>
  <si>
    <t>Adv. B Gopalakrishnan</t>
  </si>
  <si>
    <t>P Balachandran</t>
  </si>
  <si>
    <t>Padmaja Venugopal</t>
  </si>
  <si>
    <t>Suresh Gopi</t>
  </si>
  <si>
    <t>C C Mukundhan</t>
  </si>
  <si>
    <t>Adv. Sunil Laloor</t>
  </si>
  <si>
    <t>Lojanan Ambatt</t>
  </si>
  <si>
    <t>E T Taison Master</t>
  </si>
  <si>
    <t>Sobha Subin</t>
  </si>
  <si>
    <t>C D Sreelal</t>
  </si>
  <si>
    <t>M K Aslam</t>
  </si>
  <si>
    <t>Prof. R Bindu</t>
  </si>
  <si>
    <t>Adv. Thomas Unniyadan</t>
  </si>
  <si>
    <t>Dr. Jacob Thomas</t>
  </si>
  <si>
    <t>K.k. Ramachandran</t>
  </si>
  <si>
    <t>Sunil Anthikkad (sunilkumar. P.v)</t>
  </si>
  <si>
    <t>A. Nagesh (parameswaran.a)</t>
  </si>
  <si>
    <t>Saneeshkumar Joseph</t>
  </si>
  <si>
    <t>Dennies K Antony</t>
  </si>
  <si>
    <t>Unnikrishnan K.a</t>
  </si>
  <si>
    <t>Adv. V. R. Sunilkumar</t>
  </si>
  <si>
    <t>M. P. Jackson</t>
  </si>
  <si>
    <t>Santhosh Cherakkulam</t>
  </si>
  <si>
    <t>Adv Eldose P Kunnapillil</t>
  </si>
  <si>
    <t>Babu Joseph Perumbavoor</t>
  </si>
  <si>
    <t>Chithra Sukumaran</t>
  </si>
  <si>
    <t>Adv.t P Sindhumol</t>
  </si>
  <si>
    <t>Ajmal K Mujeeb</t>
  </si>
  <si>
    <t>Roji M John</t>
  </si>
  <si>
    <t>Adv. Jose Thettayil</t>
  </si>
  <si>
    <t>Adv. K V Sabu</t>
  </si>
  <si>
    <t>Anwar Sadath</t>
  </si>
  <si>
    <t>Ar Shelna Nishad</t>
  </si>
  <si>
    <t>M.n. Gopi</t>
  </si>
  <si>
    <t>V.a Rasheed</t>
  </si>
  <si>
    <t>K.m. Shefrin</t>
  </si>
  <si>
    <t>P. Rajeeve</t>
  </si>
  <si>
    <t>Adv. V. E. Abdul Gafoor</t>
  </si>
  <si>
    <t>P. S. Jayaraj</t>
  </si>
  <si>
    <t>V. M. Faisal</t>
  </si>
  <si>
    <t>V.d. Satheesan</t>
  </si>
  <si>
    <t>M.t. Nixon</t>
  </si>
  <si>
    <t>A.b. Jayaprakash</t>
  </si>
  <si>
    <t>K.n. Unnikrishnan</t>
  </si>
  <si>
    <t>Deepak Joy</t>
  </si>
  <si>
    <t>Dr.job Chakalakal</t>
  </si>
  <si>
    <t>Adv.k.s. Shaiju</t>
  </si>
  <si>
    <t>K.j. Maxy</t>
  </si>
  <si>
    <t>Tony Chammany</t>
  </si>
  <si>
    <t>Shiny Antony</t>
  </si>
  <si>
    <t>C.g.rajagopal</t>
  </si>
  <si>
    <t>Nipun Cherian</t>
  </si>
  <si>
    <t>Adv. M. Swaraj</t>
  </si>
  <si>
    <t>Dr. K. S. Radhakrishnan</t>
  </si>
  <si>
    <t>T. J. Vinod</t>
  </si>
  <si>
    <t>Shaji George Pranatha</t>
  </si>
  <si>
    <t>Padmaja S. Menon</t>
  </si>
  <si>
    <t>Prof. Leslie Pallath</t>
  </si>
  <si>
    <t>Adv.p.t.thomas</t>
  </si>
  <si>
    <t>Dr.j.jacob</t>
  </si>
  <si>
    <t>S Saji</t>
  </si>
  <si>
    <t>Dr.terry Thomas</t>
  </si>
  <si>
    <t>Adv. P.v.sreenijin</t>
  </si>
  <si>
    <t>V.p.sajeendran</t>
  </si>
  <si>
    <t>Dr. Sujith.p.surendran</t>
  </si>
  <si>
    <t>Renu Suresh</t>
  </si>
  <si>
    <t>Anoop Jacob</t>
  </si>
  <si>
    <t>Dr. Sindhumol Jacob</t>
  </si>
  <si>
    <t>M Ashish</t>
  </si>
  <si>
    <t>Dr. Mathew Kuzhalnadan</t>
  </si>
  <si>
    <t>Eldho Abraham</t>
  </si>
  <si>
    <t>Adv. C.n. Prakash</t>
  </si>
  <si>
    <t>Jiji Joseph</t>
  </si>
  <si>
    <t>Antony John</t>
  </si>
  <si>
    <t>Shibu Thekkumpuram</t>
  </si>
  <si>
    <t>Dr. Joe Joseph</t>
  </si>
  <si>
    <t>Shine K Krishnan</t>
  </si>
  <si>
    <t>Adv. A. Raja</t>
  </si>
  <si>
    <t>D. Kumar</t>
  </si>
  <si>
    <t>Ganesan. S</t>
  </si>
  <si>
    <t>M. M. Mani</t>
  </si>
  <si>
    <t>Adv. E.m. Augusthy</t>
  </si>
  <si>
    <t>Santhosh Madhavan</t>
  </si>
  <si>
    <t>P J Joseph</t>
  </si>
  <si>
    <t>Prof. K I Antony</t>
  </si>
  <si>
    <t>Shyamraj P</t>
  </si>
  <si>
    <t>Roshy Augustine</t>
  </si>
  <si>
    <t>Adv. K Francis George</t>
  </si>
  <si>
    <t>Adv. Sangeetha Viswanathan</t>
  </si>
  <si>
    <t>Vazhoor Soman</t>
  </si>
  <si>
    <t>Adv.syriac Thomas</t>
  </si>
  <si>
    <t>Sreenagari Rajan</t>
  </si>
  <si>
    <t>Mani C Kappen</t>
  </si>
  <si>
    <t>Jose K. Mani</t>
  </si>
  <si>
    <t>Prameeladevi .j</t>
  </si>
  <si>
    <t>Adv. Mons Joseph</t>
  </si>
  <si>
    <t>Stephen George</t>
  </si>
  <si>
    <t>Ligin Lal</t>
  </si>
  <si>
    <t>Vinod K Jose</t>
  </si>
  <si>
    <t>C.k Asha</t>
  </si>
  <si>
    <t>Dr.p.r Sona</t>
  </si>
  <si>
    <t>Ajitha Sabu</t>
  </si>
  <si>
    <t>V N Vasavan</t>
  </si>
  <si>
    <t>Adv. Prince Lukose</t>
  </si>
  <si>
    <t>T N Harikumar</t>
  </si>
  <si>
    <t>Lathika Subhash</t>
  </si>
  <si>
    <t>Thiruvanchoor Radhakrishnan</t>
  </si>
  <si>
    <t>Adv.k.anilkumar</t>
  </si>
  <si>
    <t>Minerva Mohan</t>
  </si>
  <si>
    <t>Oommen Chandy</t>
  </si>
  <si>
    <t>Jaick C Thomas</t>
  </si>
  <si>
    <t>N Hari</t>
  </si>
  <si>
    <t>Adv. Job Maichil</t>
  </si>
  <si>
    <t>V. J. Laly</t>
  </si>
  <si>
    <t>Adv G Raman Nair</t>
  </si>
  <si>
    <t>Dr.n.jayaraj</t>
  </si>
  <si>
    <t>Joseph Vazhackan</t>
  </si>
  <si>
    <t>Alphons Kannanthanam</t>
  </si>
  <si>
    <t>Adv. Sebastian Kulathunkal</t>
  </si>
  <si>
    <t>P.c.george Plathottam</t>
  </si>
  <si>
    <t>Adv. Tomy Kallany</t>
  </si>
  <si>
    <t>M. P. Sen</t>
  </si>
  <si>
    <t>Daleema</t>
  </si>
  <si>
    <t>Adv. Shanimol Osman</t>
  </si>
  <si>
    <t>Aniyappan</t>
  </si>
  <si>
    <t>P Prasad</t>
  </si>
  <si>
    <t>Adv.s Sarath</t>
  </si>
  <si>
    <t>Adv.p S Jyothis</t>
  </si>
  <si>
    <t>P.p Chitharanjan</t>
  </si>
  <si>
    <t>Dr.k.s Manoj</t>
  </si>
  <si>
    <t>Sandeep Vachaspati</t>
  </si>
  <si>
    <t>H.salam</t>
  </si>
  <si>
    <t>Adv.m.liju</t>
  </si>
  <si>
    <t>Anoop Antony</t>
  </si>
  <si>
    <t>M.m.thahir</t>
  </si>
  <si>
    <t>Thomas K Thomas</t>
  </si>
  <si>
    <t>Adv. Jacob Abraham</t>
  </si>
  <si>
    <t>Thampi Mettuthara</t>
  </si>
  <si>
    <t>Ramesh Chennithala</t>
  </si>
  <si>
    <t>Adv. R. Sajilal</t>
  </si>
  <si>
    <t>K. Soman</t>
  </si>
  <si>
    <t>Adv. U. Prathibha</t>
  </si>
  <si>
    <t>Aritha Babu</t>
  </si>
  <si>
    <t>Pradeeplal</t>
  </si>
  <si>
    <t>M S Arun Kumar</t>
  </si>
  <si>
    <t>K K Shaju</t>
  </si>
  <si>
    <t>K Sanju</t>
  </si>
  <si>
    <t>Saji Cherian</t>
  </si>
  <si>
    <t>M. Murali</t>
  </si>
  <si>
    <t>M. V. Gopakumar</t>
  </si>
  <si>
    <t>Adv. Mathew T Thomas</t>
  </si>
  <si>
    <t>Kunju Koshy Paul</t>
  </si>
  <si>
    <t>Ashokan Kulanada</t>
  </si>
  <si>
    <t>Adv. Pramod Narayan</t>
  </si>
  <si>
    <t>Rinku Cherian</t>
  </si>
  <si>
    <t>K. Padmakumar</t>
  </si>
  <si>
    <t>Veena George</t>
  </si>
  <si>
    <t>Adv. K. Sivadasan Nair</t>
  </si>
  <si>
    <t>Biju Mathew</t>
  </si>
  <si>
    <t>Adv. K.u Jenish Kumar</t>
  </si>
  <si>
    <t>Robin Peter</t>
  </si>
  <si>
    <t>K. Surendran</t>
  </si>
  <si>
    <t>Chittayam Gopakumar</t>
  </si>
  <si>
    <t>M. G. Kannan</t>
  </si>
  <si>
    <t>Adv. Pandalam Prathapan</t>
  </si>
  <si>
    <t>C. R Mahesh</t>
  </si>
  <si>
    <t>R. Ramachandran</t>
  </si>
  <si>
    <t>Bitty Sudheer</t>
  </si>
  <si>
    <t>Dr.sujith Vijayanpillai</t>
  </si>
  <si>
    <t>Shibu Baby John</t>
  </si>
  <si>
    <t>Vivek Gopan</t>
  </si>
  <si>
    <t>Kovoor Kunjumon</t>
  </si>
  <si>
    <t>Ullas Kovoor</t>
  </si>
  <si>
    <t>Rajiprasad</t>
  </si>
  <si>
    <t>K N Balagopal</t>
  </si>
  <si>
    <t>R Resmi</t>
  </si>
  <si>
    <t>Adv. Vayakkal Soman</t>
  </si>
  <si>
    <t>K.b. Ganesh Kumar</t>
  </si>
  <si>
    <t>Jyothikumar Chamakkala</t>
  </si>
  <si>
    <t>V.s. Jithin Dev</t>
  </si>
  <si>
    <t>P. Krishnammal</t>
  </si>
  <si>
    <t>P S Supal</t>
  </si>
  <si>
    <t>Abdurahiman Randathani</t>
  </si>
  <si>
    <t>Ayoor Murali</t>
  </si>
  <si>
    <t>J.chinchurani</t>
  </si>
  <si>
    <t>M.m.naseer</t>
  </si>
  <si>
    <t>Vishnu Pattathanam</t>
  </si>
  <si>
    <t>Sharafath Mallam</t>
  </si>
  <si>
    <t>P.c.vishnunadh</t>
  </si>
  <si>
    <t>J.mercykutty Amma</t>
  </si>
  <si>
    <t>Vanaja Vidyadharan</t>
  </si>
  <si>
    <t>M Mukesh</t>
  </si>
  <si>
    <t>Adv. Bindhu Krishna</t>
  </si>
  <si>
    <t>Sunil M</t>
  </si>
  <si>
    <t>M. Noushad</t>
  </si>
  <si>
    <t>Babudivakaran</t>
  </si>
  <si>
    <t>Renjith Ravindran</t>
  </si>
  <si>
    <t>G.s. Jayalal</t>
  </si>
  <si>
    <t>B. B. Gopakumar</t>
  </si>
  <si>
    <t>N. Peethambarakurup</t>
  </si>
  <si>
    <t>Adv. V Joy</t>
  </si>
  <si>
    <t>Adv. Brm Shafeer</t>
  </si>
  <si>
    <t>Aji S</t>
  </si>
  <si>
    <t>Anu M.c</t>
  </si>
  <si>
    <t>O S Ambika</t>
  </si>
  <si>
    <t>Adv. P Sudheer</t>
  </si>
  <si>
    <t>Adv. A Sreedharan</t>
  </si>
  <si>
    <t>V. Sasi</t>
  </si>
  <si>
    <t>B. S. Anoop</t>
  </si>
  <si>
    <t>Ashanath G. S</t>
  </si>
  <si>
    <t>Adv. G. R. Anil</t>
  </si>
  <si>
    <t>P. S. Prasanth</t>
  </si>
  <si>
    <t>Adv. J. R. Padmakumar</t>
  </si>
  <si>
    <t>Irshad Kanyakulangara</t>
  </si>
  <si>
    <t>Adv. D. K. Murali</t>
  </si>
  <si>
    <t>Anad Jayan</t>
  </si>
  <si>
    <t>Thazhava Sahadevan</t>
  </si>
  <si>
    <t>Ajmal Ismail</t>
  </si>
  <si>
    <t>Kadakampally Surendran</t>
  </si>
  <si>
    <t>Sobha Surendran</t>
  </si>
  <si>
    <t>Dr. S. S. Lal</t>
  </si>
  <si>
    <t>Adv.v.k.prasanth</t>
  </si>
  <si>
    <t>Adv.v.v.rajesh</t>
  </si>
  <si>
    <t>Adv.veena.s.nair</t>
  </si>
  <si>
    <t>Adv.antony Raju</t>
  </si>
  <si>
    <t>V .s .sivakumar</t>
  </si>
  <si>
    <t>Krishnakumar G</t>
  </si>
  <si>
    <t>V.sivankutty</t>
  </si>
  <si>
    <t>Kummanam Rajasekharan</t>
  </si>
  <si>
    <t>K.muraleedharan</t>
  </si>
  <si>
    <t>Adv. G. Steephen</t>
  </si>
  <si>
    <t>K. S. Sabarinadhan</t>
  </si>
  <si>
    <t>C. Sivankutty</t>
  </si>
  <si>
    <t>C.k.hareendran</t>
  </si>
  <si>
    <t>An Sajitha Ressal.r.k</t>
  </si>
  <si>
    <t>Karamana Jayan</t>
  </si>
  <si>
    <t>Adv I B Satheesh</t>
  </si>
  <si>
    <t>Malayinkeezhu Venugopal</t>
  </si>
  <si>
    <t>P.k Krishnadas</t>
  </si>
  <si>
    <t>Adv. M. Vincent</t>
  </si>
  <si>
    <t>Neelalohithadasan Nadar</t>
  </si>
  <si>
    <t>Vishnupuram Chandrasekharan</t>
  </si>
  <si>
    <t>K. Ansalan</t>
  </si>
  <si>
    <t>Selvaraj. R</t>
  </si>
  <si>
    <t>Chenkal. S. Rajasekharan Nair</t>
  </si>
  <si>
    <t>Winner</t>
  </si>
  <si>
    <t>MANANTHAVADY</t>
  </si>
  <si>
    <t>BALUSSERI</t>
  </si>
  <si>
    <t>WANDOOR</t>
  </si>
  <si>
    <t>KONGAD</t>
  </si>
  <si>
    <t>TARUR</t>
  </si>
  <si>
    <t>CHELAKKARA</t>
  </si>
  <si>
    <t>NATTIKA</t>
  </si>
  <si>
    <t>KUNNATHUNAD</t>
  </si>
  <si>
    <t>DEVIKULAM</t>
  </si>
  <si>
    <t>VAIKOM</t>
  </si>
  <si>
    <t>MAVELIKARA</t>
  </si>
  <si>
    <t>ADOOR</t>
  </si>
  <si>
    <t>KUNNATHUR</t>
  </si>
  <si>
    <t>ATTINGAL</t>
  </si>
  <si>
    <t>CHIRAYINKEEZHU</t>
  </si>
  <si>
    <t>SULTHANBATHERY</t>
  </si>
  <si>
    <t>DISTRICT</t>
  </si>
  <si>
    <t>Average of % VOTES POLLED</t>
  </si>
  <si>
    <t>Sum of TOTAL</t>
  </si>
  <si>
    <t>Column Labels</t>
  </si>
  <si>
    <t>Count of Winner</t>
  </si>
  <si>
    <t>Pathanamthitta</t>
  </si>
  <si>
    <t>Average of TOTAL ELECTORS</t>
  </si>
  <si>
    <t>New Voters</t>
  </si>
  <si>
    <t>Total Voters</t>
  </si>
  <si>
    <t>Anti-incumbency factor</t>
  </si>
  <si>
    <t>Total new voters</t>
  </si>
  <si>
    <t>New voters (Polling)</t>
  </si>
  <si>
    <t>PDP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</si>
</sst>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
  </numFmts>
  <fonts count="4" x14ac:knownFonts="1">
    <font>
      <sz val="11"/>
      <color rgb="FF000000"/>
      <name val="Calibri"/>
    </font>
    <font>
      <b/>
      <sz val="11"/>
      <color rgb="FF000000"/>
      <name val="Calibri"/>
      <family val="2"/>
    </font>
    <font>
      <sz val="11"/>
      <color rgb="FF000000"/>
      <name val="Calibri"/>
      <family val="2"/>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20">
    <border>
      <left/>
      <right/>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right/>
      <top style="thin">
        <color indexed="65"/>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rgb="FFABABAB"/>
      </left>
      <right/>
      <top style="thin">
        <color rgb="FFABABAB"/>
      </top>
      <bottom/>
      <diagonal/>
    </border>
    <border>
      <left style="thin">
        <color indexed="65"/>
      </left>
      <right style="thin">
        <color rgb="FFABABAB"/>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indexed="65"/>
      </top>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indexed="65"/>
      </left>
      <right/>
      <top style="thin">
        <color rgb="FFABABAB"/>
      </top>
      <bottom/>
      <diagonal/>
    </border>
    <border>
      <left/>
      <right/>
      <top style="thin">
        <color rgb="FFABABAB"/>
      </top>
      <bottom/>
      <diagonal/>
    </border>
    <border>
      <left/>
      <right/>
      <top style="thin">
        <color rgb="FFABABAB"/>
      </top>
      <bottom style="thin">
        <color rgb="FFABABAB"/>
      </bottom>
      <diagonal/>
    </border>
  </borders>
  <cellStyleXfs count="2">
    <xf numFmtId="0" fontId="0" fillId="0" borderId="0"/>
    <xf numFmtId="9" fontId="3" fillId="0" borderId="0" applyFont="0" applyFill="0" applyBorder="0" applyAlignment="0" applyProtection="0"/>
  </cellStyleXfs>
  <cellXfs count="58">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0" fillId="0" borderId="1" xfId="0" applyBorder="1" applyAlignment="1">
      <alignment horizontal="left"/>
    </xf>
    <xf numFmtId="0" fontId="0" fillId="0" borderId="2" xfId="0" applyBorder="1" applyAlignment="1">
      <alignment horizontal="left"/>
    </xf>
    <xf numFmtId="0" fontId="0" fillId="2" borderId="0" xfId="0" applyFill="1"/>
    <xf numFmtId="9" fontId="0" fillId="0" borderId="0" xfId="0" applyNumberFormat="1"/>
    <xf numFmtId="0" fontId="2" fillId="0" borderId="0" xfId="0" applyFont="1"/>
    <xf numFmtId="0" fontId="0" fillId="0" borderId="5" xfId="0" pivotButton="1" applyBorder="1"/>
    <xf numFmtId="0" fontId="0" fillId="0" borderId="1" xfId="0" applyBorder="1"/>
    <xf numFmtId="0" fontId="0" fillId="0" borderId="5" xfId="0" applyBorder="1" applyAlignment="1">
      <alignment horizontal="left"/>
    </xf>
    <xf numFmtId="0" fontId="0" fillId="0" borderId="6" xfId="0" applyBorder="1" applyAlignment="1">
      <alignment horizontal="left"/>
    </xf>
    <xf numFmtId="0" fontId="0" fillId="0" borderId="2" xfId="0" applyBorder="1"/>
    <xf numFmtId="0" fontId="0" fillId="0" borderId="7" xfId="0" applyBorder="1" applyAlignment="1">
      <alignment horizontal="left"/>
    </xf>
    <xf numFmtId="0" fontId="0" fillId="0" borderId="3" xfId="0" applyBorder="1"/>
    <xf numFmtId="0" fontId="0" fillId="0" borderId="8" xfId="0" applyBorder="1" applyAlignment="1">
      <alignment horizontal="left"/>
    </xf>
    <xf numFmtId="0" fontId="0" fillId="0" borderId="9" xfId="0" applyBorder="1"/>
    <xf numFmtId="164" fontId="0" fillId="0" borderId="0" xfId="1" applyNumberFormat="1" applyFont="1"/>
    <xf numFmtId="165" fontId="0" fillId="0" borderId="0" xfId="0" applyNumberFormat="1"/>
    <xf numFmtId="2" fontId="0" fillId="0" borderId="0" xfId="0" applyNumberFormat="1"/>
    <xf numFmtId="1" fontId="0" fillId="0" borderId="0" xfId="0" applyNumberFormat="1"/>
    <xf numFmtId="0" fontId="0" fillId="2" borderId="0" xfId="0" applyFill="1" applyAlignment="1">
      <alignment horizontal="center"/>
    </xf>
    <xf numFmtId="0" fontId="0" fillId="3" borderId="0" xfId="0" applyFill="1"/>
    <xf numFmtId="166" fontId="0" fillId="0" borderId="0" xfId="0" applyNumberFormat="1"/>
    <xf numFmtId="2" fontId="1" fillId="0" borderId="0" xfId="0" applyNumberFormat="1" applyFont="1"/>
    <xf numFmtId="2" fontId="0" fillId="2" borderId="0" xfId="0" applyNumberFormat="1" applyFill="1"/>
    <xf numFmtId="0" fontId="2" fillId="2" borderId="0" xfId="0" applyFont="1" applyFill="1"/>
    <xf numFmtId="10" fontId="0" fillId="0" borderId="1" xfId="0" applyNumberFormat="1" applyBorder="1"/>
    <xf numFmtId="10" fontId="0" fillId="0" borderId="2" xfId="0" applyNumberFormat="1" applyBorder="1"/>
    <xf numFmtId="0" fontId="0" fillId="0" borderId="10" xfId="0" pivotButton="1" applyBorder="1"/>
    <xf numFmtId="0" fontId="0" fillId="0" borderId="11" xfId="0" applyBorder="1"/>
    <xf numFmtId="0" fontId="0" fillId="0" borderId="10" xfId="0" applyBorder="1"/>
    <xf numFmtId="0" fontId="0" fillId="0" borderId="12" xfId="0" applyBorder="1"/>
    <xf numFmtId="0" fontId="0" fillId="0" borderId="10" xfId="0" applyBorder="1" applyAlignment="1">
      <alignment horizontal="left"/>
    </xf>
    <xf numFmtId="0" fontId="0" fillId="0" borderId="13" xfId="0" applyBorder="1" applyAlignment="1">
      <alignment horizontal="left"/>
    </xf>
    <xf numFmtId="0" fontId="0" fillId="0" borderId="13" xfId="0" applyBorder="1"/>
    <xf numFmtId="0" fontId="0" fillId="0" borderId="14" xfId="0" applyBorder="1"/>
    <xf numFmtId="0" fontId="0" fillId="0" borderId="15" xfId="0" applyBorder="1" applyAlignment="1">
      <alignment horizontal="left"/>
    </xf>
    <xf numFmtId="0" fontId="0" fillId="0" borderId="15" xfId="0" applyBorder="1"/>
    <xf numFmtId="0" fontId="0" fillId="0" borderId="16" xfId="0" applyBorder="1"/>
    <xf numFmtId="0" fontId="0" fillId="0" borderId="17" xfId="0" applyBorder="1"/>
    <xf numFmtId="0" fontId="0" fillId="0" borderId="18" xfId="0" applyBorder="1"/>
    <xf numFmtId="0" fontId="0" fillId="0" borderId="13" xfId="0" applyBorder="1" applyAlignment="1">
      <alignment horizontal="left" indent="1"/>
    </xf>
    <xf numFmtId="0" fontId="0" fillId="0" borderId="16" xfId="0" pivotButton="1" applyBorder="1"/>
    <xf numFmtId="0" fontId="0" fillId="0" borderId="12" xfId="0" pivotButton="1" applyBorder="1"/>
    <xf numFmtId="0" fontId="0" fillId="0" borderId="12" xfId="0" applyBorder="1" applyAlignment="1">
      <alignment horizontal="left"/>
    </xf>
    <xf numFmtId="0" fontId="0" fillId="0" borderId="16" xfId="0" applyBorder="1" applyAlignment="1">
      <alignment horizontal="left"/>
    </xf>
    <xf numFmtId="0" fontId="0" fillId="0" borderId="14" xfId="0" applyBorder="1" applyAlignment="1">
      <alignment horizontal="left"/>
    </xf>
    <xf numFmtId="0" fontId="0" fillId="0" borderId="10" xfId="0" applyNumberFormat="1" applyBorder="1"/>
    <xf numFmtId="0" fontId="0" fillId="0" borderId="18" xfId="0" applyNumberFormat="1" applyBorder="1"/>
    <xf numFmtId="0" fontId="0" fillId="0" borderId="12" xfId="0" applyNumberFormat="1" applyBorder="1"/>
    <xf numFmtId="0" fontId="0" fillId="0" borderId="13" xfId="0" applyNumberFormat="1" applyBorder="1"/>
    <xf numFmtId="0" fontId="0" fillId="0" borderId="4" xfId="0" applyNumberFormat="1" applyBorder="1"/>
    <xf numFmtId="0" fontId="0" fillId="0" borderId="14" xfId="0" applyNumberFormat="1" applyBorder="1"/>
    <xf numFmtId="0" fontId="0" fillId="0" borderId="15" xfId="0" applyNumberFormat="1" applyBorder="1"/>
    <xf numFmtId="0" fontId="0" fillId="0" borderId="19" xfId="0" applyNumberFormat="1" applyBorder="1"/>
    <xf numFmtId="0" fontId="0" fillId="0" borderId="16" xfId="0" applyNumberFormat="1" applyBorder="1"/>
  </cellXfs>
  <cellStyles count="2">
    <cellStyle name="Normal" xfId="0" builtinId="0"/>
    <cellStyle name="Percent" xfId="1" builtinId="5"/>
  </cellStyles>
  <dxfs count="2">
    <dxf>
      <font>
        <color rgb="FF9C0006"/>
      </font>
      <fill>
        <patternFill>
          <bgColor rgb="FFFFC7CE"/>
        </patternFill>
      </fill>
    </dxf>
    <dxf>
      <numFmt numFmtId="14" formatCode="0.0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[Election Results 2021.xlsx]Dashboard!PivotTable4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VOTE</a:t>
            </a:r>
            <a:r>
              <a:rPr lang="en-US" baseline="0"/>
              <a:t> SHARE % ALLIANCE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Dashboard!$B$3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63-4D5C-8422-B667841013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63-4D5C-8422-B667841013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63-4D5C-8422-B667841013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563-4D5C-8422-B667841013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563-4D5C-8422-B667841013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Dashboard!$A$4:$A$8</c:f>
              <c:strCache>
                <c:ptCount val="4"/>
                <c:pt idx="0">
                  <c:v>LDF</c:v>
                </c:pt>
                <c:pt idx="1">
                  <c:v>NDA</c:v>
                </c:pt>
                <c:pt idx="2">
                  <c:v>Others</c:v>
                </c:pt>
                <c:pt idx="3">
                  <c:v>UDF</c:v>
                </c:pt>
              </c:strCache>
            </c:strRef>
          </c:cat>
          <c:val>
            <c:numRef>
              <c:f>Dashboard!$B$4:$B$8</c:f>
              <c:numCache>
                <c:formatCode>0.00%</c:formatCode>
                <c:ptCount val="4"/>
                <c:pt idx="0">
                  <c:v>0.45262158273381303</c:v>
                </c:pt>
                <c:pt idx="1">
                  <c:v>0.12636978417266179</c:v>
                </c:pt>
                <c:pt idx="2">
                  <c:v>4.2379591836734704E-2</c:v>
                </c:pt>
                <c:pt idx="3">
                  <c:v>0.39347659574468075</c:v>
                </c:pt>
              </c:numCache>
            </c:numRef>
          </c:val>
          <c:extLst>
            <c:ext xmlns:c16="http://schemas.microsoft.com/office/drawing/2014/chart" uri="{C3380CC4-5D6E-409C-BE32-E72D297353CC}">
              <c16:uniqueId val="{00000000-4B60-4011-AD1A-0829D5D495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[Election Results 2021.xlsx]Dashboard!PivotTable5</c:name>
    <c:fmtId val="0"/>
  </c:pivotSource>
  <c:chart>
    <c:title>
      <c:tx>
        <c:rich>
          <a:bodyPr rot="0" spcFirstLastPara="1" vertOverflow="ellipsis" vert="horz" wrap="square" anchor="t" anchorCtr="0"/>
          <a:lstStyle/>
          <a:p>
            <a:pPr>
              <a:defRPr sz="1600" b="1" i="0" u="none" strike="noStrike" kern="1200" cap="all" spc="120" normalizeH="0" baseline="0">
                <a:solidFill>
                  <a:schemeClr val="tx1">
                    <a:lumMod val="65000"/>
                    <a:lumOff val="35000"/>
                  </a:schemeClr>
                </a:solidFill>
                <a:latin typeface="+mn-lt"/>
                <a:ea typeface="+mn-ea"/>
                <a:cs typeface="+mn-cs"/>
              </a:defRPr>
            </a:pPr>
            <a:r>
              <a:rPr lang="en-IN"/>
              <a:t>TOP</a:t>
            </a:r>
            <a:r>
              <a:rPr lang="en-IN" baseline="0"/>
              <a:t> 3 CANDIDATES</a:t>
            </a:r>
          </a:p>
        </c:rich>
      </c:tx>
      <c:layout>
        <c:manualLayout>
          <c:xMode val="edge"/>
          <c:yMode val="edge"/>
          <c:x val="0.39245826771653541"/>
          <c:y val="6.4904677612972791E-2"/>
        </c:manualLayout>
      </c:layout>
      <c:overlay val="0"/>
      <c:spPr>
        <a:noFill/>
        <a:ln>
          <a:noFill/>
        </a:ln>
        <a:effectLst/>
      </c:spPr>
      <c:txPr>
        <a:bodyPr rot="0" spcFirstLastPara="1" vertOverflow="ellipsis" vert="horz" wrap="square" anchor="t" anchorCtr="0"/>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pPr>
            <a:solidFill>
              <a:schemeClr val="accent2"/>
            </a:solidFill>
            <a:ln w="9525">
              <a:solidFill>
                <a:schemeClr val="accent2"/>
              </a:solidFill>
              <a:round/>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8.1936656652095707E-2"/>
          <c:y val="0.20161404329409319"/>
          <c:w val="0.84132416408842747"/>
          <c:h val="0.57103869442062316"/>
        </c:manualLayout>
      </c:layout>
      <c:barChart>
        <c:barDir val="col"/>
        <c:grouping val="clustered"/>
        <c:varyColors val="0"/>
        <c:ser>
          <c:idx val="0"/>
          <c:order val="0"/>
          <c:tx>
            <c:strRef>
              <c:f>Dashboard!$G$6:$G$7</c:f>
              <c:strCache>
                <c:ptCount val="1"/>
                <c:pt idx="0">
                  <c:v>1</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Dashboard!$F$8:$F$14</c:f>
              <c:multiLvlStrCache>
                <c:ptCount val="3"/>
                <c:lvl>
                  <c:pt idx="0">
                    <c:v>LDF</c:v>
                  </c:pt>
                  <c:pt idx="1">
                    <c:v>UDF</c:v>
                  </c:pt>
                  <c:pt idx="2">
                    <c:v>NDA</c:v>
                  </c:pt>
                </c:lvl>
                <c:lvl>
                  <c:pt idx="0">
                    <c:v>Chittayam Gopakumar</c:v>
                  </c:pt>
                  <c:pt idx="1">
                    <c:v>M. G. Kannan</c:v>
                  </c:pt>
                  <c:pt idx="2">
                    <c:v>Adv. Pandalam Prathapan</c:v>
                  </c:pt>
                </c:lvl>
              </c:multiLvlStrCache>
            </c:multiLvlStrRef>
          </c:cat>
          <c:val>
            <c:numRef>
              <c:f>Dashboard!$G$8:$G$14</c:f>
              <c:numCache>
                <c:formatCode>General</c:formatCode>
                <c:ptCount val="3"/>
                <c:pt idx="0">
                  <c:v>66569</c:v>
                </c:pt>
              </c:numCache>
            </c:numRef>
          </c:val>
          <c:extLst>
            <c:ext xmlns:c16="http://schemas.microsoft.com/office/drawing/2014/chart" uri="{C3380CC4-5D6E-409C-BE32-E72D297353CC}">
              <c16:uniqueId val="{00000000-9BA9-4218-87D3-D3741053466D}"/>
            </c:ext>
          </c:extLst>
        </c:ser>
        <c:ser>
          <c:idx val="1"/>
          <c:order val="1"/>
          <c:tx>
            <c:strRef>
              <c:f>Dashboard!$H$6:$H$7</c:f>
              <c:strCache>
                <c:ptCount val="1"/>
                <c:pt idx="0">
                  <c:v>2</c:v>
                </c:pt>
              </c:strCache>
            </c:strRef>
          </c:tx>
          <c:spPr>
            <a:solidFill>
              <a:schemeClr val="accent4"/>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Dashboard!$F$8:$F$14</c:f>
              <c:multiLvlStrCache>
                <c:ptCount val="3"/>
                <c:lvl>
                  <c:pt idx="0">
                    <c:v>LDF</c:v>
                  </c:pt>
                  <c:pt idx="1">
                    <c:v>UDF</c:v>
                  </c:pt>
                  <c:pt idx="2">
                    <c:v>NDA</c:v>
                  </c:pt>
                </c:lvl>
                <c:lvl>
                  <c:pt idx="0">
                    <c:v>Chittayam Gopakumar</c:v>
                  </c:pt>
                  <c:pt idx="1">
                    <c:v>M. G. Kannan</c:v>
                  </c:pt>
                  <c:pt idx="2">
                    <c:v>Adv. Pandalam Prathapan</c:v>
                  </c:pt>
                </c:lvl>
              </c:multiLvlStrCache>
            </c:multiLvlStrRef>
          </c:cat>
          <c:val>
            <c:numRef>
              <c:f>Dashboard!$H$8:$H$14</c:f>
              <c:numCache>
                <c:formatCode>General</c:formatCode>
                <c:ptCount val="3"/>
                <c:pt idx="1">
                  <c:v>63650</c:v>
                </c:pt>
              </c:numCache>
            </c:numRef>
          </c:val>
          <c:extLst>
            <c:ext xmlns:c16="http://schemas.microsoft.com/office/drawing/2014/chart" uri="{C3380CC4-5D6E-409C-BE32-E72D297353CC}">
              <c16:uniqueId val="{00000014-9BA9-4218-87D3-D3741053466D}"/>
            </c:ext>
          </c:extLst>
        </c:ser>
        <c:ser>
          <c:idx val="2"/>
          <c:order val="2"/>
          <c:tx>
            <c:strRef>
              <c:f>Dashboard!$I$6:$I$7</c:f>
              <c:strCache>
                <c:ptCount val="1"/>
                <c:pt idx="0">
                  <c:v>3</c:v>
                </c:pt>
              </c:strCache>
            </c:strRef>
          </c:tx>
          <c:spPr>
            <a:solidFill>
              <a:schemeClr val="accent6"/>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Dashboard!$F$8:$F$14</c:f>
              <c:multiLvlStrCache>
                <c:ptCount val="3"/>
                <c:lvl>
                  <c:pt idx="0">
                    <c:v>LDF</c:v>
                  </c:pt>
                  <c:pt idx="1">
                    <c:v>UDF</c:v>
                  </c:pt>
                  <c:pt idx="2">
                    <c:v>NDA</c:v>
                  </c:pt>
                </c:lvl>
                <c:lvl>
                  <c:pt idx="0">
                    <c:v>Chittayam Gopakumar</c:v>
                  </c:pt>
                  <c:pt idx="1">
                    <c:v>M. G. Kannan</c:v>
                  </c:pt>
                  <c:pt idx="2">
                    <c:v>Adv. Pandalam Prathapan</c:v>
                  </c:pt>
                </c:lvl>
              </c:multiLvlStrCache>
            </c:multiLvlStrRef>
          </c:cat>
          <c:val>
            <c:numRef>
              <c:f>Dashboard!$I$8:$I$14</c:f>
              <c:numCache>
                <c:formatCode>General</c:formatCode>
                <c:ptCount val="3"/>
                <c:pt idx="2">
                  <c:v>23980</c:v>
                </c:pt>
              </c:numCache>
            </c:numRef>
          </c:val>
          <c:extLst>
            <c:ext xmlns:c16="http://schemas.microsoft.com/office/drawing/2014/chart" uri="{C3380CC4-5D6E-409C-BE32-E72D297353CC}">
              <c16:uniqueId val="{00000015-9BA9-4218-87D3-D3741053466D}"/>
            </c:ext>
          </c:extLst>
        </c:ser>
        <c:dLbls>
          <c:showLegendKey val="0"/>
          <c:showVal val="0"/>
          <c:showCatName val="0"/>
          <c:showSerName val="0"/>
          <c:showPercent val="0"/>
          <c:showBubbleSize val="0"/>
        </c:dLbls>
        <c:gapWidth val="79"/>
        <c:axId val="1629258832"/>
        <c:axId val="1629260272"/>
      </c:barChart>
      <c:catAx>
        <c:axId val="1629258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29260272"/>
        <c:crosses val="autoZero"/>
        <c:auto val="1"/>
        <c:lblAlgn val="ctr"/>
        <c:lblOffset val="100"/>
        <c:noMultiLvlLbl val="0"/>
      </c:catAx>
      <c:valAx>
        <c:axId val="16292602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2925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[Election Results 2021.xlsx]Dashboard!PivotTable6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pivotFmt>
    </c:pivotFmts>
    <c:plotArea>
      <c:layout>
        <c:manualLayout>
          <c:layoutTarget val="inner"/>
          <c:xMode val="edge"/>
          <c:yMode val="edge"/>
          <c:x val="0.16300440746793446"/>
          <c:y val="0.22161818314377368"/>
          <c:w val="0.76011508938741146"/>
          <c:h val="0.6293157626130067"/>
        </c:manualLayout>
      </c:layout>
      <c:barChart>
        <c:barDir val="bar"/>
        <c:grouping val="clustered"/>
        <c:varyColors val="0"/>
        <c:ser>
          <c:idx val="0"/>
          <c:order val="0"/>
          <c:tx>
            <c:strRef>
              <c:f>Dashboard!$C$21:$C$22</c:f>
              <c:strCache>
                <c:ptCount val="1"/>
                <c:pt idx="0">
                  <c:v>1</c:v>
                </c:pt>
              </c:strCache>
            </c:strRef>
          </c:tx>
          <c:spPr>
            <a:solidFill>
              <a:srgbClr val="0070C0"/>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9-0722-4EA7-981C-DCD64160B9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Dashboard!$B$23:$B$25</c:f>
              <c:strCache>
                <c:ptCount val="2"/>
                <c:pt idx="0">
                  <c:v>LDF</c:v>
                </c:pt>
                <c:pt idx="1">
                  <c:v>UDF</c:v>
                </c:pt>
              </c:strCache>
            </c:strRef>
          </c:cat>
          <c:val>
            <c:numRef>
              <c:f>Dashboard!$C$23:$C$25</c:f>
              <c:numCache>
                <c:formatCode>General</c:formatCode>
                <c:ptCount val="2"/>
                <c:pt idx="0">
                  <c:v>99</c:v>
                </c:pt>
                <c:pt idx="1">
                  <c:v>41</c:v>
                </c:pt>
              </c:numCache>
            </c:numRef>
          </c:val>
          <c:extLst>
            <c:ext xmlns:c16="http://schemas.microsoft.com/office/drawing/2014/chart" uri="{C3380CC4-5D6E-409C-BE32-E72D297353CC}">
              <c16:uniqueId val="{00000000-0722-4EA7-981C-DCD64160B989}"/>
            </c:ext>
          </c:extLst>
        </c:ser>
        <c:dLbls>
          <c:dLblPos val="outEnd"/>
          <c:showLegendKey val="0"/>
          <c:showVal val="1"/>
          <c:showCatName val="0"/>
          <c:showSerName val="0"/>
          <c:showPercent val="0"/>
          <c:showBubbleSize val="0"/>
        </c:dLbls>
        <c:gapWidth val="182"/>
        <c:axId val="1629266992"/>
        <c:axId val="1629261232"/>
      </c:barChart>
      <c:catAx>
        <c:axId val="162926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61232"/>
        <c:crosses val="autoZero"/>
        <c:auto val="1"/>
        <c:lblAlgn val="ctr"/>
        <c:lblOffset val="100"/>
        <c:noMultiLvlLbl val="0"/>
      </c:catAx>
      <c:valAx>
        <c:axId val="1629261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6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13</xdr:row>
      <xdr:rowOff>171450</xdr:rowOff>
    </xdr:to>
    <xdr:graphicFrame macro="">
      <xdr:nvGraphicFramePr>
        <xdr:cNvPr id="2" name="Chart 1">
          <a:extLst>
            <a:ext uri="{FF2B5EF4-FFF2-40B4-BE49-F238E27FC236}">
              <a16:creationId xmlns:a16="http://schemas.microsoft.com/office/drawing/2014/main" id="{AA158D9C-A5F0-BE61-E357-3C41F15A6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0</xdr:row>
      <xdr:rowOff>0</xdr:rowOff>
    </xdr:from>
    <xdr:to>
      <xdr:col>12</xdr:col>
      <xdr:colOff>76200</xdr:colOff>
      <xdr:row>13</xdr:row>
      <xdr:rowOff>171450</xdr:rowOff>
    </xdr:to>
    <xdr:graphicFrame macro="">
      <xdr:nvGraphicFramePr>
        <xdr:cNvPr id="3" name="Chart 2">
          <a:extLst>
            <a:ext uri="{FF2B5EF4-FFF2-40B4-BE49-F238E27FC236}">
              <a16:creationId xmlns:a16="http://schemas.microsoft.com/office/drawing/2014/main" id="{1E53DBF3-6B4E-1C40-83A1-3D84BEA75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104775</xdr:colOff>
      <xdr:row>0</xdr:row>
      <xdr:rowOff>161925</xdr:rowOff>
    </xdr:from>
    <xdr:to>
      <xdr:col>19</xdr:col>
      <xdr:colOff>266700</xdr:colOff>
      <xdr:row>7</xdr:row>
      <xdr:rowOff>9525</xdr:rowOff>
    </xdr:to>
    <mc:AlternateContent xmlns:mc="http://schemas.openxmlformats.org/markup-compatibility/2006" xmlns:a14="http://schemas.microsoft.com/office/drawing/2010/main">
      <mc:Choice Requires="a14">
        <xdr:graphicFrame macro="">
          <xdr:nvGraphicFramePr>
            <xdr:cNvPr id="4" name="DISTRICT">
              <a:extLst>
                <a:ext uri="{FF2B5EF4-FFF2-40B4-BE49-F238E27FC236}">
                  <a16:creationId xmlns:a16="http://schemas.microsoft.com/office/drawing/2014/main" id="{B5ACF5AE-B45D-0FD0-B88C-8CEBCB7D3D14}"/>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9677400" y="161925"/>
              <a:ext cx="4562475"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85725</xdr:colOff>
      <xdr:row>7</xdr:row>
      <xdr:rowOff>19051</xdr:rowOff>
    </xdr:from>
    <xdr:to>
      <xdr:col>14</xdr:col>
      <xdr:colOff>561975</xdr:colOff>
      <xdr:row>15</xdr:row>
      <xdr:rowOff>1</xdr:rowOff>
    </xdr:to>
    <mc:AlternateContent xmlns:mc="http://schemas.openxmlformats.org/markup-compatibility/2006" xmlns:a14="http://schemas.microsoft.com/office/drawing/2010/main">
      <mc:Choice Requires="a14">
        <xdr:graphicFrame macro="">
          <xdr:nvGraphicFramePr>
            <xdr:cNvPr id="5" name="AC NAME">
              <a:extLst>
                <a:ext uri="{FF2B5EF4-FFF2-40B4-BE49-F238E27FC236}">
                  <a16:creationId xmlns:a16="http://schemas.microsoft.com/office/drawing/2014/main" id="{A4F160A2-EBAC-483B-8886-A98B7F473C69}"/>
                </a:ext>
              </a:extLst>
            </xdr:cNvPr>
            <xdr:cNvGraphicFramePr/>
          </xdr:nvGraphicFramePr>
          <xdr:xfrm>
            <a:off x="0" y="0"/>
            <a:ext cx="0" cy="0"/>
          </xdr:xfrm>
          <a:graphic>
            <a:graphicData uri="http://schemas.microsoft.com/office/drawing/2010/slicer">
              <sle:slicer xmlns:sle="http://schemas.microsoft.com/office/drawing/2010/slicer" name="AC NAME"/>
            </a:graphicData>
          </a:graphic>
        </xdr:graphicFrame>
      </mc:Choice>
      <mc:Fallback xmlns="">
        <xdr:sp macro="" textlink="">
          <xdr:nvSpPr>
            <xdr:cNvPr id="0" name=""/>
            <xdr:cNvSpPr>
              <a:spLocks noTextEdit="1"/>
            </xdr:cNvSpPr>
          </xdr:nvSpPr>
          <xdr:spPr>
            <a:xfrm>
              <a:off x="9658350" y="1352551"/>
              <a:ext cx="1828800"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xdr:colOff>
      <xdr:row>13</xdr:row>
      <xdr:rowOff>185737</xdr:rowOff>
    </xdr:from>
    <xdr:to>
      <xdr:col>3</xdr:col>
      <xdr:colOff>9525</xdr:colOff>
      <xdr:row>25</xdr:row>
      <xdr:rowOff>38100</xdr:rowOff>
    </xdr:to>
    <xdr:graphicFrame macro="">
      <xdr:nvGraphicFramePr>
        <xdr:cNvPr id="6" name="Chart 5">
          <a:extLst>
            <a:ext uri="{FF2B5EF4-FFF2-40B4-BE49-F238E27FC236}">
              <a16:creationId xmlns:a16="http://schemas.microsoft.com/office/drawing/2014/main" id="{FB3DB286-3456-834D-FB4D-1BCCDDC4D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19050</xdr:colOff>
      <xdr:row>14</xdr:row>
      <xdr:rowOff>0</xdr:rowOff>
    </xdr:from>
    <xdr:to>
      <xdr:col>5</xdr:col>
      <xdr:colOff>838200</xdr:colOff>
      <xdr:row>25</xdr:row>
      <xdr:rowOff>104775</xdr:rowOff>
    </xdr:to>
    <mc:AlternateContent xmlns:mc="http://schemas.openxmlformats.org/markup-compatibility/2006" xmlns:a14="http://schemas.microsoft.com/office/drawing/2010/main">
      <mc:Choice Requires="a14">
        <xdr:graphicFrame macro="">
          <xdr:nvGraphicFramePr>
            <xdr:cNvPr id="7" name="DISTRICT 1">
              <a:extLst>
                <a:ext uri="{FF2B5EF4-FFF2-40B4-BE49-F238E27FC236}">
                  <a16:creationId xmlns:a16="http://schemas.microsoft.com/office/drawing/2014/main" id="{921447E2-915B-4C5F-B8D6-68E9FD000DCD}"/>
                </a:ext>
              </a:extLst>
            </xdr:cNvPr>
            <xdr:cNvGraphicFramePr/>
          </xdr:nvGraphicFramePr>
          <xdr:xfrm>
            <a:off x="0" y="0"/>
            <a:ext cx="0" cy="0"/>
          </xdr:xfrm>
          <a:graphic>
            <a:graphicData uri="http://schemas.microsoft.com/office/drawing/2010/slicer">
              <sle:slicer xmlns:sle="http://schemas.microsoft.com/office/drawing/2010/slicer" name="DISTRICT 1"/>
            </a:graphicData>
          </a:graphic>
        </xdr:graphicFrame>
      </mc:Choice>
      <mc:Fallback xmlns="">
        <xdr:sp macro="" textlink="">
          <xdr:nvSpPr>
            <xdr:cNvPr id="0" name=""/>
            <xdr:cNvSpPr>
              <a:spLocks noTextEdit="1"/>
            </xdr:cNvSpPr>
          </xdr:nvSpPr>
          <xdr:spPr>
            <a:xfrm>
              <a:off x="3028950" y="2667000"/>
              <a:ext cx="1828800" cy="2200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Assemby%20Constituency_Kerala_2021%2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Assemby Constituency_Kerala_202"/>
    </sheetNames>
    <sheetDataSet>
      <sheetData sheetId="0"/>
      <sheetData sheetId="1">
        <row r="4">
          <cell r="A4" t="str">
            <v>Adoor</v>
          </cell>
          <cell r="B4" t="str">
            <v>Pathanamthitta</v>
          </cell>
        </row>
        <row r="5">
          <cell r="A5" t="str">
            <v>Alappuzha</v>
          </cell>
          <cell r="B5" t="str">
            <v>Alappuzha</v>
          </cell>
        </row>
        <row r="6">
          <cell r="A6" t="str">
            <v>Alathur</v>
          </cell>
          <cell r="B6" t="str">
            <v>Palakkad</v>
          </cell>
        </row>
        <row r="7">
          <cell r="A7" t="str">
            <v>Aluva</v>
          </cell>
          <cell r="B7" t="str">
            <v>Ernakulam</v>
          </cell>
        </row>
        <row r="8">
          <cell r="A8" t="str">
            <v>Ambalapuzha</v>
          </cell>
          <cell r="B8" t="str">
            <v>Alappuzha</v>
          </cell>
        </row>
        <row r="9">
          <cell r="A9" t="str">
            <v>Angamaly</v>
          </cell>
          <cell r="B9" t="str">
            <v>Ernakulam</v>
          </cell>
        </row>
        <row r="10">
          <cell r="A10" t="str">
            <v>Aranmula</v>
          </cell>
          <cell r="B10" t="str">
            <v>Pathanamthitta</v>
          </cell>
        </row>
        <row r="11">
          <cell r="A11" t="str">
            <v>Aroor</v>
          </cell>
          <cell r="B11" t="str">
            <v>Alappuzha</v>
          </cell>
        </row>
        <row r="12">
          <cell r="A12" t="str">
            <v>Aruvikkara</v>
          </cell>
          <cell r="B12" t="str">
            <v>Thiruvananthapuram</v>
          </cell>
        </row>
        <row r="13">
          <cell r="A13" t="str">
            <v>Attingal</v>
          </cell>
          <cell r="B13" t="str">
            <v>Thiruvananthapuram</v>
          </cell>
        </row>
        <row r="14">
          <cell r="A14" t="str">
            <v>Azhikode</v>
          </cell>
          <cell r="B14" t="str">
            <v>Kannur</v>
          </cell>
        </row>
        <row r="15">
          <cell r="A15" t="str">
            <v>Balusseri</v>
          </cell>
          <cell r="B15" t="str">
            <v>Kozhikode</v>
          </cell>
        </row>
        <row r="16">
          <cell r="A16" t="str">
            <v>Beypore</v>
          </cell>
          <cell r="B16" t="str">
            <v>Kozhikode</v>
          </cell>
        </row>
        <row r="17">
          <cell r="A17" t="str">
            <v>Chadayamangalam</v>
          </cell>
          <cell r="B17" t="str">
            <v>Kollam</v>
          </cell>
        </row>
        <row r="18">
          <cell r="A18" t="str">
            <v>Chalakkudy</v>
          </cell>
          <cell r="B18" t="str">
            <v>Thrissur</v>
          </cell>
        </row>
        <row r="19">
          <cell r="A19" t="str">
            <v>Changanassery</v>
          </cell>
          <cell r="B19" t="str">
            <v>Kottayam</v>
          </cell>
        </row>
        <row r="20">
          <cell r="A20" t="str">
            <v>Chathannur</v>
          </cell>
          <cell r="B20" t="str">
            <v>Kollam</v>
          </cell>
        </row>
        <row r="21">
          <cell r="A21" t="str">
            <v>Chavara</v>
          </cell>
          <cell r="B21" t="str">
            <v>Kollam</v>
          </cell>
        </row>
        <row r="22">
          <cell r="A22" t="str">
            <v>Chelakkara</v>
          </cell>
          <cell r="B22" t="str">
            <v>Thrissur</v>
          </cell>
        </row>
        <row r="23">
          <cell r="A23" t="str">
            <v>Chengannur</v>
          </cell>
          <cell r="B23" t="str">
            <v>Alappuzha</v>
          </cell>
        </row>
        <row r="24">
          <cell r="A24" t="str">
            <v>Cherthala</v>
          </cell>
          <cell r="B24" t="str">
            <v>Alappuzha</v>
          </cell>
        </row>
        <row r="25">
          <cell r="A25" t="str">
            <v>Chirayinkeezhu</v>
          </cell>
          <cell r="B25" t="str">
            <v>Thiruvananthapuram</v>
          </cell>
        </row>
        <row r="26">
          <cell r="A26" t="str">
            <v>Chittur</v>
          </cell>
          <cell r="B26" t="str">
            <v>Palakkad</v>
          </cell>
        </row>
        <row r="27">
          <cell r="A27" t="str">
            <v>Devikulam</v>
          </cell>
          <cell r="B27" t="str">
            <v>Idukki</v>
          </cell>
        </row>
        <row r="28">
          <cell r="A28" t="str">
            <v>Dharmadam</v>
          </cell>
          <cell r="B28" t="str">
            <v>Kannur</v>
          </cell>
        </row>
        <row r="29">
          <cell r="A29" t="str">
            <v>Elathur</v>
          </cell>
          <cell r="B29" t="str">
            <v>Kozhikode</v>
          </cell>
        </row>
        <row r="30">
          <cell r="A30" t="str">
            <v>Eranad</v>
          </cell>
          <cell r="B30" t="str">
            <v>Malappuram</v>
          </cell>
        </row>
        <row r="31">
          <cell r="A31" t="str">
            <v>Eranakulam</v>
          </cell>
          <cell r="B31" t="str">
            <v>Ernakulam</v>
          </cell>
        </row>
        <row r="32">
          <cell r="A32" t="str">
            <v>Eravipuram</v>
          </cell>
          <cell r="B32" t="str">
            <v>Kollam</v>
          </cell>
        </row>
        <row r="33">
          <cell r="A33" t="str">
            <v>Ettumanoor</v>
          </cell>
          <cell r="B33" t="str">
            <v>Kottayam</v>
          </cell>
        </row>
        <row r="34">
          <cell r="A34" t="str">
            <v>Guruvayoor</v>
          </cell>
          <cell r="B34" t="str">
            <v>Thrissur</v>
          </cell>
        </row>
        <row r="35">
          <cell r="A35" t="str">
            <v>Haripad</v>
          </cell>
          <cell r="B35" t="str">
            <v>Alappuzha</v>
          </cell>
        </row>
        <row r="36">
          <cell r="A36" t="str">
            <v>Idukki</v>
          </cell>
          <cell r="B36" t="str">
            <v>Idukki</v>
          </cell>
        </row>
        <row r="37">
          <cell r="A37" t="str">
            <v>Irikkur</v>
          </cell>
          <cell r="B37" t="str">
            <v>Kannur</v>
          </cell>
        </row>
        <row r="38">
          <cell r="A38" t="str">
            <v>Irinjalakkuda</v>
          </cell>
          <cell r="B38" t="str">
            <v>Thrissur</v>
          </cell>
        </row>
        <row r="39">
          <cell r="A39" t="str">
            <v>Kaduthuruthy</v>
          </cell>
          <cell r="B39" t="str">
            <v>Kottayam</v>
          </cell>
        </row>
        <row r="40">
          <cell r="A40" t="str">
            <v>Kaipamangalam</v>
          </cell>
          <cell r="B40" t="str">
            <v>Thrissur</v>
          </cell>
        </row>
        <row r="41">
          <cell r="A41" t="str">
            <v>Kalamassery</v>
          </cell>
          <cell r="B41" t="str">
            <v>Ernakulam</v>
          </cell>
        </row>
        <row r="42">
          <cell r="A42" t="str">
            <v>Kalliasseri</v>
          </cell>
          <cell r="B42" t="str">
            <v>Kannur</v>
          </cell>
        </row>
        <row r="43">
          <cell r="A43" t="str">
            <v>Kalpetta</v>
          </cell>
          <cell r="B43" t="str">
            <v>Wayanad</v>
          </cell>
        </row>
        <row r="44">
          <cell r="A44" t="str">
            <v>Kanhangad</v>
          </cell>
          <cell r="B44" t="str">
            <v>Kasaragod</v>
          </cell>
        </row>
        <row r="45">
          <cell r="A45" t="str">
            <v>Kanjirappally</v>
          </cell>
          <cell r="B45" t="str">
            <v>Kottayam</v>
          </cell>
        </row>
        <row r="46">
          <cell r="A46" t="str">
            <v>Kannur</v>
          </cell>
          <cell r="B46" t="str">
            <v>Kannur</v>
          </cell>
        </row>
        <row r="47">
          <cell r="A47" t="str">
            <v>Karunagappally</v>
          </cell>
          <cell r="B47" t="str">
            <v>Kollam</v>
          </cell>
        </row>
        <row r="48">
          <cell r="A48" t="str">
            <v>Kasaragod</v>
          </cell>
          <cell r="B48" t="str">
            <v>Kasaragod</v>
          </cell>
        </row>
        <row r="49">
          <cell r="A49" t="str">
            <v>Kattakkada</v>
          </cell>
          <cell r="B49" t="str">
            <v>Thiruvananthapuram</v>
          </cell>
        </row>
        <row r="50">
          <cell r="A50" t="str">
            <v>Kayamkulam</v>
          </cell>
          <cell r="B50" t="str">
            <v>Alappuzha</v>
          </cell>
        </row>
        <row r="51">
          <cell r="A51" t="str">
            <v>Kazhakkoottam</v>
          </cell>
          <cell r="B51" t="str">
            <v>Thiruvananthapuram</v>
          </cell>
        </row>
        <row r="52">
          <cell r="A52" t="str">
            <v>Kochi</v>
          </cell>
          <cell r="B52" t="str">
            <v>Ernakulam</v>
          </cell>
        </row>
        <row r="53">
          <cell r="A53" t="str">
            <v>Kodungallur</v>
          </cell>
          <cell r="B53" t="str">
            <v>Thrissur</v>
          </cell>
        </row>
        <row r="54">
          <cell r="A54" t="str">
            <v>Koduvally</v>
          </cell>
          <cell r="B54" t="str">
            <v>Kozhikode</v>
          </cell>
        </row>
        <row r="55">
          <cell r="A55" t="str">
            <v>Kollam</v>
          </cell>
          <cell r="B55" t="str">
            <v>Kollam</v>
          </cell>
        </row>
        <row r="56">
          <cell r="A56" t="str">
            <v>Kondotty</v>
          </cell>
          <cell r="B56" t="str">
            <v>Malappuram</v>
          </cell>
        </row>
        <row r="57">
          <cell r="A57" t="str">
            <v>Kongad</v>
          </cell>
          <cell r="B57" t="str">
            <v>Palakkad</v>
          </cell>
        </row>
        <row r="58">
          <cell r="A58" t="str">
            <v>Konni</v>
          </cell>
          <cell r="B58" t="str">
            <v>Pathanamthitta</v>
          </cell>
        </row>
        <row r="59">
          <cell r="A59" t="str">
            <v>Kothamangalam</v>
          </cell>
          <cell r="B59" t="str">
            <v>Ernakulam</v>
          </cell>
        </row>
        <row r="60">
          <cell r="A60" t="str">
            <v>Kottakkal</v>
          </cell>
          <cell r="B60" t="str">
            <v>Malappuram</v>
          </cell>
        </row>
        <row r="61">
          <cell r="A61" t="str">
            <v>Kottarakkara</v>
          </cell>
          <cell r="B61" t="str">
            <v>Kollam</v>
          </cell>
        </row>
        <row r="62">
          <cell r="A62" t="str">
            <v>Kottayam</v>
          </cell>
          <cell r="B62" t="str">
            <v>Kottayam</v>
          </cell>
        </row>
        <row r="63">
          <cell r="A63" t="str">
            <v>Kovalam</v>
          </cell>
          <cell r="B63" t="str">
            <v>Thiruvananthapuram</v>
          </cell>
        </row>
        <row r="64">
          <cell r="A64" t="str">
            <v>Kozhikode North</v>
          </cell>
          <cell r="B64" t="str">
            <v>Kozhikode</v>
          </cell>
        </row>
        <row r="65">
          <cell r="A65" t="str">
            <v>Kozhikode South</v>
          </cell>
          <cell r="B65" t="str">
            <v>Kozhikode</v>
          </cell>
        </row>
        <row r="66">
          <cell r="A66" t="str">
            <v>Kundara</v>
          </cell>
          <cell r="B66" t="str">
            <v>Kollam</v>
          </cell>
        </row>
        <row r="67">
          <cell r="A67" t="str">
            <v>Kunnamangalam</v>
          </cell>
          <cell r="B67" t="str">
            <v>Kozhikode</v>
          </cell>
        </row>
        <row r="68">
          <cell r="A68" t="str">
            <v>Kunnamkulam</v>
          </cell>
          <cell r="B68" t="str">
            <v>Thrissur</v>
          </cell>
        </row>
        <row r="69">
          <cell r="A69" t="str">
            <v>Kunnathunad</v>
          </cell>
          <cell r="B69" t="str">
            <v>Ernakulam</v>
          </cell>
        </row>
        <row r="70">
          <cell r="A70" t="str">
            <v>Kunnathur</v>
          </cell>
          <cell r="B70" t="str">
            <v>Kollam</v>
          </cell>
        </row>
        <row r="71">
          <cell r="A71" t="str">
            <v>Kuthuparamba</v>
          </cell>
          <cell r="B71" t="str">
            <v>Kannur</v>
          </cell>
        </row>
        <row r="72">
          <cell r="A72" t="str">
            <v>Kuttanad</v>
          </cell>
          <cell r="B72" t="str">
            <v>Alappuzha</v>
          </cell>
        </row>
        <row r="73">
          <cell r="A73" t="str">
            <v>Kuttiadi</v>
          </cell>
          <cell r="B73" t="str">
            <v>Kozhikode</v>
          </cell>
        </row>
        <row r="74">
          <cell r="A74" t="str">
            <v>Malampuzha</v>
          </cell>
          <cell r="B74" t="str">
            <v>Palakkad</v>
          </cell>
        </row>
        <row r="75">
          <cell r="A75" t="str">
            <v>Malappuram</v>
          </cell>
          <cell r="B75" t="str">
            <v>Malappuram</v>
          </cell>
        </row>
        <row r="76">
          <cell r="A76" t="str">
            <v>Manalur</v>
          </cell>
          <cell r="B76" t="str">
            <v>Thrissur</v>
          </cell>
        </row>
        <row r="77">
          <cell r="A77" t="str">
            <v>Mananthavady</v>
          </cell>
          <cell r="B77" t="str">
            <v>Wayanad</v>
          </cell>
        </row>
        <row r="78">
          <cell r="A78" t="str">
            <v>Manjeri</v>
          </cell>
          <cell r="B78" t="str">
            <v>Malappuram</v>
          </cell>
        </row>
        <row r="79">
          <cell r="A79" t="str">
            <v>Manjeshwar</v>
          </cell>
          <cell r="B79" t="str">
            <v>Kasaragod</v>
          </cell>
        </row>
        <row r="80">
          <cell r="A80" t="str">
            <v>Mankada</v>
          </cell>
          <cell r="B80" t="str">
            <v>Malappuram</v>
          </cell>
        </row>
        <row r="81">
          <cell r="A81" t="str">
            <v>Mannarkad</v>
          </cell>
          <cell r="B81" t="str">
            <v>Palakkad</v>
          </cell>
        </row>
        <row r="82">
          <cell r="A82" t="str">
            <v>Mattannur</v>
          </cell>
          <cell r="B82" t="str">
            <v>Kannur</v>
          </cell>
        </row>
        <row r="83">
          <cell r="A83" t="str">
            <v>Mavelikara</v>
          </cell>
          <cell r="B83" t="str">
            <v>Alappuzha</v>
          </cell>
        </row>
        <row r="84">
          <cell r="A84" t="str">
            <v>Muvattupuzha</v>
          </cell>
          <cell r="B84" t="str">
            <v>Ernakulam</v>
          </cell>
        </row>
        <row r="85">
          <cell r="A85" t="str">
            <v>Nadapuram</v>
          </cell>
          <cell r="B85" t="str">
            <v>Kozhikode</v>
          </cell>
        </row>
        <row r="86">
          <cell r="A86" t="str">
            <v>Nattika</v>
          </cell>
          <cell r="B86" t="str">
            <v>Thrissur</v>
          </cell>
        </row>
        <row r="87">
          <cell r="A87" t="str">
            <v>Nedumangad</v>
          </cell>
          <cell r="B87" t="str">
            <v>Thiruvananthapuram</v>
          </cell>
        </row>
        <row r="88">
          <cell r="A88" t="str">
            <v>Nemom</v>
          </cell>
          <cell r="B88" t="str">
            <v>Thiruvananthapuram</v>
          </cell>
        </row>
        <row r="89">
          <cell r="A89" t="str">
            <v>Nenmara</v>
          </cell>
          <cell r="B89" t="str">
            <v>Palakkad</v>
          </cell>
        </row>
        <row r="90">
          <cell r="A90" t="str">
            <v>Neyyattinkara</v>
          </cell>
          <cell r="B90" t="str">
            <v>Thiruvananthapuram</v>
          </cell>
        </row>
        <row r="91">
          <cell r="A91" t="str">
            <v>Nilambur</v>
          </cell>
          <cell r="B91" t="str">
            <v>Malappuram</v>
          </cell>
        </row>
        <row r="92">
          <cell r="A92" t="str">
            <v>Ollur</v>
          </cell>
          <cell r="B92" t="str">
            <v>Thrissur</v>
          </cell>
        </row>
        <row r="93">
          <cell r="A93" t="str">
            <v>Ottapalam</v>
          </cell>
          <cell r="B93" t="str">
            <v>Palakkad</v>
          </cell>
        </row>
        <row r="94">
          <cell r="A94" t="str">
            <v>Pala</v>
          </cell>
          <cell r="B94" t="str">
            <v>Kottayam</v>
          </cell>
        </row>
        <row r="95">
          <cell r="A95" t="str">
            <v>Palakkad</v>
          </cell>
          <cell r="B95" t="str">
            <v>Palakkad</v>
          </cell>
        </row>
        <row r="96">
          <cell r="A96" t="str">
            <v>Parassala</v>
          </cell>
          <cell r="B96" t="str">
            <v>Thiruvananthapuram</v>
          </cell>
        </row>
        <row r="97">
          <cell r="A97" t="str">
            <v>Paravur</v>
          </cell>
          <cell r="B97" t="str">
            <v>Ernakulam</v>
          </cell>
        </row>
        <row r="98">
          <cell r="A98" t="str">
            <v>Pathanapuram</v>
          </cell>
          <cell r="B98" t="str">
            <v>Kollam</v>
          </cell>
        </row>
        <row r="99">
          <cell r="A99" t="str">
            <v>Pattambi</v>
          </cell>
          <cell r="B99" t="str">
            <v>Palakkad</v>
          </cell>
        </row>
        <row r="100">
          <cell r="A100" t="str">
            <v>Payyannur</v>
          </cell>
          <cell r="B100" t="str">
            <v>Kannur</v>
          </cell>
        </row>
        <row r="101">
          <cell r="A101" t="str">
            <v>Peerumade</v>
          </cell>
          <cell r="B101" t="str">
            <v>Idukki</v>
          </cell>
        </row>
        <row r="102">
          <cell r="A102" t="str">
            <v>Perambra</v>
          </cell>
          <cell r="B102" t="str">
            <v>Kozhikode</v>
          </cell>
        </row>
        <row r="103">
          <cell r="A103" t="str">
            <v>Peravoor</v>
          </cell>
          <cell r="B103" t="str">
            <v>Kannur</v>
          </cell>
        </row>
        <row r="104">
          <cell r="A104" t="str">
            <v>Perinthalmanna</v>
          </cell>
          <cell r="B104" t="str">
            <v>Malappuram</v>
          </cell>
        </row>
        <row r="105">
          <cell r="A105" t="str">
            <v>Perumbavoor</v>
          </cell>
          <cell r="B105" t="str">
            <v>Ernakulam</v>
          </cell>
        </row>
        <row r="106">
          <cell r="A106" t="str">
            <v>Piravom</v>
          </cell>
          <cell r="B106" t="str">
            <v>Ernakulam</v>
          </cell>
        </row>
        <row r="107">
          <cell r="A107" t="str">
            <v>Ponnani</v>
          </cell>
          <cell r="B107" t="str">
            <v>Malappuram</v>
          </cell>
        </row>
        <row r="108">
          <cell r="A108" t="str">
            <v>Poonjar</v>
          </cell>
          <cell r="B108" t="str">
            <v>Kottayam</v>
          </cell>
        </row>
        <row r="109">
          <cell r="A109" t="str">
            <v>Punalur</v>
          </cell>
          <cell r="B109" t="str">
            <v>Kollam</v>
          </cell>
        </row>
        <row r="110">
          <cell r="A110" t="str">
            <v>Puthukkad</v>
          </cell>
          <cell r="B110" t="str">
            <v>Thrissur</v>
          </cell>
        </row>
        <row r="111">
          <cell r="A111" t="str">
            <v>Puthuppally</v>
          </cell>
          <cell r="B111" t="str">
            <v>Kottayam</v>
          </cell>
        </row>
        <row r="112">
          <cell r="A112" t="str">
            <v>Quilandy</v>
          </cell>
          <cell r="B112" t="str">
            <v>Kozhikode</v>
          </cell>
        </row>
        <row r="113">
          <cell r="A113" t="str">
            <v>Ranni</v>
          </cell>
          <cell r="B113" t="str">
            <v>Pathanamthitta</v>
          </cell>
        </row>
        <row r="114">
          <cell r="A114" t="str">
            <v>Shornur</v>
          </cell>
          <cell r="B114" t="str">
            <v>Palakkad</v>
          </cell>
        </row>
        <row r="115">
          <cell r="A115" t="str">
            <v>Sulthanbathery</v>
          </cell>
          <cell r="B115" t="str">
            <v>Wayanad</v>
          </cell>
        </row>
        <row r="116">
          <cell r="A116" t="str">
            <v>Taliparamba</v>
          </cell>
          <cell r="B116" t="str">
            <v>Kannur</v>
          </cell>
        </row>
        <row r="117">
          <cell r="A117" t="str">
            <v>Tanur</v>
          </cell>
          <cell r="B117" t="str">
            <v>Malappuram</v>
          </cell>
        </row>
        <row r="118">
          <cell r="A118" t="str">
            <v>Tarur</v>
          </cell>
          <cell r="B118" t="str">
            <v>Palakkad</v>
          </cell>
        </row>
        <row r="119">
          <cell r="A119" t="str">
            <v>Thalassery</v>
          </cell>
          <cell r="B119" t="str">
            <v>Kannur</v>
          </cell>
        </row>
        <row r="120">
          <cell r="A120" t="str">
            <v>Thavanur</v>
          </cell>
          <cell r="B120" t="str">
            <v>Malappuram</v>
          </cell>
        </row>
        <row r="121">
          <cell r="A121" t="str">
            <v>Thiruvalla</v>
          </cell>
          <cell r="B121" t="str">
            <v>Pathanamthitta</v>
          </cell>
        </row>
        <row r="122">
          <cell r="A122" t="str">
            <v>Thiruvambady</v>
          </cell>
          <cell r="B122" t="str">
            <v>Kozhikode</v>
          </cell>
        </row>
        <row r="123">
          <cell r="A123" t="str">
            <v>Thiruvananthapuram</v>
          </cell>
          <cell r="B123" t="str">
            <v>Thiruvananthapuram</v>
          </cell>
        </row>
        <row r="124">
          <cell r="A124" t="str">
            <v>Thodupuzha</v>
          </cell>
          <cell r="B124" t="str">
            <v>Idukki</v>
          </cell>
        </row>
        <row r="125">
          <cell r="A125" t="str">
            <v>Thrikkakara</v>
          </cell>
          <cell r="B125" t="str">
            <v>Ernakulam</v>
          </cell>
        </row>
        <row r="126">
          <cell r="A126" t="str">
            <v>Thripunithura</v>
          </cell>
          <cell r="B126" t="str">
            <v>Ernakulam</v>
          </cell>
        </row>
        <row r="127">
          <cell r="A127" t="str">
            <v>Thrissur</v>
          </cell>
          <cell r="B127" t="str">
            <v>Thrissur</v>
          </cell>
        </row>
        <row r="128">
          <cell r="A128" t="str">
            <v>Thrithala</v>
          </cell>
          <cell r="B128" t="str">
            <v>Palakkad</v>
          </cell>
        </row>
        <row r="129">
          <cell r="A129" t="str">
            <v>Tirur</v>
          </cell>
          <cell r="B129" t="str">
            <v>Malappuram</v>
          </cell>
        </row>
        <row r="130">
          <cell r="A130" t="str">
            <v>Tirurangadi</v>
          </cell>
          <cell r="B130" t="str">
            <v>Malappuram</v>
          </cell>
        </row>
        <row r="131">
          <cell r="A131" t="str">
            <v>Trikaripur</v>
          </cell>
          <cell r="B131" t="str">
            <v>Kasaragod</v>
          </cell>
        </row>
        <row r="132">
          <cell r="A132" t="str">
            <v>Udma</v>
          </cell>
          <cell r="B132" t="str">
            <v>Kasaragod</v>
          </cell>
        </row>
        <row r="133">
          <cell r="A133" t="str">
            <v>Udumbanchola</v>
          </cell>
          <cell r="B133" t="str">
            <v>Idukki</v>
          </cell>
        </row>
        <row r="134">
          <cell r="A134" t="str">
            <v>Vadakara</v>
          </cell>
          <cell r="B134" t="str">
            <v>Kozhikode</v>
          </cell>
        </row>
        <row r="135">
          <cell r="A135" t="str">
            <v>Vaikom</v>
          </cell>
          <cell r="B135" t="str">
            <v>Kottayam</v>
          </cell>
        </row>
        <row r="136">
          <cell r="A136" t="str">
            <v>Vallikkunnu</v>
          </cell>
          <cell r="B136" t="str">
            <v>Malappuram</v>
          </cell>
        </row>
        <row r="137">
          <cell r="A137" t="str">
            <v>Vamanapuram</v>
          </cell>
          <cell r="B137" t="str">
            <v>Thiruvananthapuram</v>
          </cell>
        </row>
        <row r="138">
          <cell r="A138" t="str">
            <v>Varkala</v>
          </cell>
          <cell r="B138" t="str">
            <v>Thiruvananthapuram</v>
          </cell>
        </row>
        <row r="139">
          <cell r="A139" t="str">
            <v>Vattiyoorkavu</v>
          </cell>
          <cell r="B139" t="str">
            <v>Thiruvananthapuram</v>
          </cell>
        </row>
        <row r="140">
          <cell r="A140" t="str">
            <v>Vengara</v>
          </cell>
          <cell r="B140" t="str">
            <v>Malappuram</v>
          </cell>
        </row>
        <row r="141">
          <cell r="A141" t="str">
            <v>Vypen</v>
          </cell>
          <cell r="B141" t="str">
            <v>Ernakulam</v>
          </cell>
        </row>
        <row r="142">
          <cell r="A142" t="str">
            <v>Wadakkanchery</v>
          </cell>
          <cell r="B142" t="str">
            <v>Thrissur</v>
          </cell>
        </row>
        <row r="143">
          <cell r="A143" t="str">
            <v>Wandoor</v>
          </cell>
          <cell r="B143" t="str">
            <v>Malappuram</v>
          </cell>
        </row>
      </sheetData>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02.69083842593" createdVersion="7" refreshedVersion="7" minRefreshableVersion="3" recordCount="468" xr:uid="{5F1BDE4E-C3C2-4D2C-853C-80D15F74C121}">
  <cacheSource type="worksheet">
    <worksheetSource ref="A1:S469" sheet="Transformed Data - KE2021"/>
  </cacheSource>
  <cacheFields count="19">
    <cacheField name="STATE/UT NAME" numFmtId="0">
      <sharedItems/>
    </cacheField>
    <cacheField name="AC NO." numFmtId="0">
      <sharedItems containsSemiMixedTypes="0" containsString="0" containsNumber="1" containsInteger="1" minValue="1" maxValue="140"/>
    </cacheField>
    <cacheField name="AC NAME" numFmtId="0">
      <sharedItems/>
    </cacheField>
    <cacheField name="DISTRICT" numFmtId="0">
      <sharedItems/>
    </cacheField>
    <cacheField name="Winner" numFmtId="0">
      <sharedItems containsSemiMixedTypes="0" containsString="0" containsNumber="1" containsInteger="1" minValue="1" maxValue="5"/>
    </cacheField>
    <cacheField name="CANDIDATE NAME" numFmtId="0">
      <sharedItems/>
    </cacheField>
    <cacheField name="SEX" numFmtId="0">
      <sharedItems/>
    </cacheField>
    <cacheField name="AGE" numFmtId="0">
      <sharedItems containsSemiMixedTypes="0" containsString="0" containsNumber="1" containsInteger="1" minValue="25" maxValue="88"/>
    </cacheField>
    <cacheField name="CATEGORY" numFmtId="0">
      <sharedItems/>
    </cacheField>
    <cacheField name="PARTY" numFmtId="0">
      <sharedItems/>
    </cacheField>
    <cacheField name="Alliance" numFmtId="0">
      <sharedItems containsBlank="1" count="6">
        <s v="UDF"/>
        <s v="NDA"/>
        <s v="LDF"/>
        <s v="Others"/>
        <m u="1"/>
        <s v="NOTA" u="1"/>
      </sharedItems>
    </cacheField>
    <cacheField name="GENERAL" numFmtId="0">
      <sharedItems containsSemiMixedTypes="0" containsString="0" containsNumber="1" containsInteger="1" minValue="1630" maxValue="93007"/>
    </cacheField>
    <cacheField name="POSTAL" numFmtId="0">
      <sharedItems containsSemiMixedTypes="0" containsString="0" containsNumber="1" containsInteger="1" minValue="8" maxValue="3786"/>
    </cacheField>
    <cacheField name="TOTAL" numFmtId="0">
      <sharedItems containsSemiMixedTypes="0" containsString="0" containsNumber="1" containsInteger="1" minValue="1671" maxValue="96129"/>
    </cacheField>
    <cacheField name="% VOTES POLLED" numFmtId="0">
      <sharedItems containsSemiMixedTypes="0" containsString="0" containsNumber="1" minValue="9.4999999999999998E-3" maxValue="0.62490000000000001"/>
    </cacheField>
    <cacheField name="Total new voters" numFmtId="0">
      <sharedItems containsSemiMixedTypes="0" containsString="0" containsNumber="1" containsInteger="1" minValue="3300" maxValue="4979"/>
    </cacheField>
    <cacheField name="New voters (Polling)" numFmtId="0">
      <sharedItems containsSemiMixedTypes="0" containsString="0" containsNumber="1" containsInteger="1" minValue="44" maxValue="2554"/>
    </cacheField>
    <cacheField name="Anti-incumbency factor" numFmtId="0">
      <sharedItems containsSemiMixedTypes="0" containsString="0" containsNumber="1" minValue="0" maxValue="50107.200000000004"/>
    </cacheField>
    <cacheField name="TOTAL ELECTORS" numFmtId="0">
      <sharedItems containsSemiMixedTypes="0" containsString="0" containsNumber="1" containsInteger="1" minValue="157765" maxValue="23807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02.690838541668" createdVersion="7" refreshedVersion="7" minRefreshableVersion="3" recordCount="44" xr:uid="{1A35142D-D012-45F4-BEF8-3B76E3D32D53}">
  <cacheSource type="worksheet">
    <worksheetSource ref="A1:A1048576" sheet="Alliance"/>
  </cacheSource>
  <cacheFields count="1">
    <cacheField name="Party" numFmtId="0">
      <sharedItems containsBlank="1" count="53">
        <s v="ADMK"/>
        <s v="BDJS"/>
        <s v="BJP"/>
        <s v="BSP"/>
        <s v="C(S)"/>
        <s v="CMPKSC"/>
        <s v="CPI"/>
        <s v="CPI(M)"/>
        <s v="DSJP"/>
        <s v="INC"/>
        <s v="IND"/>
        <s v="INL"/>
        <s v="IUML"/>
        <s v="JD(S)"/>
        <s v="JKC"/>
        <s v="KEC"/>
        <s v="KEC(B)"/>
        <s v="KEC(J)"/>
        <s v="KEC(M)"/>
        <s v="KJPS"/>
        <s v="LJD"/>
        <s v="MCPI"/>
        <s v="NCP"/>
        <s v="NSC"/>
        <s v="RMPOI"/>
        <s v="RSP"/>
        <s v="SDPI"/>
        <s v="TTPty"/>
        <s v="WPOI"/>
        <s v="(blank)"/>
        <s v="Grand Total"/>
        <m/>
        <s v="SUCI" u="1"/>
        <s v="igp" u="1"/>
        <s v="NOTA" u="1"/>
        <s v="RJD" u="1"/>
        <s v="JD(U)" u="1"/>
        <s v="RPI(A)" u="1"/>
        <s v="APoI" u="1"/>
        <s v="NALAP" u="1"/>
        <s v="ICSP" u="1"/>
        <s v="SWARAJ" u="1"/>
        <s v="ABHM" u="1"/>
        <s v="SDC" u="1"/>
        <s v="ADHRMPI" u="1"/>
        <s v="CPIM" u="1"/>
        <s v="KLJP" u="1"/>
        <s v="DHRMP" u="1"/>
        <s v="SWJP" u="1"/>
        <s v="NWLBRP" u="1"/>
        <s v="SMFB" u="1"/>
        <s v="BHUDRP" u="1"/>
        <s v="SHS"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06.545195254628" createdVersion="8" refreshedVersion="8" minRefreshableVersion="3" recordCount="469" xr:uid="{9525FD18-0B00-460D-BE5F-81335D63972A}">
  <cacheSource type="worksheet">
    <worksheetSource ref="A1:S470" sheet="Transformed Data - KE2021"/>
  </cacheSource>
  <cacheFields count="19">
    <cacheField name="STATE/UT NAME" numFmtId="0">
      <sharedItems containsBlank="1"/>
    </cacheField>
    <cacheField name="AC NO." numFmtId="0">
      <sharedItems containsString="0" containsBlank="1" containsNumber="1" containsInteger="1" minValue="1" maxValue="140"/>
    </cacheField>
    <cacheField name="AC NAME" numFmtId="0">
      <sharedItems containsBlank="1" count="141">
        <s v="MANJESHWAR"/>
        <s v="KASARAGOD"/>
        <s v="UDMA"/>
        <s v="KANHANGAD"/>
        <s v="TRIKARIPUR"/>
        <s v="PAYYANNUR"/>
        <s v="KALLIASSERI"/>
        <s v="TALIPARAMBA"/>
        <s v="IRIKKUR"/>
        <s v="AZHIKODE"/>
        <s v="KANNUR"/>
        <s v="DHARMADAM"/>
        <s v="THALASSERY"/>
        <s v="KUTHUPARAMBA"/>
        <s v="MATTANNUR"/>
        <s v="PERAVOOR"/>
        <s v="MANANTHAVADY"/>
        <s v="SULTHANBATHERY"/>
        <s v="KALPETTA"/>
        <s v="VADAKARA"/>
        <s v="KUTTIADI"/>
        <s v="NADAPURAM"/>
        <s v="QUILANDY"/>
        <s v="PERAMBRA"/>
        <s v="BALUSSERI"/>
        <s v="ELATHUR"/>
        <s v="KOZHIKODE NORTH"/>
        <s v="KOZHIKODE SOUTH"/>
        <s v="BEYPORE"/>
        <s v="KUNNAMANGALAM"/>
        <s v="KODUVALLY"/>
        <s v="THIRUVAMBADY"/>
        <s v="KONDOTTY"/>
        <s v="ERANAD"/>
        <s v="NILAMBUR"/>
        <s v="WANDOOR"/>
        <s v="MANJERI"/>
        <s v="PERINTHALMANNA"/>
        <s v="MANKADA"/>
        <s v="MALAPPURAM"/>
        <s v="VENGARA"/>
        <s v="VALLIKKUNNU"/>
        <s v="TIRURANGADI"/>
        <s v="TANUR"/>
        <s v="TIRUR"/>
        <s v="KOTTAKKAL"/>
        <s v="THAVANUR"/>
        <s v="PONNANI"/>
        <s v="THRITHALA"/>
        <s v="PATTAMBI"/>
        <s v="SHORNUR"/>
        <s v="OTTAPALAM"/>
        <s v="KONGAD"/>
        <s v="MANNARKAD"/>
        <s v="MALAMPUZHA"/>
        <s v="PALAKKAD"/>
        <s v="TARUR"/>
        <s v="CHITTUR"/>
        <s v="NENMARA"/>
        <s v="ALATHUR"/>
        <s v="CHELAKKARA"/>
        <s v="KUNNAMKULAM"/>
        <s v="GURUVAYOOR"/>
        <s v="MANALUR"/>
        <s v="WADAKKANCHERY"/>
        <s v="OLLUR"/>
        <s v="THRISSUR"/>
        <s v="NATTIKA"/>
        <s v="KAIPAMANGALAM"/>
        <s v="IRINJALAKKUDA"/>
        <s v="PUTHUKKAD"/>
        <s v="CHALAKKUDY"/>
        <s v="KODUNGALLUR"/>
        <s v="PERUMBAVOOR"/>
        <s v="ANGAMALY"/>
        <s v="ALUVA"/>
        <s v="KALAMASSERY"/>
        <s v="PARAVUR"/>
        <s v="VYPEN"/>
        <s v="KOCHI"/>
        <s v="THRIPUNITHURA"/>
        <s v="ERANAKULAM"/>
        <s v="THRIKKAKARA"/>
        <s v="KUNNATHUNAD"/>
        <s v="PIRAVOM"/>
        <s v="MUVATTUPUZHA"/>
        <s v="KOTHAMANGALAM"/>
        <s v="DEVIKULAM"/>
        <s v="UDUMBANCHOLA"/>
        <s v="THODUPUZHA"/>
        <s v="IDUKKI"/>
        <s v="PEERUMADE"/>
        <s v="PALA"/>
        <s v="KADUTHURUTHY"/>
        <s v="VAIKOM"/>
        <s v="ETTUMANOOR"/>
        <s v="KOTTAYAM"/>
        <s v="PUTHUPPALLY"/>
        <s v="CHANGANASSERY"/>
        <s v="KANJIRAPPALLY"/>
        <s v="POONJAR"/>
        <s v="AROOR"/>
        <s v="CHERTHALA"/>
        <s v="ALAPPUZHA"/>
        <s v="AMBALAPUZHA"/>
        <s v="KUTTANAD"/>
        <s v="HARIPAD"/>
        <s v="KAYAMKULAM"/>
        <s v="MAVELIKARA"/>
        <s v="CHENGANNUR"/>
        <s v="THIRUVALLA"/>
        <s v="RANNI"/>
        <s v="ARANMULA"/>
        <s v="KONNI"/>
        <s v="ADOOR"/>
        <s v="KARUNAGAPPALLY"/>
        <s v="CHAVARA"/>
        <s v="KUNNATHUR"/>
        <s v="KOTTARAKKARA"/>
        <s v="PATHANAPURAM"/>
        <s v="PUNALUR"/>
        <s v="CHADAYAMANGALAM"/>
        <s v="KUNDARA"/>
        <s v="KOLLAM"/>
        <s v="ERAVIPURAM"/>
        <s v="CHATHANNUR"/>
        <s v="VARKALA"/>
        <s v="ATTINGAL"/>
        <s v="CHIRAYINKEEZHU"/>
        <s v="NEDUMANGAD"/>
        <s v="VAMANAPURAM"/>
        <s v="KAZHAKKOOTTAM"/>
        <s v="VATTIYOORKAVU"/>
        <s v="THIRUVANANTHAPURAM"/>
        <s v="NEMOM"/>
        <s v="ARUVIKKARA"/>
        <s v="PARASSALA"/>
        <s v="KATTAKKADA"/>
        <s v="KOVALAM"/>
        <s v="NEYYATTINKARA"/>
        <m/>
      </sharedItems>
    </cacheField>
    <cacheField name="DISTRICT" numFmtId="0">
      <sharedItems containsBlank="1" count="15">
        <s v="Kasaragod"/>
        <s v="Kannur"/>
        <s v="Wayanad"/>
        <s v="Kozhikode"/>
        <s v="Malappuram"/>
        <s v="Palakkad"/>
        <s v="Thrissur"/>
        <s v="Ernakulam"/>
        <s v="Idukki"/>
        <s v="Kottayam"/>
        <s v="Alappuzha"/>
        <s v="Pathanamthitta"/>
        <s v="Kollam"/>
        <s v="Thiruvananthapuram"/>
        <m/>
      </sharedItems>
    </cacheField>
    <cacheField name="Winner" numFmtId="0">
      <sharedItems containsString="0" containsBlank="1" containsNumber="1" containsInteger="1" minValue="1" maxValue="7" count="8">
        <n v="1"/>
        <n v="2"/>
        <n v="3"/>
        <n v="4"/>
        <n v="5"/>
        <m/>
        <n v="6" u="1"/>
        <n v="7" u="1"/>
      </sharedItems>
    </cacheField>
    <cacheField name="CANDIDATE NAME" numFmtId="0">
      <sharedItems containsMixedTypes="1" containsNumber="1" containsInteger="1" minValue="100" maxValue="100" count="468">
        <s v="A K M Ashraf"/>
        <s v="K Surendran"/>
        <s v="V V Rameshan"/>
        <s v="N A Nellikkunnu"/>
        <s v="Adv K Shreekanth"/>
        <s v="M A Latheef"/>
        <s v="C H Kunhambu"/>
        <s v="Balakrishnan Periye"/>
        <s v="A Velayudhan"/>
        <s v="E Chandrashekaran"/>
        <s v="P V Suresh"/>
        <s v="Balraj"/>
        <s v="M Rajagopalan"/>
        <s v="M P Joseph"/>
        <s v="Shibin T V"/>
        <s v="T I Madhusoodanan"/>
        <s v="M Pradeep Kumar"/>
        <s v="Adv K K Sreedharan"/>
        <s v="M Vijin"/>
        <s v="Adv. Brijesh Kumar"/>
        <s v="Arun Kaithapram"/>
        <s v="M V Govindan Master"/>
        <s v="Adv. V P Abdul Rasheed"/>
        <s v="A P Gangadharan"/>
        <s v="Adv. Sajeev Joseph"/>
        <s v="Saji Kuttiyanimattam"/>
        <s v="Aniamma Teacher"/>
        <s v="K V Sumesh"/>
        <s v="K M Shaji"/>
        <s v="K Ranjith"/>
        <s v="Abdul Jabbar K K"/>
        <s v="Ramachandran Kadannappalli"/>
        <s v="Satheeshan Pacheni"/>
        <s v="Archana Vandichal"/>
        <s v="B Shamsudheen Moulavi"/>
        <s v="Pinarayi Vijayan"/>
        <s v="C. Raghunathan"/>
        <s v="C. K. Padmanabhan"/>
        <s v="Basheer Kannadiparamba"/>
        <s v="Valayar Bhagyavathi"/>
        <s v="Adv. A. N. Shamseer"/>
        <s v="M. P. Aravindakshan"/>
        <s v="Shamseer Ibrahim"/>
        <s v="K.p. Mohanan"/>
        <s v="Pottankandi Abdulla"/>
        <s v="C. Sadanandan Master"/>
        <s v="K K Shailaja Teacher"/>
        <s v="Illikkal Augusthy"/>
        <s v="Biju Elakkuzhi"/>
        <s v="Rafeek Keechery"/>
        <s v="Adv. Sunny Joseph"/>
        <s v="K V Sakkeer Hussain"/>
        <s v="Smitha Jayamohan"/>
        <s v="O.r.kelu"/>
        <s v="P.k.jayalakshmi"/>
        <s v="Palliyara Mukundan"/>
        <s v="Babitha Sreenu"/>
        <s v="I.c Balakrishnan"/>
        <s v="M.s Viswanathan"/>
        <s v="C.k Janu"/>
        <s v="Adv.t Siddiqu"/>
        <s v="M.v.shreyamskumar"/>
        <s v="Subeesh T M"/>
        <s v="K.k.rema"/>
        <s v="Manayath Chandran"/>
        <s v="Advocate M. Rajesh Kumar"/>
        <s v="Musthafa Paleri"/>
        <s v="K P Kunhammed Kutti Master"/>
        <s v="Parakkal Abdulla"/>
        <s v="P P Murali Master"/>
        <s v="E. K. Vijayan"/>
        <s v="Adv. K. Praveen Kumar"/>
        <s v="M. P. Rajan"/>
        <s v="K. K. Nasar Master"/>
        <s v="Kanathil Jameela"/>
        <s v="N. Subramaniyan"/>
        <s v="N.p. Radhakrishnan"/>
        <s v="T.p. Ramakrishnan"/>
        <s v="C H Ebrahimkutty S/o Kunjammed"/>
        <s v="Adv. K V Sudheer"/>
        <s v="Adv. K.m. Sachindev"/>
        <s v="Dharmajan Bolgatty"/>
        <s v="Libin Balussery"/>
        <s v="A .k Saseendran"/>
        <s v="Zulphikar Mayoori"/>
        <s v="T P Jayachandran Master"/>
        <s v="Tahir Mokkandi"/>
        <s v="Thottathil Ravindran"/>
        <s v="K M Abhijith"/>
        <s v="M T Ramesh"/>
        <s v="Ahammad Devarkovil"/>
        <s v="Adv. Noorbeena Rasheed"/>
        <s v="Navya Haridas"/>
        <s v="Adv. P. A Mohamed Riyas"/>
        <s v="Adv. P. M Niyas"/>
        <s v="Adv. Prakashbabu"/>
        <s v="Jamal Chaliyam"/>
        <s v="Adv. P. T. A Rahim"/>
        <s v="Dinesh Perumanna"/>
        <s v="Adv: V.k. Sajeevan"/>
        <s v="Dr. M.k Muneer"/>
        <s v="Karat Razack"/>
        <s v="T Balasoman"/>
        <s v="Musthafa Kommeri"/>
        <s v="Linto Joseph"/>
        <s v="C. P. Cheriya Muhammed"/>
        <s v="Baby Ambattu"/>
        <s v="Sunny. V. Joseph"/>
        <s v="T V Ibrahim"/>
        <s v="Kattuparuthy Sulaiman Haji"/>
        <s v="Sheeba Unnikrishnan"/>
        <s v="Razak Paleri"/>
        <s v="P.k. Basheer"/>
        <s v="K.t. Abdurahiman"/>
        <s v="Adv. C. Dinesh"/>
        <s v="P.v. Anvar"/>
        <s v="Adv: V.v. Prakash"/>
        <s v="Adv. T. K Ashokkumar"/>
        <s v="K. Babu Mani"/>
        <s v="A P Anilkumar"/>
        <s v="Midhuna P"/>
        <s v="Dr. P C Vijayan"/>
        <s v="Krishnan C"/>
        <s v="Adv. U.a. Latheef"/>
        <s v="Nazar Debona"/>
        <s v="P.r. Rasmil Nath"/>
        <s v="Najeeb Kanthapuram"/>
        <s v="K P M Musthafa S/o Muhammedali Haji"/>
        <s v="Suchithra"/>
        <s v="Manjalamkuzhi Ali"/>
        <s v="Adv. T.k. Rasheedali"/>
        <s v="Sajesh Elayil"/>
        <s v="P. Ubaidulla"/>
        <s v="Paloli Abdurahiman"/>
        <s v="Areekkad Sethumadhavan"/>
        <s v="E.c. Ayisha"/>
        <s v="P.k Kunjhalikutty"/>
        <s v="P. Jiji"/>
        <s v="Sabah Kundupuzhakkal"/>
        <s v="Preman Master"/>
        <s v="E.k. Kunhahamedkutty Master"/>
        <s v="Abdul Hameed Master"/>
        <s v="Prof. A.p. Abdul Vahab"/>
        <s v="Peethambaran Palat"/>
        <s v="K P A Majeed"/>
        <s v="Niyas Pulikkalakath"/>
        <s v="Kalliyath Sathar Haji"/>
        <s v="V.abdurahiman"/>
        <s v="P.k.firos"/>
        <s v="K.narayanan Master"/>
        <s v="Kurukkoli Moideen"/>
        <s v="Adv. Gafoor P Lillis"/>
        <s v="Dr. Abdul Salam M"/>
        <s v="Ashraf"/>
        <s v="Prof. Abid Hussain Thangal"/>
        <s v="N. A. Muhammed Kutty (mammuty)"/>
        <s v="P. P. Ganesan"/>
        <s v="Dr.k.t.jaleel"/>
        <s v="Firos Kunnamparambil"/>
        <s v="Ramesh Kottayapurath"/>
        <s v="Hassan Chiyanoor"/>
        <s v="P Nandakumar"/>
        <s v="Adv. A.m. Rohith"/>
        <s v="Subramannian Chunkappallii"/>
        <s v="Anvar Pazhanji"/>
        <s v="Ganesh Vaderi"/>
        <s v="M. B Rajesh"/>
        <s v="V .t Balram"/>
        <s v="Adv:sanku T Das"/>
        <s v="Muhammed Muhassin"/>
        <s v="Riyas Mukkoli"/>
        <s v="K.m.haridas"/>
        <s v="Ameer Ali .s.p"/>
        <s v="P. Mammikutty"/>
        <s v="Firoz Babu.t.h"/>
        <s v="Sandeep Varier"/>
        <s v="Adv. K. Premkumar"/>
        <s v="Doctor P. Sarin"/>
        <s v="P. Venugopalan"/>
        <s v="Santhakumari K"/>
        <s v="U C Raman"/>
        <s v="Suresh Babu M"/>
        <s v="Advocate. N. Samsudheen"/>
        <s v="K. P. Suresh Raj"/>
        <s v="Agali Naseema P"/>
        <s v="A. Prabhakaran"/>
        <s v="Krishnakumar.c"/>
        <s v="S. K. Ananthakrishnan"/>
        <s v="Shafi Parambil"/>
        <s v="E. Sreedharan"/>
        <s v="Adv. C.p. Promod"/>
        <s v="P.p.sumod"/>
        <s v="K.a.sheeba"/>
        <s v="Jayaprakasan K.p."/>
        <s v="K. Krishnankutty"/>
        <s v="Adv. Sumesh Achuthan"/>
        <s v="V. Natesan"/>
        <s v="K. Babu"/>
        <s v="C.n.vijayakrishnan"/>
        <s v="Anurag .a.n"/>
        <s v="K.d.prasenan"/>
        <s v="Palayam Pradeep"/>
        <s v="Prasanth Sivan"/>
        <s v="K Radhakrishnan"/>
        <s v="C C Sreekumar"/>
        <s v="Shajumon Vattekkad"/>
        <s v="A.c.moideen"/>
        <s v="K.jayasankar"/>
        <s v="Adv. K.k.aneeshkumar"/>
        <s v="N.k.akbar"/>
        <s v="Adv.k N A Khader"/>
        <s v="Dileep Nair"/>
        <s v="Asharaf Vadakkoot"/>
        <s v="Murali Perunelly"/>
        <s v="Vijay Hari"/>
        <s v="A.n. Radhakrishnan"/>
        <s v="P.faisal Ibrahim"/>
        <s v="Xavier Chittilappilly"/>
        <s v="Anil Akkara"/>
        <s v="T.s Ullas Babu"/>
        <s v="K Rajan"/>
        <s v="Jose Valloor"/>
        <s v="Adv. B Gopalakrishnan"/>
        <s v="P Balachandran"/>
        <s v="Padmaja Venugopal"/>
        <s v="Suresh Gopi"/>
        <s v="C C Mukundhan"/>
        <s v="Adv. Sunil Laloor"/>
        <s v="Lojanan Ambatt"/>
        <s v="E T Taison Master"/>
        <s v="Sobha Subin"/>
        <s v="C D Sreelal"/>
        <s v="M K Aslam"/>
        <s v="Prof. R Bindu"/>
        <s v="Adv. Thomas Unniyadan"/>
        <s v="Dr. Jacob Thomas"/>
        <s v="K.k. Ramachandran"/>
        <s v="Sunil Anthikkad (sunilkumar. P.v)"/>
        <s v="A. Nagesh (parameswaran.a)"/>
        <s v="Saneeshkumar Joseph"/>
        <s v="Dennies K Antony"/>
        <s v="Unnikrishnan K.a"/>
        <s v="Adv. V. R. Sunilkumar"/>
        <s v="M. P. Jackson"/>
        <s v="Santhosh Cherakkulam"/>
        <s v="Adv Eldose P Kunnapillil"/>
        <s v="Babu Joseph Perumbavoor"/>
        <s v="Chithra Sukumaran"/>
        <s v="Adv.t P Sindhumol"/>
        <s v="Ajmal K Mujeeb"/>
        <s v="Roji M John"/>
        <s v="Adv. Jose Thettayil"/>
        <s v="Adv. K V Sabu"/>
        <s v="Anwar Sadath"/>
        <s v="Ar Shelna Nishad"/>
        <s v="M.n. Gopi"/>
        <s v="V.a Rasheed"/>
        <s v="K.m. Shefrin"/>
        <s v="P. Rajeeve"/>
        <s v="Adv. V. E. Abdul Gafoor"/>
        <s v="P. S. Jayaraj"/>
        <s v="V. M. Faisal"/>
        <s v="V.d. Satheesan"/>
        <s v="M.t. Nixon"/>
        <s v="A.b. Jayaprakash"/>
        <s v="K.n. Unnikrishnan"/>
        <s v="Deepak Joy"/>
        <s v="Dr.job Chakalakal"/>
        <s v="Adv.k.s. Shaiju"/>
        <s v="K.j. Maxy"/>
        <s v="Tony Chammany"/>
        <s v="Shiny Antony"/>
        <s v="C.g.rajagopal"/>
        <s v="Nipun Cherian"/>
        <s v="Adv. M. Swaraj"/>
        <s v="Dr. K. S. Radhakrishnan"/>
        <s v="T. J. Vinod"/>
        <s v="Shaji George Pranatha"/>
        <s v="Padmaja S. Menon"/>
        <s v="Prof. Leslie Pallath"/>
        <s v="Adv.p.t.thomas"/>
        <s v="Dr.j.jacob"/>
        <s v="S Saji"/>
        <s v="Dr.terry Thomas"/>
        <s v="Adv. P.v.sreenijin"/>
        <s v="V.p.sajeendran"/>
        <s v="Dr. Sujith.p.surendran"/>
        <s v="Renu Suresh"/>
        <s v="Anoop Jacob"/>
        <s v="Dr. Sindhumol Jacob"/>
        <s v="M Ashish"/>
        <s v="Dr. Mathew Kuzhalnadan"/>
        <s v="Eldho Abraham"/>
        <s v="Adv. C.n. Prakash"/>
        <s v="Jiji Joseph"/>
        <s v="Antony John"/>
        <s v="Shibu Thekkumpuram"/>
        <s v="Dr. Joe Joseph"/>
        <s v="Shine K Krishnan"/>
        <s v="Adv. A. Raja"/>
        <s v="D. Kumar"/>
        <s v="Ganesan. S"/>
        <s v="M. M. Mani"/>
        <s v="Adv. E.m. Augusthy"/>
        <s v="Santhosh Madhavan"/>
        <s v="P J Joseph"/>
        <s v="Prof. K I Antony"/>
        <s v="Shyamraj P"/>
        <s v="Roshy Augustine"/>
        <s v="Adv. K Francis George"/>
        <s v="Adv. Sangeetha Viswanathan"/>
        <s v="Vazhoor Soman"/>
        <s v="Adv.syriac Thomas"/>
        <s v="Sreenagari Rajan"/>
        <s v="Mani C Kappen"/>
        <s v="Jose K. Mani"/>
        <s v="Prameeladevi .j"/>
        <s v="Adv. Mons Joseph"/>
        <s v="Stephen George"/>
        <s v="Ligin Lal"/>
        <s v="Vinod K Jose"/>
        <s v="C.k Asha"/>
        <s v="Dr.p.r Sona"/>
        <s v="Ajitha Sabu"/>
        <s v="V N Vasavan"/>
        <s v="Adv. Prince Lukose"/>
        <s v="T N Harikumar"/>
        <s v="Lathika Subhash"/>
        <s v="Thiruvanchoor Radhakrishnan"/>
        <s v="Adv.k.anilkumar"/>
        <s v="Minerva Mohan"/>
        <s v="Oommen Chandy"/>
        <s v="Jaick C Thomas"/>
        <s v="N Hari"/>
        <s v="Adv. Job Maichil"/>
        <s v="V. J. Laly"/>
        <s v="Adv G Raman Nair"/>
        <s v="Dr.n.jayaraj"/>
        <s v="Joseph Vazhackan"/>
        <s v="Alphons Kannanthanam"/>
        <s v="Adv. Sebastian Kulathunkal"/>
        <s v="P.c.george Plathottam"/>
        <s v="Adv. Tomy Kallany"/>
        <s v="M. P. Sen"/>
        <s v="Daleema"/>
        <s v="Adv. Shanimol Osman"/>
        <s v="Aniyappan"/>
        <s v="P Prasad"/>
        <s v="Adv.s Sarath"/>
        <s v="Adv.p S Jyothis"/>
        <s v="P.p Chitharanjan"/>
        <s v="Dr.k.s Manoj"/>
        <s v="Sandeep Vachaspati"/>
        <s v="H.salam"/>
        <s v="Adv.m.liju"/>
        <s v="Anoop Antony"/>
        <s v="M.m.thahir"/>
        <s v="Thomas K Thomas"/>
        <s v="Adv. Jacob Abraham"/>
        <s v="Thampi Mettuthara"/>
        <s v="Ramesh Chennithala"/>
        <s v="Adv. R. Sajilal"/>
        <s v="K. Soman"/>
        <s v="Adv. U. Prathibha"/>
        <s v="Aritha Babu"/>
        <s v="Pradeeplal"/>
        <s v="M S Arun Kumar"/>
        <s v="K K Shaju"/>
        <s v="K Sanju"/>
        <s v="Saji Cherian"/>
        <s v="M. Murali"/>
        <s v="M. V. Gopakumar"/>
        <s v="Adv. Mathew T Thomas"/>
        <s v="Kunju Koshy Paul"/>
        <s v="Ashokan Kulanada"/>
        <s v="Adv. Pramod Narayan"/>
        <s v="Rinku Cherian"/>
        <s v="K. Padmakumar"/>
        <s v="Veena George"/>
        <s v="Adv. K. Sivadasan Nair"/>
        <s v="Biju Mathew"/>
        <s v="Adv. K.u Jenish Kumar"/>
        <s v="Robin Peter"/>
        <s v="K. Surendran"/>
        <s v="Chittayam Gopakumar"/>
        <s v="M. G. Kannan"/>
        <s v="Adv. Pandalam Prathapan"/>
        <s v="C. R Mahesh"/>
        <s v="R. Ramachandran"/>
        <s v="Bitty Sudheer"/>
        <s v="Dr.sujith Vijayanpillai"/>
        <s v="Shibu Baby John"/>
        <s v="Vivek Gopan"/>
        <s v="Kovoor Kunjumon"/>
        <s v="Ullas Kovoor"/>
        <s v="Rajiprasad"/>
        <s v="K N Balagopal"/>
        <s v="R Resmi"/>
        <s v="Adv. Vayakkal Soman"/>
        <s v="K.b. Ganesh Kumar"/>
        <s v="Jyothikumar Chamakkala"/>
        <s v="V.s. Jithin Dev"/>
        <s v="P. Krishnammal"/>
        <s v="P S Supal"/>
        <s v="Abdurahiman Randathani"/>
        <s v="Ayoor Murali"/>
        <s v="J.chinchurani"/>
        <s v="M.m.naseer"/>
        <s v="Vishnu Pattathanam"/>
        <s v="Sharafath Mallam"/>
        <s v="P.c.vishnunadh"/>
        <s v="J.mercykutty Amma"/>
        <s v="Vanaja Vidyadharan"/>
        <s v="M Mukesh"/>
        <s v="Adv. Bindhu Krishna"/>
        <s v="Sunil M"/>
        <s v="M. Noushad"/>
        <s v="Babudivakaran"/>
        <s v="Renjith Ravindran"/>
        <s v="G.s. Jayalal"/>
        <s v="B. B. Gopakumar"/>
        <s v="N. Peethambarakurup"/>
        <s v="Adv. V Joy"/>
        <s v="Adv. Brm Shafeer"/>
        <s v="Aji S"/>
        <s v="Anu M.c"/>
        <s v="O S Ambika"/>
        <s v="Adv. P Sudheer"/>
        <s v="Adv. A Sreedharan"/>
        <s v="V. Sasi"/>
        <s v="B. S. Anoop"/>
        <s v="Ashanath G. S"/>
        <s v="Adv. G. R. Anil"/>
        <s v="P. S. Prasanth"/>
        <s v="Adv. J. R. Padmakumar"/>
        <s v="Irshad Kanyakulangara"/>
        <s v="Adv. D. K. Murali"/>
        <s v="Anad Jayan"/>
        <s v="Thazhava Sahadevan"/>
        <s v="Ajmal Ismail"/>
        <s v="Kadakampally Surendran"/>
        <s v="Sobha Surendran"/>
        <s v="Dr. S. S. Lal"/>
        <s v="Adv.v.k.prasanth"/>
        <s v="Adv.v.v.rajesh"/>
        <s v="Adv.veena.s.nair"/>
        <s v="Adv.antony Raju"/>
        <s v="V .s .sivakumar"/>
        <s v="Krishnakumar G"/>
        <s v="V.sivankutty"/>
        <s v="Kummanam Rajasekharan"/>
        <s v="K.muraleedharan"/>
        <s v="Adv. G. Steephen"/>
        <s v="K. S. Sabarinadhan"/>
        <s v="C. Sivankutty"/>
        <s v="C.k.hareendran"/>
        <s v="An Sajitha Ressal.r.k"/>
        <s v="Karamana Jayan"/>
        <s v="Adv I B Satheesh"/>
        <s v="Malayinkeezhu Venugopal"/>
        <s v="P.k Krishnadas"/>
        <s v="Adv. M. Vincent"/>
        <s v="Neelalohithadasan Nadar"/>
        <s v="Vishnupuram Chandrasekharan"/>
        <s v="K. Ansalan"/>
        <s v="Selvaraj. R"/>
        <s v="Chenkal. S. Rajasekharan Nair"/>
        <n v="100"/>
      </sharedItems>
    </cacheField>
    <cacheField name="SEX" numFmtId="0">
      <sharedItems containsBlank="1"/>
    </cacheField>
    <cacheField name="AGE" numFmtId="0">
      <sharedItems containsString="0" containsBlank="1" containsNumber="1" containsInteger="1" minValue="25" maxValue="88"/>
    </cacheField>
    <cacheField name="CATEGORY" numFmtId="0">
      <sharedItems containsBlank="1"/>
    </cacheField>
    <cacheField name="PARTY" numFmtId="0">
      <sharedItems containsBlank="1"/>
    </cacheField>
    <cacheField name="Alliance" numFmtId="0">
      <sharedItems containsBlank="1" count="6">
        <s v="UDF"/>
        <s v="NDA"/>
        <s v="LDF"/>
        <s v="Others"/>
        <m/>
        <s v="NOTA" u="1"/>
      </sharedItems>
    </cacheField>
    <cacheField name="GENERAL" numFmtId="0">
      <sharedItems containsString="0" containsBlank="1" containsNumber="1" containsInteger="1" minValue="1630" maxValue="93007"/>
    </cacheField>
    <cacheField name="POSTAL" numFmtId="0">
      <sharedItems containsString="0" containsBlank="1" containsNumber="1" containsInteger="1" minValue="8" maxValue="3786"/>
    </cacheField>
    <cacheField name="TOTAL" numFmtId="0">
      <sharedItems containsString="0" containsBlank="1" containsNumber="1" containsInteger="1" minValue="1671" maxValue="96129"/>
    </cacheField>
    <cacheField name="% VOTES POLLED" numFmtId="0">
      <sharedItems containsString="0" containsBlank="1" containsNumber="1" minValue="9.4999999999999998E-3" maxValue="0.62490000000000001"/>
    </cacheField>
    <cacheField name="Total new voters" numFmtId="0">
      <sharedItems containsString="0" containsBlank="1" containsNumber="1" containsInteger="1" minValue="3300" maxValue="4979"/>
    </cacheField>
    <cacheField name="New voters (Polling)" numFmtId="0">
      <sharedItems containsSemiMixedTypes="0" containsString="0" containsNumber="1" containsInteger="1" minValue="0" maxValue="2554"/>
    </cacheField>
    <cacheField name="Anti-incumbency factor" numFmtId="0">
      <sharedItems containsSemiMixedTypes="0" containsString="0" containsNumber="1" minValue="0" maxValue="50107.200000000004"/>
    </cacheField>
    <cacheField name="TOTAL ELECTORS" numFmtId="0">
      <sharedItems containsString="0" containsBlank="1" containsNumber="1" containsInteger="1" minValue="157765" maxValue="238077"/>
    </cacheField>
  </cacheFields>
  <extLst>
    <ext xmlns:x14="http://schemas.microsoft.com/office/spreadsheetml/2009/9/main" uri="{725AE2AE-9491-48be-B2B4-4EB974FC3084}">
      <x14:pivotCacheDefinition pivotCacheId="2098713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8">
  <r>
    <s v="Kerala"/>
    <n v="1"/>
    <s v="MANJESHWAR"/>
    <s v="Kasaragod"/>
    <n v="1"/>
    <s v="A K M Ashraf"/>
    <s v="MALE"/>
    <n v="43"/>
    <s v="GENERAL"/>
    <s v="IUML"/>
    <x v="0"/>
    <n v="65190"/>
    <n v="568"/>
    <n v="65758"/>
    <n v="0.38140000000000002"/>
    <n v="4637"/>
    <n v="1769"/>
    <n v="3251.1200000000003"/>
    <n v="221711"/>
  </r>
  <r>
    <s v="Kerala"/>
    <n v="1"/>
    <s v="MANJESHWAR"/>
    <s v="Kasaragod"/>
    <n v="2"/>
    <s v="K Surendran"/>
    <s v="MALE"/>
    <n v="51"/>
    <s v="GENERAL"/>
    <s v="BJP"/>
    <x v="1"/>
    <n v="64000"/>
    <n v="1013"/>
    <n v="65013"/>
    <n v="0.377"/>
    <n v="4637"/>
    <n v="1749"/>
    <n v="812.78000000000009"/>
    <n v="221711"/>
  </r>
  <r>
    <s v="Kerala"/>
    <n v="1"/>
    <s v="MANJESHWAR"/>
    <s v="Kasaragod"/>
    <n v="3"/>
    <s v="V V Rameshan"/>
    <s v="MALE"/>
    <n v="54"/>
    <s v="GENERAL"/>
    <s v="CPI(M)"/>
    <x v="2"/>
    <n v="40098"/>
    <n v="541"/>
    <n v="40639"/>
    <n v="0.23569999999999999"/>
    <n v="4637"/>
    <n v="1093"/>
    <n v="4063.9"/>
    <n v="221711"/>
  </r>
  <r>
    <s v="Kerala"/>
    <n v="2"/>
    <s v="KASARAGOD"/>
    <s v="Kasaragod"/>
    <n v="1"/>
    <s v="N A Nellikkunnu"/>
    <s v="MALE"/>
    <n v="67"/>
    <s v="GENERAL"/>
    <s v="IUML"/>
    <x v="0"/>
    <n v="62824"/>
    <n v="472"/>
    <n v="63296"/>
    <n v="0.43799999999999994"/>
    <n v="4222"/>
    <n v="1850"/>
    <n v="2265.84"/>
    <n v="201863"/>
  </r>
  <r>
    <s v="Kerala"/>
    <n v="2"/>
    <s v="KASARAGOD"/>
    <s v="Kasaragod"/>
    <n v="2"/>
    <s v="Adv K Shreekanth"/>
    <s v="MALE"/>
    <n v="45"/>
    <s v="GENERAL"/>
    <s v="BJP"/>
    <x v="1"/>
    <n v="49737"/>
    <n v="658"/>
    <n v="50395"/>
    <n v="0.3488"/>
    <n v="4222"/>
    <n v="1473"/>
    <n v="566.46"/>
    <n v="201863"/>
  </r>
  <r>
    <s v="Kerala"/>
    <n v="2"/>
    <s v="KASARAGOD"/>
    <s v="Kasaragod"/>
    <n v="3"/>
    <s v="M A Latheef"/>
    <s v="MALE"/>
    <n v="55"/>
    <s v="GENERAL"/>
    <s v="INL"/>
    <x v="2"/>
    <n v="28028"/>
    <n v="295"/>
    <n v="28323"/>
    <n v="0.19600000000000001"/>
    <n v="4222"/>
    <n v="828"/>
    <n v="2832.3"/>
    <n v="201863"/>
  </r>
  <r>
    <s v="Kerala"/>
    <n v="3"/>
    <s v="UDMA"/>
    <s v="Kasaragod"/>
    <n v="1"/>
    <s v="C H Kunhambu"/>
    <s v="MALE"/>
    <n v="61"/>
    <s v="GENERAL"/>
    <s v="CPI(M)"/>
    <x v="2"/>
    <n v="76733"/>
    <n v="1931"/>
    <n v="78664"/>
    <n v="0.4758"/>
    <n v="4484"/>
    <n v="2134"/>
    <n v="7866.4000000000005"/>
    <n v="214368"/>
  </r>
  <r>
    <s v="Kerala"/>
    <n v="3"/>
    <s v="UDMA"/>
    <s v="Kasaragod"/>
    <n v="2"/>
    <s v="Balakrishnan Periye"/>
    <s v="MALE"/>
    <n v="49"/>
    <s v="GENERAL"/>
    <s v="INC"/>
    <x v="0"/>
    <n v="64117"/>
    <n v="1225"/>
    <n v="65342"/>
    <n v="0.39520000000000005"/>
    <n v="4484"/>
    <n v="1773"/>
    <n v="6293.1200000000008"/>
    <n v="214368"/>
  </r>
  <r>
    <s v="Kerala"/>
    <n v="3"/>
    <s v="UDMA"/>
    <s v="Kasaragod"/>
    <n v="3"/>
    <s v="A Velayudhan"/>
    <s v="MALE"/>
    <n v="53"/>
    <s v="GENERAL"/>
    <s v="BJP"/>
    <x v="1"/>
    <n v="19978"/>
    <n v="382"/>
    <n v="20360"/>
    <n v="0.1231"/>
    <n v="4484"/>
    <n v="552"/>
    <n v="1573.2800000000002"/>
    <n v="214368"/>
  </r>
  <r>
    <s v="Kerala"/>
    <n v="4"/>
    <s v="KANHANGAD"/>
    <s v="Kasaragod"/>
    <n v="1"/>
    <s v="E Chandrashekaran"/>
    <s v="MALE"/>
    <n v="72"/>
    <s v="GENERAL"/>
    <s v="CPI"/>
    <x v="2"/>
    <n v="82189"/>
    <n v="2426"/>
    <n v="84615"/>
    <n v="0.50719999999999998"/>
    <n v="4577"/>
    <n v="2322"/>
    <n v="8461.5"/>
    <n v="218836"/>
  </r>
  <r>
    <s v="Kerala"/>
    <n v="4"/>
    <s v="KANHANGAD"/>
    <s v="Kasaragod"/>
    <n v="2"/>
    <s v="P V Suresh"/>
    <s v="MALE"/>
    <n v="44"/>
    <s v="GENERAL"/>
    <s v="INC"/>
    <x v="0"/>
    <n v="56112"/>
    <n v="1364"/>
    <n v="57476"/>
    <n v="0.34450000000000003"/>
    <n v="4577"/>
    <n v="1577"/>
    <n v="6769.2000000000007"/>
    <n v="218836"/>
  </r>
  <r>
    <s v="Kerala"/>
    <n v="4"/>
    <s v="KANHANGAD"/>
    <s v="Kasaragod"/>
    <n v="3"/>
    <s v="Balraj"/>
    <s v="MALE"/>
    <n v="53"/>
    <s v="GENERAL"/>
    <s v="BJP"/>
    <x v="1"/>
    <n v="21119"/>
    <n v="451"/>
    <n v="21570"/>
    <n v="0.1293"/>
    <n v="4577"/>
    <n v="592"/>
    <n v="1692.3000000000002"/>
    <n v="218836"/>
  </r>
  <r>
    <s v="Kerala"/>
    <n v="5"/>
    <s v="TRIKARIPUR"/>
    <s v="Kasaragod"/>
    <n v="1"/>
    <s v="M Rajagopalan"/>
    <s v="MALE"/>
    <n v="60"/>
    <s v="GENERAL"/>
    <s v="CPI(M)"/>
    <x v="2"/>
    <n v="82556"/>
    <n v="3595"/>
    <n v="86151"/>
    <n v="0.53710000000000002"/>
    <n v="4250"/>
    <n v="2283"/>
    <n v="8615.1"/>
    <n v="203189"/>
  </r>
  <r>
    <s v="Kerala"/>
    <n v="5"/>
    <s v="TRIKARIPUR"/>
    <s v="Kasaragod"/>
    <n v="2"/>
    <s v="M P Joseph"/>
    <s v="MALE"/>
    <n v="67"/>
    <s v="GENERAL"/>
    <s v="KEC"/>
    <x v="0"/>
    <n v="58200"/>
    <n v="1814"/>
    <n v="60014"/>
    <n v="0.37409999999999999"/>
    <n v="4250"/>
    <n v="1590"/>
    <n v="6892.0800000000008"/>
    <n v="203189"/>
  </r>
  <r>
    <s v="Kerala"/>
    <n v="5"/>
    <s v="TRIKARIPUR"/>
    <s v="Kasaragod"/>
    <n v="3"/>
    <s v="Shibin T V"/>
    <s v="MALE"/>
    <n v="35"/>
    <s v="GENERAL"/>
    <s v="BJP"/>
    <x v="1"/>
    <n v="10621"/>
    <n v="340"/>
    <n v="10961"/>
    <n v="6.83E-2"/>
    <n v="4250"/>
    <n v="291"/>
    <n v="1723.0200000000002"/>
    <n v="203189"/>
  </r>
  <r>
    <s v="Kerala"/>
    <n v="6"/>
    <s v="PAYYANNUR"/>
    <s v="Kannur"/>
    <n v="1"/>
    <s v="T I Madhusoodanan"/>
    <s v="MALE"/>
    <n v="61"/>
    <s v="GENERAL"/>
    <s v="CPI(M)"/>
    <x v="2"/>
    <n v="89909"/>
    <n v="3786"/>
    <n v="93695"/>
    <n v="0.62490000000000001"/>
    <n v="3854"/>
    <n v="2409"/>
    <n v="9369.5"/>
    <n v="184264"/>
  </r>
  <r>
    <s v="Kerala"/>
    <n v="6"/>
    <s v="PAYYANNUR"/>
    <s v="Kannur"/>
    <n v="2"/>
    <s v="M Pradeep Kumar"/>
    <s v="MALE"/>
    <n v="58"/>
    <s v="GENERAL"/>
    <s v="INC"/>
    <x v="0"/>
    <n v="42723"/>
    <n v="1192"/>
    <n v="43915"/>
    <n v="0.29289999999999999"/>
    <n v="3854"/>
    <n v="1129"/>
    <n v="7495.6"/>
    <n v="184264"/>
  </r>
  <r>
    <s v="Kerala"/>
    <n v="6"/>
    <s v="PAYYANNUR"/>
    <s v="Kannur"/>
    <n v="3"/>
    <s v="Adv K K Sreedharan"/>
    <s v="MALE"/>
    <n v="62"/>
    <s v="GENERAL"/>
    <s v="BJP"/>
    <x v="1"/>
    <n v="11048"/>
    <n v="260"/>
    <n v="11308"/>
    <n v="7.5399999999999995E-2"/>
    <n v="3854"/>
    <n v="291"/>
    <n v="1873.9"/>
    <n v="184264"/>
  </r>
  <r>
    <s v="Kerala"/>
    <n v="7"/>
    <s v="KALLIASSERI"/>
    <s v="Kannur"/>
    <n v="1"/>
    <s v="M Vijin"/>
    <s v="MALE"/>
    <n v="31"/>
    <s v="GENERAL"/>
    <s v="CPI(M)"/>
    <x v="2"/>
    <n v="85304"/>
    <n v="2948"/>
    <n v="88252"/>
    <n v="0.60619999999999996"/>
    <n v="3882"/>
    <n v="2354"/>
    <n v="8825.2000000000007"/>
    <n v="185592"/>
  </r>
  <r>
    <s v="Kerala"/>
    <n v="7"/>
    <s v="KALLIASSERI"/>
    <s v="Kannur"/>
    <n v="2"/>
    <s v="Adv. Brijesh Kumar"/>
    <s v="MALE"/>
    <n v="42"/>
    <s v="GENERAL"/>
    <s v="INC"/>
    <x v="0"/>
    <n v="42785"/>
    <n v="1074"/>
    <n v="43859"/>
    <n v="0.30130000000000001"/>
    <n v="3882"/>
    <n v="1170"/>
    <n v="7060.1600000000008"/>
    <n v="185592"/>
  </r>
  <r>
    <s v="Kerala"/>
    <n v="7"/>
    <s v="KALLIASSERI"/>
    <s v="Kannur"/>
    <n v="3"/>
    <s v="Arun Kaithapram"/>
    <s v="MALE"/>
    <n v="27"/>
    <s v="GENERAL"/>
    <s v="BJP"/>
    <x v="1"/>
    <n v="11135"/>
    <n v="230"/>
    <n v="11365"/>
    <n v="7.8100000000000003E-2"/>
    <n v="3882"/>
    <n v="304"/>
    <n v="1765.0400000000002"/>
    <n v="185592"/>
  </r>
  <r>
    <s v="Kerala"/>
    <n v="8"/>
    <s v="TALIPARAMBA"/>
    <s v="Kannur"/>
    <n v="1"/>
    <s v="M V Govindan Master"/>
    <s v="MALE"/>
    <n v="69"/>
    <s v="GENERAL"/>
    <s v="CPI(M)"/>
    <x v="2"/>
    <n v="89248"/>
    <n v="3622"/>
    <n v="92870"/>
    <n v="0.52139999999999997"/>
    <n v="4477"/>
    <n v="2335"/>
    <n v="9287"/>
    <n v="214068"/>
  </r>
  <r>
    <s v="Kerala"/>
    <n v="8"/>
    <s v="TALIPARAMBA"/>
    <s v="Kannur"/>
    <n v="2"/>
    <s v="Adv. V P Abdul Rasheed"/>
    <s v="MALE"/>
    <n v="30"/>
    <s v="GENERAL"/>
    <s v="INC"/>
    <x v="0"/>
    <n v="68539"/>
    <n v="1642"/>
    <n v="70181"/>
    <n v="0.39399999999999996"/>
    <n v="4477"/>
    <n v="1764"/>
    <n v="7429.6"/>
    <n v="214068"/>
  </r>
  <r>
    <s v="Kerala"/>
    <n v="8"/>
    <s v="TALIPARAMBA"/>
    <s v="Kannur"/>
    <n v="3"/>
    <s v="A P Gangadharan"/>
    <s v="MALE"/>
    <n v="59"/>
    <s v="GENERAL"/>
    <s v="BJP"/>
    <x v="1"/>
    <n v="12737"/>
    <n v="321"/>
    <n v="13058"/>
    <n v="7.3300000000000004E-2"/>
    <n v="4477"/>
    <n v="329"/>
    <n v="1857.4"/>
    <n v="214068"/>
  </r>
  <r>
    <s v="Kerala"/>
    <n v="9"/>
    <s v="IRIKKUR"/>
    <s v="Kannur"/>
    <n v="1"/>
    <s v="Adv. Sajeev Joseph"/>
    <s v="MALE"/>
    <n v="48"/>
    <s v="GENERAL"/>
    <s v="INC"/>
    <x v="0"/>
    <n v="74194"/>
    <n v="2570"/>
    <n v="76764"/>
    <n v="0.50329999999999997"/>
    <n v="4093"/>
    <n v="2061"/>
    <n v="5340.3200000000006"/>
    <n v="195695"/>
  </r>
  <r>
    <s v="Kerala"/>
    <n v="9"/>
    <s v="IRIKKUR"/>
    <s v="Kannur"/>
    <n v="2"/>
    <s v="Saji Kuttiyanimattam"/>
    <s v="MALE"/>
    <n v="52"/>
    <s v="GENERAL"/>
    <s v="KEC(M)"/>
    <x v="2"/>
    <n v="64467"/>
    <n v="2287"/>
    <n v="66754"/>
    <n v="0.43770000000000003"/>
    <n v="4093"/>
    <n v="1792"/>
    <n v="6675.4000000000005"/>
    <n v="195695"/>
  </r>
  <r>
    <s v="Kerala"/>
    <n v="9"/>
    <s v="IRIKKUR"/>
    <s v="Kannur"/>
    <n v="3"/>
    <s v="Aniamma Teacher"/>
    <s v="FEMALE"/>
    <n v="58"/>
    <s v="GENERAL"/>
    <s v="BJP"/>
    <x v="1"/>
    <n v="7608"/>
    <n v="217"/>
    <n v="7825"/>
    <n v="5.1299999999999998E-2"/>
    <n v="4093"/>
    <n v="210"/>
    <n v="1335.0800000000002"/>
    <n v="195695"/>
  </r>
  <r>
    <s v="Kerala"/>
    <n v="10"/>
    <s v="AZHIKODE"/>
    <s v="Kannur"/>
    <n v="1"/>
    <s v="K V Sumesh"/>
    <s v="MALE"/>
    <n v="42"/>
    <s v="GENERAL"/>
    <s v="CPI(M)"/>
    <x v="2"/>
    <n v="63895"/>
    <n v="1899"/>
    <n v="65794"/>
    <n v="0.45409999999999995"/>
    <n v="3803"/>
    <n v="1727"/>
    <n v="6579.4000000000005"/>
    <n v="181838"/>
  </r>
  <r>
    <s v="Kerala"/>
    <n v="10"/>
    <s v="AZHIKODE"/>
    <s v="Kannur"/>
    <n v="2"/>
    <s v="K M Shaji"/>
    <s v="MALE"/>
    <n v="51"/>
    <s v="GENERAL"/>
    <s v="IUML"/>
    <x v="0"/>
    <n v="58490"/>
    <n v="1163"/>
    <n v="59653"/>
    <n v="0.41170000000000001"/>
    <n v="3803"/>
    <n v="1566"/>
    <n v="5263.52"/>
    <n v="181838"/>
  </r>
  <r>
    <s v="Kerala"/>
    <n v="10"/>
    <s v="AZHIKODE"/>
    <s v="Kannur"/>
    <n v="3"/>
    <s v="K Ranjith"/>
    <s v="MALE"/>
    <n v="52"/>
    <s v="GENERAL"/>
    <s v="BJP"/>
    <x v="1"/>
    <n v="15403"/>
    <n v="338"/>
    <n v="15741"/>
    <n v="0.10859999999999999"/>
    <n v="3803"/>
    <n v="414"/>
    <n v="1315.88"/>
    <n v="181838"/>
  </r>
  <r>
    <s v="Kerala"/>
    <n v="10"/>
    <s v="AZHIKODE"/>
    <s v="Kannur"/>
    <n v="4"/>
    <s v="Abdul Jabbar K K"/>
    <s v="MALE"/>
    <n v="48"/>
    <s v="GENERAL"/>
    <s v="SDPI"/>
    <x v="3"/>
    <n v="2348"/>
    <n v="9"/>
    <n v="2357"/>
    <n v="1.6299999999999999E-2"/>
    <n v="3803"/>
    <n v="62"/>
    <n v="0"/>
    <n v="181838"/>
  </r>
  <r>
    <s v="Kerala"/>
    <n v="11"/>
    <s v="KANNUR"/>
    <s v="Kannur"/>
    <n v="1"/>
    <s v="Ramachandran Kadannappalli"/>
    <s v="MALE"/>
    <n v="76"/>
    <s v="GENERAL"/>
    <s v="C(S)"/>
    <x v="2"/>
    <n v="58505"/>
    <n v="1808"/>
    <n v="60313"/>
    <n v="0.44979999999999998"/>
    <n v="3647"/>
    <n v="1641"/>
    <n v="6031.3"/>
    <n v="174370"/>
  </r>
  <r>
    <s v="Kerala"/>
    <n v="11"/>
    <s v="KANNUR"/>
    <s v="Kannur"/>
    <n v="2"/>
    <s v="Satheeshan Pacheni"/>
    <s v="MALE"/>
    <n v="53"/>
    <s v="GENERAL"/>
    <s v="INC"/>
    <x v="0"/>
    <n v="56953"/>
    <n v="1615"/>
    <n v="58568"/>
    <n v="0.43680000000000002"/>
    <n v="3647"/>
    <n v="1594"/>
    <n v="4825.04"/>
    <n v="174370"/>
  </r>
  <r>
    <s v="Kerala"/>
    <n v="11"/>
    <s v="KANNUR"/>
    <s v="Kannur"/>
    <n v="3"/>
    <s v="Archana Vandichal"/>
    <s v="FEMALE"/>
    <n v="46"/>
    <s v="GENERAL"/>
    <s v="BJP"/>
    <x v="1"/>
    <n v="11340"/>
    <n v="241"/>
    <n v="11581"/>
    <n v="8.6400000000000005E-2"/>
    <n v="3647"/>
    <n v="316"/>
    <n v="1206.26"/>
    <n v="174370"/>
  </r>
  <r>
    <s v="Kerala"/>
    <n v="11"/>
    <s v="KANNUR"/>
    <s v="Kannur"/>
    <n v="4"/>
    <s v="B Shamsudheen Moulavi"/>
    <s v="MALE"/>
    <n v="45"/>
    <s v="GENERAL"/>
    <s v="SDPI"/>
    <x v="3"/>
    <n v="2061"/>
    <n v="8"/>
    <n v="2069"/>
    <n v="1.54E-2"/>
    <n v="3647"/>
    <n v="57"/>
    <n v="0"/>
    <n v="174370"/>
  </r>
  <r>
    <s v="Kerala"/>
    <n v="12"/>
    <s v="DHARMADAM"/>
    <s v="Kannur"/>
    <n v="1"/>
    <s v="Pinarayi Vijayan"/>
    <s v="MALE"/>
    <n v="77"/>
    <s v="GENERAL"/>
    <s v="CPI(M)"/>
    <x v="2"/>
    <n v="92140"/>
    <n v="3382"/>
    <n v="95522"/>
    <n v="0.59609999999999996"/>
    <n v="4047"/>
    <n v="2413"/>
    <n v="9552.2000000000007"/>
    <n v="193486"/>
  </r>
  <r>
    <s v="Kerala"/>
    <n v="12"/>
    <s v="DHARMADAM"/>
    <s v="Kannur"/>
    <n v="2"/>
    <s v="C. Raghunathan"/>
    <s v="MALE"/>
    <n v="64"/>
    <s v="GENERAL"/>
    <s v="INC"/>
    <x v="0"/>
    <n v="44089"/>
    <n v="1310"/>
    <n v="45399"/>
    <n v="0.2833"/>
    <n v="4047"/>
    <n v="1147"/>
    <n v="7641.7600000000011"/>
    <n v="193486"/>
  </r>
  <r>
    <s v="Kerala"/>
    <n v="12"/>
    <s v="DHARMADAM"/>
    <s v="Kannur"/>
    <n v="3"/>
    <s v="C. K. Padmanabhan"/>
    <s v="MALE"/>
    <n v="72"/>
    <s v="GENERAL"/>
    <s v="BJP"/>
    <x v="1"/>
    <n v="14352"/>
    <n v="271"/>
    <n v="14623"/>
    <n v="9.1300000000000006E-2"/>
    <n v="4047"/>
    <n v="370"/>
    <n v="1910.4400000000003"/>
    <n v="193486"/>
  </r>
  <r>
    <s v="Kerala"/>
    <n v="12"/>
    <s v="DHARMADAM"/>
    <s v="Kannur"/>
    <n v="4"/>
    <s v="Basheer Kannadiparamba"/>
    <s v="MALE"/>
    <n v="44"/>
    <s v="GENERAL"/>
    <s v="SDPI"/>
    <x v="3"/>
    <n v="2266"/>
    <n v="14"/>
    <n v="2280"/>
    <n v="1.4199999999999999E-2"/>
    <n v="4047"/>
    <n v="58"/>
    <n v="0"/>
    <n v="193486"/>
  </r>
  <r>
    <s v="Kerala"/>
    <n v="12"/>
    <s v="DHARMADAM"/>
    <s v="Kannur"/>
    <n v="5"/>
    <s v="Valayar Bhagyavathi"/>
    <s v="FEMALE"/>
    <n v="40"/>
    <s v="GENERAL"/>
    <s v="IND"/>
    <x v="3"/>
    <n v="1720"/>
    <n v="33"/>
    <n v="1753"/>
    <n v="1.09E-2"/>
    <n v="4047"/>
    <n v="45"/>
    <n v="0"/>
    <n v="193486"/>
  </r>
  <r>
    <s v="Kerala"/>
    <n v="13"/>
    <s v="THALASSERY"/>
    <s v="Kannur"/>
    <n v="1"/>
    <s v="Adv. A. N. Shamseer"/>
    <s v="MALE"/>
    <n v="44"/>
    <s v="GENERAL"/>
    <s v="CPI(M)"/>
    <x v="2"/>
    <n v="79628"/>
    <n v="2182"/>
    <n v="81810"/>
    <n v="0.61520000000000008"/>
    <n v="3669"/>
    <n v="2258"/>
    <n v="8181"/>
    <n v="175439"/>
  </r>
  <r>
    <s v="Kerala"/>
    <n v="13"/>
    <s v="THALASSERY"/>
    <s v="Kannur"/>
    <n v="2"/>
    <s v="M. P. Aravindakshan"/>
    <s v="MALE"/>
    <n v="59"/>
    <s v="GENERAL"/>
    <s v="INC"/>
    <x v="0"/>
    <n v="43811"/>
    <n v="1198"/>
    <n v="45009"/>
    <n v="0.33840000000000003"/>
    <n v="3669"/>
    <n v="1242"/>
    <n v="6544.8"/>
    <n v="175439"/>
  </r>
  <r>
    <s v="Kerala"/>
    <n v="13"/>
    <s v="THALASSERY"/>
    <s v="Kannur"/>
    <n v="4"/>
    <s v="Shamseer Ibrahim"/>
    <s v="MALE"/>
    <n v="35"/>
    <s v="GENERAL"/>
    <s v="WPOI"/>
    <x v="3"/>
    <n v="1945"/>
    <n v="18"/>
    <n v="1963"/>
    <n v="1.4800000000000001E-2"/>
    <n v="3669"/>
    <n v="55"/>
    <n v="0"/>
    <n v="175439"/>
  </r>
  <r>
    <s v="Kerala"/>
    <n v="14"/>
    <s v="KUTHUPARAMBA"/>
    <s v="Kannur"/>
    <n v="1"/>
    <s v="K.p. Mohanan"/>
    <s v="MALE"/>
    <n v="70"/>
    <s v="GENERAL"/>
    <s v="LJD"/>
    <x v="2"/>
    <n v="68472"/>
    <n v="2154"/>
    <n v="70626"/>
    <n v="0.4536"/>
    <n v="4065"/>
    <n v="1844"/>
    <n v="7062.6"/>
    <n v="194344"/>
  </r>
  <r>
    <s v="Kerala"/>
    <n v="14"/>
    <s v="KUTHUPARAMBA"/>
    <s v="Kannur"/>
    <n v="2"/>
    <s v="Pottankandi Abdulla"/>
    <s v="MALE"/>
    <n v="69"/>
    <s v="GENERAL"/>
    <s v="IUML"/>
    <x v="0"/>
    <n v="59720"/>
    <n v="1365"/>
    <n v="61085"/>
    <n v="0.39229999999999998"/>
    <n v="4065"/>
    <n v="1595"/>
    <n v="5650.0800000000008"/>
    <n v="194344"/>
  </r>
  <r>
    <s v="Kerala"/>
    <n v="14"/>
    <s v="KUTHUPARAMBA"/>
    <s v="Kannur"/>
    <n v="3"/>
    <s v="C. Sadanandan Master"/>
    <s v="MALE"/>
    <n v="57"/>
    <s v="GENERAL"/>
    <s v="BJP"/>
    <x v="1"/>
    <n v="20795"/>
    <n v="417"/>
    <n v="21212"/>
    <n v="0.13619999999999999"/>
    <n v="4065"/>
    <n v="554"/>
    <n v="1412.5200000000002"/>
    <n v="194344"/>
  </r>
  <r>
    <s v="Kerala"/>
    <n v="15"/>
    <s v="MATTANNUR"/>
    <s v="Kannur"/>
    <n v="1"/>
    <s v="K K Shailaja Teacher"/>
    <s v="FEMALE"/>
    <n v="64"/>
    <s v="GENERAL"/>
    <s v="CPI(M)"/>
    <x v="2"/>
    <n v="93007"/>
    <n v="3122"/>
    <n v="96129"/>
    <n v="0.61970000000000003"/>
    <n v="3977"/>
    <n v="2465"/>
    <n v="9612.9"/>
    <n v="190139"/>
  </r>
  <r>
    <s v="Kerala"/>
    <n v="15"/>
    <s v="MATTANNUR"/>
    <s v="Kannur"/>
    <n v="2"/>
    <s v="Illikkal Augusthy"/>
    <s v="MALE"/>
    <n v="66"/>
    <s v="GENERAL"/>
    <s v="RSP"/>
    <x v="0"/>
    <n v="34195"/>
    <n v="971"/>
    <n v="35166"/>
    <n v="0.22670000000000001"/>
    <n v="3977"/>
    <n v="902"/>
    <n v="7690.32"/>
    <n v="190139"/>
  </r>
  <r>
    <s v="Kerala"/>
    <n v="15"/>
    <s v="MATTANNUR"/>
    <s v="Kannur"/>
    <n v="3"/>
    <s v="Biju Elakkuzhi"/>
    <s v="MALE"/>
    <n v="41"/>
    <s v="GENERAL"/>
    <s v="BJP"/>
    <x v="1"/>
    <n v="17815"/>
    <n v="408"/>
    <n v="18223"/>
    <n v="0.11749999999999999"/>
    <n v="3977"/>
    <n v="468"/>
    <n v="1922.58"/>
    <n v="190139"/>
  </r>
  <r>
    <s v="Kerala"/>
    <n v="15"/>
    <s v="MATTANNUR"/>
    <s v="Kannur"/>
    <n v="4"/>
    <s v="Rafeek Keechery"/>
    <s v="MALE"/>
    <n v="44"/>
    <s v="GENERAL"/>
    <s v="SDPI"/>
    <x v="3"/>
    <n v="4173"/>
    <n v="28"/>
    <n v="4201"/>
    <n v="2.7099999999999999E-2"/>
    <n v="3977"/>
    <n v="108"/>
    <n v="0"/>
    <n v="190139"/>
  </r>
  <r>
    <s v="Kerala"/>
    <n v="16"/>
    <s v="PERAVOOR"/>
    <s v="Kannur"/>
    <n v="1"/>
    <s v="Adv. Sunny Joseph"/>
    <s v="MALE"/>
    <n v="68"/>
    <s v="GENERAL"/>
    <s v="INC"/>
    <x v="0"/>
    <n v="64784"/>
    <n v="1922"/>
    <n v="66706"/>
    <n v="0.46929999999999999"/>
    <n v="3729"/>
    <n v="1751"/>
    <n v="5082.7200000000012"/>
    <n v="178302"/>
  </r>
  <r>
    <s v="Kerala"/>
    <n v="16"/>
    <s v="PERAVOOR"/>
    <s v="Kannur"/>
    <n v="2"/>
    <s v="K V Sakkeer Hussain"/>
    <s v="MALE"/>
    <n v="38"/>
    <s v="GENERAL"/>
    <s v="CPI(M)"/>
    <x v="2"/>
    <n v="61942"/>
    <n v="1592"/>
    <n v="63534"/>
    <n v="0.44700000000000001"/>
    <n v="3729"/>
    <n v="1667"/>
    <n v="6353.4000000000005"/>
    <n v="178302"/>
  </r>
  <r>
    <s v="Kerala"/>
    <n v="16"/>
    <s v="PERAVOOR"/>
    <s v="Kannur"/>
    <n v="3"/>
    <s v="Smitha Jayamohan"/>
    <s v="FEMALE"/>
    <n v="47"/>
    <s v="GENERAL"/>
    <s v="BJP"/>
    <x v="1"/>
    <n v="8956"/>
    <n v="199"/>
    <n v="9155"/>
    <n v="6.4399999999999999E-2"/>
    <n v="3729"/>
    <n v="241"/>
    <n v="1270.6800000000003"/>
    <n v="178302"/>
  </r>
  <r>
    <s v="Kerala"/>
    <n v="17"/>
    <s v="MANANTHAVADY"/>
    <s v="Wayanad"/>
    <n v="1"/>
    <s v="O.r.kelu"/>
    <s v="MALE"/>
    <n v="51"/>
    <s v="ST"/>
    <s v="CPI(M)"/>
    <x v="2"/>
    <n v="70807"/>
    <n v="1729"/>
    <n v="72536"/>
    <n v="0.47539999999999999"/>
    <n v="4085"/>
    <n v="1943"/>
    <n v="7253.6"/>
    <n v="195326"/>
  </r>
  <r>
    <s v="Kerala"/>
    <n v="17"/>
    <s v="MANANTHAVADY"/>
    <s v="Wayanad"/>
    <n v="2"/>
    <s v="P.k.jayalakshmi"/>
    <s v="FEMALE"/>
    <n v="40"/>
    <s v="ST"/>
    <s v="INC"/>
    <x v="0"/>
    <n v="61741"/>
    <n v="1513"/>
    <n v="63254"/>
    <n v="0.41460000000000002"/>
    <n v="4085"/>
    <n v="1694"/>
    <n v="5802.880000000001"/>
    <n v="195326"/>
  </r>
  <r>
    <s v="Kerala"/>
    <n v="17"/>
    <s v="MANANTHAVADY"/>
    <s v="Wayanad"/>
    <n v="3"/>
    <s v="Palliyara Mukundan"/>
    <s v="MALE"/>
    <n v="47"/>
    <s v="ST"/>
    <s v="BJP"/>
    <x v="1"/>
    <n v="12911"/>
    <n v="231"/>
    <n v="13142"/>
    <n v="8.6099999999999996E-2"/>
    <n v="4085"/>
    <n v="352"/>
    <n v="1450.7200000000003"/>
    <n v="195326"/>
  </r>
  <r>
    <s v="Kerala"/>
    <n v="17"/>
    <s v="MANANTHAVADY"/>
    <s v="Wayanad"/>
    <n v="4"/>
    <s v="Babitha Sreenu"/>
    <s v="FEMALE"/>
    <n v="33"/>
    <s v="ST"/>
    <s v="SDPI"/>
    <x v="3"/>
    <n v="1966"/>
    <n v="26"/>
    <n v="1992"/>
    <n v="1.3100000000000001E-2"/>
    <n v="4085"/>
    <n v="54"/>
    <n v="0"/>
    <n v="195326"/>
  </r>
  <r>
    <s v="Kerala"/>
    <n v="18"/>
    <s v="SULTHANBATHERY"/>
    <s v="Wayanad"/>
    <n v="1"/>
    <s v="I.c Balakrishnan"/>
    <s v="MALE"/>
    <n v="45"/>
    <s v="ST"/>
    <s v="INC"/>
    <x v="0"/>
    <n v="79152"/>
    <n v="1925"/>
    <n v="81077"/>
    <n v="0.48420000000000002"/>
    <n v="4615"/>
    <n v="2235"/>
    <n v="5540.4000000000005"/>
    <n v="220642"/>
  </r>
  <r>
    <s v="Kerala"/>
    <n v="18"/>
    <s v="SULTHANBATHERY"/>
    <s v="Wayanad"/>
    <n v="2"/>
    <s v="M.s Viswanathan"/>
    <s v="MALE"/>
    <n v="49"/>
    <s v="ST"/>
    <s v="CPI(M)"/>
    <x v="2"/>
    <n v="67616"/>
    <n v="1639"/>
    <n v="69255"/>
    <n v="0.41359999999999997"/>
    <n v="4615"/>
    <n v="1909"/>
    <n v="6925.5"/>
    <n v="220642"/>
  </r>
  <r>
    <s v="Kerala"/>
    <n v="18"/>
    <s v="SULTHANBATHERY"/>
    <s v="Wayanad"/>
    <n v="3"/>
    <s v="C.k Janu"/>
    <s v="FEMALE"/>
    <n v="50"/>
    <s v="ST"/>
    <s v="BJP"/>
    <x v="1"/>
    <n v="14934"/>
    <n v="264"/>
    <n v="15198"/>
    <n v="9.0800000000000006E-2"/>
    <n v="4615"/>
    <n v="420"/>
    <n v="1385.1000000000001"/>
    <n v="220642"/>
  </r>
  <r>
    <s v="Kerala"/>
    <n v="19"/>
    <s v="KALPETTA"/>
    <s v="Wayanad"/>
    <n v="1"/>
    <s v="Adv.t Siddiqu"/>
    <s v="MALE"/>
    <n v="46"/>
    <s v="GENERAL"/>
    <s v="INC"/>
    <x v="0"/>
    <n v="68845"/>
    <n v="1407"/>
    <n v="70252"/>
    <n v="0.46149999999999997"/>
    <n v="4208"/>
    <n v="1942"/>
    <n v="5182.5600000000013"/>
    <n v="201192"/>
  </r>
  <r>
    <s v="Kerala"/>
    <n v="19"/>
    <s v="KALPETTA"/>
    <s v="Wayanad"/>
    <n v="2"/>
    <s v="M.v.shreyamskumar"/>
    <s v="MALE"/>
    <n v="53"/>
    <s v="GENERAL"/>
    <s v="LJD"/>
    <x v="2"/>
    <n v="63392"/>
    <n v="1390"/>
    <n v="64782"/>
    <n v="0.42560000000000003"/>
    <n v="4208"/>
    <n v="1791"/>
    <n v="6478.2000000000007"/>
    <n v="201192"/>
  </r>
  <r>
    <s v="Kerala"/>
    <n v="19"/>
    <s v="KALPETTA"/>
    <s v="Wayanad"/>
    <n v="3"/>
    <s v="Subeesh T M"/>
    <s v="MALE"/>
    <n v="42"/>
    <s v="GENERAL"/>
    <s v="BJP"/>
    <x v="1"/>
    <n v="13868"/>
    <n v="245"/>
    <n v="14113"/>
    <n v="9.2699999999999991E-2"/>
    <n v="4208"/>
    <n v="391"/>
    <n v="1295.6400000000003"/>
    <n v="201192"/>
  </r>
  <r>
    <s v="Kerala"/>
    <n v="20"/>
    <s v="VADAKARA"/>
    <s v="Kozhikode"/>
    <n v="1"/>
    <s v="K.k.rema"/>
    <s v="FEMALE"/>
    <n v="50"/>
    <s v="GENERAL"/>
    <s v="RMPOI"/>
    <x v="0"/>
    <n v="63418"/>
    <n v="1675"/>
    <n v="65093"/>
    <n v="0.4763"/>
    <n v="3507"/>
    <n v="1671"/>
    <n v="4608.1600000000008"/>
    <n v="167694"/>
  </r>
  <r>
    <s v="Kerala"/>
    <n v="20"/>
    <s v="VADAKARA"/>
    <s v="Kozhikode"/>
    <n v="2"/>
    <s v="Manayath Chandran"/>
    <s v="MALE"/>
    <n v="65"/>
    <s v="GENERAL"/>
    <s v="LJD"/>
    <x v="2"/>
    <n v="55672"/>
    <n v="1930"/>
    <n v="57602"/>
    <n v="0.42149999999999999"/>
    <n v="3507"/>
    <n v="1479"/>
    <n v="5760.2000000000007"/>
    <n v="167694"/>
  </r>
  <r>
    <s v="Kerala"/>
    <n v="20"/>
    <s v="VADAKARA"/>
    <s v="Kozhikode"/>
    <n v="3"/>
    <s v="Advocate M. Rajesh Kumar"/>
    <s v="MALE"/>
    <n v="49"/>
    <s v="GENERAL"/>
    <s v="BJP"/>
    <x v="1"/>
    <n v="10033"/>
    <n v="192"/>
    <n v="10225"/>
    <n v="7.4800000000000005E-2"/>
    <n v="3507"/>
    <n v="263"/>
    <n v="1152.0400000000002"/>
    <n v="167694"/>
  </r>
  <r>
    <s v="Kerala"/>
    <n v="20"/>
    <s v="VADAKARA"/>
    <s v="Kozhikode"/>
    <n v="4"/>
    <s v="Musthafa Paleri"/>
    <s v="MALE"/>
    <n v="42"/>
    <s v="GENERAL"/>
    <s v="SDPI"/>
    <x v="3"/>
    <n v="2820"/>
    <n v="16"/>
    <n v="2836"/>
    <n v="2.0799999999999999E-2"/>
    <n v="3507"/>
    <n v="73"/>
    <n v="0"/>
    <n v="167694"/>
  </r>
  <r>
    <s v="Kerala"/>
    <n v="21"/>
    <s v="KUTTIADI"/>
    <s v="Kozhikode"/>
    <n v="1"/>
    <s v="K P Kunhammed Kutti Master"/>
    <s v="MALE"/>
    <n v="69"/>
    <s v="GENERAL"/>
    <s v="CPI(M)"/>
    <x v="2"/>
    <n v="77265"/>
    <n v="2878"/>
    <n v="80143"/>
    <n v="0.47200000000000003"/>
    <n v="4236"/>
    <n v="2000"/>
    <n v="8014.3"/>
    <n v="202518"/>
  </r>
  <r>
    <s v="Kerala"/>
    <n v="21"/>
    <s v="KUTTIADI"/>
    <s v="Kozhikode"/>
    <n v="2"/>
    <s v="Parakkal Abdulla"/>
    <s v="MALE"/>
    <n v="61"/>
    <s v="GENERAL"/>
    <s v="IUML"/>
    <x v="0"/>
    <n v="77561"/>
    <n v="2249"/>
    <n v="79810"/>
    <n v="0.47009999999999996"/>
    <n v="4236"/>
    <n v="1992"/>
    <n v="6411.4400000000005"/>
    <n v="202518"/>
  </r>
  <r>
    <s v="Kerala"/>
    <n v="21"/>
    <s v="KUTTIADI"/>
    <s v="Kozhikode"/>
    <n v="3"/>
    <s v="P P Murali Master"/>
    <s v="MALE"/>
    <n v="51"/>
    <s v="GENERAL"/>
    <s v="BJP"/>
    <x v="1"/>
    <n v="8919"/>
    <n v="220"/>
    <n v="9139"/>
    <n v="5.3800000000000001E-2"/>
    <n v="4236"/>
    <n v="228"/>
    <n v="1602.8600000000001"/>
    <n v="202518"/>
  </r>
  <r>
    <s v="Kerala"/>
    <n v="22"/>
    <s v="NADAPURAM"/>
    <s v="Kozhikode"/>
    <n v="1"/>
    <s v="E. K. Vijayan"/>
    <s v="MALE"/>
    <n v="68"/>
    <s v="GENERAL"/>
    <s v="CPI"/>
    <x v="2"/>
    <n v="80571"/>
    <n v="2722"/>
    <n v="83293"/>
    <n v="0.47460000000000002"/>
    <n v="4528"/>
    <n v="2149"/>
    <n v="8329.3000000000011"/>
    <n v="216491"/>
  </r>
  <r>
    <s v="Kerala"/>
    <n v="22"/>
    <s v="NADAPURAM"/>
    <s v="Kozhikode"/>
    <n v="2"/>
    <s v="Adv. K. Praveen Kumar"/>
    <s v="MALE"/>
    <n v="51"/>
    <s v="GENERAL"/>
    <s v="INC"/>
    <x v="0"/>
    <n v="77102"/>
    <n v="2155"/>
    <n v="79257"/>
    <n v="0.45159999999999995"/>
    <n v="4528"/>
    <n v="2045"/>
    <n v="6663.4400000000014"/>
    <n v="216491"/>
  </r>
  <r>
    <s v="Kerala"/>
    <n v="22"/>
    <s v="NADAPURAM"/>
    <s v="Kozhikode"/>
    <n v="3"/>
    <s v="M. P. Rajan"/>
    <s v="MALE"/>
    <n v="60"/>
    <s v="GENERAL"/>
    <s v="BJP"/>
    <x v="1"/>
    <n v="10321"/>
    <n v="217"/>
    <n v="10538"/>
    <n v="0.06"/>
    <n v="4528"/>
    <n v="272"/>
    <n v="1665.8600000000004"/>
    <n v="216491"/>
  </r>
  <r>
    <s v="Kerala"/>
    <n v="22"/>
    <s v="NADAPURAM"/>
    <s v="Kozhikode"/>
    <n v="4"/>
    <s v="K. K. Nasar Master"/>
    <s v="MALE"/>
    <n v="45"/>
    <s v="GENERAL"/>
    <s v="SDPI"/>
    <x v="3"/>
    <n v="1654"/>
    <n v="22"/>
    <n v="1676"/>
    <n v="9.4999999999999998E-3"/>
    <n v="4528"/>
    <n v="44"/>
    <n v="0"/>
    <n v="216491"/>
  </r>
  <r>
    <s v="Kerala"/>
    <n v="23"/>
    <s v="QUILANDY"/>
    <s v="Kozhikode"/>
    <n v="1"/>
    <s v="Kanathil Jameela"/>
    <s v="FEMALE"/>
    <n v="54"/>
    <s v="GENERAL"/>
    <s v="CPI(M)"/>
    <x v="2"/>
    <n v="73406"/>
    <n v="2222"/>
    <n v="75628"/>
    <n v="0.46659999999999996"/>
    <n v="4322"/>
    <n v="2017"/>
    <n v="7562.8"/>
    <n v="206652"/>
  </r>
  <r>
    <s v="Kerala"/>
    <n v="23"/>
    <s v="QUILANDY"/>
    <s v="Kozhikode"/>
    <n v="2"/>
    <s v="N. Subramaniyan"/>
    <s v="MALE"/>
    <n v="63"/>
    <s v="GENERAL"/>
    <s v="INC"/>
    <x v="0"/>
    <n v="65807"/>
    <n v="1349"/>
    <n v="67156"/>
    <n v="0.4143"/>
    <n v="4322"/>
    <n v="1791"/>
    <n v="6050.2400000000007"/>
    <n v="206652"/>
  </r>
  <r>
    <s v="Kerala"/>
    <n v="23"/>
    <s v="QUILANDY"/>
    <s v="Kozhikode"/>
    <n v="3"/>
    <s v="N.p. Radhakrishnan"/>
    <s v="MALE"/>
    <n v="62"/>
    <s v="GENERAL"/>
    <s v="BJP"/>
    <x v="1"/>
    <n v="17213"/>
    <n v="342"/>
    <n v="17555"/>
    <n v="0.10830000000000001"/>
    <n v="4322"/>
    <n v="469"/>
    <n v="1512.5600000000002"/>
    <n v="206652"/>
  </r>
  <r>
    <s v="Kerala"/>
    <n v="24"/>
    <s v="PERAMBRA"/>
    <s v="Kozhikode"/>
    <n v="1"/>
    <s v="T.p. Ramakrishnan"/>
    <s v="MALE"/>
    <n v="71"/>
    <s v="GENERAL"/>
    <s v="CPI(M)"/>
    <x v="2"/>
    <n v="82691"/>
    <n v="3332"/>
    <n v="86023"/>
    <n v="0.52539999999999998"/>
    <n v="4146"/>
    <n v="2179"/>
    <n v="8602.3000000000011"/>
    <n v="198218"/>
  </r>
  <r>
    <s v="Kerala"/>
    <n v="24"/>
    <s v="PERAMBRA"/>
    <s v="Kozhikode"/>
    <n v="2"/>
    <s v="C H Ebrahimkutty S/o Kunjammed"/>
    <s v="MALE"/>
    <n v="56"/>
    <s v="GENERAL"/>
    <s v="IND"/>
    <x v="0"/>
    <n v="61530"/>
    <n v="1901"/>
    <n v="63431"/>
    <n v="0.38740000000000002"/>
    <n v="4146"/>
    <n v="1607"/>
    <n v="6881.8400000000011"/>
    <n v="198218"/>
  </r>
  <r>
    <s v="Kerala"/>
    <n v="24"/>
    <s v="PERAMBRA"/>
    <s v="Kozhikode"/>
    <n v="3"/>
    <s v="Adv. K V Sudheer"/>
    <s v="MALE"/>
    <n v="47"/>
    <s v="GENERAL"/>
    <s v="BJP"/>
    <x v="1"/>
    <n v="10834"/>
    <n v="331"/>
    <n v="11165"/>
    <n v="6.8199999999999997E-2"/>
    <n v="4146"/>
    <n v="283"/>
    <n v="1720.4600000000003"/>
    <n v="198218"/>
  </r>
  <r>
    <s v="Kerala"/>
    <n v="25"/>
    <s v="BALUSSERI"/>
    <s v="Kozhikode"/>
    <n v="1"/>
    <s v="Adv. K.m. Sachindev"/>
    <s v="MALE"/>
    <n v="27"/>
    <s v="SC"/>
    <s v="CPI(M)"/>
    <x v="2"/>
    <n v="88612"/>
    <n v="3227"/>
    <n v="91839"/>
    <n v="0.50470000000000004"/>
    <n v="4711"/>
    <n v="2378"/>
    <n v="9183.9"/>
    <n v="225249"/>
  </r>
  <r>
    <s v="Kerala"/>
    <n v="25"/>
    <s v="BALUSSERI"/>
    <s v="Kozhikode"/>
    <n v="2"/>
    <s v="Dharmajan Bolgatty"/>
    <s v="MALE"/>
    <n v="45"/>
    <s v="SC"/>
    <s v="INC"/>
    <x v="0"/>
    <n v="69145"/>
    <n v="2322"/>
    <n v="71467"/>
    <n v="0.39280000000000004"/>
    <n v="4711"/>
    <n v="1851"/>
    <n v="7347.12"/>
    <n v="225249"/>
  </r>
  <r>
    <s v="Kerala"/>
    <n v="25"/>
    <s v="BALUSSERI"/>
    <s v="Kozhikode"/>
    <n v="3"/>
    <s v="Libin Balussery"/>
    <s v="MALE"/>
    <n v="29"/>
    <s v="SC"/>
    <s v="BJP"/>
    <x v="1"/>
    <n v="16033"/>
    <n v="457"/>
    <n v="16490"/>
    <n v="9.06E-2"/>
    <n v="4711"/>
    <n v="427"/>
    <n v="1836.78"/>
    <n v="225249"/>
  </r>
  <r>
    <s v="Kerala"/>
    <n v="26"/>
    <s v="ELATHUR"/>
    <s v="Kozhikode"/>
    <n v="1"/>
    <s v="A .k Saseendran"/>
    <s v="MALE"/>
    <n v="75"/>
    <s v="GENERAL"/>
    <s v="NCP"/>
    <x v="2"/>
    <n v="80607"/>
    <n v="3032"/>
    <n v="83639"/>
    <n v="0.50890000000000002"/>
    <n v="4268"/>
    <n v="2172"/>
    <n v="8363.9"/>
    <n v="204036"/>
  </r>
  <r>
    <s v="Kerala"/>
    <n v="26"/>
    <s v="ELATHUR"/>
    <s v="Kozhikode"/>
    <n v="2"/>
    <s v="Zulphikar Mayoori"/>
    <s v="MALE"/>
    <n v="53"/>
    <s v="GENERAL"/>
    <s v="IND"/>
    <x v="0"/>
    <n v="43621"/>
    <n v="1516"/>
    <n v="45137"/>
    <n v="0.27460000000000001"/>
    <n v="4268"/>
    <n v="1172"/>
    <n v="6691.12"/>
    <n v="204036"/>
  </r>
  <r>
    <s v="Kerala"/>
    <n v="26"/>
    <s v="ELATHUR"/>
    <s v="Kozhikode"/>
    <n v="3"/>
    <s v="T P Jayachandran Master"/>
    <s v="MALE"/>
    <n v="59"/>
    <s v="GENERAL"/>
    <s v="BJP"/>
    <x v="1"/>
    <n v="31056"/>
    <n v="954"/>
    <n v="32010"/>
    <n v="0.1948"/>
    <n v="4268"/>
    <n v="832"/>
    <n v="1672.78"/>
    <n v="204036"/>
  </r>
  <r>
    <s v="Kerala"/>
    <n v="26"/>
    <s v="ELATHUR"/>
    <s v="Kozhikode"/>
    <n v="4"/>
    <s v="Tahir Mokkandi"/>
    <s v="MALE"/>
    <n v="52"/>
    <s v="GENERAL"/>
    <s v="WPOI"/>
    <x v="3"/>
    <n v="1911"/>
    <n v="89"/>
    <n v="2000"/>
    <n v="1.2199999999999999E-2"/>
    <n v="4268"/>
    <n v="53"/>
    <n v="0"/>
    <n v="204036"/>
  </r>
  <r>
    <s v="Kerala"/>
    <n v="27"/>
    <s v="KOZHIKODE NORTH"/>
    <s v="Kozhikode"/>
    <n v="1"/>
    <s v="Thottathil Ravindran"/>
    <s v="MALE"/>
    <n v="73"/>
    <s v="GENERAL"/>
    <s v="CPI(M)"/>
    <x v="2"/>
    <n v="57357"/>
    <n v="1767"/>
    <n v="59124"/>
    <n v="0.42979999999999996"/>
    <n v="3790"/>
    <n v="1629"/>
    <n v="5912.4000000000005"/>
    <n v="181191"/>
  </r>
  <r>
    <s v="Kerala"/>
    <n v="27"/>
    <s v="KOZHIKODE NORTH"/>
    <s v="Kozhikode"/>
    <n v="2"/>
    <s v="K M Abhijith"/>
    <s v="MALE"/>
    <n v="26"/>
    <s v="GENERAL"/>
    <s v="INC"/>
    <x v="0"/>
    <n v="44759"/>
    <n v="1437"/>
    <n v="46196"/>
    <n v="0.33579999999999999"/>
    <n v="3790"/>
    <n v="1273"/>
    <n v="4729.920000000001"/>
    <n v="181191"/>
  </r>
  <r>
    <s v="Kerala"/>
    <n v="27"/>
    <s v="KOZHIKODE NORTH"/>
    <s v="Kozhikode"/>
    <n v="3"/>
    <s v="M T Ramesh"/>
    <s v="MALE"/>
    <n v="50"/>
    <s v="GENERAL"/>
    <s v="BJP"/>
    <x v="1"/>
    <n v="30241"/>
    <n v="711"/>
    <n v="30952"/>
    <n v="0.22500000000000001"/>
    <n v="3790"/>
    <n v="853"/>
    <n v="1182.4800000000002"/>
    <n v="181191"/>
  </r>
  <r>
    <s v="Kerala"/>
    <n v="28"/>
    <s v="KOZHIKODE SOUTH"/>
    <s v="Kozhikode"/>
    <n v="1"/>
    <s v="Ahammad Devarkovil"/>
    <s v="MALE"/>
    <n v="61"/>
    <s v="GENERAL"/>
    <s v="INL"/>
    <x v="2"/>
    <n v="51582"/>
    <n v="975"/>
    <n v="52557"/>
    <n v="0.4415"/>
    <n v="3300"/>
    <n v="1457"/>
    <n v="5255.7000000000007"/>
    <n v="157765"/>
  </r>
  <r>
    <s v="Kerala"/>
    <n v="28"/>
    <s v="KOZHIKODE SOUTH"/>
    <s v="Kozhikode"/>
    <n v="2"/>
    <s v="Adv. Noorbeena Rasheed"/>
    <s v="FEMALE"/>
    <n v="58"/>
    <s v="GENERAL"/>
    <s v="IUML"/>
    <x v="0"/>
    <n v="39393"/>
    <n v="705"/>
    <n v="40098"/>
    <n v="0.33679999999999999"/>
    <n v="3300"/>
    <n v="1112"/>
    <n v="4204.5600000000004"/>
    <n v="157765"/>
  </r>
  <r>
    <s v="Kerala"/>
    <n v="28"/>
    <s v="KOZHIKODE SOUTH"/>
    <s v="Kozhikode"/>
    <n v="3"/>
    <s v="Navya Haridas"/>
    <s v="FEMALE"/>
    <n v="36"/>
    <s v="GENERAL"/>
    <s v="BJP"/>
    <x v="1"/>
    <n v="24314"/>
    <n v="559"/>
    <n v="24873"/>
    <n v="0.2089"/>
    <n v="3300"/>
    <n v="690"/>
    <n v="1051.1400000000001"/>
    <n v="157765"/>
  </r>
  <r>
    <s v="Kerala"/>
    <n v="29"/>
    <s v="BEYPORE"/>
    <s v="Kozhikode"/>
    <n v="1"/>
    <s v="Adv. P. A Mohamed Riyas"/>
    <s v="MALE"/>
    <n v="45"/>
    <s v="GENERAL"/>
    <s v="CPI(M)"/>
    <x v="2"/>
    <n v="80505"/>
    <n v="1660"/>
    <n v="82165"/>
    <n v="0.49729999999999996"/>
    <n v="4355"/>
    <n v="2166"/>
    <n v="8216.5"/>
    <n v="208219"/>
  </r>
  <r>
    <s v="Kerala"/>
    <n v="29"/>
    <s v="BEYPORE"/>
    <s v="Kozhikode"/>
    <n v="2"/>
    <s v="Adv. P. M Niyas"/>
    <s v="MALE"/>
    <n v="55"/>
    <s v="GENERAL"/>
    <s v="INC"/>
    <x v="0"/>
    <n v="52579"/>
    <n v="839"/>
    <n v="53418"/>
    <n v="0.32329999999999998"/>
    <n v="4355"/>
    <n v="1408"/>
    <n v="6573.2000000000007"/>
    <n v="208219"/>
  </r>
  <r>
    <s v="Kerala"/>
    <n v="29"/>
    <s v="BEYPORE"/>
    <s v="Kozhikode"/>
    <n v="3"/>
    <s v="Adv. Prakashbabu"/>
    <s v="MALE"/>
    <n v="41"/>
    <s v="GENERAL"/>
    <s v="BJP"/>
    <x v="1"/>
    <n v="25822"/>
    <n v="445"/>
    <n v="26267"/>
    <n v="0.159"/>
    <n v="4355"/>
    <n v="693"/>
    <n v="1643.3000000000002"/>
    <n v="208219"/>
  </r>
  <r>
    <s v="Kerala"/>
    <n v="29"/>
    <s v="BEYPORE"/>
    <s v="Kozhikode"/>
    <n v="4"/>
    <s v="Jamal Chaliyam"/>
    <s v="MALE"/>
    <n v="41"/>
    <s v="GENERAL"/>
    <s v="SDPI"/>
    <x v="3"/>
    <n v="2015"/>
    <n v="14"/>
    <n v="2029"/>
    <n v="1.23E-2"/>
    <n v="4355"/>
    <n v="54"/>
    <n v="0"/>
    <n v="208219"/>
  </r>
  <r>
    <s v="Kerala"/>
    <n v="30"/>
    <s v="KUNNAMANGALAM"/>
    <s v="Kozhikode"/>
    <n v="1"/>
    <s v="Adv. P. T. A Rahim"/>
    <s v="MALE"/>
    <n v="72"/>
    <s v="GENERAL"/>
    <s v="IND"/>
    <x v="2"/>
    <n v="82498"/>
    <n v="2640"/>
    <n v="85138"/>
    <n v="0.43930000000000002"/>
    <n v="4861"/>
    <n v="2136"/>
    <n v="8513.8000000000011"/>
    <n v="232409"/>
  </r>
  <r>
    <s v="Kerala"/>
    <n v="30"/>
    <s v="KUNNAMANGALAM"/>
    <s v="Kozhikode"/>
    <n v="2"/>
    <s v="Dinesh Perumanna"/>
    <s v="MALE"/>
    <n v="52"/>
    <s v="GENERAL"/>
    <s v="IND"/>
    <x v="0"/>
    <n v="72998"/>
    <n v="1864"/>
    <n v="74862"/>
    <n v="0.38619999999999999"/>
    <n v="4861"/>
    <n v="1878"/>
    <n v="6811.0400000000009"/>
    <n v="232409"/>
  </r>
  <r>
    <s v="Kerala"/>
    <n v="30"/>
    <s v="KUNNAMANGALAM"/>
    <s v="Kozhikode"/>
    <n v="3"/>
    <s v="Adv: V.k. Sajeevan"/>
    <s v="MALE"/>
    <n v="44"/>
    <s v="GENERAL"/>
    <s v="BJP"/>
    <x v="1"/>
    <n v="27048"/>
    <n v="624"/>
    <n v="27672"/>
    <n v="0.14279999999999998"/>
    <n v="4861"/>
    <n v="695"/>
    <n v="1702.7600000000002"/>
    <n v="232409"/>
  </r>
  <r>
    <s v="Kerala"/>
    <n v="31"/>
    <s v="KODUVALLY"/>
    <s v="Kozhikode"/>
    <n v="1"/>
    <s v="Dr. M.k Muneer"/>
    <s v="MALE"/>
    <n v="58"/>
    <s v="GENERAL"/>
    <s v="IUML"/>
    <x v="0"/>
    <n v="70193"/>
    <n v="2143"/>
    <n v="72336"/>
    <n v="0.47859999999999997"/>
    <n v="3839"/>
    <n v="1838"/>
    <n v="5279.3600000000006"/>
    <n v="183551"/>
  </r>
  <r>
    <s v="Kerala"/>
    <n v="31"/>
    <s v="KODUVALLY"/>
    <s v="Kozhikode"/>
    <n v="2"/>
    <s v="Karat Razack"/>
    <s v="MALE"/>
    <n v="55"/>
    <s v="GENERAL"/>
    <s v="IND"/>
    <x v="2"/>
    <n v="64114"/>
    <n v="1878"/>
    <n v="65992"/>
    <n v="0.43659999999999999"/>
    <n v="3839"/>
    <n v="1677"/>
    <n v="6599.2000000000007"/>
    <n v="183551"/>
  </r>
  <r>
    <s v="Kerala"/>
    <n v="31"/>
    <s v="KODUVALLY"/>
    <s v="Kozhikode"/>
    <n v="3"/>
    <s v="T Balasoman"/>
    <s v="MALE"/>
    <n v="52"/>
    <s v="GENERAL"/>
    <s v="BJP"/>
    <x v="1"/>
    <n v="9227"/>
    <n v="271"/>
    <n v="9498"/>
    <n v="6.2800000000000009E-2"/>
    <n v="3839"/>
    <n v="242"/>
    <n v="1319.8400000000001"/>
    <n v="183551"/>
  </r>
  <r>
    <s v="Kerala"/>
    <n v="31"/>
    <s v="KODUVALLY"/>
    <s v="Kozhikode"/>
    <n v="4"/>
    <s v="Musthafa Kommeri"/>
    <s v="MALE"/>
    <n v="39"/>
    <s v="GENERAL"/>
    <s v="SDPI"/>
    <x v="3"/>
    <n v="1734"/>
    <n v="35"/>
    <n v="1769"/>
    <n v="1.1699999999999999E-2"/>
    <n v="3839"/>
    <n v="45"/>
    <n v="0"/>
    <n v="183551"/>
  </r>
  <r>
    <s v="Kerala"/>
    <n v="32"/>
    <s v="THIRUVAMBADY"/>
    <s v="Kozhikode"/>
    <n v="1"/>
    <s v="Linto Joseph"/>
    <s v="MALE"/>
    <n v="28"/>
    <s v="GENERAL"/>
    <s v="CPI(M)"/>
    <x v="2"/>
    <n v="66017"/>
    <n v="1850"/>
    <n v="67867"/>
    <n v="0.47460000000000002"/>
    <n v="3777"/>
    <n v="1793"/>
    <n v="6786.7000000000007"/>
    <n v="180570"/>
  </r>
  <r>
    <s v="Kerala"/>
    <n v="32"/>
    <s v="THIRUVAMBADY"/>
    <s v="Kozhikode"/>
    <n v="2"/>
    <s v="C. P. Cheriya Muhammed"/>
    <s v="MALE"/>
    <n v="56"/>
    <s v="GENERAL"/>
    <s v="IUML"/>
    <x v="0"/>
    <n v="61469"/>
    <n v="1755"/>
    <n v="63224"/>
    <n v="0.44209999999999999"/>
    <n v="3777"/>
    <n v="1670"/>
    <n v="5429.3600000000006"/>
    <n v="180570"/>
  </r>
  <r>
    <s v="Kerala"/>
    <n v="32"/>
    <s v="THIRUVAMBADY"/>
    <s v="Kozhikode"/>
    <n v="3"/>
    <s v="Baby Ambattu"/>
    <s v="MALE"/>
    <n v="66"/>
    <s v="GENERAL"/>
    <s v="BJP"/>
    <x v="1"/>
    <n v="7632"/>
    <n v="162"/>
    <n v="7794"/>
    <n v="5.45E-2"/>
    <n v="3777"/>
    <n v="206"/>
    <n v="1357.3400000000001"/>
    <n v="180570"/>
  </r>
  <r>
    <s v="Kerala"/>
    <n v="32"/>
    <s v="THIRUVAMBADY"/>
    <s v="Kozhikode"/>
    <n v="4"/>
    <s v="Sunny. V. Joseph"/>
    <s v="MALE"/>
    <n v="61"/>
    <s v="GENERAL"/>
    <s v="IND"/>
    <x v="3"/>
    <n v="1800"/>
    <n v="47"/>
    <n v="1847"/>
    <n v="1.29E-2"/>
    <n v="3777"/>
    <n v="49"/>
    <n v="0"/>
    <n v="180570"/>
  </r>
  <r>
    <s v="Kerala"/>
    <n v="33"/>
    <s v="KONDOTTY"/>
    <s v="Malappuram"/>
    <n v="1"/>
    <s v="T V Ibrahim"/>
    <s v="MALE"/>
    <n v="55"/>
    <s v="GENERAL"/>
    <s v="IUML"/>
    <x v="0"/>
    <n v="81259"/>
    <n v="1500"/>
    <n v="82759"/>
    <n v="0.50419999999999998"/>
    <n v="4296"/>
    <n v="2167"/>
    <n v="5207.4400000000005"/>
    <n v="205411"/>
  </r>
  <r>
    <s v="Kerala"/>
    <n v="33"/>
    <s v="KONDOTTY"/>
    <s v="Malappuram"/>
    <n v="2"/>
    <s v="Kattuparuthy Sulaiman Haji"/>
    <s v="MALE"/>
    <n v="56"/>
    <s v="GENERAL"/>
    <s v="IND"/>
    <x v="2"/>
    <n v="64015"/>
    <n v="1078"/>
    <n v="65093"/>
    <n v="0.39659999999999995"/>
    <n v="4296"/>
    <n v="1704"/>
    <n v="6509.3"/>
    <n v="205411"/>
  </r>
  <r>
    <s v="Kerala"/>
    <n v="33"/>
    <s v="KONDOTTY"/>
    <s v="Malappuram"/>
    <n v="3"/>
    <s v="Sheeba Unnikrishnan"/>
    <s v="FEMALE"/>
    <n v="42"/>
    <s v="GENERAL"/>
    <s v="BJP"/>
    <x v="1"/>
    <n v="10904"/>
    <n v="210"/>
    <n v="11114"/>
    <n v="6.7699999999999996E-2"/>
    <n v="4296"/>
    <n v="291"/>
    <n v="1301.8600000000001"/>
    <n v="205411"/>
  </r>
  <r>
    <s v="Kerala"/>
    <n v="33"/>
    <s v="KONDOTTY"/>
    <s v="Malappuram"/>
    <n v="4"/>
    <s v="Razak Paleri"/>
    <s v="MALE"/>
    <n v="45"/>
    <s v="GENERAL"/>
    <s v="WPOI"/>
    <x v="3"/>
    <n v="2505"/>
    <n v="74"/>
    <n v="2579"/>
    <n v="1.5700000000000002E-2"/>
    <n v="4296"/>
    <n v="68"/>
    <n v="0"/>
    <n v="205411"/>
  </r>
  <r>
    <s v="Kerala"/>
    <n v="34"/>
    <s v="ERANAD"/>
    <s v="Malappuram"/>
    <n v="1"/>
    <s v="P.k. Basheer"/>
    <s v="MALE"/>
    <n v="61"/>
    <s v="GENERAL"/>
    <s v="IUML"/>
    <x v="0"/>
    <n v="75952"/>
    <n v="2124"/>
    <n v="78076"/>
    <n v="0.54490000000000005"/>
    <n v="3764"/>
    <n v="2052"/>
    <n v="4442.4000000000005"/>
    <n v="179951"/>
  </r>
  <r>
    <s v="Kerala"/>
    <n v="34"/>
    <s v="ERANAD"/>
    <s v="Malappuram"/>
    <n v="2"/>
    <s v="K.t. Abdurahiman"/>
    <s v="MALE"/>
    <n v="60"/>
    <s v="GENERAL"/>
    <s v="IND"/>
    <x v="2"/>
    <n v="54218"/>
    <n v="1312"/>
    <n v="55530"/>
    <n v="0.3876"/>
    <n v="3764"/>
    <n v="1459"/>
    <n v="5553"/>
    <n v="179951"/>
  </r>
  <r>
    <s v="Kerala"/>
    <n v="34"/>
    <s v="ERANAD"/>
    <s v="Malappuram"/>
    <n v="3"/>
    <s v="Adv. C. Dinesh"/>
    <s v="MALE"/>
    <n v="45"/>
    <s v="GENERAL"/>
    <s v="BJP"/>
    <x v="1"/>
    <n v="6509"/>
    <n v="174"/>
    <n v="6683"/>
    <n v="4.6600000000000003E-2"/>
    <n v="3764"/>
    <n v="176"/>
    <n v="1110.6000000000001"/>
    <n v="179951"/>
  </r>
  <r>
    <s v="Kerala"/>
    <n v="35"/>
    <s v="NILAMBUR"/>
    <s v="Malappuram"/>
    <n v="1"/>
    <s v="P.v. Anvar"/>
    <s v="MALE"/>
    <n v="53"/>
    <s v="GENERAL"/>
    <s v="IND"/>
    <x v="2"/>
    <n v="79505"/>
    <n v="1722"/>
    <n v="81227"/>
    <n v="0.46899999999999997"/>
    <n v="4729"/>
    <n v="2218"/>
    <n v="8122.7000000000007"/>
    <n v="226115"/>
  </r>
  <r>
    <s v="Kerala"/>
    <n v="35"/>
    <s v="NILAMBUR"/>
    <s v="Malappuram"/>
    <n v="2"/>
    <s v="Adv: V.v. Prakash"/>
    <s v="MALE"/>
    <n v="57"/>
    <s v="GENERAL"/>
    <s v="INC"/>
    <x v="0"/>
    <n v="76713"/>
    <n v="1814"/>
    <n v="78527"/>
    <n v="0.45340000000000003"/>
    <n v="4729"/>
    <n v="2145"/>
    <n v="6498.1600000000008"/>
    <n v="226115"/>
  </r>
  <r>
    <s v="Kerala"/>
    <n v="35"/>
    <s v="NILAMBUR"/>
    <s v="Malappuram"/>
    <n v="3"/>
    <s v="Adv. T. K Ashokkumar"/>
    <s v="MALE"/>
    <n v="42"/>
    <s v="GENERAL"/>
    <s v="BJP"/>
    <x v="1"/>
    <n v="8440"/>
    <n v="155"/>
    <n v="8595"/>
    <n v="4.9599999999999998E-2"/>
    <n v="4729"/>
    <n v="235"/>
    <n v="1624.5400000000002"/>
    <n v="226115"/>
  </r>
  <r>
    <s v="Kerala"/>
    <n v="35"/>
    <s v="NILAMBUR"/>
    <s v="Malappuram"/>
    <n v="4"/>
    <s v="K. Babu Mani"/>
    <s v="MALE"/>
    <n v="54"/>
    <s v="GENERAL"/>
    <s v="SDPI"/>
    <x v="3"/>
    <n v="3249"/>
    <n v="32"/>
    <n v="3281"/>
    <n v="1.89E-2"/>
    <n v="4729"/>
    <n v="90"/>
    <n v="0"/>
    <n v="226115"/>
  </r>
  <r>
    <s v="Kerala"/>
    <n v="36"/>
    <s v="WANDOOR"/>
    <s v="Malappuram"/>
    <n v="1"/>
    <s v="A P Anilkumar"/>
    <s v="MALE"/>
    <n v="56"/>
    <s v="SC"/>
    <s v="INC"/>
    <x v="0"/>
    <n v="85776"/>
    <n v="1639"/>
    <n v="87415"/>
    <n v="0.51439999999999997"/>
    <n v="4741"/>
    <n v="2439"/>
    <n v="5748.1600000000008"/>
    <n v="226658"/>
  </r>
  <r>
    <s v="Kerala"/>
    <n v="36"/>
    <s v="WANDOOR"/>
    <s v="Malappuram"/>
    <n v="2"/>
    <s v="Midhuna P"/>
    <s v="FEMALE"/>
    <n v="28"/>
    <s v="SC"/>
    <s v="CPI(M)"/>
    <x v="2"/>
    <n v="70548"/>
    <n v="1304"/>
    <n v="71852"/>
    <n v="0.42280000000000001"/>
    <n v="4741"/>
    <n v="2005"/>
    <n v="7185.2000000000007"/>
    <n v="226658"/>
  </r>
  <r>
    <s v="Kerala"/>
    <n v="36"/>
    <s v="WANDOOR"/>
    <s v="Malappuram"/>
    <n v="3"/>
    <s v="Dr. P C Vijayan"/>
    <s v="MALE"/>
    <n v="63"/>
    <s v="SC"/>
    <s v="BJP"/>
    <x v="1"/>
    <n v="6929"/>
    <n v="128"/>
    <n v="7057"/>
    <n v="4.1500000000000002E-2"/>
    <n v="4741"/>
    <n v="197"/>
    <n v="1437.0400000000002"/>
    <n v="226658"/>
  </r>
  <r>
    <s v="Kerala"/>
    <n v="36"/>
    <s v="WANDOOR"/>
    <s v="Malappuram"/>
    <n v="4"/>
    <s v="Krishnan C"/>
    <s v="MALE"/>
    <n v="58"/>
    <s v="SC"/>
    <s v="WPOI"/>
    <x v="3"/>
    <n v="2843"/>
    <n v="100"/>
    <n v="2943"/>
    <n v="1.7299999999999999E-2"/>
    <n v="4741"/>
    <n v="83"/>
    <n v="0"/>
    <n v="226658"/>
  </r>
  <r>
    <s v="Kerala"/>
    <n v="37"/>
    <s v="MANJERI"/>
    <s v="Malappuram"/>
    <n v="1"/>
    <s v="Adv. U.a. Latheef"/>
    <s v="MALE"/>
    <n v="71"/>
    <s v="GENERAL"/>
    <s v="IUML"/>
    <x v="0"/>
    <n v="77384"/>
    <n v="1452"/>
    <n v="78836"/>
    <n v="0.50219999999999998"/>
    <n v="4331"/>
    <n v="2176"/>
    <n v="5141.0400000000009"/>
    <n v="207051"/>
  </r>
  <r>
    <s v="Kerala"/>
    <n v="37"/>
    <s v="MANJERI"/>
    <s v="Malappuram"/>
    <n v="2"/>
    <s v="Nazar Debona"/>
    <s v="MALE"/>
    <n v="60"/>
    <s v="GENERAL"/>
    <s v="CPI"/>
    <x v="2"/>
    <n v="62881"/>
    <n v="1382"/>
    <n v="64263"/>
    <n v="0.4093"/>
    <n v="4331"/>
    <n v="1773"/>
    <n v="6426.3"/>
    <n v="207051"/>
  </r>
  <r>
    <s v="Kerala"/>
    <n v="37"/>
    <s v="MANJERI"/>
    <s v="Malappuram"/>
    <n v="3"/>
    <s v="P.r. Rasmil Nath"/>
    <s v="MALE"/>
    <n v="42"/>
    <s v="GENERAL"/>
    <s v="BJP"/>
    <x v="1"/>
    <n v="11030"/>
    <n v="320"/>
    <n v="11350"/>
    <n v="7.2300000000000003E-2"/>
    <n v="4331"/>
    <n v="314"/>
    <n v="1285.2600000000002"/>
    <n v="207051"/>
  </r>
  <r>
    <s v="Kerala"/>
    <n v="38"/>
    <s v="PERINTHALMANNA"/>
    <s v="Malappuram"/>
    <n v="1"/>
    <s v="Najeeb Kanthapuram"/>
    <s v="MALE"/>
    <n v="45"/>
    <s v="GENERAL"/>
    <s v="IUML"/>
    <x v="0"/>
    <n v="75264"/>
    <n v="1266"/>
    <n v="76530"/>
    <n v="0.46210000000000001"/>
    <n v="4561"/>
    <n v="2108"/>
    <n v="6119.3600000000006"/>
    <n v="218090"/>
  </r>
  <r>
    <s v="Kerala"/>
    <n v="38"/>
    <s v="PERINTHALMANNA"/>
    <s v="Malappuram"/>
    <n v="2"/>
    <s v="K P M Musthafa S/o Muhammedali Haji"/>
    <s v="MALE"/>
    <n v="53"/>
    <s v="GENERAL"/>
    <s v="IND"/>
    <x v="2"/>
    <n v="75067"/>
    <n v="1425"/>
    <n v="76492"/>
    <n v="0.46189999999999998"/>
    <n v="4561"/>
    <n v="2107"/>
    <n v="7649.2000000000007"/>
    <n v="218090"/>
  </r>
  <r>
    <s v="Kerala"/>
    <n v="38"/>
    <s v="PERINTHALMANNA"/>
    <s v="Malappuram"/>
    <n v="3"/>
    <s v="Suchithra"/>
    <s v="FEMALE"/>
    <n v="41"/>
    <s v="GENERAL"/>
    <s v="BJP"/>
    <x v="1"/>
    <n v="7846"/>
    <n v="175"/>
    <n v="8021"/>
    <n v="4.8399999999999999E-2"/>
    <n v="4561"/>
    <n v="221"/>
    <n v="1529.8400000000001"/>
    <n v="218090"/>
  </r>
  <r>
    <s v="Kerala"/>
    <n v="39"/>
    <s v="MANKADA"/>
    <s v="Malappuram"/>
    <n v="1"/>
    <s v="Manjalamkuzhi Ali"/>
    <s v="MALE"/>
    <n v="68"/>
    <s v="GENERAL"/>
    <s v="IUML"/>
    <x v="0"/>
    <n v="81273"/>
    <n v="1958"/>
    <n v="83231"/>
    <n v="0.49459999999999998"/>
    <n v="4558"/>
    <n v="2255"/>
    <n v="6158.8"/>
    <n v="217930"/>
  </r>
  <r>
    <s v="Kerala"/>
    <n v="39"/>
    <s v="MANKADA"/>
    <s v="Malappuram"/>
    <n v="2"/>
    <s v="Adv. T.k. Rasheedali"/>
    <s v="MALE"/>
    <n v="50"/>
    <s v="GENERAL"/>
    <s v="CPI(M)"/>
    <x v="2"/>
    <n v="75322"/>
    <n v="1663"/>
    <n v="76985"/>
    <n v="0.45750000000000002"/>
    <n v="4558"/>
    <n v="2086"/>
    <n v="7698.5"/>
    <n v="217930"/>
  </r>
  <r>
    <s v="Kerala"/>
    <n v="39"/>
    <s v="MANKADA"/>
    <s v="Malappuram"/>
    <n v="3"/>
    <s v="Sajesh Elayil"/>
    <s v="MALE"/>
    <n v="29"/>
    <s v="GENERAL"/>
    <s v="BJP"/>
    <x v="1"/>
    <n v="6469"/>
    <n v="172"/>
    <n v="6641"/>
    <n v="3.95E-2"/>
    <n v="4558"/>
    <n v="181"/>
    <n v="1539.7"/>
    <n v="217930"/>
  </r>
  <r>
    <s v="Kerala"/>
    <n v="40"/>
    <s v="MALAPPURAM"/>
    <s v="Malappuram"/>
    <n v="1"/>
    <s v="P. Ubaidulla"/>
    <s v="MALE"/>
    <n v="61"/>
    <s v="GENERAL"/>
    <s v="IUML"/>
    <x v="0"/>
    <n v="91470"/>
    <n v="1696"/>
    <n v="93166"/>
    <n v="0.57569999999999999"/>
    <n v="4436"/>
    <n v="2554"/>
    <n v="4636.6400000000003"/>
    <n v="212076"/>
  </r>
  <r>
    <s v="Kerala"/>
    <n v="40"/>
    <s v="MALAPPURAM"/>
    <s v="Malappuram"/>
    <n v="2"/>
    <s v="Paloli Abdurahiman"/>
    <s v="MALE"/>
    <n v="68"/>
    <s v="GENERAL"/>
    <s v="CPI(M)"/>
    <x v="2"/>
    <n v="56814"/>
    <n v="1144"/>
    <n v="57958"/>
    <n v="0.35820000000000002"/>
    <n v="4436"/>
    <n v="1589"/>
    <n v="5795.8"/>
    <n v="212076"/>
  </r>
  <r>
    <s v="Kerala"/>
    <n v="40"/>
    <s v="MALAPPURAM"/>
    <s v="Malappuram"/>
    <n v="3"/>
    <s v="Areekkad Sethumadhavan"/>
    <s v="MALE"/>
    <n v="46"/>
    <s v="GENERAL"/>
    <s v="BJP"/>
    <x v="1"/>
    <n v="5755"/>
    <n v="128"/>
    <n v="5883"/>
    <n v="3.6400000000000002E-2"/>
    <n v="4436"/>
    <n v="162"/>
    <n v="1159.1600000000001"/>
    <n v="212076"/>
  </r>
  <r>
    <s v="Kerala"/>
    <n v="40"/>
    <s v="MALAPPURAM"/>
    <s v="Malappuram"/>
    <n v="4"/>
    <s v="E.c. Ayisha"/>
    <s v="FEMALE"/>
    <n v="60"/>
    <s v="GENERAL"/>
    <s v="WPOI"/>
    <x v="3"/>
    <n v="3090"/>
    <n v="104"/>
    <n v="3194"/>
    <n v="1.9699999999999999E-2"/>
    <n v="4436"/>
    <n v="88"/>
    <n v="0"/>
    <n v="212076"/>
  </r>
  <r>
    <s v="Kerala"/>
    <n v="41"/>
    <s v="VENGARA"/>
    <s v="Malappuram"/>
    <n v="1"/>
    <s v="P.k Kunjhalikutty"/>
    <s v="MALE"/>
    <n v="69"/>
    <s v="GENERAL"/>
    <s v="IUML"/>
    <x v="0"/>
    <n v="69283"/>
    <n v="1098"/>
    <n v="70381"/>
    <n v="0.53500000000000003"/>
    <n v="3877"/>
    <n v="2075"/>
    <n v="3182.8"/>
    <n v="185377"/>
  </r>
  <r>
    <s v="Kerala"/>
    <n v="41"/>
    <s v="VENGARA"/>
    <s v="Malappuram"/>
    <n v="2"/>
    <s v="P. Jiji"/>
    <s v="FEMALE"/>
    <n v="31"/>
    <s v="GENERAL"/>
    <s v="CPI(M)"/>
    <x v="2"/>
    <n v="39150"/>
    <n v="635"/>
    <n v="39785"/>
    <n v="0.3024"/>
    <n v="3877"/>
    <n v="1173"/>
    <n v="3978.5"/>
    <n v="185377"/>
  </r>
  <r>
    <s v="Kerala"/>
    <n v="41"/>
    <s v="VENGARA"/>
    <s v="Malappuram"/>
    <n v="3"/>
    <s v="Sabah Kundupuzhakkal"/>
    <s v="MALE"/>
    <n v="50"/>
    <s v="GENERAL"/>
    <s v="IND"/>
    <x v="3"/>
    <n v="11149"/>
    <n v="106"/>
    <n v="11255"/>
    <n v="8.5600000000000009E-2"/>
    <n v="3877"/>
    <n v="332"/>
    <n v="0"/>
    <n v="185377"/>
  </r>
  <r>
    <s v="Kerala"/>
    <n v="41"/>
    <s v="VENGARA"/>
    <s v="Malappuram"/>
    <n v="4"/>
    <s v="Preman Master"/>
    <s v="MALE"/>
    <n v="57"/>
    <s v="GENERAL"/>
    <s v="BJP"/>
    <x v="1"/>
    <n v="5853"/>
    <n v="115"/>
    <n v="5968"/>
    <n v="4.5400000000000003E-2"/>
    <n v="3877"/>
    <n v="177"/>
    <n v="795.7"/>
    <n v="185377"/>
  </r>
  <r>
    <s v="Kerala"/>
    <n v="41"/>
    <s v="VENGARA"/>
    <s v="Malappuram"/>
    <n v="5"/>
    <s v="E.k. Kunhahamedkutty Master"/>
    <s v="MALE"/>
    <n v="66"/>
    <s v="GENERAL"/>
    <s v="WPOI"/>
    <x v="3"/>
    <n v="1984"/>
    <n v="67"/>
    <n v="2051"/>
    <n v="1.5600000000000001E-2"/>
    <n v="3877"/>
    <n v="61"/>
    <n v="0"/>
    <n v="185377"/>
  </r>
  <r>
    <s v="Kerala"/>
    <n v="42"/>
    <s v="VALLIKKUNNU"/>
    <s v="Malappuram"/>
    <n v="1"/>
    <s v="Abdul Hameed Master"/>
    <s v="MALE"/>
    <n v="73"/>
    <s v="GENERAL"/>
    <s v="IUML"/>
    <x v="0"/>
    <n v="70342"/>
    <n v="1481"/>
    <n v="71823"/>
    <n v="0.4743"/>
    <n v="4161"/>
    <n v="1974"/>
    <n v="4616.5600000000004"/>
    <n v="198962"/>
  </r>
  <r>
    <s v="Kerala"/>
    <n v="42"/>
    <s v="VALLIKKUNNU"/>
    <s v="Malappuram"/>
    <n v="2"/>
    <s v="Prof. A.p. Abdul Vahab"/>
    <s v="MALE"/>
    <n v="61"/>
    <s v="GENERAL"/>
    <s v="INL"/>
    <x v="2"/>
    <n v="56401"/>
    <n v="1306"/>
    <n v="57707"/>
    <n v="0.38109999999999999"/>
    <n v="4161"/>
    <n v="1586"/>
    <n v="5770.7000000000007"/>
    <n v="198962"/>
  </r>
  <r>
    <s v="Kerala"/>
    <n v="42"/>
    <s v="VALLIKKUNNU"/>
    <s v="Malappuram"/>
    <n v="3"/>
    <s v="Peethambaran Palat"/>
    <s v="MALE"/>
    <n v="63"/>
    <s v="GENERAL"/>
    <s v="BJP"/>
    <x v="1"/>
    <n v="19304"/>
    <n v="549"/>
    <n v="19853"/>
    <n v="0.13109999999999999"/>
    <n v="4161"/>
    <n v="546"/>
    <n v="1154.1400000000001"/>
    <n v="198962"/>
  </r>
  <r>
    <s v="Kerala"/>
    <n v="43"/>
    <s v="TIRURANGADI"/>
    <s v="Malappuram"/>
    <n v="1"/>
    <s v="K P A Majeed"/>
    <s v="MALE"/>
    <n v="71"/>
    <s v="GENERAL"/>
    <s v="IUML"/>
    <x v="0"/>
    <n v="72579"/>
    <n v="920"/>
    <n v="73499"/>
    <n v="0.49740000000000001"/>
    <n v="4124"/>
    <n v="2052"/>
    <n v="5113.68"/>
    <n v="197158"/>
  </r>
  <r>
    <s v="Kerala"/>
    <n v="43"/>
    <s v="TIRURANGADI"/>
    <s v="Malappuram"/>
    <n v="2"/>
    <s v="Niyas Pulikkalakath"/>
    <s v="MALE"/>
    <n v="48"/>
    <s v="GENERAL"/>
    <s v="IND"/>
    <x v="2"/>
    <n v="63159"/>
    <n v="762"/>
    <n v="63921"/>
    <n v="0.43259999999999998"/>
    <n v="4124"/>
    <n v="1785"/>
    <n v="6392.1"/>
    <n v="197158"/>
  </r>
  <r>
    <s v="Kerala"/>
    <n v="43"/>
    <s v="TIRURANGADI"/>
    <s v="Malappuram"/>
    <n v="3"/>
    <s v="Kalliyath Sathar Haji"/>
    <s v="MALE"/>
    <n v="68"/>
    <s v="GENERAL"/>
    <s v="BJP"/>
    <x v="1"/>
    <n v="8128"/>
    <n v="186"/>
    <n v="8314"/>
    <n v="5.6299999999999996E-2"/>
    <n v="4124"/>
    <n v="233"/>
    <n v="1278.42"/>
    <n v="197158"/>
  </r>
  <r>
    <s v="Kerala"/>
    <n v="44"/>
    <s v="TANUR"/>
    <s v="Malappuram"/>
    <n v="1"/>
    <s v="V.abdurahiman"/>
    <s v="MALE"/>
    <n v="59"/>
    <s v="GENERAL"/>
    <s v="NSC"/>
    <x v="2"/>
    <n v="69633"/>
    <n v="1071"/>
    <n v="70704"/>
    <n v="0.46340000000000003"/>
    <n v="4102"/>
    <n v="1901"/>
    <n v="7070.4000000000005"/>
    <n v="196123"/>
  </r>
  <r>
    <s v="Kerala"/>
    <n v="44"/>
    <s v="TANUR"/>
    <s v="Malappuram"/>
    <n v="2"/>
    <s v="P.k.firos"/>
    <s v="MALE"/>
    <n v="41"/>
    <s v="GENERAL"/>
    <s v="IUML"/>
    <x v="0"/>
    <n v="68810"/>
    <n v="909"/>
    <n v="69719"/>
    <n v="0.45700000000000002"/>
    <n v="4102"/>
    <n v="1875"/>
    <n v="5656.3200000000006"/>
    <n v="196123"/>
  </r>
  <r>
    <s v="Kerala"/>
    <n v="44"/>
    <s v="TANUR"/>
    <s v="Malappuram"/>
    <n v="3"/>
    <s v="K.narayanan Master"/>
    <s v="MALE"/>
    <n v="56"/>
    <s v="GENERAL"/>
    <s v="BJP"/>
    <x v="1"/>
    <n v="10371"/>
    <n v="219"/>
    <n v="10590"/>
    <n v="6.9400000000000003E-2"/>
    <n v="4102"/>
    <n v="285"/>
    <n v="1414.0800000000002"/>
    <n v="196123"/>
  </r>
  <r>
    <s v="Kerala"/>
    <n v="45"/>
    <s v="TIRUR"/>
    <s v="Malappuram"/>
    <n v="1"/>
    <s v="Kurukkoli Moideen"/>
    <s v="MALE"/>
    <n v="61"/>
    <s v="GENERAL"/>
    <s v="IUML"/>
    <x v="0"/>
    <n v="80906"/>
    <n v="1408"/>
    <n v="82314"/>
    <n v="0.48210000000000003"/>
    <n v="4800"/>
    <n v="2315"/>
    <n v="6008"/>
    <n v="229493"/>
  </r>
  <r>
    <s v="Kerala"/>
    <n v="45"/>
    <s v="TIRUR"/>
    <s v="Malappuram"/>
    <n v="2"/>
    <s v="Adv. Gafoor P Lillis"/>
    <s v="MALE"/>
    <n v="51"/>
    <s v="GENERAL"/>
    <s v="CPI(M)"/>
    <x v="2"/>
    <n v="73947"/>
    <n v="1153"/>
    <n v="75100"/>
    <n v="0.43979999999999997"/>
    <n v="4800"/>
    <n v="2112"/>
    <n v="7510"/>
    <n v="229493"/>
  </r>
  <r>
    <s v="Kerala"/>
    <n v="45"/>
    <s v="TIRUR"/>
    <s v="Malappuram"/>
    <n v="3"/>
    <s v="Dr. Abdul Salam M"/>
    <s v="MALE"/>
    <n v="68"/>
    <s v="GENERAL"/>
    <s v="BJP"/>
    <x v="1"/>
    <n v="8933"/>
    <n v="164"/>
    <n v="9097"/>
    <n v="5.33E-2"/>
    <n v="4800"/>
    <n v="256"/>
    <n v="1502"/>
    <n v="229493"/>
  </r>
  <r>
    <s v="Kerala"/>
    <n v="45"/>
    <s v="TIRUR"/>
    <s v="Malappuram"/>
    <n v="4"/>
    <s v="Ashraf"/>
    <s v="MALE"/>
    <n v="49"/>
    <s v="GENERAL"/>
    <s v="SDPI"/>
    <x v="3"/>
    <n v="2699"/>
    <n v="13"/>
    <n v="2712"/>
    <n v="1.5900000000000001E-2"/>
    <n v="4800"/>
    <n v="77"/>
    <n v="0"/>
    <n v="229493"/>
  </r>
  <r>
    <s v="Kerala"/>
    <n v="46"/>
    <s v="KOTTAKKAL"/>
    <s v="Malappuram"/>
    <n v="1"/>
    <s v="Prof. Abid Hussain Thangal"/>
    <s v="MALE"/>
    <n v="60"/>
    <s v="GENERAL"/>
    <s v="IUML"/>
    <x v="0"/>
    <n v="80061"/>
    <n v="1639"/>
    <n v="81700"/>
    <n v="0.51080000000000003"/>
    <n v="4529"/>
    <n v="2314"/>
    <n v="5208.9600000000009"/>
    <n v="216518"/>
  </r>
  <r>
    <s v="Kerala"/>
    <n v="46"/>
    <s v="KOTTAKKAL"/>
    <s v="Malappuram"/>
    <n v="2"/>
    <s v="N. A. Muhammed Kutty (mammuty)"/>
    <s v="MALE"/>
    <n v="61"/>
    <s v="GENERAL"/>
    <s v="NCP"/>
    <x v="2"/>
    <n v="63739"/>
    <n v="1373"/>
    <n v="65112"/>
    <n v="0.40710000000000002"/>
    <n v="4529"/>
    <n v="1844"/>
    <n v="6511.2000000000007"/>
    <n v="216518"/>
  </r>
  <r>
    <s v="Kerala"/>
    <n v="46"/>
    <s v="KOTTAKKAL"/>
    <s v="Malappuram"/>
    <n v="3"/>
    <s v="P. P. Ganesan"/>
    <s v="MALE"/>
    <n v="50"/>
    <s v="GENERAL"/>
    <s v="BJP"/>
    <x v="1"/>
    <n v="10556"/>
    <n v="240"/>
    <n v="10796"/>
    <n v="6.7500000000000004E-2"/>
    <n v="4529"/>
    <n v="306"/>
    <n v="1302.2400000000002"/>
    <n v="216518"/>
  </r>
  <r>
    <s v="Kerala"/>
    <n v="47"/>
    <s v="THAVANUR"/>
    <s v="Malappuram"/>
    <n v="1"/>
    <s v="Dr.k.t.jaleel"/>
    <s v="MALE"/>
    <n v="53"/>
    <s v="GENERAL"/>
    <s v="IND"/>
    <x v="2"/>
    <n v="68935"/>
    <n v="1423"/>
    <n v="70358"/>
    <n v="0.46460000000000001"/>
    <n v="4208"/>
    <n v="1956"/>
    <n v="7035.8"/>
    <n v="201183"/>
  </r>
  <r>
    <s v="Kerala"/>
    <n v="47"/>
    <s v="THAVANUR"/>
    <s v="Malappuram"/>
    <n v="2"/>
    <s v="Firos Kunnamparambil"/>
    <s v="MALE"/>
    <n v="36"/>
    <s v="GENERAL"/>
    <s v="INC"/>
    <x v="0"/>
    <n v="66750"/>
    <n v="1044"/>
    <n v="67794"/>
    <n v="0.44770000000000004"/>
    <n v="4208"/>
    <n v="1884"/>
    <n v="5628.64"/>
    <n v="201183"/>
  </r>
  <r>
    <s v="Kerala"/>
    <n v="47"/>
    <s v="THAVANUR"/>
    <s v="Malappuram"/>
    <n v="3"/>
    <s v="Ramesh Kottayapurath"/>
    <s v="MALE"/>
    <n v="49"/>
    <s v="GENERAL"/>
    <s v="BDJS"/>
    <x v="1"/>
    <n v="9756"/>
    <n v="158"/>
    <n v="9914"/>
    <n v="6.5500000000000003E-2"/>
    <n v="4208"/>
    <n v="276"/>
    <n v="1407.16"/>
    <n v="201183"/>
  </r>
  <r>
    <s v="Kerala"/>
    <n v="47"/>
    <s v="THAVANUR"/>
    <s v="Malappuram"/>
    <n v="4"/>
    <s v="Hassan Chiyanoor"/>
    <s v="MALE"/>
    <n v="30"/>
    <s v="GENERAL"/>
    <s v="SDPI"/>
    <x v="3"/>
    <n v="1738"/>
    <n v="9"/>
    <n v="1747"/>
    <n v="1.15E-2"/>
    <n v="4208"/>
    <n v="49"/>
    <n v="0"/>
    <n v="201183"/>
  </r>
  <r>
    <s v="Kerala"/>
    <n v="48"/>
    <s v="PONNANI"/>
    <s v="Malappuram"/>
    <n v="1"/>
    <s v="P Nandakumar"/>
    <s v="MALE"/>
    <n v="71"/>
    <s v="GENERAL"/>
    <s v="CPI(M)"/>
    <x v="2"/>
    <n v="73331"/>
    <n v="1337"/>
    <n v="74668"/>
    <n v="0.51350000000000007"/>
    <n v="4295"/>
    <n v="2206"/>
    <n v="7466.8"/>
    <n v="205353"/>
  </r>
  <r>
    <s v="Kerala"/>
    <n v="48"/>
    <s v="PONNANI"/>
    <s v="Malappuram"/>
    <n v="2"/>
    <s v="Adv. A.m. Rohith"/>
    <s v="MALE"/>
    <n v="35"/>
    <s v="GENERAL"/>
    <s v="INC"/>
    <x v="0"/>
    <n v="56694"/>
    <n v="931"/>
    <n v="57625"/>
    <n v="0.39630000000000004"/>
    <n v="4295"/>
    <n v="1703"/>
    <n v="5973.4400000000005"/>
    <n v="205353"/>
  </r>
  <r>
    <s v="Kerala"/>
    <n v="48"/>
    <s v="PONNANI"/>
    <s v="Malappuram"/>
    <n v="3"/>
    <s v="Subramannian Chunkappallii"/>
    <s v="MALE"/>
    <n v="67"/>
    <s v="GENERAL"/>
    <s v="BDJS"/>
    <x v="1"/>
    <n v="7302"/>
    <n v="117"/>
    <n v="7419"/>
    <n v="5.0999999999999997E-2"/>
    <n v="4295"/>
    <n v="220"/>
    <n v="1493.3600000000001"/>
    <n v="205353"/>
  </r>
  <r>
    <s v="Kerala"/>
    <n v="48"/>
    <s v="PONNANI"/>
    <s v="Malappuram"/>
    <n v="4"/>
    <s v="Anvar Pazhanji"/>
    <s v="MALE"/>
    <n v="48"/>
    <s v="GENERAL"/>
    <s v="SDPI"/>
    <x v="3"/>
    <n v="3041"/>
    <n v="24"/>
    <n v="3065"/>
    <n v="2.1099999999999997E-2"/>
    <n v="4295"/>
    <n v="91"/>
    <n v="0"/>
    <n v="205353"/>
  </r>
  <r>
    <s v="Kerala"/>
    <n v="48"/>
    <s v="PONNANI"/>
    <s v="Malappuram"/>
    <n v="5"/>
    <s v="Ganesh Vaderi"/>
    <s v="MALE"/>
    <n v="49"/>
    <s v="GENERAL"/>
    <s v="WPOI"/>
    <x v="3"/>
    <n v="1820"/>
    <n v="43"/>
    <n v="1863"/>
    <n v="1.2800000000000001E-2"/>
    <n v="4295"/>
    <n v="55"/>
    <n v="0"/>
    <n v="205353"/>
  </r>
  <r>
    <s v="Kerala"/>
    <n v="49"/>
    <s v="THRITHALA"/>
    <s v="Palakkad"/>
    <n v="1"/>
    <s v="M. B Rajesh"/>
    <s v="MALE"/>
    <n v="50"/>
    <s v="GENERAL"/>
    <s v="CPI(M)"/>
    <x v="2"/>
    <n v="68468"/>
    <n v="1346"/>
    <n v="69814"/>
    <n v="0.45840000000000003"/>
    <n v="4063"/>
    <n v="1863"/>
    <n v="6981.4000000000005"/>
    <n v="194236"/>
  </r>
  <r>
    <s v="Kerala"/>
    <n v="49"/>
    <s v="THRITHALA"/>
    <s v="Palakkad"/>
    <n v="2"/>
    <s v="V .t Balram"/>
    <s v="MALE"/>
    <n v="42"/>
    <s v="GENERAL"/>
    <s v="INC"/>
    <x v="0"/>
    <n v="65629"/>
    <n v="1169"/>
    <n v="66798"/>
    <n v="0.43859999999999999"/>
    <n v="4063"/>
    <n v="1783"/>
    <n v="5585.1200000000008"/>
    <n v="194236"/>
  </r>
  <r>
    <s v="Kerala"/>
    <n v="49"/>
    <s v="THRITHALA"/>
    <s v="Palakkad"/>
    <n v="3"/>
    <s v="Adv:sanku T Das"/>
    <s v="MALE"/>
    <n v="31"/>
    <s v="SC"/>
    <s v="BJP"/>
    <x v="1"/>
    <n v="12645"/>
    <n v="206"/>
    <n v="12851"/>
    <n v="8.4399999999999989E-2"/>
    <n v="4063"/>
    <n v="343"/>
    <n v="1396.2800000000002"/>
    <n v="194236"/>
  </r>
  <r>
    <s v="Kerala"/>
    <n v="50"/>
    <s v="PATTAMBI"/>
    <s v="Palakkad"/>
    <n v="1"/>
    <s v="Muhammed Muhassin"/>
    <s v="MALE"/>
    <n v="34"/>
    <s v="GENERAL"/>
    <s v="CPI"/>
    <x v="2"/>
    <n v="73761"/>
    <n v="1550"/>
    <n v="75311"/>
    <n v="0.49579999999999996"/>
    <n v="4078"/>
    <n v="2022"/>
    <n v="7531.1"/>
    <n v="194989"/>
  </r>
  <r>
    <s v="Kerala"/>
    <n v="50"/>
    <s v="PATTAMBI"/>
    <s v="Palakkad"/>
    <n v="2"/>
    <s v="Riyas Mukkoli"/>
    <s v="MALE"/>
    <n v="37"/>
    <s v="GENERAL"/>
    <s v="INC"/>
    <x v="0"/>
    <n v="56480"/>
    <n v="857"/>
    <n v="57337"/>
    <n v="0.37740000000000001"/>
    <n v="4078"/>
    <n v="1540"/>
    <n v="6024.880000000001"/>
    <n v="194989"/>
  </r>
  <r>
    <s v="Kerala"/>
    <n v="50"/>
    <s v="PATTAMBI"/>
    <s v="Palakkad"/>
    <n v="3"/>
    <s v="K.m.haridas"/>
    <s v="MALE"/>
    <n v="49"/>
    <s v="GENERAL"/>
    <s v="BJP"/>
    <x v="1"/>
    <n v="14231"/>
    <n v="347"/>
    <n v="14578"/>
    <n v="9.6000000000000002E-2"/>
    <n v="4078"/>
    <n v="392"/>
    <n v="1506.2200000000003"/>
    <n v="194989"/>
  </r>
  <r>
    <s v="Kerala"/>
    <n v="50"/>
    <s v="PATTAMBI"/>
    <s v="Palakkad"/>
    <n v="4"/>
    <s v="Ameer Ali .s.p"/>
    <s v="MALE"/>
    <n v="34"/>
    <s v="GENERAL"/>
    <s v="SDPI"/>
    <x v="3"/>
    <n v="2946"/>
    <n v="29"/>
    <n v="2975"/>
    <n v="1.9599999999999999E-2"/>
    <n v="4078"/>
    <n v="80"/>
    <n v="0"/>
    <n v="194989"/>
  </r>
  <r>
    <s v="Kerala"/>
    <n v="51"/>
    <s v="SHORNUR"/>
    <s v="Palakkad"/>
    <n v="1"/>
    <s v="P. Mammikutty"/>
    <s v="MALE"/>
    <n v="69"/>
    <s v="GENERAL"/>
    <s v="CPI(M)"/>
    <x v="2"/>
    <n v="72641"/>
    <n v="1759"/>
    <n v="74400"/>
    <n v="0.48979999999999996"/>
    <n v="4064"/>
    <n v="1991"/>
    <n v="7440"/>
    <n v="194287"/>
  </r>
  <r>
    <s v="Kerala"/>
    <n v="51"/>
    <s v="SHORNUR"/>
    <s v="Palakkad"/>
    <n v="2"/>
    <s v="Firoz Babu.t.h"/>
    <s v="MALE"/>
    <n v="34"/>
    <s v="GENERAL"/>
    <s v="INC"/>
    <x v="0"/>
    <n v="36940"/>
    <n v="786"/>
    <n v="37726"/>
    <n v="0.24829999999999999"/>
    <n v="4064"/>
    <n v="1010"/>
    <n v="5952"/>
    <n v="194287"/>
  </r>
  <r>
    <s v="Kerala"/>
    <n v="51"/>
    <s v="SHORNUR"/>
    <s v="Palakkad"/>
    <n v="3"/>
    <s v="Sandeep Varier"/>
    <s v="MALE"/>
    <n v="38"/>
    <s v="GENERAL"/>
    <s v="BJP"/>
    <x v="1"/>
    <n v="36317"/>
    <n v="656"/>
    <n v="36973"/>
    <n v="0.24340000000000001"/>
    <n v="4064"/>
    <n v="990"/>
    <n v="1488"/>
    <n v="194287"/>
  </r>
  <r>
    <s v="Kerala"/>
    <n v="52"/>
    <s v="OTTAPALAM"/>
    <s v="Palakkad"/>
    <n v="1"/>
    <s v="Adv. K. Premkumar"/>
    <s v="MALE"/>
    <n v="42"/>
    <s v="GENERAL"/>
    <s v="CPI(M)"/>
    <x v="2"/>
    <n v="72977"/>
    <n v="1882"/>
    <n v="74859"/>
    <n v="0.46450000000000002"/>
    <n v="4357"/>
    <n v="2024"/>
    <n v="7485.9000000000005"/>
    <n v="208304"/>
  </r>
  <r>
    <s v="Kerala"/>
    <n v="52"/>
    <s v="OTTAPALAM"/>
    <s v="Palakkad"/>
    <n v="2"/>
    <s v="Doctor P. Sarin"/>
    <s v="MALE"/>
    <n v="37"/>
    <s v="GENERAL"/>
    <s v="INC"/>
    <x v="0"/>
    <n v="58399"/>
    <n v="1308"/>
    <n v="59707"/>
    <n v="0.3705"/>
    <n v="4357"/>
    <n v="1615"/>
    <n v="5988.7200000000012"/>
    <n v="208304"/>
  </r>
  <r>
    <s v="Kerala"/>
    <n v="52"/>
    <s v="OTTAPALAM"/>
    <s v="Palakkad"/>
    <n v="3"/>
    <s v="P. Venugopalan"/>
    <s v="MALE"/>
    <n v="51"/>
    <s v="GENERAL"/>
    <s v="BJP"/>
    <x v="1"/>
    <n v="24516"/>
    <n v="540"/>
    <n v="25056"/>
    <n v="0.1555"/>
    <n v="4357"/>
    <n v="678"/>
    <n v="1497.1800000000003"/>
    <n v="208304"/>
  </r>
  <r>
    <s v="Kerala"/>
    <n v="53"/>
    <s v="KONGAD"/>
    <s v="Palakkad"/>
    <n v="1"/>
    <s v="Santhakumari K"/>
    <s v="FEMALE"/>
    <n v="49"/>
    <s v="SC"/>
    <s v="CPI(M)"/>
    <x v="2"/>
    <n v="66683"/>
    <n v="1198"/>
    <n v="67881"/>
    <n v="0.49009999999999998"/>
    <n v="3801"/>
    <n v="1863"/>
    <n v="6788.1"/>
    <n v="181747"/>
  </r>
  <r>
    <s v="Kerala"/>
    <n v="53"/>
    <s v="KONGAD"/>
    <s v="Palakkad"/>
    <n v="2"/>
    <s v="U C Raman"/>
    <s v="MALE"/>
    <n v="55"/>
    <s v="SC"/>
    <s v="IUML"/>
    <x v="0"/>
    <n v="40046"/>
    <n v="616"/>
    <n v="40662"/>
    <n v="0.29359999999999997"/>
    <n v="3801"/>
    <n v="1116"/>
    <n v="5262.9600000000009"/>
    <n v="181747"/>
  </r>
  <r>
    <s v="Kerala"/>
    <n v="53"/>
    <s v="KONGAD"/>
    <s v="Palakkad"/>
    <n v="3"/>
    <s v="Suresh Babu M"/>
    <s v="MALE"/>
    <n v="36"/>
    <s v="SC"/>
    <s v="BJP"/>
    <x v="1"/>
    <n v="27223"/>
    <n v="438"/>
    <n v="27661"/>
    <n v="0.19969999999999999"/>
    <n v="3801"/>
    <n v="760"/>
    <n v="1315.7400000000002"/>
    <n v="181747"/>
  </r>
  <r>
    <s v="Kerala"/>
    <n v="54"/>
    <s v="MANNARKAD"/>
    <s v="Palakkad"/>
    <n v="1"/>
    <s v="Advocate. N. Samsudheen"/>
    <s v="MALE"/>
    <n v="51"/>
    <s v="GENERAL"/>
    <s v="IUML"/>
    <x v="0"/>
    <n v="70448"/>
    <n v="1209"/>
    <n v="71657"/>
    <n v="0.47110000000000002"/>
    <n v="4150"/>
    <n v="1956"/>
    <n v="5262.9600000000009"/>
    <n v="198421"/>
  </r>
  <r>
    <s v="Kerala"/>
    <n v="54"/>
    <s v="MANNARKAD"/>
    <s v="Palakkad"/>
    <n v="2"/>
    <s v="K. P. Suresh Raj"/>
    <s v="MALE"/>
    <n v="50"/>
    <s v="GENERAL"/>
    <s v="CPI"/>
    <x v="2"/>
    <n v="64621"/>
    <n v="1166"/>
    <n v="65787"/>
    <n v="0.4325"/>
    <n v="4150"/>
    <n v="1795"/>
    <n v="6578.7000000000007"/>
    <n v="198421"/>
  </r>
  <r>
    <s v="Kerala"/>
    <n v="54"/>
    <s v="MANNARKAD"/>
    <s v="Palakkad"/>
    <n v="3"/>
    <s v="Agali Naseema P"/>
    <s v="FEMALE"/>
    <n v="44"/>
    <s v="GENERAL"/>
    <s v="ADMK"/>
    <x v="1"/>
    <n v="10282"/>
    <n v="94"/>
    <n v="10376"/>
    <n v="6.8199999999999997E-2"/>
    <n v="4150"/>
    <n v="284"/>
    <n v="1518.6800000000003"/>
    <n v="198421"/>
  </r>
  <r>
    <s v="Kerala"/>
    <n v="55"/>
    <s v="MALAMPUZHA"/>
    <s v="Palakkad"/>
    <n v="1"/>
    <s v="A. Prabhakaran"/>
    <s v="MALE"/>
    <n v="69"/>
    <s v="GENERAL"/>
    <s v="CPI(M)"/>
    <x v="2"/>
    <n v="74096"/>
    <n v="1838"/>
    <n v="75934"/>
    <n v="0.46409999999999996"/>
    <n v="4471"/>
    <n v="2075"/>
    <n v="7593.4000000000005"/>
    <n v="213746"/>
  </r>
  <r>
    <s v="Kerala"/>
    <n v="55"/>
    <s v="MALAMPUZHA"/>
    <s v="Palakkad"/>
    <n v="2"/>
    <s v="Krishnakumar.c"/>
    <s v="MALE"/>
    <n v="50"/>
    <s v="GENERAL"/>
    <s v="BJP"/>
    <x v="1"/>
    <n v="49301"/>
    <n v="899"/>
    <n v="50200"/>
    <n v="0.30680000000000002"/>
    <n v="4471"/>
    <n v="1372"/>
    <n v="1518.6800000000003"/>
    <n v="213746"/>
  </r>
  <r>
    <s v="Kerala"/>
    <n v="55"/>
    <s v="MALAMPUZHA"/>
    <s v="Palakkad"/>
    <n v="3"/>
    <s v="S. K. Ananthakrishnan"/>
    <s v="MALE"/>
    <n v="58"/>
    <s v="GENERAL"/>
    <s v="INC"/>
    <x v="0"/>
    <n v="34611"/>
    <n v="833"/>
    <n v="35444"/>
    <n v="0.21660000000000001"/>
    <n v="4471"/>
    <n v="969"/>
    <n v="6074.7200000000012"/>
    <n v="213746"/>
  </r>
  <r>
    <s v="Kerala"/>
    <n v="56"/>
    <s v="PALAKKAD"/>
    <s v="Palakkad"/>
    <n v="1"/>
    <s v="Shafi Parambil"/>
    <s v="MALE"/>
    <n v="38"/>
    <s v="GENERAL"/>
    <s v="INC"/>
    <x v="0"/>
    <n v="53080"/>
    <n v="999"/>
    <n v="54079"/>
    <n v="0.38060000000000005"/>
    <n v="3949"/>
    <n v="1503"/>
    <n v="2914.6400000000003"/>
    <n v="188789"/>
  </r>
  <r>
    <s v="Kerala"/>
    <n v="56"/>
    <s v="PALAKKAD"/>
    <s v="Palakkad"/>
    <n v="2"/>
    <s v="E. Sreedharan"/>
    <s v="MALE"/>
    <n v="88"/>
    <s v="GENERAL"/>
    <s v="BJP"/>
    <x v="1"/>
    <n v="49155"/>
    <n v="1065"/>
    <n v="50220"/>
    <n v="0.35340000000000005"/>
    <n v="3949"/>
    <n v="1396"/>
    <n v="728.66000000000008"/>
    <n v="188789"/>
  </r>
  <r>
    <s v="Kerala"/>
    <n v="56"/>
    <s v="PALAKKAD"/>
    <s v="Palakkad"/>
    <n v="3"/>
    <s v="Adv. C.p. Promod"/>
    <s v="MALE"/>
    <n v="53"/>
    <s v="GENERAL"/>
    <s v="CPI(M)"/>
    <x v="2"/>
    <n v="35622"/>
    <n v="811"/>
    <n v="36433"/>
    <n v="0.25640000000000002"/>
    <n v="3949"/>
    <n v="1013"/>
    <n v="3643.3"/>
    <n v="188789"/>
  </r>
  <r>
    <s v="Kerala"/>
    <n v="57"/>
    <s v="TARUR"/>
    <s v="Palakkad"/>
    <n v="1"/>
    <s v="P.p.sumod"/>
    <s v="MALE"/>
    <n v="37"/>
    <s v="SC"/>
    <s v="CPI(M)"/>
    <x v="2"/>
    <n v="66560"/>
    <n v="1184"/>
    <n v="67744"/>
    <n v="0.51580000000000004"/>
    <n v="3571"/>
    <n v="1842"/>
    <n v="6774.4000000000005"/>
    <n v="170733"/>
  </r>
  <r>
    <s v="Kerala"/>
    <n v="57"/>
    <s v="TARUR"/>
    <s v="Palakkad"/>
    <n v="2"/>
    <s v="K.a.sheeba"/>
    <s v="FEMALE"/>
    <n v="38"/>
    <s v="SC"/>
    <s v="INC"/>
    <x v="0"/>
    <n v="42271"/>
    <n v="942"/>
    <n v="43213"/>
    <n v="0.32899999999999996"/>
    <n v="3571"/>
    <n v="1175"/>
    <n v="5419.52"/>
    <n v="170733"/>
  </r>
  <r>
    <s v="Kerala"/>
    <n v="57"/>
    <s v="TARUR"/>
    <s v="Palakkad"/>
    <n v="3"/>
    <s v="Jayaprakasan K.p."/>
    <s v="MALE"/>
    <n v="44"/>
    <s v="SC"/>
    <s v="BJP"/>
    <x v="1"/>
    <n v="18237"/>
    <n v="228"/>
    <n v="18465"/>
    <n v="0.1406"/>
    <n v="3571"/>
    <n v="503"/>
    <n v="1354.88"/>
    <n v="170733"/>
  </r>
  <r>
    <s v="Kerala"/>
    <n v="58"/>
    <s v="CHITTUR"/>
    <s v="Palakkad"/>
    <n v="1"/>
    <s v="K. Krishnankutty"/>
    <s v="MALE"/>
    <n v="76"/>
    <s v="GENERAL"/>
    <s v="JD(S)"/>
    <x v="2"/>
    <n v="82816"/>
    <n v="1856"/>
    <n v="84672"/>
    <n v="0.55380000000000007"/>
    <n v="3964"/>
    <n v="2196"/>
    <n v="8467.2000000000007"/>
    <n v="189510"/>
  </r>
  <r>
    <s v="Kerala"/>
    <n v="58"/>
    <s v="CHITTUR"/>
    <s v="Palakkad"/>
    <n v="2"/>
    <s v="Adv. Sumesh Achuthan"/>
    <s v="MALE"/>
    <n v="45"/>
    <s v="GENERAL"/>
    <s v="INC"/>
    <x v="0"/>
    <n v="49724"/>
    <n v="1070"/>
    <n v="50794"/>
    <n v="0.3322"/>
    <n v="3964"/>
    <n v="1317"/>
    <n v="6773.7600000000011"/>
    <n v="189510"/>
  </r>
  <r>
    <s v="Kerala"/>
    <n v="58"/>
    <s v="CHITTUR"/>
    <s v="Palakkad"/>
    <n v="3"/>
    <s v="V. Natesan"/>
    <s v="MALE"/>
    <n v="51"/>
    <s v="GENERAL"/>
    <s v="BJP"/>
    <x v="1"/>
    <n v="14257"/>
    <n v="201"/>
    <n v="14458"/>
    <n v="9.4600000000000004E-2"/>
    <n v="3964"/>
    <n v="375"/>
    <n v="1693.4400000000003"/>
    <n v="189510"/>
  </r>
  <r>
    <s v="Kerala"/>
    <n v="59"/>
    <s v="NENMARA"/>
    <s v="Palakkad"/>
    <n v="1"/>
    <s v="K. Babu"/>
    <s v="MALE"/>
    <n v="57"/>
    <s v="GENERAL"/>
    <s v="CPI(M)"/>
    <x v="2"/>
    <n v="77887"/>
    <n v="2258"/>
    <n v="80145"/>
    <n v="0.52890000000000004"/>
    <n v="4038"/>
    <n v="2136"/>
    <n v="8014.5"/>
    <n v="193075"/>
  </r>
  <r>
    <s v="Kerala"/>
    <n v="59"/>
    <s v="NENMARA"/>
    <s v="Palakkad"/>
    <n v="2"/>
    <s v="C.n.vijayakrishnan"/>
    <s v="MALE"/>
    <n v="61"/>
    <s v="GENERAL"/>
    <s v="CMPKSC"/>
    <x v="0"/>
    <n v="50491"/>
    <n v="950"/>
    <n v="51441"/>
    <n v="0.33950000000000002"/>
    <n v="4038"/>
    <n v="1371"/>
    <n v="6411.6"/>
    <n v="193075"/>
  </r>
  <r>
    <s v="Kerala"/>
    <n v="59"/>
    <s v="NENMARA"/>
    <s v="Palakkad"/>
    <n v="3"/>
    <s v="Anurag .a.n"/>
    <s v="MALE"/>
    <n v="42"/>
    <s v="GENERAL"/>
    <s v="BDJS"/>
    <x v="1"/>
    <n v="16388"/>
    <n v="278"/>
    <n v="16666"/>
    <n v="0.11"/>
    <n v="4038"/>
    <n v="445"/>
    <n v="1602.9"/>
    <n v="193075"/>
  </r>
  <r>
    <s v="Kerala"/>
    <n v="60"/>
    <s v="ALATHUR"/>
    <s v="Palakkad"/>
    <n v="1"/>
    <s v="K.d.prasenan"/>
    <s v="MALE"/>
    <n v="55"/>
    <s v="GENERAL"/>
    <s v="CPI(M)"/>
    <x v="2"/>
    <n v="72947"/>
    <n v="1706"/>
    <n v="74653"/>
    <n v="0.55149999999999999"/>
    <n v="3585"/>
    <n v="1978"/>
    <n v="7465.3"/>
    <n v="171419"/>
  </r>
  <r>
    <s v="Kerala"/>
    <n v="60"/>
    <s v="ALATHUR"/>
    <s v="Palakkad"/>
    <n v="2"/>
    <s v="Palayam Pradeep"/>
    <s v="MALE"/>
    <n v="38"/>
    <s v="GENERAL"/>
    <s v="INC"/>
    <x v="0"/>
    <n v="39762"/>
    <n v="773"/>
    <n v="40535"/>
    <n v="0.2994"/>
    <n v="3585"/>
    <n v="1074"/>
    <n v="5972.2400000000007"/>
    <n v="171419"/>
  </r>
  <r>
    <s v="Kerala"/>
    <n v="60"/>
    <s v="ALATHUR"/>
    <s v="Palakkad"/>
    <n v="3"/>
    <s v="Prasanth Sivan"/>
    <s v="MALE"/>
    <n v="31"/>
    <s v="GENERAL"/>
    <s v="BJP"/>
    <x v="1"/>
    <n v="18115"/>
    <n v="234"/>
    <n v="18349"/>
    <n v="0.1356"/>
    <n v="3585"/>
    <n v="487"/>
    <n v="1493.0600000000002"/>
    <n v="171419"/>
  </r>
  <r>
    <s v="Kerala"/>
    <n v="61"/>
    <s v="CHELAKKARA"/>
    <s v="Thrissur"/>
    <n v="1"/>
    <s v="K Radhakrishnan"/>
    <s v="MALE"/>
    <n v="57"/>
    <s v="SC"/>
    <s v="CPI(M)"/>
    <x v="2"/>
    <n v="81885"/>
    <n v="1530"/>
    <n v="83415"/>
    <n v="0.54409999999999992"/>
    <n v="4149"/>
    <n v="2258"/>
    <n v="8341.5"/>
    <n v="198392"/>
  </r>
  <r>
    <s v="Kerala"/>
    <n v="61"/>
    <s v="CHELAKKARA"/>
    <s v="Thrissur"/>
    <n v="2"/>
    <s v="C C Sreekumar"/>
    <s v="MALE"/>
    <n v="49"/>
    <s v="SC"/>
    <s v="INC"/>
    <x v="0"/>
    <n v="43150"/>
    <n v="865"/>
    <n v="44015"/>
    <n v="0.28710000000000002"/>
    <n v="4149"/>
    <n v="1192"/>
    <n v="6673.2000000000007"/>
    <n v="198392"/>
  </r>
  <r>
    <s v="Kerala"/>
    <n v="61"/>
    <s v="CHELAKKARA"/>
    <s v="Thrissur"/>
    <n v="3"/>
    <s v="Shajumon Vattekkad"/>
    <s v="MALE"/>
    <n v="46"/>
    <s v="SC"/>
    <s v="BJP"/>
    <x v="1"/>
    <n v="23716"/>
    <n v="329"/>
    <n v="24045"/>
    <n v="0.15679999999999999"/>
    <n v="4149"/>
    <n v="651"/>
    <n v="1668.3000000000002"/>
    <n v="198392"/>
  </r>
  <r>
    <s v="Kerala"/>
    <n v="62"/>
    <s v="KUNNAMKULAM"/>
    <s v="Thrissur"/>
    <n v="1"/>
    <s v="A.c.moideen"/>
    <s v="MALE"/>
    <n v="64"/>
    <s v="GENERAL"/>
    <s v="CPI(M)"/>
    <x v="2"/>
    <n v="73979"/>
    <n v="1553"/>
    <n v="75532"/>
    <n v="0.48780000000000001"/>
    <n v="4149"/>
    <n v="2024"/>
    <n v="7553.2000000000007"/>
    <n v="198378"/>
  </r>
  <r>
    <s v="Kerala"/>
    <n v="62"/>
    <s v="KUNNAMKULAM"/>
    <s v="Thrissur"/>
    <n v="2"/>
    <s v="K.jayasankar"/>
    <s v="MALE"/>
    <n v="47"/>
    <s v="GENERAL"/>
    <s v="INC"/>
    <x v="0"/>
    <n v="47478"/>
    <n v="1423"/>
    <n v="48901"/>
    <n v="0.31579999999999997"/>
    <n v="4149"/>
    <n v="1311"/>
    <n v="6042.5600000000013"/>
    <n v="198378"/>
  </r>
  <r>
    <s v="Kerala"/>
    <n v="62"/>
    <s v="KUNNAMKULAM"/>
    <s v="Thrissur"/>
    <n v="3"/>
    <s v="Adv. K.k.aneeshkumar"/>
    <s v="MALE"/>
    <n v="42"/>
    <s v="GENERAL"/>
    <s v="BJP"/>
    <x v="1"/>
    <n v="27479"/>
    <n v="354"/>
    <n v="27833"/>
    <n v="0.17980000000000002"/>
    <n v="4149"/>
    <n v="746"/>
    <n v="1510.6400000000003"/>
    <n v="198378"/>
  </r>
  <r>
    <s v="Kerala"/>
    <n v="63"/>
    <s v="GURUVAYOOR"/>
    <s v="Thrissur"/>
    <n v="1"/>
    <s v="N.k.akbar"/>
    <s v="MALE"/>
    <n v="51"/>
    <s v="GENERAL"/>
    <s v="CPI(M)"/>
    <x v="2"/>
    <n v="76052"/>
    <n v="1020"/>
    <n v="77072"/>
    <n v="0.5252"/>
    <n v="4422"/>
    <n v="2323"/>
    <n v="7707.2000000000007"/>
    <n v="211447"/>
  </r>
  <r>
    <s v="Kerala"/>
    <n v="63"/>
    <s v="GURUVAYOOR"/>
    <s v="Thrissur"/>
    <n v="2"/>
    <s v="Adv.k N A Khader"/>
    <s v="MALE"/>
    <n v="71"/>
    <s v="GENERAL"/>
    <s v="IUML"/>
    <x v="0"/>
    <n v="57918"/>
    <n v="886"/>
    <n v="58804"/>
    <n v="0.4007"/>
    <n v="4422"/>
    <n v="1772"/>
    <n v="6165.7600000000011"/>
    <n v="211447"/>
  </r>
  <r>
    <s v="Kerala"/>
    <n v="63"/>
    <s v="GURUVAYOOR"/>
    <s v="Thrissur"/>
    <n v="3"/>
    <s v="Dileep Nair"/>
    <s v="MALE"/>
    <n v="53"/>
    <s v="GENERAL"/>
    <s v="DSJP"/>
    <x v="1"/>
    <n v="6222"/>
    <n v="72"/>
    <n v="6294"/>
    <n v="4.2900000000000001E-2"/>
    <n v="4422"/>
    <n v="190"/>
    <n v="1233.1520000000003"/>
    <n v="211447"/>
  </r>
  <r>
    <s v="Kerala"/>
    <n v="63"/>
    <s v="GURUVAYOOR"/>
    <s v="Thrissur"/>
    <n v="4"/>
    <s v="Asharaf Vadakkoot"/>
    <s v="MALE"/>
    <n v="50"/>
    <s v="GENERAL"/>
    <s v="SDPI"/>
    <x v="3"/>
    <n v="2870"/>
    <n v="19"/>
    <n v="2889"/>
    <n v="1.9699999999999999E-2"/>
    <n v="4422"/>
    <n v="88"/>
    <n v="0"/>
    <n v="211447"/>
  </r>
  <r>
    <s v="Kerala"/>
    <n v="64"/>
    <s v="MANALUR"/>
    <s v="Thrissur"/>
    <n v="1"/>
    <s v="Murali Perunelly"/>
    <s v="MALE"/>
    <n v="70"/>
    <s v="GENERAL"/>
    <s v="CPI(M)"/>
    <x v="2"/>
    <n v="76339"/>
    <n v="1998"/>
    <n v="78337"/>
    <n v="0.4677"/>
    <n v="4658"/>
    <n v="2179"/>
    <n v="7833.7000000000007"/>
    <n v="222706"/>
  </r>
  <r>
    <s v="Kerala"/>
    <n v="64"/>
    <s v="MANALUR"/>
    <s v="Thrissur"/>
    <n v="2"/>
    <s v="Vijay Hari"/>
    <s v="MALE"/>
    <n v="45"/>
    <s v="GENERAL"/>
    <s v="INC"/>
    <x v="0"/>
    <n v="46607"/>
    <n v="1854"/>
    <n v="48461"/>
    <n v="0.2893"/>
    <n v="4658"/>
    <n v="1348"/>
    <n v="6266.9600000000009"/>
    <n v="222706"/>
  </r>
  <r>
    <s v="Kerala"/>
    <n v="64"/>
    <s v="MANALUR"/>
    <s v="Thrissur"/>
    <n v="3"/>
    <s v="A.n. Radhakrishnan"/>
    <s v="MALE"/>
    <n v="61"/>
    <s v="GENERAL"/>
    <s v="BJP"/>
    <x v="1"/>
    <n v="35951"/>
    <n v="615"/>
    <n v="36566"/>
    <n v="0.21829999999999999"/>
    <n v="4658"/>
    <n v="1017"/>
    <n v="1566.7400000000002"/>
    <n v="222706"/>
  </r>
  <r>
    <s v="Kerala"/>
    <n v="64"/>
    <s v="MANALUR"/>
    <s v="Thrissur"/>
    <n v="4"/>
    <s v="P.faisal Ibrahim"/>
    <s v="MALE"/>
    <n v="37"/>
    <s v="GENERAL"/>
    <s v="SDPI"/>
    <x v="3"/>
    <n v="2266"/>
    <n v="28"/>
    <n v="2294"/>
    <n v="1.37E-2"/>
    <n v="4658"/>
    <n v="64"/>
    <n v="0"/>
    <n v="222706"/>
  </r>
  <r>
    <s v="Kerala"/>
    <n v="65"/>
    <s v="WADAKKANCHERY"/>
    <s v="Thrissur"/>
    <n v="1"/>
    <s v="Xavier Chittilappilly"/>
    <s v="MALE"/>
    <n v="49"/>
    <s v="GENERAL"/>
    <s v="CPI(M)"/>
    <x v="2"/>
    <n v="79216"/>
    <n v="1810"/>
    <n v="81026"/>
    <n v="0.47700000000000004"/>
    <n v="4561"/>
    <n v="2176"/>
    <n v="8102.6"/>
    <n v="218083"/>
  </r>
  <r>
    <s v="Kerala"/>
    <n v="65"/>
    <s v="WADAKKANCHERY"/>
    <s v="Thrissur"/>
    <n v="2"/>
    <s v="Anil Akkara"/>
    <s v="MALE"/>
    <n v="48"/>
    <s v="GENERAL"/>
    <s v="INC"/>
    <x v="0"/>
    <n v="64089"/>
    <n v="1769"/>
    <n v="65858"/>
    <n v="0.38770000000000004"/>
    <n v="4561"/>
    <n v="1769"/>
    <n v="6482.0800000000008"/>
    <n v="218083"/>
  </r>
  <r>
    <s v="Kerala"/>
    <n v="65"/>
    <s v="WADAKKANCHERY"/>
    <s v="Thrissur"/>
    <n v="3"/>
    <s v="T.s Ullas Babu"/>
    <s v="MALE"/>
    <n v="39"/>
    <s v="GENERAL"/>
    <s v="BJP"/>
    <x v="1"/>
    <n v="21408"/>
    <n v="339"/>
    <n v="21747"/>
    <n v="0.128"/>
    <n v="4561"/>
    <n v="584"/>
    <n v="1620.5200000000002"/>
    <n v="218083"/>
  </r>
  <r>
    <s v="Kerala"/>
    <n v="66"/>
    <s v="OLLUR"/>
    <s v="Thrissur"/>
    <n v="1"/>
    <s v="K Rajan"/>
    <s v="MALE"/>
    <n v="47"/>
    <s v="GENERAL"/>
    <s v="CPI"/>
    <x v="2"/>
    <n v="75357"/>
    <n v="1300"/>
    <n v="76657"/>
    <n v="0.49090000000000006"/>
    <n v="4352"/>
    <n v="2137"/>
    <n v="7665.7000000000007"/>
    <n v="208075"/>
  </r>
  <r>
    <s v="Kerala"/>
    <n v="66"/>
    <s v="OLLUR"/>
    <s v="Thrissur"/>
    <n v="2"/>
    <s v="Jose Valloor"/>
    <s v="MALE"/>
    <n v="56"/>
    <s v="GENERAL"/>
    <s v="INC"/>
    <x v="0"/>
    <n v="54100"/>
    <n v="1051"/>
    <n v="55151"/>
    <n v="0.35310000000000002"/>
    <n v="4352"/>
    <n v="1537"/>
    <n v="6132.5600000000013"/>
    <n v="208075"/>
  </r>
  <r>
    <s v="Kerala"/>
    <n v="66"/>
    <s v="OLLUR"/>
    <s v="Thrissur"/>
    <n v="3"/>
    <s v="Adv. B Gopalakrishnan"/>
    <s v="MALE"/>
    <n v="59"/>
    <s v="GENERAL"/>
    <s v="BJP"/>
    <x v="1"/>
    <n v="22065"/>
    <n v="230"/>
    <n v="22295"/>
    <n v="0.14279999999999998"/>
    <n v="4352"/>
    <n v="622"/>
    <n v="1533.1400000000003"/>
    <n v="208075"/>
  </r>
  <r>
    <s v="Kerala"/>
    <n v="67"/>
    <s v="THRISSUR"/>
    <s v="Thrissur"/>
    <n v="1"/>
    <s v="P Balachandran"/>
    <s v="MALE"/>
    <n v="57"/>
    <s v="GENERAL"/>
    <s v="CPI"/>
    <x v="2"/>
    <n v="43048"/>
    <n v="1215"/>
    <n v="44263"/>
    <n v="0.34250000000000003"/>
    <n v="3824"/>
    <n v="1310"/>
    <n v="4426.3"/>
    <n v="182823"/>
  </r>
  <r>
    <s v="Kerala"/>
    <n v="67"/>
    <s v="THRISSUR"/>
    <s v="Thrissur"/>
    <n v="2"/>
    <s v="Padmaja Venugopal"/>
    <s v="FEMALE"/>
    <n v="60"/>
    <s v="GENERAL"/>
    <s v="INC"/>
    <x v="0"/>
    <n v="41996"/>
    <n v="1321"/>
    <n v="43317"/>
    <n v="0.33520000000000005"/>
    <n v="3824"/>
    <n v="1282"/>
    <n v="3541.0400000000004"/>
    <n v="182823"/>
  </r>
  <r>
    <s v="Kerala"/>
    <n v="67"/>
    <s v="THRISSUR"/>
    <s v="Thrissur"/>
    <n v="3"/>
    <s v="Suresh Gopi"/>
    <s v="MALE"/>
    <n v="62"/>
    <s v="GENERAL"/>
    <s v="BJP"/>
    <x v="1"/>
    <n v="39616"/>
    <n v="841"/>
    <n v="40457"/>
    <n v="0.313"/>
    <n v="3824"/>
    <n v="1197"/>
    <n v="885.2600000000001"/>
    <n v="182823"/>
  </r>
  <r>
    <s v="Kerala"/>
    <n v="68"/>
    <s v="NATTIKA"/>
    <s v="Thrissur"/>
    <n v="1"/>
    <s v="C C Mukundhan"/>
    <s v="MALE"/>
    <n v="62"/>
    <s v="SC"/>
    <s v="CPI"/>
    <x v="2"/>
    <n v="71297"/>
    <n v="1633"/>
    <n v="72930"/>
    <n v="0.47490000000000004"/>
    <n v="4407"/>
    <n v="2093"/>
    <n v="7293"/>
    <n v="210708"/>
  </r>
  <r>
    <s v="Kerala"/>
    <n v="68"/>
    <s v="NATTIKA"/>
    <s v="Thrissur"/>
    <n v="2"/>
    <s v="Adv. Sunil Laloor"/>
    <s v="MALE"/>
    <n v="40"/>
    <s v="SC"/>
    <s v="INC"/>
    <x v="0"/>
    <n v="43379"/>
    <n v="1120"/>
    <n v="44499"/>
    <n v="0.2898"/>
    <n v="4407"/>
    <n v="1278"/>
    <n v="5834.4000000000005"/>
    <n v="210708"/>
  </r>
  <r>
    <s v="Kerala"/>
    <n v="68"/>
    <s v="NATTIKA"/>
    <s v="Thrissur"/>
    <n v="3"/>
    <s v="Lojanan Ambatt"/>
    <s v="MALE"/>
    <n v="39"/>
    <s v="SC"/>
    <s v="BJP"/>
    <x v="1"/>
    <n v="33190"/>
    <n v="526"/>
    <n v="33716"/>
    <n v="0.21960000000000002"/>
    <n v="4407"/>
    <n v="968"/>
    <n v="1458.6000000000001"/>
    <n v="210708"/>
  </r>
  <r>
    <s v="Kerala"/>
    <n v="69"/>
    <s v="KAIPAMANGALAM"/>
    <s v="Thrissur"/>
    <n v="1"/>
    <s v="E T Taison Master"/>
    <s v="MALE"/>
    <n v="56"/>
    <s v="GENERAL"/>
    <s v="CPI"/>
    <x v="2"/>
    <n v="71666"/>
    <n v="1495"/>
    <n v="73161"/>
    <n v="0.53759999999999997"/>
    <n v="3640"/>
    <n v="1957"/>
    <n v="7316.1"/>
    <n v="174025"/>
  </r>
  <r>
    <s v="Kerala"/>
    <n v="69"/>
    <s v="KAIPAMANGALAM"/>
    <s v="Thrissur"/>
    <n v="2"/>
    <s v="Sobha Subin"/>
    <s v="MALE"/>
    <n v="35"/>
    <s v="GENERAL"/>
    <s v="INC"/>
    <x v="0"/>
    <n v="49505"/>
    <n v="958"/>
    <n v="50463"/>
    <n v="0.37079999999999996"/>
    <n v="3640"/>
    <n v="1350"/>
    <n v="5852.880000000001"/>
    <n v="174025"/>
  </r>
  <r>
    <s v="Kerala"/>
    <n v="69"/>
    <s v="KAIPAMANGALAM"/>
    <s v="Thrissur"/>
    <n v="3"/>
    <s v="C D Sreelal"/>
    <s v="MALE"/>
    <n v="53"/>
    <s v="GENERAL"/>
    <s v="BDJS"/>
    <x v="1"/>
    <n v="8913"/>
    <n v="153"/>
    <n v="9066"/>
    <n v="6.6600000000000006E-2"/>
    <n v="3640"/>
    <n v="243"/>
    <n v="1463.2200000000003"/>
    <n v="174025"/>
  </r>
  <r>
    <s v="Kerala"/>
    <n v="69"/>
    <s v="KAIPAMANGALAM"/>
    <s v="Thrissur"/>
    <n v="4"/>
    <s v="M K Aslam"/>
    <s v="MALE"/>
    <n v="53"/>
    <s v="GENERAL"/>
    <s v="WPOI"/>
    <x v="3"/>
    <n v="1630"/>
    <n v="41"/>
    <n v="1671"/>
    <n v="1.23E-2"/>
    <n v="3640"/>
    <n v="45"/>
    <n v="0"/>
    <n v="174025"/>
  </r>
  <r>
    <s v="Kerala"/>
    <n v="70"/>
    <s v="IRINJALAKKUDA"/>
    <s v="Thrissur"/>
    <n v="1"/>
    <s v="Prof. R Bindu"/>
    <s v="FEMALE"/>
    <n v="53"/>
    <s v="GENERAL"/>
    <s v="CPI(M)"/>
    <x v="2"/>
    <n v="60843"/>
    <n v="1650"/>
    <n v="62493"/>
    <n v="0.40270000000000006"/>
    <n v="4224"/>
    <n v="1702"/>
    <n v="6249.3"/>
    <n v="201978"/>
  </r>
  <r>
    <s v="Kerala"/>
    <n v="70"/>
    <s v="IRINJALAKKUDA"/>
    <s v="Thrissur"/>
    <n v="2"/>
    <s v="Adv. Thomas Unniyadan"/>
    <s v="MALE"/>
    <n v="62"/>
    <s v="GENERAL"/>
    <s v="KEC"/>
    <x v="0"/>
    <n v="54851"/>
    <n v="1693"/>
    <n v="56544"/>
    <n v="0.3644"/>
    <n v="4224"/>
    <n v="1540"/>
    <n v="4999.4400000000005"/>
    <n v="201978"/>
  </r>
  <r>
    <s v="Kerala"/>
    <n v="70"/>
    <s v="IRINJALAKKUDA"/>
    <s v="Thrissur"/>
    <n v="3"/>
    <s v="Dr. Jacob Thomas"/>
    <s v="MALE"/>
    <n v="60"/>
    <s v="GENERAL"/>
    <s v="BJP"/>
    <x v="1"/>
    <n v="33685"/>
    <n v="644"/>
    <n v="34329"/>
    <n v="0.22120000000000001"/>
    <n v="4224"/>
    <n v="935"/>
    <n v="1249.8600000000001"/>
    <n v="201978"/>
  </r>
  <r>
    <s v="Kerala"/>
    <n v="71"/>
    <s v="PUTHUKKAD"/>
    <s v="Thrissur"/>
    <n v="1"/>
    <s v="K.k. Ramachandran"/>
    <s v="MALE"/>
    <n v="53"/>
    <s v="GENERAL"/>
    <s v="CPI(M)"/>
    <x v="2"/>
    <n v="71250"/>
    <n v="2115"/>
    <n v="73365"/>
    <n v="0.46939999999999998"/>
    <n v="4208"/>
    <n v="1976"/>
    <n v="7336.5"/>
    <n v="201192"/>
  </r>
  <r>
    <s v="Kerala"/>
    <n v="71"/>
    <s v="PUTHUKKAD"/>
    <s v="Thrissur"/>
    <n v="2"/>
    <s v="Sunil Anthikkad (sunilkumar. P.v)"/>
    <s v="MALE"/>
    <n v="54"/>
    <s v="GENERAL"/>
    <s v="INC"/>
    <x v="0"/>
    <n v="44530"/>
    <n v="1482"/>
    <n v="46012"/>
    <n v="0.2944"/>
    <n v="4208"/>
    <n v="1239"/>
    <n v="5869.2000000000007"/>
    <n v="201192"/>
  </r>
  <r>
    <s v="Kerala"/>
    <n v="71"/>
    <s v="PUTHUKKAD"/>
    <s v="Thrissur"/>
    <n v="3"/>
    <s v="A. Nagesh (parameswaran.a)"/>
    <s v="MALE"/>
    <n v="52"/>
    <s v="GENERAL"/>
    <s v="BJP"/>
    <x v="1"/>
    <n v="34200"/>
    <n v="693"/>
    <n v="34893"/>
    <n v="0.22329999999999997"/>
    <n v="4208"/>
    <n v="940"/>
    <n v="1467.3000000000002"/>
    <n v="201192"/>
  </r>
  <r>
    <s v="Kerala"/>
    <n v="72"/>
    <s v="CHALAKKUDY"/>
    <s v="Thrissur"/>
    <n v="1"/>
    <s v="Saneeshkumar Joseph"/>
    <s v="MALE"/>
    <n v="42"/>
    <s v="GENERAL"/>
    <s v="INC"/>
    <x v="0"/>
    <n v="60452"/>
    <n v="1436"/>
    <n v="61888"/>
    <n v="0.43229999999999996"/>
    <n v="4035"/>
    <n v="1745"/>
    <n v="4866.4800000000005"/>
    <n v="192929"/>
  </r>
  <r>
    <s v="Kerala"/>
    <n v="72"/>
    <s v="CHALAKKUDY"/>
    <s v="Thrissur"/>
    <n v="2"/>
    <s v="Dennies K Antony"/>
    <s v="MALE"/>
    <n v="49"/>
    <s v="GENERAL"/>
    <s v="KEC(M)"/>
    <x v="2"/>
    <n v="59516"/>
    <n v="1315"/>
    <n v="60831"/>
    <n v="0.4249"/>
    <n v="4035"/>
    <n v="1715"/>
    <n v="6083.1"/>
    <n v="192929"/>
  </r>
  <r>
    <s v="Kerala"/>
    <n v="72"/>
    <s v="CHALAKKUDY"/>
    <s v="Thrissur"/>
    <n v="3"/>
    <s v="Unnikrishnan K.a"/>
    <s v="MALE"/>
    <n v="53"/>
    <s v="GENERAL"/>
    <s v="BDJS"/>
    <x v="1"/>
    <n v="17014"/>
    <n v="287"/>
    <n v="17301"/>
    <n v="0.12089999999999999"/>
    <n v="4035"/>
    <n v="488"/>
    <n v="1216.6200000000001"/>
    <n v="192929"/>
  </r>
  <r>
    <s v="Kerala"/>
    <n v="73"/>
    <s v="KODUNGALLUR"/>
    <s v="Thrissur"/>
    <n v="1"/>
    <s v="Adv. V. R. Sunilkumar"/>
    <s v="MALE"/>
    <n v="52"/>
    <s v="GENERAL"/>
    <s v="CPI"/>
    <x v="2"/>
    <n v="69447"/>
    <n v="2010"/>
    <n v="71457"/>
    <n v="0.47989999999999999"/>
    <n v="4038"/>
    <n v="1938"/>
    <n v="7145.7000000000007"/>
    <n v="193042"/>
  </r>
  <r>
    <s v="Kerala"/>
    <n v="73"/>
    <s v="KODUNGALLUR"/>
    <s v="Thrissur"/>
    <n v="2"/>
    <s v="M. P. Jackson"/>
    <s v="MALE"/>
    <n v="68"/>
    <s v="GENERAL"/>
    <s v="INC"/>
    <x v="0"/>
    <n v="46017"/>
    <n v="1547"/>
    <n v="47564"/>
    <n v="0.31940000000000002"/>
    <n v="4038"/>
    <n v="1290"/>
    <n v="5716.5600000000013"/>
    <n v="193042"/>
  </r>
  <r>
    <s v="Kerala"/>
    <n v="73"/>
    <s v="KODUNGALLUR"/>
    <s v="Thrissur"/>
    <n v="3"/>
    <s v="Santhosh Cherakkulam"/>
    <s v="MALE"/>
    <n v="56"/>
    <s v="GENERAL"/>
    <s v="BJP"/>
    <x v="1"/>
    <n v="27600"/>
    <n v="604"/>
    <n v="28204"/>
    <n v="0.18940000000000001"/>
    <n v="4038"/>
    <n v="765"/>
    <n v="1429.1400000000003"/>
    <n v="193042"/>
  </r>
  <r>
    <s v="Kerala"/>
    <n v="74"/>
    <s v="PERUMBAVOOR"/>
    <s v="Ernakulam"/>
    <n v="1"/>
    <s v="Adv Eldose P Kunnapillil"/>
    <s v="MALE"/>
    <n v="42"/>
    <s v="GENERAL"/>
    <s v="INC"/>
    <x v="0"/>
    <n v="52055"/>
    <n v="1429"/>
    <n v="53484"/>
    <n v="0.371"/>
    <n v="3862"/>
    <n v="1433"/>
    <n v="4046.8"/>
    <n v="184654"/>
  </r>
  <r>
    <s v="Kerala"/>
    <n v="74"/>
    <s v="PERUMBAVOOR"/>
    <s v="Ernakulam"/>
    <n v="2"/>
    <s v="Babu Joseph Perumbavoor"/>
    <s v="MALE"/>
    <n v="65"/>
    <s v="GENERAL"/>
    <s v="KEC(M)"/>
    <x v="2"/>
    <n v="49438"/>
    <n v="1147"/>
    <n v="50585"/>
    <n v="0.35090000000000005"/>
    <n v="3862"/>
    <n v="1356"/>
    <n v="5058.5"/>
    <n v="184654"/>
  </r>
  <r>
    <s v="Kerala"/>
    <n v="74"/>
    <s v="PERUMBAVOOR"/>
    <s v="Ernakulam"/>
    <n v="3"/>
    <s v="Chithra Sukumaran"/>
    <s v="FEMALE"/>
    <n v="52"/>
    <s v="GENERAL"/>
    <s v="TTPty"/>
    <x v="3"/>
    <n v="20153"/>
    <n v="383"/>
    <n v="20536"/>
    <n v="0.1424"/>
    <n v="3862"/>
    <n v="550"/>
    <n v="0"/>
    <n v="184654"/>
  </r>
  <r>
    <s v="Kerala"/>
    <n v="74"/>
    <s v="PERUMBAVOOR"/>
    <s v="Ernakulam"/>
    <n v="4"/>
    <s v="Adv.t P Sindhumol"/>
    <s v="FEMALE"/>
    <n v="44"/>
    <s v="GENERAL"/>
    <s v="BJP"/>
    <x v="1"/>
    <n v="14813"/>
    <n v="322"/>
    <n v="15135"/>
    <n v="0.105"/>
    <n v="3862"/>
    <n v="406"/>
    <n v="1011.7"/>
    <n v="184654"/>
  </r>
  <r>
    <s v="Kerala"/>
    <n v="74"/>
    <s v="PERUMBAVOOR"/>
    <s v="Ernakulam"/>
    <n v="5"/>
    <s v="Ajmal K Mujeeb"/>
    <s v="MALE"/>
    <n v="44"/>
    <s v="GENERAL"/>
    <s v="SDPI"/>
    <x v="3"/>
    <n v="2483"/>
    <n v="11"/>
    <n v="2494"/>
    <n v="1.7299999999999999E-2"/>
    <n v="3862"/>
    <n v="67"/>
    <n v="0"/>
    <n v="184654"/>
  </r>
  <r>
    <s v="Kerala"/>
    <n v="75"/>
    <s v="ANGAMALY"/>
    <s v="Ernakulam"/>
    <n v="1"/>
    <s v="Roji M John"/>
    <s v="MALE"/>
    <n v="38"/>
    <s v="GENERAL"/>
    <s v="INC"/>
    <x v="0"/>
    <n v="70163"/>
    <n v="1399"/>
    <n v="71562"/>
    <n v="0.51859999999999995"/>
    <n v="3723"/>
    <n v="1931"/>
    <n v="4450.6400000000003"/>
    <n v="178015"/>
  </r>
  <r>
    <s v="Kerala"/>
    <n v="75"/>
    <s v="ANGAMALY"/>
    <s v="Ernakulam"/>
    <n v="2"/>
    <s v="Adv. Jose Thettayil"/>
    <s v="MALE"/>
    <n v="70"/>
    <s v="GENERAL"/>
    <s v="JD(S)"/>
    <x v="2"/>
    <n v="54620"/>
    <n v="1013"/>
    <n v="55633"/>
    <n v="0.40310000000000001"/>
    <n v="3723"/>
    <n v="1501"/>
    <n v="5563.3"/>
    <n v="178015"/>
  </r>
  <r>
    <s v="Kerala"/>
    <n v="75"/>
    <s v="ANGAMALY"/>
    <s v="Ernakulam"/>
    <n v="3"/>
    <s v="Adv. K V Sabu"/>
    <s v="MALE"/>
    <n v="59"/>
    <s v="GENERAL"/>
    <s v="BJP"/>
    <x v="1"/>
    <n v="8547"/>
    <n v="130"/>
    <n v="8677"/>
    <n v="6.2899999999999998E-2"/>
    <n v="3723"/>
    <n v="235"/>
    <n v="1112.6600000000001"/>
    <n v="178015"/>
  </r>
  <r>
    <s v="Kerala"/>
    <n v="76"/>
    <s v="ALUVA"/>
    <s v="Ernakulam"/>
    <n v="1"/>
    <s v="Anwar Sadath"/>
    <s v="MALE"/>
    <n v="46"/>
    <s v="GENERAL"/>
    <s v="INC"/>
    <x v="0"/>
    <n v="72500"/>
    <n v="1203"/>
    <n v="73703"/>
    <n v="0.49"/>
    <n v="4112"/>
    <n v="2015"/>
    <n v="4385.3600000000006"/>
    <n v="196577"/>
  </r>
  <r>
    <s v="Kerala"/>
    <n v="76"/>
    <s v="ALUVA"/>
    <s v="Ernakulam"/>
    <n v="2"/>
    <s v="Ar Shelna Nishad"/>
    <s v="FEMALE"/>
    <n v="34"/>
    <s v="GENERAL"/>
    <s v="IND"/>
    <x v="2"/>
    <n v="54042"/>
    <n v="775"/>
    <n v="54817"/>
    <n v="0.3644"/>
    <n v="4112"/>
    <n v="1499"/>
    <n v="5481.7000000000007"/>
    <n v="196577"/>
  </r>
  <r>
    <s v="Kerala"/>
    <n v="76"/>
    <s v="ALUVA"/>
    <s v="Ernakulam"/>
    <n v="3"/>
    <s v="M.n. Gopi"/>
    <s v="MALE"/>
    <n v="52"/>
    <s v="GENERAL"/>
    <s v="BJP"/>
    <x v="1"/>
    <n v="15660"/>
    <n v="233"/>
    <n v="15893"/>
    <n v="0.1057"/>
    <n v="4112"/>
    <n v="435"/>
    <n v="1096.3400000000001"/>
    <n v="196577"/>
  </r>
  <r>
    <s v="Kerala"/>
    <n v="76"/>
    <s v="ALUVA"/>
    <s v="Ernakulam"/>
    <n v="4"/>
    <s v="V.a Rasheed"/>
    <s v="MALE"/>
    <n v="45"/>
    <s v="GENERAL"/>
    <s v="SDPI"/>
    <x v="3"/>
    <n v="2194"/>
    <n v="30"/>
    <n v="2224"/>
    <n v="1.4800000000000001E-2"/>
    <n v="4112"/>
    <n v="61"/>
    <n v="0"/>
    <n v="196577"/>
  </r>
  <r>
    <s v="Kerala"/>
    <n v="76"/>
    <s v="ALUVA"/>
    <s v="Ernakulam"/>
    <n v="5"/>
    <s v="K.m. Shefrin"/>
    <s v="MALE"/>
    <n v="33"/>
    <s v="GENERAL"/>
    <s v="WPOI"/>
    <x v="3"/>
    <n v="1681"/>
    <n v="32"/>
    <n v="1713"/>
    <n v="1.1399999999999999E-2"/>
    <n v="4112"/>
    <n v="47"/>
    <n v="0"/>
    <n v="196577"/>
  </r>
  <r>
    <s v="Kerala"/>
    <n v="77"/>
    <s v="KALAMASSERY"/>
    <s v="Ernakulam"/>
    <n v="1"/>
    <s v="P. Rajeeve"/>
    <s v="MALE"/>
    <n v="53"/>
    <s v="GENERAL"/>
    <s v="CPI(M)"/>
    <x v="2"/>
    <n v="75757"/>
    <n v="1384"/>
    <n v="77141"/>
    <n v="0.49490000000000001"/>
    <n v="4220"/>
    <n v="2089"/>
    <n v="7714.1"/>
    <n v="201781"/>
  </r>
  <r>
    <s v="Kerala"/>
    <n v="77"/>
    <s v="KALAMASSERY"/>
    <s v="Ernakulam"/>
    <n v="2"/>
    <s v="Adv. V. E. Abdul Gafoor"/>
    <s v="MALE"/>
    <n v="44"/>
    <s v="GENERAL"/>
    <s v="IUML"/>
    <x v="0"/>
    <n v="60829"/>
    <n v="976"/>
    <n v="61805"/>
    <n v="0.39649999999999996"/>
    <n v="4220"/>
    <n v="1674"/>
    <n v="6171.2800000000007"/>
    <n v="201781"/>
  </r>
  <r>
    <s v="Kerala"/>
    <n v="77"/>
    <s v="KALAMASSERY"/>
    <s v="Ernakulam"/>
    <n v="3"/>
    <s v="P. S. Jayaraj"/>
    <s v="MALE"/>
    <n v="56"/>
    <s v="GENERAL"/>
    <s v="BDJS"/>
    <x v="1"/>
    <n v="11021"/>
    <n v="158"/>
    <n v="11179"/>
    <n v="7.17E-2"/>
    <n v="4220"/>
    <n v="303"/>
    <n v="1542.8200000000002"/>
    <n v="201781"/>
  </r>
  <r>
    <s v="Kerala"/>
    <n v="77"/>
    <s v="KALAMASSERY"/>
    <s v="Ernakulam"/>
    <n v="4"/>
    <s v="V. M. Faisal"/>
    <s v="MALE"/>
    <n v="42"/>
    <s v="GENERAL"/>
    <s v="SDPI"/>
    <x v="3"/>
    <n v="2372"/>
    <n v="13"/>
    <n v="2385"/>
    <n v="1.5300000000000001E-2"/>
    <n v="4220"/>
    <n v="65"/>
    <n v="0"/>
    <n v="201781"/>
  </r>
  <r>
    <s v="Kerala"/>
    <n v="78"/>
    <s v="PARAVUR"/>
    <s v="Ernakulam"/>
    <n v="1"/>
    <s v="V.d. Satheesan"/>
    <s v="MALE"/>
    <n v="56"/>
    <s v="GENERAL"/>
    <s v="INC"/>
    <x v="0"/>
    <n v="80463"/>
    <n v="1801"/>
    <n v="82264"/>
    <n v="0.51869999999999994"/>
    <n v="4214"/>
    <n v="2186"/>
    <n v="4877.04"/>
    <n v="201478"/>
  </r>
  <r>
    <s v="Kerala"/>
    <n v="78"/>
    <s v="PARAVUR"/>
    <s v="Ernakulam"/>
    <n v="2"/>
    <s v="M.t. Nixon"/>
    <s v="MALE"/>
    <n v="60"/>
    <s v="GENERAL"/>
    <s v="CPI"/>
    <x v="2"/>
    <n v="59675"/>
    <n v="1288"/>
    <n v="60963"/>
    <n v="0.38439999999999996"/>
    <n v="4214"/>
    <n v="1620"/>
    <n v="6096.3"/>
    <n v="201478"/>
  </r>
  <r>
    <s v="Kerala"/>
    <n v="78"/>
    <s v="PARAVUR"/>
    <s v="Ernakulam"/>
    <n v="3"/>
    <s v="A.b. Jayaprakash"/>
    <s v="MALE"/>
    <n v="64"/>
    <s v="GENERAL"/>
    <s v="BDJS"/>
    <x v="1"/>
    <n v="12818"/>
    <n v="146"/>
    <n v="12964"/>
    <n v="8.1699999999999995E-2"/>
    <n v="4214"/>
    <n v="345"/>
    <n v="1219.26"/>
    <n v="201478"/>
  </r>
  <r>
    <s v="Kerala"/>
    <n v="79"/>
    <s v="VYPEN"/>
    <s v="Ernakulam"/>
    <n v="1"/>
    <s v="K.n. Unnikrishnan"/>
    <s v="MALE"/>
    <n v="60"/>
    <s v="GENERAL"/>
    <s v="CPI(M)"/>
    <x v="2"/>
    <n v="52712"/>
    <n v="1146"/>
    <n v="53858"/>
    <n v="0.41240000000000004"/>
    <n v="3602"/>
    <n v="1486"/>
    <n v="5385.8"/>
    <n v="172205"/>
  </r>
  <r>
    <s v="Kerala"/>
    <n v="79"/>
    <s v="VYPEN"/>
    <s v="Ernakulam"/>
    <n v="2"/>
    <s v="Deepak Joy"/>
    <s v="MALE"/>
    <n v="37"/>
    <s v="GENERAL"/>
    <s v="INC"/>
    <x v="0"/>
    <n v="44710"/>
    <n v="947"/>
    <n v="45657"/>
    <n v="0.34960000000000002"/>
    <n v="3602"/>
    <n v="1260"/>
    <n v="4308.6400000000003"/>
    <n v="172205"/>
  </r>
  <r>
    <s v="Kerala"/>
    <n v="79"/>
    <s v="VYPEN"/>
    <s v="Ernakulam"/>
    <n v="3"/>
    <s v="Dr.job Chakalakal"/>
    <s v="MALE"/>
    <n v="62"/>
    <s v="GENERAL"/>
    <s v="TTPty"/>
    <x v="3"/>
    <n v="16540"/>
    <n v="167"/>
    <n v="16707"/>
    <n v="0.12789999999999999"/>
    <n v="3602"/>
    <n v="461"/>
    <n v="0"/>
    <n v="172205"/>
  </r>
  <r>
    <s v="Kerala"/>
    <n v="79"/>
    <s v="VYPEN"/>
    <s v="Ernakulam"/>
    <n v="4"/>
    <s v="Adv.k.s. Shaiju"/>
    <s v="MALE"/>
    <n v="44"/>
    <s v="GENERAL"/>
    <s v="BJP"/>
    <x v="1"/>
    <n v="13385"/>
    <n v="155"/>
    <n v="13540"/>
    <n v="0.10369999999999999"/>
    <n v="3602"/>
    <n v="374"/>
    <n v="1077.1600000000001"/>
    <n v="172205"/>
  </r>
  <r>
    <s v="Kerala"/>
    <n v="80"/>
    <s v="KOCHI"/>
    <s v="Ernakulam"/>
    <n v="1"/>
    <s v="K.j. Maxy"/>
    <s v="MALE"/>
    <n v="58"/>
    <s v="GENERAL"/>
    <s v="CPI(M)"/>
    <x v="2"/>
    <n v="53973"/>
    <n v="659"/>
    <n v="54632"/>
    <n v="0.42450000000000004"/>
    <n v="3805"/>
    <n v="1616"/>
    <n v="5463.2000000000007"/>
    <n v="181923"/>
  </r>
  <r>
    <s v="Kerala"/>
    <n v="80"/>
    <s v="KOCHI"/>
    <s v="Ernakulam"/>
    <n v="2"/>
    <s v="Tony Chammany"/>
    <s v="MALE"/>
    <n v="51"/>
    <s v="GENERAL"/>
    <s v="INC"/>
    <x v="0"/>
    <n v="39865"/>
    <n v="688"/>
    <n v="40553"/>
    <n v="0.31509999999999999"/>
    <n v="3805"/>
    <n v="1199"/>
    <n v="4370.5600000000004"/>
    <n v="181923"/>
  </r>
  <r>
    <s v="Kerala"/>
    <n v="80"/>
    <s v="KOCHI"/>
    <s v="Ernakulam"/>
    <n v="3"/>
    <s v="Shiny Antony"/>
    <s v="FEMALE"/>
    <n v="44"/>
    <s v="GENERAL"/>
    <s v="TTPty"/>
    <x v="3"/>
    <n v="19550"/>
    <n v="126"/>
    <n v="19676"/>
    <n v="0.15289999999999998"/>
    <n v="3805"/>
    <n v="582"/>
    <n v="0"/>
    <n v="181923"/>
  </r>
  <r>
    <s v="Kerala"/>
    <n v="80"/>
    <s v="KOCHI"/>
    <s v="Ernakulam"/>
    <n v="4"/>
    <s v="C.g.rajagopal"/>
    <s v="MALE"/>
    <n v="47"/>
    <s v="GENERAL"/>
    <s v="BJP"/>
    <x v="1"/>
    <n v="10800"/>
    <n v="191"/>
    <n v="10991"/>
    <n v="8.539999999999999E-2"/>
    <n v="3805"/>
    <n v="325"/>
    <n v="1092.6400000000001"/>
    <n v="181923"/>
  </r>
  <r>
    <s v="Kerala"/>
    <n v="80"/>
    <s v="KOCHI"/>
    <s v="Ernakulam"/>
    <n v="5"/>
    <s v="Nipun Cherian"/>
    <s v="MALE"/>
    <n v="35"/>
    <s v="GENERAL"/>
    <s v="IND"/>
    <x v="3"/>
    <n v="2123"/>
    <n v="26"/>
    <n v="2149"/>
    <n v="1.67E-2"/>
    <n v="3805"/>
    <n v="64"/>
    <n v="0"/>
    <n v="181923"/>
  </r>
  <r>
    <s v="Kerala"/>
    <n v="81"/>
    <s v="THRIPUNITHURA"/>
    <s v="Ernakulam"/>
    <n v="1"/>
    <s v="K. Babu"/>
    <s v="MALE"/>
    <n v="70"/>
    <s v="GENERAL"/>
    <s v="INC"/>
    <x v="0"/>
    <n v="65355"/>
    <n v="520"/>
    <n v="65875"/>
    <n v="0.4214"/>
    <n v="4428"/>
    <n v="1866"/>
    <n v="5190.6400000000003"/>
    <n v="211714"/>
  </r>
  <r>
    <s v="Kerala"/>
    <n v="81"/>
    <s v="THRIPUNITHURA"/>
    <s v="Ernakulam"/>
    <n v="2"/>
    <s v="Adv. M. Swaraj"/>
    <s v="MALE"/>
    <n v="41"/>
    <s v="GENERAL"/>
    <s v="CPI(M)"/>
    <x v="2"/>
    <n v="64325"/>
    <n v="558"/>
    <n v="64883"/>
    <n v="0.41509999999999997"/>
    <n v="4428"/>
    <n v="1839"/>
    <n v="6488.3"/>
    <n v="211714"/>
  </r>
  <r>
    <s v="Kerala"/>
    <n v="81"/>
    <s v="THRIPUNITHURA"/>
    <s v="Ernakulam"/>
    <n v="3"/>
    <s v="Dr. K. S. Radhakrishnan"/>
    <s v="MALE"/>
    <n v="66"/>
    <s v="GENERAL"/>
    <s v="BJP"/>
    <x v="1"/>
    <n v="23578"/>
    <n v="178"/>
    <n v="23756"/>
    <n v="0.152"/>
    <n v="4428"/>
    <n v="674"/>
    <n v="1297.6600000000001"/>
    <n v="211714"/>
  </r>
  <r>
    <s v="Kerala"/>
    <n v="82"/>
    <s v="ERANAKULAM"/>
    <s v="Ernakulam"/>
    <n v="1"/>
    <s v="T. J. Vinod"/>
    <s v="MALE"/>
    <n v="57"/>
    <s v="GENERAL"/>
    <s v="INC"/>
    <x v="0"/>
    <n v="45066"/>
    <n v="864"/>
    <n v="45930"/>
    <n v="0.41720000000000002"/>
    <n v="3444"/>
    <n v="1437"/>
    <n v="2796.8"/>
    <n v="164641"/>
  </r>
  <r>
    <s v="Kerala"/>
    <n v="82"/>
    <s v="ERANAKULAM"/>
    <s v="Ernakulam"/>
    <n v="2"/>
    <s v="Shaji George Pranatha"/>
    <s v="MALE"/>
    <n v="51"/>
    <s v="GENERAL"/>
    <s v="IND"/>
    <x v="2"/>
    <n v="34528"/>
    <n v="432"/>
    <n v="34960"/>
    <n v="0.3175"/>
    <n v="3444"/>
    <n v="1094"/>
    <n v="3496"/>
    <n v="164641"/>
  </r>
  <r>
    <s v="Kerala"/>
    <n v="82"/>
    <s v="ERANAKULAM"/>
    <s v="Ernakulam"/>
    <n v="3"/>
    <s v="Padmaja S. Menon"/>
    <s v="FEMALE"/>
    <n v="58"/>
    <s v="GENERAL"/>
    <s v="BJP"/>
    <x v="1"/>
    <n v="15813"/>
    <n v="230"/>
    <n v="16043"/>
    <n v="0.1457"/>
    <n v="3444"/>
    <n v="502"/>
    <n v="699.2"/>
    <n v="164641"/>
  </r>
  <r>
    <s v="Kerala"/>
    <n v="82"/>
    <s v="ERANAKULAM"/>
    <s v="Ernakulam"/>
    <n v="4"/>
    <s v="Prof. Leslie Pallath"/>
    <s v="MALE"/>
    <n v="69"/>
    <s v="GENERAL"/>
    <s v="TTPty"/>
    <x v="3"/>
    <n v="10550"/>
    <n v="84"/>
    <n v="10634"/>
    <n v="9.6600000000000005E-2"/>
    <n v="3444"/>
    <n v="333"/>
    <n v="0"/>
    <n v="164641"/>
  </r>
  <r>
    <s v="Kerala"/>
    <n v="83"/>
    <s v="THRIKKAKARA"/>
    <s v="Ernakulam"/>
    <n v="1"/>
    <s v="Adv.p.t.thomas"/>
    <s v="MALE"/>
    <n v="70"/>
    <s v="GENERAL"/>
    <s v="INC"/>
    <x v="0"/>
    <n v="58707"/>
    <n v="1132"/>
    <n v="59839"/>
    <n v="0.43819999999999998"/>
    <n v="4060"/>
    <n v="1780"/>
    <n v="3640.8"/>
    <n v="194113"/>
  </r>
  <r>
    <s v="Kerala"/>
    <n v="83"/>
    <s v="THRIKKAKARA"/>
    <s v="Ernakulam"/>
    <n v="2"/>
    <s v="Dr.j.jacob"/>
    <s v="MALE"/>
    <n v="47"/>
    <s v="GENERAL"/>
    <s v="IND"/>
    <x v="2"/>
    <n v="44894"/>
    <n v="616"/>
    <n v="45510"/>
    <n v="0.3332"/>
    <n v="4060"/>
    <n v="1353"/>
    <n v="4551"/>
    <n v="194113"/>
  </r>
  <r>
    <s v="Kerala"/>
    <n v="83"/>
    <s v="THRIKKAKARA"/>
    <s v="Ernakulam"/>
    <n v="3"/>
    <s v="S Saji"/>
    <s v="MALE"/>
    <n v="50"/>
    <s v="GENERAL"/>
    <s v="BJP"/>
    <x v="1"/>
    <n v="15218"/>
    <n v="265"/>
    <n v="15483"/>
    <n v="0.1134"/>
    <n v="4060"/>
    <n v="461"/>
    <n v="910.2"/>
    <n v="194113"/>
  </r>
  <r>
    <s v="Kerala"/>
    <n v="83"/>
    <s v="THRIKKAKARA"/>
    <s v="Ernakulam"/>
    <n v="4"/>
    <s v="Dr.terry Thomas"/>
    <s v="MALE"/>
    <n v="44"/>
    <s v="GENERAL"/>
    <s v="TTPty"/>
    <x v="3"/>
    <n v="13773"/>
    <n v="124"/>
    <n v="13897"/>
    <n v="0.1018"/>
    <n v="4060"/>
    <n v="414"/>
    <n v="0"/>
    <n v="194113"/>
  </r>
  <r>
    <s v="Kerala"/>
    <n v="84"/>
    <s v="KUNNATHUNAD"/>
    <s v="Ernakulam"/>
    <n v="1"/>
    <s v="Adv. P.v.sreenijin"/>
    <s v="MALE"/>
    <n v="45"/>
    <s v="SC"/>
    <s v="CPI(M)"/>
    <x v="2"/>
    <n v="51180"/>
    <n v="1171"/>
    <n v="52351"/>
    <n v="0.33789999999999998"/>
    <n v="3928"/>
    <n v="1328"/>
    <n v="5235.1000000000004"/>
    <n v="187820"/>
  </r>
  <r>
    <s v="Kerala"/>
    <n v="84"/>
    <s v="KUNNATHUNAD"/>
    <s v="Ernakulam"/>
    <n v="2"/>
    <s v="V.p.sajeendran"/>
    <s v="MALE"/>
    <n v="51"/>
    <s v="SC"/>
    <s v="INC"/>
    <x v="0"/>
    <n v="48463"/>
    <n v="1173"/>
    <n v="49636"/>
    <n v="0.32040000000000002"/>
    <n v="3928"/>
    <n v="1259"/>
    <n v="4188.0800000000008"/>
    <n v="187820"/>
  </r>
  <r>
    <s v="Kerala"/>
    <n v="84"/>
    <s v="KUNNATHUNAD"/>
    <s v="Ernakulam"/>
    <n v="3"/>
    <s v="Dr. Sujith.p.surendran"/>
    <s v="MALE"/>
    <n v="37"/>
    <s v="SC"/>
    <s v="TTPty"/>
    <x v="3"/>
    <n v="41890"/>
    <n v="811"/>
    <n v="42701"/>
    <n v="0.27560000000000001"/>
    <n v="3928"/>
    <n v="1083"/>
    <n v="0"/>
    <n v="187820"/>
  </r>
  <r>
    <s v="Kerala"/>
    <n v="84"/>
    <s v="KUNNATHUNAD"/>
    <s v="Ernakulam"/>
    <n v="4"/>
    <s v="Renu Suresh"/>
    <s v="FEMALE"/>
    <n v="44"/>
    <s v="SC"/>
    <s v="BJP"/>
    <x v="1"/>
    <n v="7056"/>
    <n v="162"/>
    <n v="7218"/>
    <n v="4.6600000000000003E-2"/>
    <n v="3928"/>
    <n v="184"/>
    <n v="1047.0200000000002"/>
    <n v="187820"/>
  </r>
  <r>
    <s v="Kerala"/>
    <n v="85"/>
    <s v="PIRAVOM"/>
    <s v="Ernakulam"/>
    <n v="1"/>
    <s v="Anoop Jacob"/>
    <s v="MALE"/>
    <n v="43"/>
    <s v="GENERAL"/>
    <s v="KEC(J)"/>
    <x v="0"/>
    <n v="82436"/>
    <n v="2620"/>
    <n v="85056"/>
    <n v="0.53799999999999992"/>
    <n v="4435"/>
    <n v="2387"/>
    <n v="4775.3600000000006"/>
    <n v="212068"/>
  </r>
  <r>
    <s v="Kerala"/>
    <n v="85"/>
    <s v="PIRAVOM"/>
    <s v="Ernakulam"/>
    <n v="2"/>
    <s v="Dr. Sindhumol Jacob"/>
    <s v="FEMALE"/>
    <n v="49"/>
    <s v="GENERAL"/>
    <s v="KEC(M)"/>
    <x v="2"/>
    <n v="58041"/>
    <n v="1651"/>
    <n v="59692"/>
    <n v="0.37759999999999999"/>
    <n v="4435"/>
    <n v="1675"/>
    <n v="5969.2000000000007"/>
    <n v="212068"/>
  </r>
  <r>
    <s v="Kerala"/>
    <n v="85"/>
    <s v="PIRAVOM"/>
    <s v="Ernakulam"/>
    <n v="3"/>
    <s v="M Ashish"/>
    <s v="MALE"/>
    <n v="41"/>
    <s v="GENERAL"/>
    <s v="BJP"/>
    <x v="1"/>
    <n v="10782"/>
    <n v="239"/>
    <n v="11021"/>
    <n v="6.9699999999999998E-2"/>
    <n v="4435"/>
    <n v="310"/>
    <n v="1193.8400000000001"/>
    <n v="212068"/>
  </r>
  <r>
    <s v="Kerala"/>
    <n v="86"/>
    <s v="MUVATTUPUZHA"/>
    <s v="Ernakulam"/>
    <n v="1"/>
    <s v="Dr. Mathew Kuzhalnadan"/>
    <s v="MALE"/>
    <n v="43"/>
    <s v="GENERAL"/>
    <s v="INC"/>
    <x v="0"/>
    <n v="62417"/>
    <n v="2008"/>
    <n v="64425"/>
    <n v="0.44630000000000003"/>
    <n v="4000"/>
    <n v="1786"/>
    <n v="4661.1200000000008"/>
    <n v="191222"/>
  </r>
  <r>
    <s v="Kerala"/>
    <n v="86"/>
    <s v="MUVATTUPUZHA"/>
    <s v="Ernakulam"/>
    <n v="2"/>
    <s v="Eldho Abraham"/>
    <s v="MALE"/>
    <n v="45"/>
    <s v="GENERAL"/>
    <s v="CPI"/>
    <x v="2"/>
    <n v="56949"/>
    <n v="1315"/>
    <n v="58264"/>
    <n v="0.40360000000000001"/>
    <n v="4000"/>
    <n v="1615"/>
    <n v="5826.4000000000005"/>
    <n v="191222"/>
  </r>
  <r>
    <s v="Kerala"/>
    <n v="86"/>
    <s v="MUVATTUPUZHA"/>
    <s v="Ernakulam"/>
    <n v="3"/>
    <s v="Adv. C.n. Prakash"/>
    <s v="MALE"/>
    <n v="42"/>
    <s v="GENERAL"/>
    <s v="TTPty"/>
    <x v="3"/>
    <n v="13308"/>
    <n v="227"/>
    <n v="13535"/>
    <n v="9.3800000000000008E-2"/>
    <n v="4000"/>
    <n v="376"/>
    <n v="0"/>
    <n v="191222"/>
  </r>
  <r>
    <s v="Kerala"/>
    <n v="86"/>
    <s v="MUVATTUPUZHA"/>
    <s v="Ernakulam"/>
    <n v="4"/>
    <s v="Jiji Joseph"/>
    <s v="MALE"/>
    <n v="47"/>
    <s v="GENERAL"/>
    <s v="BJP"/>
    <x v="1"/>
    <n v="7335"/>
    <n v="192"/>
    <n v="7527"/>
    <n v="5.21E-2"/>
    <n v="4000"/>
    <n v="209"/>
    <n v="1165.2800000000002"/>
    <n v="191222"/>
  </r>
  <r>
    <s v="Kerala"/>
    <n v="87"/>
    <s v="KOTHAMANGALAM"/>
    <s v="Ernakulam"/>
    <n v="1"/>
    <s v="Antony John"/>
    <s v="MALE"/>
    <n v="38"/>
    <s v="GENERAL"/>
    <s v="CPI(M)"/>
    <x v="2"/>
    <n v="62425"/>
    <n v="1809"/>
    <n v="64234"/>
    <n v="0.46990000000000004"/>
    <n v="3613"/>
    <n v="1698"/>
    <n v="6423.4000000000005"/>
    <n v="172763"/>
  </r>
  <r>
    <s v="Kerala"/>
    <n v="87"/>
    <s v="KOTHAMANGALAM"/>
    <s v="Ernakulam"/>
    <n v="2"/>
    <s v="Shibu Thekkumpuram"/>
    <s v="MALE"/>
    <n v="55"/>
    <s v="GENERAL"/>
    <s v="KEC"/>
    <x v="0"/>
    <n v="55868"/>
    <n v="1761"/>
    <n v="57629"/>
    <n v="0.42159999999999997"/>
    <n v="3613"/>
    <n v="1524"/>
    <n v="5138.7200000000012"/>
    <n v="172763"/>
  </r>
  <r>
    <s v="Kerala"/>
    <n v="87"/>
    <s v="KOTHAMANGALAM"/>
    <s v="Ernakulam"/>
    <n v="3"/>
    <s v="Dr. Joe Joseph"/>
    <s v="MALE"/>
    <n v="52"/>
    <s v="GENERAL"/>
    <s v="TTPty"/>
    <x v="3"/>
    <n v="7795"/>
    <n v="183"/>
    <n v="7978"/>
    <n v="5.8400000000000001E-2"/>
    <n v="3613"/>
    <n v="211"/>
    <n v="0"/>
    <n v="172763"/>
  </r>
  <r>
    <s v="Kerala"/>
    <n v="87"/>
    <s v="KOTHAMANGALAM"/>
    <s v="Ernakulam"/>
    <n v="4"/>
    <s v="Shine K Krishnan"/>
    <s v="MALE"/>
    <n v="47"/>
    <s v="GENERAL"/>
    <s v="BDJS"/>
    <x v="1"/>
    <n v="4532"/>
    <n v="106"/>
    <n v="4638"/>
    <n v="3.39E-2"/>
    <n v="3613"/>
    <n v="123"/>
    <n v="1284.6800000000003"/>
    <n v="172763"/>
  </r>
  <r>
    <s v="Kerala"/>
    <n v="88"/>
    <s v="DEVIKULAM"/>
    <s v="Idukki"/>
    <n v="1"/>
    <s v="Adv. A. Raja"/>
    <s v="MALE"/>
    <n v="35"/>
    <s v="SC"/>
    <s v="CPI(M)"/>
    <x v="2"/>
    <n v="58183"/>
    <n v="866"/>
    <n v="59049"/>
    <n v="0.51"/>
    <n v="3543"/>
    <n v="1807"/>
    <n v="5904.9000000000005"/>
    <n v="169400"/>
  </r>
  <r>
    <s v="Kerala"/>
    <n v="88"/>
    <s v="DEVIKULAM"/>
    <s v="Idukki"/>
    <n v="2"/>
    <s v="D. Kumar"/>
    <s v="MALE"/>
    <n v="63"/>
    <s v="SC"/>
    <s v="INC"/>
    <x v="0"/>
    <n v="50421"/>
    <n v="780"/>
    <n v="51201"/>
    <n v="0.44219999999999998"/>
    <n v="3543"/>
    <n v="1567"/>
    <n v="4723.920000000001"/>
    <n v="169400"/>
  </r>
  <r>
    <s v="Kerala"/>
    <n v="88"/>
    <s v="DEVIKULAM"/>
    <s v="Idukki"/>
    <n v="3"/>
    <s v="Ganesan. S"/>
    <s v="MALE"/>
    <n v="49"/>
    <s v="SC"/>
    <s v="IND"/>
    <x v="1"/>
    <n v="4675"/>
    <n v="42"/>
    <n v="4717"/>
    <n v="4.07E-2"/>
    <n v="3543"/>
    <n v="145"/>
    <n v="1180.9800000000002"/>
    <n v="169400"/>
  </r>
  <r>
    <s v="Kerala"/>
    <n v="89"/>
    <s v="UDUMBANCHOLA"/>
    <s v="Idukki"/>
    <n v="1"/>
    <s v="M. M. Mani"/>
    <s v="MALE"/>
    <n v="76"/>
    <s v="GENERAL"/>
    <s v="CPI(M)"/>
    <x v="2"/>
    <n v="75938"/>
    <n v="1443"/>
    <n v="77381"/>
    <n v="0.61799999999999999"/>
    <n v="3506"/>
    <n v="2167"/>
    <n v="7738.1"/>
    <n v="167644"/>
  </r>
  <r>
    <s v="Kerala"/>
    <n v="89"/>
    <s v="UDUMBANCHOLA"/>
    <s v="Idukki"/>
    <n v="2"/>
    <s v="Adv. E.m. Augusthy"/>
    <s v="MALE"/>
    <n v="70"/>
    <s v="GENERAL"/>
    <s v="INC"/>
    <x v="0"/>
    <n v="38207"/>
    <n v="869"/>
    <n v="39076"/>
    <n v="0.31209999999999999"/>
    <n v="3506"/>
    <n v="1095"/>
    <n v="6190.4800000000005"/>
    <n v="167644"/>
  </r>
  <r>
    <s v="Kerala"/>
    <n v="89"/>
    <s v="UDUMBANCHOLA"/>
    <s v="Idukki"/>
    <n v="3"/>
    <s v="Santhosh Madhavan"/>
    <s v="MALE"/>
    <n v="45"/>
    <s v="GENERAL"/>
    <s v="BDJS"/>
    <x v="1"/>
    <n v="7121"/>
    <n v="87"/>
    <n v="7208"/>
    <n v="5.7599999999999998E-2"/>
    <n v="3506"/>
    <n v="202"/>
    <n v="1547.6200000000001"/>
    <n v="167644"/>
  </r>
  <r>
    <s v="Kerala"/>
    <n v="90"/>
    <s v="THODUPUZHA"/>
    <s v="Idukki"/>
    <n v="1"/>
    <s v="P J Joseph"/>
    <s v="MALE"/>
    <n v="79"/>
    <s v="GENERAL"/>
    <s v="KEC"/>
    <x v="0"/>
    <n v="64895"/>
    <n v="2600"/>
    <n v="67495"/>
    <n v="0.48630000000000001"/>
    <n v="4002"/>
    <n v="1947"/>
    <n v="3778.8800000000006"/>
    <n v="191364"/>
  </r>
  <r>
    <s v="Kerala"/>
    <n v="90"/>
    <s v="THODUPUZHA"/>
    <s v="Idukki"/>
    <n v="2"/>
    <s v="Prof. K I Antony"/>
    <s v="MALE"/>
    <n v="72"/>
    <s v="GENERAL"/>
    <s v="KEC(M)"/>
    <x v="2"/>
    <n v="45762"/>
    <n v="1474"/>
    <n v="47236"/>
    <n v="0.34029999999999999"/>
    <n v="4002"/>
    <n v="1362"/>
    <n v="4723.6000000000004"/>
    <n v="191364"/>
  </r>
  <r>
    <s v="Kerala"/>
    <n v="90"/>
    <s v="THODUPUZHA"/>
    <s v="Idukki"/>
    <n v="3"/>
    <s v="Shyamraj P"/>
    <s v="MALE"/>
    <n v="33"/>
    <s v="ST"/>
    <s v="BJP"/>
    <x v="1"/>
    <n v="20758"/>
    <n v="505"/>
    <n v="21263"/>
    <n v="0.1532"/>
    <n v="4002"/>
    <n v="614"/>
    <n v="944.72000000000014"/>
    <n v="191364"/>
  </r>
  <r>
    <s v="Kerala"/>
    <n v="91"/>
    <s v="IDUKKI"/>
    <s v="Idukki"/>
    <n v="1"/>
    <s v="Roshy Augustine"/>
    <s v="MALE"/>
    <n v="52"/>
    <s v="GENERAL"/>
    <s v="KEC(M)"/>
    <x v="2"/>
    <n v="61033"/>
    <n v="1335"/>
    <n v="62368"/>
    <n v="0.47479999999999994"/>
    <n v="3901"/>
    <n v="1853"/>
    <n v="6236.8"/>
    <n v="186503"/>
  </r>
  <r>
    <s v="Kerala"/>
    <n v="91"/>
    <s v="IDUKKI"/>
    <s v="Idukki"/>
    <n v="2"/>
    <s v="Adv. K Francis George"/>
    <s v="MALE"/>
    <n v="65"/>
    <s v="GENERAL"/>
    <s v="KEC"/>
    <x v="0"/>
    <n v="55439"/>
    <n v="1356"/>
    <n v="56795"/>
    <n v="0.43240000000000001"/>
    <n v="3901"/>
    <n v="1687"/>
    <n v="4989.4400000000005"/>
    <n v="186503"/>
  </r>
  <r>
    <s v="Kerala"/>
    <n v="91"/>
    <s v="IDUKKI"/>
    <s v="Idukki"/>
    <n v="3"/>
    <s v="Adv. Sangeetha Viswanathan"/>
    <s v="FEMALE"/>
    <n v="44"/>
    <s v="GENERAL"/>
    <s v="BDJS"/>
    <x v="1"/>
    <n v="9148"/>
    <n v="138"/>
    <n v="9286"/>
    <n v="7.0699999999999999E-2"/>
    <n v="3901"/>
    <n v="276"/>
    <n v="1247.3600000000001"/>
    <n v="186503"/>
  </r>
  <r>
    <s v="Kerala"/>
    <n v="92"/>
    <s v="PEERUMADE"/>
    <s v="Idukki"/>
    <n v="1"/>
    <s v="Vazhoor Soman"/>
    <s v="MALE"/>
    <n v="68"/>
    <s v="GENERAL"/>
    <s v="CPI"/>
    <x v="2"/>
    <n v="59518"/>
    <n v="623"/>
    <n v="60141"/>
    <n v="0.47249999999999998"/>
    <n v="3650"/>
    <n v="1725"/>
    <n v="6014.1"/>
    <n v="174514"/>
  </r>
  <r>
    <s v="Kerala"/>
    <n v="92"/>
    <s v="PEERUMADE"/>
    <s v="Idukki"/>
    <n v="2"/>
    <s v="Adv.syriac Thomas"/>
    <s v="MALE"/>
    <n v="56"/>
    <s v="GENERAL"/>
    <s v="INC"/>
    <x v="0"/>
    <n v="57601"/>
    <n v="705"/>
    <n v="58306"/>
    <n v="0.45810000000000001"/>
    <n v="3650"/>
    <n v="1673"/>
    <n v="4811.2800000000007"/>
    <n v="174514"/>
  </r>
  <r>
    <s v="Kerala"/>
    <n v="92"/>
    <s v="PEERUMADE"/>
    <s v="Idukki"/>
    <n v="3"/>
    <s v="Sreenagari Rajan"/>
    <s v="MALE"/>
    <n v="62"/>
    <s v="GENERAL"/>
    <s v="BJP"/>
    <x v="1"/>
    <n v="7085"/>
    <n v="41"/>
    <n v="7126"/>
    <n v="5.5999999999999994E-2"/>
    <n v="3650"/>
    <n v="205"/>
    <n v="1202.8200000000002"/>
    <n v="174514"/>
  </r>
  <r>
    <s v="Kerala"/>
    <n v="93"/>
    <s v="PALA"/>
    <s v="Kottayam"/>
    <n v="1"/>
    <s v="Mani C Kappen"/>
    <s v="MALE"/>
    <n v="64"/>
    <s v="GENERAL"/>
    <s v="IND"/>
    <x v="0"/>
    <n v="67638"/>
    <n v="2166"/>
    <n v="69804"/>
    <n v="0.50429999999999997"/>
    <n v="3870"/>
    <n v="1952"/>
    <n v="4354.0800000000008"/>
    <n v="185008"/>
  </r>
  <r>
    <s v="Kerala"/>
    <n v="93"/>
    <s v="PALA"/>
    <s v="Kottayam"/>
    <n v="2"/>
    <s v="Jose K. Mani"/>
    <s v="MALE"/>
    <n v="56"/>
    <s v="GENERAL"/>
    <s v="KEC(M)"/>
    <x v="2"/>
    <n v="52697"/>
    <n v="1729"/>
    <n v="54426"/>
    <n v="0.39319999999999999"/>
    <n v="3870"/>
    <n v="1522"/>
    <n v="5442.6"/>
    <n v="185008"/>
  </r>
  <r>
    <s v="Kerala"/>
    <n v="93"/>
    <s v="PALA"/>
    <s v="Kottayam"/>
    <n v="3"/>
    <s v="Prameeladevi .j"/>
    <s v="FEMALE"/>
    <n v="60"/>
    <s v="GENERAL"/>
    <s v="BJP"/>
    <x v="1"/>
    <n v="10533"/>
    <n v="336"/>
    <n v="10869"/>
    <n v="7.85E-2"/>
    <n v="3870"/>
    <n v="304"/>
    <n v="1088.5200000000002"/>
    <n v="185008"/>
  </r>
  <r>
    <s v="Kerala"/>
    <n v="94"/>
    <s v="KADUTHURUTHY"/>
    <s v="Kottayam"/>
    <n v="1"/>
    <s v="Adv. Mons Joseph"/>
    <s v="MALE"/>
    <n v="56"/>
    <s v="GENERAL"/>
    <s v="KEC"/>
    <x v="0"/>
    <n v="57856"/>
    <n v="1810"/>
    <n v="59666"/>
    <n v="0.45399999999999996"/>
    <n v="3930"/>
    <n v="1785"/>
    <n v="4432.8"/>
    <n v="187910"/>
  </r>
  <r>
    <s v="Kerala"/>
    <n v="94"/>
    <s v="KADUTHURUTHY"/>
    <s v="Kottayam"/>
    <n v="2"/>
    <s v="Stephen George"/>
    <s v="MALE"/>
    <n v="57"/>
    <s v="GENERAL"/>
    <s v="KEC(M)"/>
    <x v="2"/>
    <n v="53819"/>
    <n v="1591"/>
    <n v="55410"/>
    <n v="0.42170000000000002"/>
    <n v="3930"/>
    <n v="1658"/>
    <n v="5541"/>
    <n v="187910"/>
  </r>
  <r>
    <s v="Kerala"/>
    <n v="94"/>
    <s v="KADUTHURUTHY"/>
    <s v="Kottayam"/>
    <n v="3"/>
    <s v="Ligin Lal"/>
    <s v="MALE"/>
    <n v="38"/>
    <s v="GENERAL"/>
    <s v="BJP"/>
    <x v="1"/>
    <n v="11419"/>
    <n v="251"/>
    <n v="11670"/>
    <n v="8.8800000000000004E-2"/>
    <n v="3930"/>
    <n v="349"/>
    <n v="1108.2"/>
    <n v="187910"/>
  </r>
  <r>
    <s v="Kerala"/>
    <n v="94"/>
    <s v="KADUTHURUTHY"/>
    <s v="Kottayam"/>
    <n v="4"/>
    <s v="Vinod K Jose"/>
    <s v="MALE"/>
    <n v="47"/>
    <s v="GENERAL"/>
    <s v="IND"/>
    <x v="3"/>
    <n v="2386"/>
    <n v="39"/>
    <n v="2425"/>
    <n v="1.8500000000000003E-2"/>
    <n v="3930"/>
    <n v="73"/>
    <n v="0"/>
    <n v="187910"/>
  </r>
  <r>
    <s v="Kerala"/>
    <n v="95"/>
    <s v="VAIKOM"/>
    <s v="Kottayam"/>
    <n v="1"/>
    <s v="C.k Asha"/>
    <s v="FEMALE"/>
    <n v="44"/>
    <s v="SC"/>
    <s v="CPI"/>
    <x v="2"/>
    <n v="69483"/>
    <n v="1905"/>
    <n v="71388"/>
    <n v="0.55959999999999999"/>
    <n v="3447"/>
    <n v="1929"/>
    <n v="7138.8"/>
    <n v="164791"/>
  </r>
  <r>
    <s v="Kerala"/>
    <n v="95"/>
    <s v="VAIKOM"/>
    <s v="Kottayam"/>
    <n v="2"/>
    <s v="Dr.p.r Sona"/>
    <s v="FEMALE"/>
    <n v="42"/>
    <s v="SC"/>
    <s v="INC"/>
    <x v="0"/>
    <n v="41108"/>
    <n v="1158"/>
    <n v="42266"/>
    <n v="0.33130000000000004"/>
    <n v="3447"/>
    <n v="1142"/>
    <n v="5711.0400000000009"/>
    <n v="164791"/>
  </r>
  <r>
    <s v="Kerala"/>
    <n v="95"/>
    <s v="VAIKOM"/>
    <s v="Kottayam"/>
    <n v="3"/>
    <s v="Ajitha Sabu"/>
    <s v="FEMALE"/>
    <n v="49"/>
    <s v="SC"/>
    <s v="BDJS"/>
    <x v="1"/>
    <n v="11708"/>
    <n v="245"/>
    <n v="11953"/>
    <n v="9.3699999999999992E-2"/>
    <n v="3447"/>
    <n v="323"/>
    <n v="1427.7600000000002"/>
    <n v="164791"/>
  </r>
  <r>
    <s v="Kerala"/>
    <n v="96"/>
    <s v="ETTUMANOOR"/>
    <s v="Kottayam"/>
    <n v="1"/>
    <s v="V N Vasavan"/>
    <s v="MALE"/>
    <n v="66"/>
    <s v="GENERAL"/>
    <s v="CPI(M)"/>
    <x v="2"/>
    <n v="56632"/>
    <n v="1657"/>
    <n v="58289"/>
    <n v="0.46200000000000002"/>
    <n v="3519"/>
    <n v="1626"/>
    <n v="5828.9000000000005"/>
    <n v="168266"/>
  </r>
  <r>
    <s v="Kerala"/>
    <n v="96"/>
    <s v="ETTUMANOOR"/>
    <s v="Kottayam"/>
    <n v="2"/>
    <s v="Adv. Prince Lukose"/>
    <s v="MALE"/>
    <n v="49"/>
    <s v="GENERAL"/>
    <s v="KEC"/>
    <x v="0"/>
    <n v="42598"/>
    <n v="1388"/>
    <n v="43986"/>
    <n v="0.34860000000000002"/>
    <n v="3519"/>
    <n v="1227"/>
    <n v="4663.1200000000008"/>
    <n v="168266"/>
  </r>
  <r>
    <s v="Kerala"/>
    <n v="96"/>
    <s v="ETTUMANOOR"/>
    <s v="Kottayam"/>
    <n v="3"/>
    <s v="T N Harikumar"/>
    <s v="MALE"/>
    <n v="46"/>
    <s v="GENERAL"/>
    <s v="BJP"/>
    <x v="1"/>
    <n v="13401"/>
    <n v="345"/>
    <n v="13746"/>
    <n v="0.109"/>
    <n v="3519"/>
    <n v="384"/>
    <n v="1165.7800000000002"/>
    <n v="168266"/>
  </r>
  <r>
    <s v="Kerala"/>
    <n v="96"/>
    <s v="ETTUMANOOR"/>
    <s v="Kottayam"/>
    <n v="4"/>
    <s v="Lathika Subhash"/>
    <s v="FEMALE"/>
    <n v="56"/>
    <s v="GENERAL"/>
    <s v="IND"/>
    <x v="3"/>
    <n v="7410"/>
    <n v="214"/>
    <n v="7624"/>
    <n v="6.0400000000000002E-2"/>
    <n v="3519"/>
    <n v="213"/>
    <n v="0"/>
    <n v="168266"/>
  </r>
  <r>
    <s v="Kerala"/>
    <n v="97"/>
    <s v="KOTTAYAM"/>
    <s v="Kottayam"/>
    <n v="1"/>
    <s v="Thiruvanchoor Radhakrishnan"/>
    <s v="MALE"/>
    <n v="71"/>
    <s v="GENERAL"/>
    <s v="INC"/>
    <x v="0"/>
    <n v="64309"/>
    <n v="1092"/>
    <n v="65401"/>
    <n v="0.53720000000000001"/>
    <n v="3460"/>
    <n v="1859"/>
    <n v="3732.6400000000003"/>
    <n v="165404"/>
  </r>
  <r>
    <s v="Kerala"/>
    <n v="97"/>
    <s v="KOTTAYAM"/>
    <s v="Kottayam"/>
    <n v="2"/>
    <s v="Adv.k.anilkumar"/>
    <s v="MALE"/>
    <n v="57"/>
    <s v="GENERAL"/>
    <s v="CPI(M)"/>
    <x v="2"/>
    <n v="45974"/>
    <n v="684"/>
    <n v="46658"/>
    <n v="0.38329999999999997"/>
    <n v="3460"/>
    <n v="1327"/>
    <n v="4665.8"/>
    <n v="165404"/>
  </r>
  <r>
    <s v="Kerala"/>
    <n v="97"/>
    <s v="KOTTAYAM"/>
    <s v="Kottayam"/>
    <n v="3"/>
    <s v="Minerva Mohan"/>
    <s v="FEMALE"/>
    <n v="63"/>
    <s v="GENERAL"/>
    <s v="BJP"/>
    <x v="1"/>
    <n v="8501"/>
    <n v="110"/>
    <n v="8611"/>
    <n v="7.0699999999999999E-2"/>
    <n v="3460"/>
    <n v="245"/>
    <n v="933.16000000000008"/>
    <n v="165404"/>
  </r>
  <r>
    <s v="Kerala"/>
    <n v="98"/>
    <s v="PUTHUPPALLY"/>
    <s v="Kottayam"/>
    <n v="1"/>
    <s v="Oommen Chandy"/>
    <s v="MALE"/>
    <n v="77"/>
    <s v="GENERAL"/>
    <s v="INC"/>
    <x v="0"/>
    <n v="61606"/>
    <n v="1766"/>
    <n v="63372"/>
    <n v="0.48080000000000001"/>
    <n v="3683"/>
    <n v="1771"/>
    <n v="4346.2400000000007"/>
    <n v="176103"/>
  </r>
  <r>
    <s v="Kerala"/>
    <n v="98"/>
    <s v="PUTHUPPALLY"/>
    <s v="Kottayam"/>
    <n v="2"/>
    <s v="Jaick C Thomas"/>
    <s v="MALE"/>
    <n v="30"/>
    <s v="GENERAL"/>
    <s v="CPI(M)"/>
    <x v="2"/>
    <n v="53379"/>
    <n v="949"/>
    <n v="54328"/>
    <n v="0.41220000000000001"/>
    <n v="3683"/>
    <n v="1519"/>
    <n v="5432.8"/>
    <n v="176103"/>
  </r>
  <r>
    <s v="Kerala"/>
    <n v="98"/>
    <s v="PUTHUPPALLY"/>
    <s v="Kottayam"/>
    <n v="3"/>
    <s v="N Hari"/>
    <s v="MALE"/>
    <n v="43"/>
    <s v="GENERAL"/>
    <s v="BJP"/>
    <x v="1"/>
    <n v="11495"/>
    <n v="199"/>
    <n v="11694"/>
    <n v="8.8699999999999987E-2"/>
    <n v="3683"/>
    <n v="327"/>
    <n v="1086.5600000000002"/>
    <n v="176103"/>
  </r>
  <r>
    <s v="Kerala"/>
    <n v="99"/>
    <s v="CHANGANASSERY"/>
    <s v="Kottayam"/>
    <n v="1"/>
    <s v="Adv. Job Maichil"/>
    <s v="MALE"/>
    <n v="55"/>
    <s v="GENERAL"/>
    <s v="KEC(M)"/>
    <x v="2"/>
    <n v="54244"/>
    <n v="1181"/>
    <n v="55425"/>
    <n v="0.44850000000000001"/>
    <n v="3592"/>
    <n v="1612"/>
    <n v="5542.5"/>
    <n v="171743"/>
  </r>
  <r>
    <s v="Kerala"/>
    <n v="99"/>
    <s v="CHANGANASSERY"/>
    <s v="Kottayam"/>
    <n v="2"/>
    <s v="V. J. Laly"/>
    <s v="MALE"/>
    <n v="58"/>
    <s v="GENERAL"/>
    <s v="KEC"/>
    <x v="0"/>
    <n v="47997"/>
    <n v="1369"/>
    <n v="49366"/>
    <n v="0.39939999999999998"/>
    <n v="3592"/>
    <n v="1435"/>
    <n v="4434"/>
    <n v="171743"/>
  </r>
  <r>
    <s v="Kerala"/>
    <n v="99"/>
    <s v="CHANGANASSERY"/>
    <s v="Kottayam"/>
    <n v="3"/>
    <s v="Adv G Raman Nair"/>
    <s v="MALE"/>
    <n v="69"/>
    <s v="GENERAL"/>
    <s v="BJP"/>
    <x v="1"/>
    <n v="14106"/>
    <n v="385"/>
    <n v="14491"/>
    <n v="0.1173"/>
    <n v="3592"/>
    <n v="422"/>
    <n v="1108.5"/>
    <n v="171743"/>
  </r>
  <r>
    <s v="Kerala"/>
    <n v="100"/>
    <s v="KANJIRAPPALLY"/>
    <s v="Kottayam"/>
    <n v="1"/>
    <s v="Dr.n.jayaraj"/>
    <s v="MALE"/>
    <n v="65"/>
    <s v="GENERAL"/>
    <s v="KEC(M)"/>
    <x v="2"/>
    <n v="59151"/>
    <n v="1148"/>
    <n v="60299"/>
    <n v="0.43790000000000001"/>
    <n v="3909"/>
    <n v="1712"/>
    <n v="6029.9000000000005"/>
    <n v="186904"/>
  </r>
  <r>
    <s v="Kerala"/>
    <n v="100"/>
    <s v="KANJIRAPPALLY"/>
    <s v="Kottayam"/>
    <n v="2"/>
    <s v="Joseph Vazhackan"/>
    <s v="MALE"/>
    <n v="64"/>
    <s v="GENERAL"/>
    <s v="INC"/>
    <x v="0"/>
    <n v="45296"/>
    <n v="1300"/>
    <n v="46596"/>
    <n v="0.33840000000000003"/>
    <n v="3909"/>
    <n v="1323"/>
    <n v="4823.920000000001"/>
    <n v="186904"/>
  </r>
  <r>
    <s v="Kerala"/>
    <n v="100"/>
    <s v="KANJIRAPPALLY"/>
    <s v="Kottayam"/>
    <n v="3"/>
    <s v="Alphons Kannanthanam"/>
    <s v="MALE"/>
    <n v="67"/>
    <s v="GENERAL"/>
    <s v="BJP"/>
    <x v="1"/>
    <n v="28568"/>
    <n v="589"/>
    <n v="29157"/>
    <n v="0.21170000000000003"/>
    <n v="3909"/>
    <n v="828"/>
    <n v="1205.9800000000002"/>
    <n v="186904"/>
  </r>
  <r>
    <s v="Kerala"/>
    <n v="101"/>
    <s v="POONJAR"/>
    <s v="Kottayam"/>
    <n v="1"/>
    <s v="Adv. Sebastian Kulathunkal"/>
    <s v="MALE"/>
    <n v="55"/>
    <s v="GENERAL"/>
    <s v="KEC(M)"/>
    <x v="2"/>
    <n v="57630"/>
    <n v="1038"/>
    <n v="58668"/>
    <n v="0.4194"/>
    <n v="3958"/>
    <n v="1660"/>
    <n v="5866.8"/>
    <n v="189258"/>
  </r>
  <r>
    <s v="Kerala"/>
    <n v="101"/>
    <s v="POONJAR"/>
    <s v="Kottayam"/>
    <n v="2"/>
    <s v="P.c.george Plathottam"/>
    <s v="MALE"/>
    <n v="70"/>
    <s v="GENERAL"/>
    <s v="KJPS"/>
    <x v="3"/>
    <n v="41049"/>
    <n v="802"/>
    <n v="41851"/>
    <n v="0.29920000000000002"/>
    <n v="3958"/>
    <n v="1185"/>
    <n v="0"/>
    <n v="189258"/>
  </r>
  <r>
    <s v="Kerala"/>
    <n v="101"/>
    <s v="POONJAR"/>
    <s v="Kottayam"/>
    <n v="3"/>
    <s v="Adv. Tomy Kallany"/>
    <s v="MALE"/>
    <n v="62"/>
    <s v="GENERAL"/>
    <s v="INC"/>
    <x v="0"/>
    <n v="33694"/>
    <n v="939"/>
    <n v="34633"/>
    <n v="0.24760000000000001"/>
    <n v="3958"/>
    <n v="981"/>
    <n v="4693.4400000000005"/>
    <n v="189258"/>
  </r>
  <r>
    <s v="Kerala"/>
    <n v="101"/>
    <s v="POONJAR"/>
    <s v="Kottayam"/>
    <n v="4"/>
    <s v="M. P. Sen"/>
    <s v="MALE"/>
    <n v="56"/>
    <s v="GENERAL"/>
    <s v="BDJS"/>
    <x v="1"/>
    <n v="2928"/>
    <n v="37"/>
    <n v="2965"/>
    <n v="2.12E-2"/>
    <n v="3958"/>
    <n v="84"/>
    <n v="1173.3600000000001"/>
    <n v="189258"/>
  </r>
  <r>
    <s v="Kerala"/>
    <n v="102"/>
    <s v="AROOR"/>
    <s v="Alappuzha"/>
    <n v="1"/>
    <s v="Daleema"/>
    <s v="FEMALE"/>
    <n v="55"/>
    <s v="GENERAL"/>
    <s v="CPI(M)"/>
    <x v="2"/>
    <n v="73865"/>
    <n v="1752"/>
    <n v="75617"/>
    <n v="0.4597"/>
    <n v="4188"/>
    <n v="1926"/>
    <n v="7561.7000000000007"/>
    <n v="200211"/>
  </r>
  <r>
    <s v="Kerala"/>
    <n v="102"/>
    <s v="AROOR"/>
    <s v="Alappuzha"/>
    <n v="2"/>
    <s v="Adv. Shanimol Osman"/>
    <s v="FEMALE"/>
    <n v="54"/>
    <s v="GENERAL"/>
    <s v="INC"/>
    <x v="0"/>
    <n v="67023"/>
    <n v="1581"/>
    <n v="68604"/>
    <n v="0.41710000000000003"/>
    <n v="4188"/>
    <n v="1747"/>
    <n v="6049.3600000000006"/>
    <n v="200211"/>
  </r>
  <r>
    <s v="Kerala"/>
    <n v="102"/>
    <s v="AROOR"/>
    <s v="Alappuzha"/>
    <n v="3"/>
    <s v="Aniyappan"/>
    <s v="MALE"/>
    <n v="49"/>
    <s v="GENERAL"/>
    <s v="BDJS"/>
    <x v="1"/>
    <n v="17233"/>
    <n v="246"/>
    <n v="17479"/>
    <n v="0.10630000000000001"/>
    <n v="4188"/>
    <n v="446"/>
    <n v="1512.3400000000001"/>
    <n v="200211"/>
  </r>
  <r>
    <s v="Kerala"/>
    <n v="103"/>
    <s v="CHERTHALA"/>
    <s v="Alappuzha"/>
    <n v="1"/>
    <s v="P Prasad"/>
    <s v="MALE"/>
    <n v="51"/>
    <s v="GENERAL"/>
    <s v="CPI"/>
    <x v="2"/>
    <n v="80876"/>
    <n v="2826"/>
    <n v="83702"/>
    <n v="0.47"/>
    <n v="4469"/>
    <n v="2101"/>
    <n v="8370.2000000000007"/>
    <n v="213687"/>
  </r>
  <r>
    <s v="Kerala"/>
    <n v="103"/>
    <s v="CHERTHALA"/>
    <s v="Alappuzha"/>
    <n v="2"/>
    <s v="Adv.s Sarath"/>
    <s v="MALE"/>
    <n v="37"/>
    <s v="GENERAL"/>
    <s v="INC"/>
    <x v="0"/>
    <n v="74886"/>
    <n v="2668"/>
    <n v="77554"/>
    <n v="0.4355"/>
    <n v="4469"/>
    <n v="1947"/>
    <n v="6696.1600000000008"/>
    <n v="213687"/>
  </r>
  <r>
    <s v="Kerala"/>
    <n v="103"/>
    <s v="CHERTHALA"/>
    <s v="Alappuzha"/>
    <n v="3"/>
    <s v="Adv.p S Jyothis"/>
    <s v="MALE"/>
    <n v="54"/>
    <s v="GENERAL"/>
    <s v="BDJS"/>
    <x v="1"/>
    <n v="14254"/>
    <n v="308"/>
    <n v="14562"/>
    <n v="8.1799999999999998E-2"/>
    <n v="4469"/>
    <n v="366"/>
    <n v="1674.0400000000002"/>
    <n v="213687"/>
  </r>
  <r>
    <s v="Kerala"/>
    <n v="104"/>
    <s v="ALAPPUZHA"/>
    <s v="Alappuzha"/>
    <n v="1"/>
    <s v="P.p Chitharanjan"/>
    <s v="MALE"/>
    <n v="58"/>
    <s v="GENERAL"/>
    <s v="CPI(M)"/>
    <x v="2"/>
    <n v="71262"/>
    <n v="2150"/>
    <n v="73412"/>
    <n v="0.46329999999999999"/>
    <n v="4233"/>
    <n v="1962"/>
    <n v="7341.2000000000007"/>
    <n v="202381"/>
  </r>
  <r>
    <s v="Kerala"/>
    <n v="104"/>
    <s v="ALAPPUZHA"/>
    <s v="Alappuzha"/>
    <n v="2"/>
    <s v="Dr.k.s Manoj"/>
    <s v="MALE"/>
    <n v="50"/>
    <s v="GENERAL"/>
    <s v="INC"/>
    <x v="0"/>
    <n v="60095"/>
    <n v="1673"/>
    <n v="61768"/>
    <n v="0.38979999999999998"/>
    <n v="4233"/>
    <n v="1651"/>
    <n v="5872.9600000000009"/>
    <n v="202381"/>
  </r>
  <r>
    <s v="Kerala"/>
    <n v="104"/>
    <s v="ALAPPUZHA"/>
    <s v="Alappuzha"/>
    <n v="3"/>
    <s v="Sandeep Vachaspati"/>
    <s v="MALE"/>
    <n v="41"/>
    <s v="GENERAL"/>
    <s v="BJP"/>
    <x v="1"/>
    <n v="21204"/>
    <n v="446"/>
    <n v="21650"/>
    <n v="0.1366"/>
    <n v="4233"/>
    <n v="579"/>
    <n v="1468.2400000000002"/>
    <n v="202381"/>
  </r>
  <r>
    <s v="Kerala"/>
    <n v="105"/>
    <s v="AMBALAPUZHA"/>
    <s v="Alappuzha"/>
    <n v="1"/>
    <s v="H.salam"/>
    <s v="MALE"/>
    <n v="48"/>
    <s v="GENERAL"/>
    <s v="CPI(M)"/>
    <x v="2"/>
    <n v="59602"/>
    <n v="1763"/>
    <n v="61365"/>
    <n v="0.44789999999999996"/>
    <n v="3747"/>
    <n v="1679"/>
    <n v="6136.5"/>
    <n v="179148"/>
  </r>
  <r>
    <s v="Kerala"/>
    <n v="105"/>
    <s v="AMBALAPUZHA"/>
    <s v="Alappuzha"/>
    <n v="2"/>
    <s v="Adv.m.liju"/>
    <s v="MALE"/>
    <n v="41"/>
    <s v="GENERAL"/>
    <s v="INC"/>
    <x v="0"/>
    <n v="48841"/>
    <n v="1399"/>
    <n v="50240"/>
    <n v="0.36670000000000003"/>
    <n v="3747"/>
    <n v="1375"/>
    <n v="4909.2"/>
    <n v="179148"/>
  </r>
  <r>
    <s v="Kerala"/>
    <n v="105"/>
    <s v="AMBALAPUZHA"/>
    <s v="Alappuzha"/>
    <n v="3"/>
    <s v="Anoop Antony"/>
    <s v="MALE"/>
    <n v="36"/>
    <s v="GENERAL"/>
    <s v="BJP"/>
    <x v="1"/>
    <n v="21974"/>
    <n v="415"/>
    <n v="22389"/>
    <n v="0.16339999999999999"/>
    <n v="3747"/>
    <n v="613"/>
    <n v="1227.3"/>
    <n v="179148"/>
  </r>
  <r>
    <s v="Kerala"/>
    <n v="105"/>
    <s v="AMBALAPUZHA"/>
    <s v="Alappuzha"/>
    <n v="4"/>
    <s v="M.m.thahir"/>
    <s v="MALE"/>
    <n v="29"/>
    <s v="GENERAL"/>
    <s v="SDPI"/>
    <x v="3"/>
    <n v="1672"/>
    <n v="18"/>
    <n v="1690"/>
    <n v="1.23E-2"/>
    <n v="3747"/>
    <n v="47"/>
    <n v="0"/>
    <n v="179148"/>
  </r>
  <r>
    <s v="Kerala"/>
    <n v="106"/>
    <s v="KUTTANAD"/>
    <s v="Alappuzha"/>
    <n v="1"/>
    <s v="Thomas K Thomas"/>
    <s v="MALE"/>
    <n v="63"/>
    <s v="GENERAL"/>
    <s v="NCP"/>
    <x v="2"/>
    <n v="55532"/>
    <n v="1847"/>
    <n v="57379"/>
    <n v="0.45669999999999999"/>
    <n v="3529"/>
    <n v="1612"/>
    <n v="5737.9000000000005"/>
    <n v="168723"/>
  </r>
  <r>
    <s v="Kerala"/>
    <n v="106"/>
    <s v="KUTTANAD"/>
    <s v="Alappuzha"/>
    <n v="2"/>
    <s v="Adv. Jacob Abraham"/>
    <s v="MALE"/>
    <n v="64"/>
    <s v="GENERAL"/>
    <s v="KEC"/>
    <x v="0"/>
    <n v="49876"/>
    <n v="1987"/>
    <n v="51863"/>
    <n v="0.4128"/>
    <n v="3529"/>
    <n v="1457"/>
    <n v="4590.3200000000006"/>
    <n v="168723"/>
  </r>
  <r>
    <s v="Kerala"/>
    <n v="106"/>
    <s v="KUTTANAD"/>
    <s v="Alappuzha"/>
    <n v="3"/>
    <s v="Thampi Mettuthara"/>
    <s v="MALE"/>
    <n v="51"/>
    <s v="GENERAL"/>
    <s v="BDJS"/>
    <x v="1"/>
    <n v="14551"/>
    <n v="395"/>
    <n v="14946"/>
    <n v="0.11900000000000001"/>
    <n v="3529"/>
    <n v="420"/>
    <n v="1147.5800000000002"/>
    <n v="168723"/>
  </r>
  <r>
    <s v="Kerala"/>
    <n v="107"/>
    <s v="HARIPAD"/>
    <s v="Alappuzha"/>
    <n v="1"/>
    <s v="Ramesh Chennithala"/>
    <s v="MALE"/>
    <n v="64"/>
    <s v="GENERAL"/>
    <s v="INC"/>
    <x v="0"/>
    <n v="70056"/>
    <n v="2712"/>
    <n v="72768"/>
    <n v="0.48310000000000003"/>
    <n v="4133"/>
    <n v="1997"/>
    <n v="4728.1600000000008"/>
    <n v="197598"/>
  </r>
  <r>
    <s v="Kerala"/>
    <n v="107"/>
    <s v="HARIPAD"/>
    <s v="Alappuzha"/>
    <n v="2"/>
    <s v="Adv. R. Sajilal"/>
    <s v="MALE"/>
    <n v="43"/>
    <s v="GENERAL"/>
    <s v="CPI"/>
    <x v="2"/>
    <n v="57251"/>
    <n v="1851"/>
    <n v="59102"/>
    <n v="0.39240000000000003"/>
    <n v="4133"/>
    <n v="1622"/>
    <n v="5910.2000000000007"/>
    <n v="197598"/>
  </r>
  <r>
    <s v="Kerala"/>
    <n v="107"/>
    <s v="HARIPAD"/>
    <s v="Alappuzha"/>
    <n v="3"/>
    <s v="K. Soman"/>
    <s v="MALE"/>
    <n v="55"/>
    <s v="GENERAL"/>
    <s v="BJP"/>
    <x v="1"/>
    <n v="17441"/>
    <n v="449"/>
    <n v="17890"/>
    <n v="0.1188"/>
    <n v="4133"/>
    <n v="492"/>
    <n v="1182.0400000000002"/>
    <n v="197598"/>
  </r>
  <r>
    <s v="Kerala"/>
    <n v="108"/>
    <s v="KAYAMKULAM"/>
    <s v="Alappuzha"/>
    <n v="1"/>
    <s v="Adv. U. Prathibha"/>
    <s v="FEMALE"/>
    <n v="43"/>
    <s v="GENERAL"/>
    <s v="CPI(M)"/>
    <x v="2"/>
    <n v="75173"/>
    <n v="2175"/>
    <n v="77348"/>
    <n v="0.47970000000000002"/>
    <n v="4493"/>
    <n v="2156"/>
    <n v="7734.8"/>
    <n v="214839"/>
  </r>
  <r>
    <s v="Kerala"/>
    <n v="108"/>
    <s v="KAYAMKULAM"/>
    <s v="Alappuzha"/>
    <n v="2"/>
    <s v="Aritha Babu"/>
    <s v="FEMALE"/>
    <n v="26"/>
    <s v="GENERAL"/>
    <s v="INC"/>
    <x v="0"/>
    <n v="69044"/>
    <n v="2006"/>
    <n v="71050"/>
    <n v="0.44060000000000005"/>
    <n v="4493"/>
    <n v="1980"/>
    <n v="6187.84"/>
    <n v="214839"/>
  </r>
  <r>
    <s v="Kerala"/>
    <n v="108"/>
    <s v="KAYAMKULAM"/>
    <s v="Alappuzha"/>
    <n v="3"/>
    <s v="Pradeeplal"/>
    <s v="MALE"/>
    <n v="57"/>
    <s v="GENERAL"/>
    <s v="BDJS"/>
    <x v="1"/>
    <n v="11087"/>
    <n v="326"/>
    <n v="11413"/>
    <n v="7.0800000000000002E-2"/>
    <n v="4493"/>
    <n v="319"/>
    <n v="1546.96"/>
    <n v="214839"/>
  </r>
  <r>
    <s v="Kerala"/>
    <n v="109"/>
    <s v="MAVELIKARA"/>
    <s v="Alappuzha"/>
    <n v="1"/>
    <s v="M S Arun Kumar"/>
    <s v="MALE"/>
    <n v="31"/>
    <s v="SC"/>
    <s v="CPI(M)"/>
    <x v="2"/>
    <n v="69623"/>
    <n v="2120"/>
    <n v="71743"/>
    <n v="0.47609999999999997"/>
    <n v="4309"/>
    <n v="2052"/>
    <n v="7174.3"/>
    <n v="206012"/>
  </r>
  <r>
    <s v="Kerala"/>
    <n v="109"/>
    <s v="MAVELIKARA"/>
    <s v="Alappuzha"/>
    <n v="2"/>
    <s v="K K Shaju"/>
    <s v="MALE"/>
    <n v="58"/>
    <s v="SC"/>
    <s v="INC"/>
    <x v="0"/>
    <n v="45246"/>
    <n v="1780"/>
    <n v="47026"/>
    <n v="0.31209999999999999"/>
    <n v="4309"/>
    <n v="1345"/>
    <n v="5739.4400000000005"/>
    <n v="206012"/>
  </r>
  <r>
    <s v="Kerala"/>
    <n v="109"/>
    <s v="MAVELIKARA"/>
    <s v="Alappuzha"/>
    <n v="3"/>
    <s v="K Sanju"/>
    <s v="MALE"/>
    <n v="43"/>
    <s v="SC"/>
    <s v="BJP"/>
    <x v="1"/>
    <n v="30215"/>
    <n v="740"/>
    <n v="30955"/>
    <n v="0.2054"/>
    <n v="4309"/>
    <n v="886"/>
    <n v="1434.8600000000001"/>
    <n v="206012"/>
  </r>
  <r>
    <s v="Kerala"/>
    <n v="110"/>
    <s v="CHENGANNUR"/>
    <s v="Alappuzha"/>
    <n v="1"/>
    <s v="Saji Cherian"/>
    <s v="MALE"/>
    <n v="55"/>
    <s v="GENERAL"/>
    <s v="CPI(M)"/>
    <x v="2"/>
    <n v="69501"/>
    <n v="2001"/>
    <n v="71502"/>
    <n v="0.48580000000000001"/>
    <n v="4361"/>
    <n v="2119"/>
    <n v="7150.2000000000007"/>
    <n v="208498"/>
  </r>
  <r>
    <s v="Kerala"/>
    <n v="110"/>
    <s v="CHENGANNUR"/>
    <s v="Alappuzha"/>
    <n v="2"/>
    <s v="M. Murali"/>
    <s v="MALE"/>
    <n v="67"/>
    <s v="GENERAL"/>
    <s v="INC"/>
    <x v="0"/>
    <n v="38099"/>
    <n v="1310"/>
    <n v="39409"/>
    <n v="0.26780000000000004"/>
    <n v="4361"/>
    <n v="1168"/>
    <n v="5720.1600000000008"/>
    <n v="208498"/>
  </r>
  <r>
    <s v="Kerala"/>
    <n v="110"/>
    <s v="CHENGANNUR"/>
    <s v="Alappuzha"/>
    <n v="3"/>
    <s v="M. V. Gopakumar"/>
    <s v="MALE"/>
    <n v="48"/>
    <s v="GENERAL"/>
    <s v="BJP"/>
    <x v="1"/>
    <n v="33789"/>
    <n v="831"/>
    <n v="34620"/>
    <n v="0.23519999999999999"/>
    <n v="4361"/>
    <n v="1026"/>
    <n v="1430.0400000000002"/>
    <n v="208498"/>
  </r>
  <r>
    <s v="Kerala"/>
    <n v="111"/>
    <s v="THIRUVALLA"/>
    <s v="Pathanamthitta"/>
    <n v="1"/>
    <s v="Adv. Mathew T Thomas"/>
    <s v="MALE"/>
    <n v="59"/>
    <s v="GENERAL"/>
    <s v="JD(S)"/>
    <x v="2"/>
    <n v="60036"/>
    <n v="2142"/>
    <n v="62178"/>
    <n v="0.4456"/>
    <n v="4440"/>
    <n v="1979"/>
    <n v="6217.8"/>
    <n v="212288"/>
  </r>
  <r>
    <s v="Kerala"/>
    <n v="111"/>
    <s v="THIRUVALLA"/>
    <s v="Pathanamthitta"/>
    <n v="2"/>
    <s v="Kunju Koshy Paul"/>
    <s v="MALE"/>
    <n v="61"/>
    <s v="GENERAL"/>
    <s v="KEC"/>
    <x v="0"/>
    <n v="48665"/>
    <n v="2092"/>
    <n v="50757"/>
    <n v="0.36369999999999997"/>
    <n v="4440"/>
    <n v="1615"/>
    <n v="4974.2400000000007"/>
    <n v="212288"/>
  </r>
  <r>
    <s v="Kerala"/>
    <n v="111"/>
    <s v="THIRUVALLA"/>
    <s v="Pathanamthitta"/>
    <n v="3"/>
    <s v="Ashokan Kulanada"/>
    <s v="MALE"/>
    <n v="56"/>
    <s v="GENERAL"/>
    <s v="BJP"/>
    <x v="1"/>
    <n v="21954"/>
    <n v="720"/>
    <n v="22674"/>
    <n v="0.16250000000000001"/>
    <n v="4440"/>
    <n v="722"/>
    <n v="1243.5600000000002"/>
    <n v="212288"/>
  </r>
  <r>
    <s v="Kerala"/>
    <n v="112"/>
    <s v="RANNI"/>
    <s v="Pathanamthitta"/>
    <n v="1"/>
    <s v="Adv. Pramod Narayan"/>
    <s v="MALE"/>
    <n v="44"/>
    <s v="GENERAL"/>
    <s v="KEC(M)"/>
    <x v="2"/>
    <n v="51111"/>
    <n v="1558"/>
    <n v="52669"/>
    <n v="0.41220000000000001"/>
    <n v="4059"/>
    <n v="1674"/>
    <n v="5266.9000000000005"/>
    <n v="194086"/>
  </r>
  <r>
    <s v="Kerala"/>
    <n v="112"/>
    <s v="RANNI"/>
    <s v="Pathanamthitta"/>
    <n v="2"/>
    <s v="Rinku Cherian"/>
    <s v="MALE"/>
    <n v="46"/>
    <s v="GENERAL"/>
    <s v="INC"/>
    <x v="0"/>
    <n v="49398"/>
    <n v="1986"/>
    <n v="51384"/>
    <n v="0.40210000000000001"/>
    <n v="4059"/>
    <n v="1633"/>
    <n v="4213.5200000000004"/>
    <n v="194086"/>
  </r>
  <r>
    <s v="Kerala"/>
    <n v="112"/>
    <s v="RANNI"/>
    <s v="Pathanamthitta"/>
    <n v="3"/>
    <s v="K. Padmakumar"/>
    <s v="MALE"/>
    <n v="56"/>
    <s v="GENERAL"/>
    <s v="BDJS"/>
    <x v="1"/>
    <n v="19043"/>
    <n v="544"/>
    <n v="19587"/>
    <n v="0.15329999999999999"/>
    <n v="4059"/>
    <n v="623"/>
    <n v="1053.3800000000001"/>
    <n v="194086"/>
  </r>
  <r>
    <s v="Kerala"/>
    <n v="113"/>
    <s v="ARANMULA"/>
    <s v="Pathanamthitta"/>
    <n v="1"/>
    <s v="Veena George"/>
    <s v="FEMALE"/>
    <n v="44"/>
    <s v="GENERAL"/>
    <s v="CPI(M)"/>
    <x v="2"/>
    <n v="72192"/>
    <n v="2758"/>
    <n v="74950"/>
    <n v="0.46299999999999997"/>
    <n v="4979"/>
    <n v="2306"/>
    <n v="7495"/>
    <n v="238077"/>
  </r>
  <r>
    <s v="Kerala"/>
    <n v="113"/>
    <s v="ARANMULA"/>
    <s v="Pathanamthitta"/>
    <n v="2"/>
    <s v="Adv. K. Sivadasan Nair"/>
    <s v="MALE"/>
    <n v="72"/>
    <s v="GENERAL"/>
    <s v="INC"/>
    <x v="0"/>
    <n v="53142"/>
    <n v="2805"/>
    <n v="55947"/>
    <n v="0.34560000000000002"/>
    <n v="4979"/>
    <n v="1721"/>
    <n v="5996"/>
    <n v="238077"/>
  </r>
  <r>
    <s v="Kerala"/>
    <n v="113"/>
    <s v="ARANMULA"/>
    <s v="Pathanamthitta"/>
    <n v="3"/>
    <s v="Biju Mathew"/>
    <s v="MALE"/>
    <n v="46"/>
    <s v="GENERAL"/>
    <s v="BJP"/>
    <x v="1"/>
    <n v="28226"/>
    <n v="873"/>
    <n v="29099"/>
    <n v="0.17980000000000002"/>
    <n v="4979"/>
    <n v="896"/>
    <n v="1499"/>
    <n v="238077"/>
  </r>
  <r>
    <s v="Kerala"/>
    <n v="114"/>
    <s v="KONNI"/>
    <s v="Pathanamthitta"/>
    <n v="1"/>
    <s v="Adv. K.u Jenish Kumar"/>
    <s v="MALE"/>
    <n v="37"/>
    <s v="GENERAL"/>
    <s v="CPI(M)"/>
    <x v="2"/>
    <n v="60166"/>
    <n v="2152"/>
    <n v="62318"/>
    <n v="0.41619999999999996"/>
    <n v="4261"/>
    <n v="1774"/>
    <n v="6231.8"/>
    <n v="203737"/>
  </r>
  <r>
    <s v="Kerala"/>
    <n v="114"/>
    <s v="KONNI"/>
    <s v="Pathanamthitta"/>
    <n v="2"/>
    <s v="Robin Peter"/>
    <s v="MALE"/>
    <n v="50"/>
    <s v="GENERAL"/>
    <s v="INC"/>
    <x v="0"/>
    <n v="51859"/>
    <n v="1951"/>
    <n v="53810"/>
    <n v="0.3594"/>
    <n v="4261"/>
    <n v="1532"/>
    <n v="4985.4400000000005"/>
    <n v="203737"/>
  </r>
  <r>
    <s v="Kerala"/>
    <n v="114"/>
    <s v="KONNI"/>
    <s v="Pathanamthitta"/>
    <n v="3"/>
    <s v="K. Surendran"/>
    <s v="MALE"/>
    <n v="51"/>
    <s v="GENERAL"/>
    <s v="BJP"/>
    <x v="1"/>
    <n v="31994"/>
    <n v="817"/>
    <n v="32811"/>
    <n v="0.21909999999999999"/>
    <n v="4261"/>
    <n v="934"/>
    <n v="1246.3600000000001"/>
    <n v="203737"/>
  </r>
  <r>
    <s v="Kerala"/>
    <n v="115"/>
    <s v="ADOOR"/>
    <s v="Pathanamthitta"/>
    <n v="1"/>
    <s v="Chittayam Gopakumar"/>
    <s v="MALE"/>
    <n v="55"/>
    <s v="SC"/>
    <s v="CPI"/>
    <x v="2"/>
    <n v="63958"/>
    <n v="2611"/>
    <n v="66569"/>
    <n v="0.42829999999999996"/>
    <n v="4380"/>
    <n v="1876"/>
    <n v="6656.9000000000005"/>
    <n v="209397"/>
  </r>
  <r>
    <s v="Kerala"/>
    <n v="115"/>
    <s v="ADOOR"/>
    <s v="Pathanamthitta"/>
    <n v="2"/>
    <s v="M. G. Kannan"/>
    <s v="MALE"/>
    <n v="38"/>
    <s v="SC"/>
    <s v="INC"/>
    <x v="0"/>
    <n v="61488"/>
    <n v="2162"/>
    <n v="63650"/>
    <n v="0.40960000000000002"/>
    <n v="4380"/>
    <n v="1795"/>
    <n v="5325.52"/>
    <n v="209397"/>
  </r>
  <r>
    <s v="Kerala"/>
    <n v="115"/>
    <s v="ADOOR"/>
    <s v="Pathanamthitta"/>
    <n v="3"/>
    <s v="Adv. Pandalam Prathapan"/>
    <s v="MALE"/>
    <n v="56"/>
    <s v="SC"/>
    <s v="BJP"/>
    <x v="1"/>
    <n v="23299"/>
    <n v="681"/>
    <n v="23980"/>
    <n v="0.15429999999999999"/>
    <n v="4380"/>
    <n v="676"/>
    <n v="1331.38"/>
    <n v="209397"/>
  </r>
  <r>
    <s v="Kerala"/>
    <n v="116"/>
    <s v="KARUNAGAPPALLY"/>
    <s v="Kollam"/>
    <n v="1"/>
    <s v="C. R Mahesh"/>
    <s v="MALE"/>
    <n v="42"/>
    <s v="GENERAL"/>
    <s v="INC"/>
    <x v="0"/>
    <n v="91849"/>
    <n v="2376"/>
    <n v="94225"/>
    <n v="0.54380000000000006"/>
    <n v="4503"/>
    <n v="2449"/>
    <n v="5201.3600000000006"/>
    <n v="215293"/>
  </r>
  <r>
    <s v="Kerala"/>
    <n v="116"/>
    <s v="KARUNAGAPPALLY"/>
    <s v="Kollam"/>
    <n v="2"/>
    <s v="R. Ramachandran"/>
    <s v="MALE"/>
    <n v="68"/>
    <s v="GENERAL"/>
    <s v="CPI"/>
    <x v="2"/>
    <n v="62810"/>
    <n v="2207"/>
    <n v="65017"/>
    <n v="0.37520000000000003"/>
    <n v="4503"/>
    <n v="1690"/>
    <n v="6501.7000000000007"/>
    <n v="215293"/>
  </r>
  <r>
    <s v="Kerala"/>
    <n v="116"/>
    <s v="KARUNAGAPPALLY"/>
    <s v="Kollam"/>
    <n v="3"/>
    <s v="Bitty Sudheer"/>
    <s v="FEMALE"/>
    <n v="39"/>
    <s v="GENERAL"/>
    <s v="BJP"/>
    <x v="1"/>
    <n v="11847"/>
    <n v="297"/>
    <n v="12144"/>
    <n v="7.0099999999999996E-2"/>
    <n v="4503"/>
    <n v="316"/>
    <n v="1300.3400000000001"/>
    <n v="215293"/>
  </r>
  <r>
    <s v="Kerala"/>
    <n v="117"/>
    <s v="CHAVARA"/>
    <s v="Kollam"/>
    <n v="1"/>
    <s v="Dr.sujith Vijayanpillai"/>
    <s v="MALE"/>
    <n v="43"/>
    <s v="GENERAL"/>
    <s v="IND"/>
    <x v="2"/>
    <n v="61220"/>
    <n v="2062"/>
    <n v="63282"/>
    <n v="0.44290000000000002"/>
    <n v="3813"/>
    <n v="1689"/>
    <n v="6328.2000000000007"/>
    <n v="182312"/>
  </r>
  <r>
    <s v="Kerala"/>
    <n v="117"/>
    <s v="CHAVARA"/>
    <s v="Kollam"/>
    <n v="2"/>
    <s v="Shibu Baby John"/>
    <s v="MALE"/>
    <n v="57"/>
    <s v="GENERAL"/>
    <s v="RSP"/>
    <x v="0"/>
    <n v="60103"/>
    <n v="2083"/>
    <n v="62186"/>
    <n v="0.43520000000000003"/>
    <n v="3813"/>
    <n v="1660"/>
    <n v="5062.5600000000013"/>
    <n v="182312"/>
  </r>
  <r>
    <s v="Kerala"/>
    <n v="117"/>
    <s v="CHAVARA"/>
    <s v="Kollam"/>
    <n v="3"/>
    <s v="Vivek Gopan"/>
    <s v="MALE"/>
    <n v="37"/>
    <s v="GENERAL"/>
    <s v="BJP"/>
    <x v="1"/>
    <n v="13943"/>
    <n v="268"/>
    <n v="14211"/>
    <n v="9.9499999999999991E-2"/>
    <n v="3813"/>
    <n v="380"/>
    <n v="1265.6400000000003"/>
    <n v="182312"/>
  </r>
  <r>
    <s v="Kerala"/>
    <n v="118"/>
    <s v="KUNNATHUR"/>
    <s v="Kollam"/>
    <n v="1"/>
    <s v="Kovoor Kunjumon"/>
    <s v="MALE"/>
    <n v="53"/>
    <s v="SC"/>
    <s v="IND"/>
    <x v="2"/>
    <n v="66902"/>
    <n v="2629"/>
    <n v="69531"/>
    <n v="0.43180000000000002"/>
    <n v="4347"/>
    <n v="1878"/>
    <n v="6953.1"/>
    <n v="207835"/>
  </r>
  <r>
    <s v="Kerala"/>
    <n v="118"/>
    <s v="KUNNATHUR"/>
    <s v="Kollam"/>
    <n v="2"/>
    <s v="Ullas Kovoor"/>
    <s v="MALE"/>
    <n v="42"/>
    <s v="SC"/>
    <s v="RSP"/>
    <x v="0"/>
    <n v="64202"/>
    <n v="2320"/>
    <n v="66522"/>
    <n v="0.41310000000000002"/>
    <n v="4347"/>
    <n v="1796"/>
    <n v="5562.4800000000005"/>
    <n v="207835"/>
  </r>
  <r>
    <s v="Kerala"/>
    <n v="118"/>
    <s v="KUNNATHUR"/>
    <s v="Kollam"/>
    <n v="3"/>
    <s v="Rajiprasad"/>
    <s v="FEMALE"/>
    <n v="37"/>
    <s v="SC"/>
    <s v="BJP"/>
    <x v="1"/>
    <n v="21208"/>
    <n v="639"/>
    <n v="21847"/>
    <n v="0.13570000000000002"/>
    <n v="4347"/>
    <n v="590"/>
    <n v="1390.6200000000001"/>
    <n v="207835"/>
  </r>
  <r>
    <s v="Kerala"/>
    <n v="119"/>
    <s v="KOTTARAKKARA"/>
    <s v="Kollam"/>
    <n v="1"/>
    <s v="K N Balagopal"/>
    <s v="MALE"/>
    <n v="57"/>
    <s v="GENERAL"/>
    <s v="CPI(M)"/>
    <x v="2"/>
    <n v="66612"/>
    <n v="2158"/>
    <n v="68770"/>
    <n v="0.45979999999999999"/>
    <n v="4223"/>
    <n v="1942"/>
    <n v="6877"/>
    <n v="201909"/>
  </r>
  <r>
    <s v="Kerala"/>
    <n v="119"/>
    <s v="KOTTARAKKARA"/>
    <s v="Kollam"/>
    <n v="2"/>
    <s v="R Resmi"/>
    <s v="FEMALE"/>
    <n v="44"/>
    <s v="GENERAL"/>
    <s v="INC"/>
    <x v="0"/>
    <n v="56127"/>
    <n v="1829"/>
    <n v="57956"/>
    <n v="0.38750000000000001"/>
    <n v="4223"/>
    <n v="1637"/>
    <n v="5501.6"/>
    <n v="201909"/>
  </r>
  <r>
    <s v="Kerala"/>
    <n v="119"/>
    <s v="KOTTARAKKARA"/>
    <s v="Kollam"/>
    <n v="3"/>
    <s v="Adv. Vayakkal Soman"/>
    <s v="MALE"/>
    <n v="46"/>
    <s v="GENERAL"/>
    <s v="BJP"/>
    <x v="1"/>
    <n v="20710"/>
    <n v="513"/>
    <n v="21223"/>
    <n v="0.1419"/>
    <n v="4223"/>
    <n v="600"/>
    <n v="1375.4"/>
    <n v="201909"/>
  </r>
  <r>
    <s v="Kerala"/>
    <n v="120"/>
    <s v="PATHANAPURAM"/>
    <s v="Kollam"/>
    <n v="1"/>
    <s v="K.b. Ganesh Kumar"/>
    <s v="MALE"/>
    <n v="54"/>
    <s v="GENERAL"/>
    <s v="KEC(B)"/>
    <x v="2"/>
    <n v="65304"/>
    <n v="1972"/>
    <n v="67276"/>
    <n v="0.49090000000000006"/>
    <n v="3872"/>
    <n v="1901"/>
    <n v="6727.6"/>
    <n v="185116"/>
  </r>
  <r>
    <s v="Kerala"/>
    <n v="120"/>
    <s v="PATHANAPURAM"/>
    <s v="Kollam"/>
    <n v="2"/>
    <s v="Jyothikumar Chamakkala"/>
    <s v="MALE"/>
    <n v="48"/>
    <s v="GENERAL"/>
    <s v="INC"/>
    <x v="0"/>
    <n v="51350"/>
    <n v="1590"/>
    <n v="52940"/>
    <n v="0.38630000000000003"/>
    <n v="3872"/>
    <n v="1496"/>
    <n v="5382.0800000000008"/>
    <n v="185116"/>
  </r>
  <r>
    <s v="Kerala"/>
    <n v="120"/>
    <s v="PATHANAPURAM"/>
    <s v="Kollam"/>
    <n v="3"/>
    <s v="V.s. Jithin Dev"/>
    <s v="MALE"/>
    <n v="37"/>
    <s v="GENERAL"/>
    <s v="BJP"/>
    <x v="1"/>
    <n v="12096"/>
    <n v="302"/>
    <n v="12398"/>
    <n v="9.0500000000000011E-2"/>
    <n v="3872"/>
    <n v="351"/>
    <n v="1345.5200000000002"/>
    <n v="185116"/>
  </r>
  <r>
    <s v="Kerala"/>
    <n v="120"/>
    <s v="PATHANAPURAM"/>
    <s v="Kollam"/>
    <n v="4"/>
    <s v="P. Krishnammal"/>
    <s v="FEMALE"/>
    <n v="71"/>
    <s v="GENERAL"/>
    <s v="MCPI"/>
    <x v="3"/>
    <n v="2062"/>
    <n v="29"/>
    <n v="2091"/>
    <n v="1.5300000000000001E-2"/>
    <n v="3872"/>
    <n v="60"/>
    <n v="0"/>
    <n v="185116"/>
  </r>
  <r>
    <s v="Kerala"/>
    <n v="121"/>
    <s v="PUNALUR"/>
    <s v="Kollam"/>
    <n v="1"/>
    <s v="P S Supal"/>
    <s v="MALE"/>
    <n v="51"/>
    <s v="GENERAL"/>
    <s v="CPI"/>
    <x v="2"/>
    <n v="78323"/>
    <n v="2105"/>
    <n v="80428"/>
    <n v="0.54990000000000006"/>
    <n v="4319"/>
    <n v="2376"/>
    <n v="8042.8"/>
    <n v="206496"/>
  </r>
  <r>
    <s v="Kerala"/>
    <n v="121"/>
    <s v="PUNALUR"/>
    <s v="Kollam"/>
    <n v="2"/>
    <s v="Abdurahiman Randathani"/>
    <s v="MALE"/>
    <n v="60"/>
    <s v="GENERAL"/>
    <s v="IUML"/>
    <x v="0"/>
    <n v="42448"/>
    <n v="923"/>
    <n v="43371"/>
    <n v="0.29659999999999997"/>
    <n v="4319"/>
    <n v="1282"/>
    <n v="6434.2400000000007"/>
    <n v="206496"/>
  </r>
  <r>
    <s v="Kerala"/>
    <n v="121"/>
    <s v="PUNALUR"/>
    <s v="Kollam"/>
    <n v="3"/>
    <s v="Ayoor Murali"/>
    <s v="MALE"/>
    <n v="60"/>
    <s v="GENERAL"/>
    <s v="BJP"/>
    <x v="1"/>
    <n v="19692"/>
    <n v="377"/>
    <n v="20069"/>
    <n v="0.13720000000000002"/>
    <n v="4319"/>
    <n v="593"/>
    <n v="1608.5600000000002"/>
    <n v="206496"/>
  </r>
  <r>
    <s v="Kerala"/>
    <n v="122"/>
    <s v="CHADAYAMANGALAM"/>
    <s v="Kollam"/>
    <n v="1"/>
    <s v="J.chinchurani"/>
    <s v="FEMALE"/>
    <n v="58"/>
    <s v="GENERAL"/>
    <s v="CPI"/>
    <x v="2"/>
    <n v="64754"/>
    <n v="2498"/>
    <n v="67252"/>
    <n v="0.45689999999999997"/>
    <n v="4217"/>
    <n v="1927"/>
    <n v="6725.2000000000007"/>
    <n v="201643"/>
  </r>
  <r>
    <s v="Kerala"/>
    <n v="122"/>
    <s v="CHADAYAMANGALAM"/>
    <s v="Kollam"/>
    <n v="2"/>
    <s v="M.m.naseer"/>
    <s v="MALE"/>
    <n v="53"/>
    <s v="GENERAL"/>
    <s v="INC"/>
    <x v="0"/>
    <n v="51745"/>
    <n v="1829"/>
    <n v="53574"/>
    <n v="0.36399999999999999"/>
    <n v="4217"/>
    <n v="1535"/>
    <n v="5380.1600000000008"/>
    <n v="201643"/>
  </r>
  <r>
    <s v="Kerala"/>
    <n v="122"/>
    <s v="CHADAYAMANGALAM"/>
    <s v="Kollam"/>
    <n v="3"/>
    <s v="Vishnu Pattathanam"/>
    <s v="MALE"/>
    <n v="34"/>
    <s v="GENERAL"/>
    <s v="BJP"/>
    <x v="1"/>
    <n v="21747"/>
    <n v="491"/>
    <n v="22238"/>
    <n v="0.15109999999999998"/>
    <n v="4217"/>
    <n v="638"/>
    <n v="1345.0400000000002"/>
    <n v="201643"/>
  </r>
  <r>
    <s v="Kerala"/>
    <n v="122"/>
    <s v="CHADAYAMANGALAM"/>
    <s v="Kollam"/>
    <n v="4"/>
    <s v="Sharafath Mallam"/>
    <s v="MALE"/>
    <n v="40"/>
    <s v="GENERAL"/>
    <s v="SDPI"/>
    <x v="3"/>
    <n v="1853"/>
    <n v="26"/>
    <n v="1879"/>
    <n v="1.2800000000000001E-2"/>
    <n v="4217"/>
    <n v="54"/>
    <n v="0"/>
    <n v="201643"/>
  </r>
  <r>
    <s v="Kerala"/>
    <n v="123"/>
    <s v="KUNDARA"/>
    <s v="Kollam"/>
    <n v="1"/>
    <s v="P.c.vishnunadh"/>
    <s v="MALE"/>
    <n v="43"/>
    <s v="GENERAL"/>
    <s v="INC"/>
    <x v="0"/>
    <n v="74600"/>
    <n v="1741"/>
    <n v="76341"/>
    <n v="0.48829999999999996"/>
    <n v="4325"/>
    <n v="2112"/>
    <n v="5750.9600000000009"/>
    <n v="206767"/>
  </r>
  <r>
    <s v="Kerala"/>
    <n v="123"/>
    <s v="KUNDARA"/>
    <s v="Kollam"/>
    <n v="2"/>
    <s v="J.mercykutty Amma"/>
    <s v="FEMALE"/>
    <n v="65"/>
    <s v="GENERAL"/>
    <s v="CPI(M)"/>
    <x v="2"/>
    <n v="69911"/>
    <n v="1976"/>
    <n v="71887"/>
    <n v="0.45979999999999999"/>
    <n v="4325"/>
    <n v="1989"/>
    <n v="7188.7000000000007"/>
    <n v="206767"/>
  </r>
  <r>
    <s v="Kerala"/>
    <n v="123"/>
    <s v="KUNDARA"/>
    <s v="Kollam"/>
    <n v="3"/>
    <s v="Vanaja Vidyadharan"/>
    <s v="FEMALE"/>
    <n v="49"/>
    <s v="GENERAL"/>
    <s v="BDJS"/>
    <x v="1"/>
    <n v="5980"/>
    <n v="117"/>
    <n v="6097"/>
    <n v="3.9E-2"/>
    <n v="4325"/>
    <n v="169"/>
    <n v="1437.7400000000002"/>
    <n v="206767"/>
  </r>
  <r>
    <s v="Kerala"/>
    <n v="124"/>
    <s v="KOLLAM"/>
    <s v="Kollam"/>
    <n v="1"/>
    <s v="M Mukesh"/>
    <s v="MALE"/>
    <n v="64"/>
    <s v="GENERAL"/>
    <s v="CPI(M)"/>
    <x v="2"/>
    <n v="56898"/>
    <n v="1626"/>
    <n v="58524"/>
    <n v="0.4486"/>
    <n v="3693"/>
    <n v="1657"/>
    <n v="5852.4000000000005"/>
    <n v="176553"/>
  </r>
  <r>
    <s v="Kerala"/>
    <n v="124"/>
    <s v="KOLLAM"/>
    <s v="Kollam"/>
    <n v="2"/>
    <s v="Adv. Bindhu Krishna"/>
    <s v="FEMALE"/>
    <n v="48"/>
    <s v="GENERAL"/>
    <s v="INC"/>
    <x v="0"/>
    <n v="55035"/>
    <n v="1417"/>
    <n v="56452"/>
    <n v="0.43270000000000003"/>
    <n v="3693"/>
    <n v="1598"/>
    <n v="4681.920000000001"/>
    <n v="176553"/>
  </r>
  <r>
    <s v="Kerala"/>
    <n v="124"/>
    <s v="KOLLAM"/>
    <s v="Kollam"/>
    <n v="3"/>
    <s v="Sunil M"/>
    <s v="MALE"/>
    <n v="55"/>
    <s v="GENERAL"/>
    <s v="BJP"/>
    <x v="1"/>
    <n v="14029"/>
    <n v="223"/>
    <n v="14252"/>
    <n v="0.10929999999999999"/>
    <n v="3693"/>
    <n v="404"/>
    <n v="1170.4800000000002"/>
    <n v="176553"/>
  </r>
  <r>
    <s v="Kerala"/>
    <n v="125"/>
    <s v="ERAVIPURAM"/>
    <s v="Kollam"/>
    <n v="1"/>
    <s v="M. Noushad"/>
    <s v="MALE"/>
    <n v="56"/>
    <s v="GENERAL"/>
    <s v="CPI(M)"/>
    <x v="2"/>
    <n v="69793"/>
    <n v="1780"/>
    <n v="71573"/>
    <n v="0.5625"/>
    <n v="3683"/>
    <n v="2072"/>
    <n v="7157.3"/>
    <n v="176076"/>
  </r>
  <r>
    <s v="Kerala"/>
    <n v="125"/>
    <s v="ERAVIPURAM"/>
    <s v="Kollam"/>
    <n v="2"/>
    <s v="Babudivakaran"/>
    <s v="MALE"/>
    <n v="68"/>
    <s v="GENERAL"/>
    <s v="RSP"/>
    <x v="0"/>
    <n v="42452"/>
    <n v="1000"/>
    <n v="43452"/>
    <n v="0.34149999999999997"/>
    <n v="3683"/>
    <n v="1258"/>
    <n v="5725.84"/>
    <n v="176076"/>
  </r>
  <r>
    <s v="Kerala"/>
    <n v="125"/>
    <s v="ERAVIPURAM"/>
    <s v="Kollam"/>
    <n v="3"/>
    <s v="Renjith Ravindran"/>
    <s v="MALE"/>
    <n v="41"/>
    <s v="GENERAL"/>
    <s v="BDJS"/>
    <x v="1"/>
    <n v="8353"/>
    <n v="115"/>
    <n v="8468"/>
    <n v="6.6600000000000006E-2"/>
    <n v="3683"/>
    <n v="246"/>
    <n v="1431.46"/>
    <n v="176076"/>
  </r>
  <r>
    <s v="Kerala"/>
    <n v="126"/>
    <s v="CHATHANNUR"/>
    <s v="Kollam"/>
    <n v="1"/>
    <s v="G.s. Jayalal"/>
    <s v="MALE"/>
    <n v="48"/>
    <s v="GENERAL"/>
    <s v="CPI"/>
    <x v="2"/>
    <n v="57529"/>
    <n v="1767"/>
    <n v="59296"/>
    <n v="0.43119999999999997"/>
    <n v="3875"/>
    <n v="1671"/>
    <n v="5929.6"/>
    <n v="185271"/>
  </r>
  <r>
    <s v="Kerala"/>
    <n v="126"/>
    <s v="CHATHANNUR"/>
    <s v="Kollam"/>
    <n v="2"/>
    <s v="B. B. Gopakumar"/>
    <s v="MALE"/>
    <n v="55"/>
    <s v="GENERAL"/>
    <s v="BJP"/>
    <x v="1"/>
    <n v="41305"/>
    <n v="785"/>
    <n v="42090"/>
    <n v="0.30609999999999998"/>
    <n v="3875"/>
    <n v="1187"/>
    <n v="1185.92"/>
    <n v="185271"/>
  </r>
  <r>
    <s v="Kerala"/>
    <n v="126"/>
    <s v="CHATHANNUR"/>
    <s v="Kollam"/>
    <n v="3"/>
    <s v="N. Peethambarakurup"/>
    <s v="MALE"/>
    <n v="78"/>
    <s v="GENERAL"/>
    <s v="INC"/>
    <x v="0"/>
    <n v="33206"/>
    <n v="1074"/>
    <n v="34280"/>
    <n v="0.24929999999999999"/>
    <n v="3875"/>
    <n v="967"/>
    <n v="4743.68"/>
    <n v="185271"/>
  </r>
  <r>
    <s v="Kerala"/>
    <n v="127"/>
    <s v="VARKALA"/>
    <s v="Thiruvananthapuram"/>
    <n v="1"/>
    <s v="Adv. V Joy"/>
    <s v="MALE"/>
    <n v="55"/>
    <s v="GENERAL"/>
    <s v="CPI(M)"/>
    <x v="2"/>
    <n v="66874"/>
    <n v="1942"/>
    <n v="68816"/>
    <n v="0.50890000000000002"/>
    <n v="3931"/>
    <n v="2001"/>
    <n v="6881.6"/>
    <n v="187948"/>
  </r>
  <r>
    <s v="Kerala"/>
    <n v="127"/>
    <s v="VARKALA"/>
    <s v="Thiruvananthapuram"/>
    <n v="2"/>
    <s v="Adv. Brm Shafeer"/>
    <s v="MALE"/>
    <n v="40"/>
    <s v="GENERAL"/>
    <s v="INC"/>
    <x v="0"/>
    <n v="49849"/>
    <n v="1146"/>
    <n v="50995"/>
    <n v="0.37709999999999999"/>
    <n v="3931"/>
    <n v="1483"/>
    <n v="5505.2800000000007"/>
    <n v="187948"/>
  </r>
  <r>
    <s v="Kerala"/>
    <n v="127"/>
    <s v="VARKALA"/>
    <s v="Thiruvananthapuram"/>
    <n v="3"/>
    <s v="Aji S"/>
    <s v="MALE"/>
    <n v="50"/>
    <s v="GENERAL"/>
    <s v="BDJS"/>
    <x v="1"/>
    <n v="10957"/>
    <n v="257"/>
    <n v="11214"/>
    <n v="8.2899999999999988E-2"/>
    <n v="3931"/>
    <n v="326"/>
    <n v="1376.3200000000002"/>
    <n v="187948"/>
  </r>
  <r>
    <s v="Kerala"/>
    <n v="127"/>
    <s v="VARKALA"/>
    <s v="Thiruvananthapuram"/>
    <n v="4"/>
    <s v="Anu M.c"/>
    <s v="FEMALE"/>
    <n v="25"/>
    <s v="SC"/>
    <s v="BSP"/>
    <x v="3"/>
    <n v="1920"/>
    <n v="28"/>
    <n v="1948"/>
    <n v="1.44E-2"/>
    <n v="3931"/>
    <n v="57"/>
    <n v="0"/>
    <n v="187948"/>
  </r>
  <r>
    <s v="Kerala"/>
    <n v="128"/>
    <s v="ATTINGAL"/>
    <s v="Thiruvananthapuram"/>
    <n v="1"/>
    <s v="O S Ambika"/>
    <s v="FEMALE"/>
    <n v="54"/>
    <s v="SC"/>
    <s v="CPI(M)"/>
    <x v="2"/>
    <n v="67003"/>
    <n v="2895"/>
    <n v="69898"/>
    <n v="0.47350000000000003"/>
    <n v="4236"/>
    <n v="2006"/>
    <n v="6989.8"/>
    <n v="202550"/>
  </r>
  <r>
    <s v="Kerala"/>
    <n v="128"/>
    <s v="ATTINGAL"/>
    <s v="Thiruvananthapuram"/>
    <n v="2"/>
    <s v="Adv. P Sudheer"/>
    <s v="MALE"/>
    <n v="39"/>
    <s v="SC"/>
    <s v="BJP"/>
    <x v="1"/>
    <n v="37455"/>
    <n v="807"/>
    <n v="38262"/>
    <n v="0.25920000000000004"/>
    <n v="4236"/>
    <n v="1098"/>
    <n v="1397.96"/>
    <n v="202550"/>
  </r>
  <r>
    <s v="Kerala"/>
    <n v="128"/>
    <s v="ATTINGAL"/>
    <s v="Thiruvananthapuram"/>
    <n v="3"/>
    <s v="Adv. A Sreedharan"/>
    <s v="MALE"/>
    <n v="69"/>
    <s v="SC"/>
    <s v="RSP"/>
    <x v="0"/>
    <n v="35672"/>
    <n v="1266"/>
    <n v="36938"/>
    <n v="0.25019999999999998"/>
    <n v="4236"/>
    <n v="1060"/>
    <n v="5591.84"/>
    <n v="202550"/>
  </r>
  <r>
    <s v="Kerala"/>
    <n v="129"/>
    <s v="CHIRAYINKEEZHU"/>
    <s v="Thiruvananthapuram"/>
    <n v="1"/>
    <s v="V. Sasi"/>
    <s v="MALE"/>
    <n v="70"/>
    <s v="SC"/>
    <s v="CPI"/>
    <x v="0"/>
    <n v="60701"/>
    <n v="1933"/>
    <n v="62634"/>
    <n v="0.43170000000000003"/>
    <n v="4172"/>
    <n v="1802"/>
    <n v="50107.200000000004"/>
    <n v="199492"/>
  </r>
  <r>
    <s v="Kerala"/>
    <n v="129"/>
    <s v="CHIRAYINKEEZHU"/>
    <s v="Thiruvananthapuram"/>
    <n v="2"/>
    <s v="B. S. Anoop"/>
    <s v="MALE"/>
    <n v="35"/>
    <s v="SC"/>
    <s v="INC"/>
    <x v="0"/>
    <n v="47402"/>
    <n v="1215"/>
    <n v="48617"/>
    <n v="0.33509999999999995"/>
    <n v="4172"/>
    <n v="1399"/>
    <n v="40085.760000000009"/>
    <n v="199492"/>
  </r>
  <r>
    <s v="Kerala"/>
    <n v="129"/>
    <s v="CHIRAYINKEEZHU"/>
    <s v="Thiruvananthapuram"/>
    <n v="3"/>
    <s v="Ashanath G. S"/>
    <s v="FEMALE"/>
    <n v="32"/>
    <s v="SC"/>
    <s v="BJP"/>
    <x v="1"/>
    <n v="30369"/>
    <n v="617"/>
    <n v="30986"/>
    <n v="0.21359999999999998"/>
    <n v="4172"/>
    <n v="892"/>
    <n v="10021.440000000002"/>
    <n v="199492"/>
  </r>
  <r>
    <s v="Kerala"/>
    <n v="130"/>
    <s v="NEDUMANGAD"/>
    <s v="Thiruvananthapuram"/>
    <n v="1"/>
    <s v="Adv. G. R. Anil"/>
    <s v="MALE"/>
    <n v="58"/>
    <s v="GENERAL"/>
    <s v="CPI"/>
    <x v="2"/>
    <n v="70245"/>
    <n v="2497"/>
    <n v="72742"/>
    <n v="0.47539999999999999"/>
    <n v="4353"/>
    <n v="2070"/>
    <n v="7274.2000000000007"/>
    <n v="208123"/>
  </r>
  <r>
    <s v="Kerala"/>
    <n v="130"/>
    <s v="NEDUMANGAD"/>
    <s v="Thiruvananthapuram"/>
    <n v="2"/>
    <s v="P. S. Prasanth"/>
    <s v="MALE"/>
    <n v="43"/>
    <s v="GENERAL"/>
    <s v="INC"/>
    <x v="0"/>
    <n v="47877"/>
    <n v="1556"/>
    <n v="49433"/>
    <n v="0.3231"/>
    <n v="4353"/>
    <n v="1407"/>
    <n v="5819.3600000000006"/>
    <n v="208123"/>
  </r>
  <r>
    <s v="Kerala"/>
    <n v="130"/>
    <s v="NEDUMANGAD"/>
    <s v="Thiruvananthapuram"/>
    <n v="3"/>
    <s v="Adv. J. R. Padmakumar"/>
    <s v="MALE"/>
    <n v="59"/>
    <s v="GENERAL"/>
    <s v="BJP"/>
    <x v="1"/>
    <n v="26242"/>
    <n v="619"/>
    <n v="26861"/>
    <n v="0.17559999999999998"/>
    <n v="4353"/>
    <n v="765"/>
    <n v="1454.8400000000001"/>
    <n v="208123"/>
  </r>
  <r>
    <s v="Kerala"/>
    <n v="130"/>
    <s v="NEDUMANGAD"/>
    <s v="Thiruvananthapuram"/>
    <n v="4"/>
    <s v="Irshad Kanyakulangara"/>
    <s v="MALE"/>
    <n v="35"/>
    <s v="GENERAL"/>
    <s v="SDPI"/>
    <x v="3"/>
    <n v="1867"/>
    <n v="17"/>
    <n v="1884"/>
    <n v="1.23E-2"/>
    <n v="4353"/>
    <n v="54"/>
    <n v="0"/>
    <n v="208123"/>
  </r>
  <r>
    <s v="Kerala"/>
    <n v="131"/>
    <s v="VAMANAPURAM"/>
    <s v="Thiruvananthapuram"/>
    <n v="1"/>
    <s v="Adv. D. K. Murali"/>
    <s v="MALE"/>
    <n v="59"/>
    <s v="GENERAL"/>
    <s v="CPI(M)"/>
    <x v="2"/>
    <n v="70468"/>
    <n v="2669"/>
    <n v="73137"/>
    <n v="0.49909999999999999"/>
    <n v="4200"/>
    <n v="2097"/>
    <n v="7313.7000000000007"/>
    <n v="200798"/>
  </r>
  <r>
    <s v="Kerala"/>
    <n v="131"/>
    <s v="VAMANAPURAM"/>
    <s v="Thiruvananthapuram"/>
    <n v="2"/>
    <s v="Anad Jayan"/>
    <s v="MALE"/>
    <n v="57"/>
    <s v="GENERAL"/>
    <s v="INC"/>
    <x v="0"/>
    <n v="61071"/>
    <n v="1824"/>
    <n v="62895"/>
    <n v="0.42920000000000003"/>
    <n v="4200"/>
    <n v="1803"/>
    <n v="5850.9600000000009"/>
    <n v="200798"/>
  </r>
  <r>
    <s v="Kerala"/>
    <n v="131"/>
    <s v="VAMANAPURAM"/>
    <s v="Thiruvananthapuram"/>
    <n v="3"/>
    <s v="Thazhava Sahadevan"/>
    <s v="MALE"/>
    <n v="66"/>
    <s v="SC"/>
    <s v="BDJS"/>
    <x v="1"/>
    <n v="5511"/>
    <n v="92"/>
    <n v="5603"/>
    <n v="3.8199999999999998E-2"/>
    <n v="4200"/>
    <n v="161"/>
    <n v="1462.7400000000002"/>
    <n v="200798"/>
  </r>
  <r>
    <s v="Kerala"/>
    <n v="131"/>
    <s v="VAMANAPURAM"/>
    <s v="Thiruvananthapuram"/>
    <n v="4"/>
    <s v="Ajmal Ismail"/>
    <s v="MALE"/>
    <n v="38"/>
    <s v="GENERAL"/>
    <s v="SDPI"/>
    <x v="3"/>
    <n v="2314"/>
    <n v="11"/>
    <n v="2325"/>
    <n v="1.5900000000000001E-2"/>
    <n v="4200"/>
    <n v="67"/>
    <n v="0"/>
    <n v="200798"/>
  </r>
  <r>
    <s v="Kerala"/>
    <n v="132"/>
    <s v="KAZHAKKOOTTAM"/>
    <s v="Thiruvananthapuram"/>
    <n v="1"/>
    <s v="Kadakampally Surendran"/>
    <s v="MALE"/>
    <n v="68"/>
    <s v="GENERAL"/>
    <s v="CPI(M)"/>
    <x v="2"/>
    <n v="62176"/>
    <n v="1514"/>
    <n v="63690"/>
    <n v="0.46039999999999998"/>
    <n v="4073"/>
    <n v="1876"/>
    <n v="6369"/>
    <n v="194752"/>
  </r>
  <r>
    <s v="Kerala"/>
    <n v="132"/>
    <s v="KAZHAKKOOTTAM"/>
    <s v="Thiruvananthapuram"/>
    <n v="2"/>
    <s v="Sobha Surendran"/>
    <s v="FEMALE"/>
    <n v="46"/>
    <s v="GENERAL"/>
    <s v="BJP"/>
    <x v="1"/>
    <n v="39504"/>
    <n v="689"/>
    <n v="40193"/>
    <n v="0.29059999999999997"/>
    <n v="4073"/>
    <n v="1184"/>
    <n v="1273.8000000000002"/>
    <n v="194752"/>
  </r>
  <r>
    <s v="Kerala"/>
    <n v="132"/>
    <s v="KAZHAKKOOTTAM"/>
    <s v="Thiruvananthapuram"/>
    <n v="3"/>
    <s v="Dr. S. S. Lal"/>
    <s v="MALE"/>
    <n v="58"/>
    <s v="GENERAL"/>
    <s v="INC"/>
    <x v="0"/>
    <n v="32198"/>
    <n v="797"/>
    <n v="32995"/>
    <n v="0.23850000000000002"/>
    <n v="4073"/>
    <n v="972"/>
    <n v="5095.2000000000007"/>
    <n v="194752"/>
  </r>
  <r>
    <s v="Kerala"/>
    <n v="133"/>
    <s v="VATTIYOORKAVU"/>
    <s v="Thiruvananthapuram"/>
    <n v="1"/>
    <s v="Adv.v.k.prasanth"/>
    <s v="MALE"/>
    <n v="39"/>
    <s v="GENERAL"/>
    <s v="CPI(M)"/>
    <x v="2"/>
    <n v="59193"/>
    <n v="1918"/>
    <n v="61111"/>
    <n v="0.44400000000000001"/>
    <n v="4362"/>
    <n v="1937"/>
    <n v="6111.1"/>
    <n v="208543"/>
  </r>
  <r>
    <s v="Kerala"/>
    <n v="133"/>
    <s v="VATTIYOORKAVU"/>
    <s v="Thiruvananthapuram"/>
    <n v="2"/>
    <s v="Adv.v.v.rajesh"/>
    <s v="MALE"/>
    <n v="45"/>
    <s v="GENERAL"/>
    <s v="BJP"/>
    <x v="1"/>
    <n v="38558"/>
    <n v="1038"/>
    <n v="39596"/>
    <n v="0.28770000000000001"/>
    <n v="4362"/>
    <n v="1255"/>
    <n v="1222.22"/>
    <n v="208543"/>
  </r>
  <r>
    <s v="Kerala"/>
    <n v="133"/>
    <s v="VATTIYOORKAVU"/>
    <s v="Thiruvananthapuram"/>
    <n v="3"/>
    <s v="Adv.veena.s.nair"/>
    <s v="FEMALE"/>
    <n v="31"/>
    <s v="GENERAL"/>
    <s v="INC"/>
    <x v="0"/>
    <n v="34292"/>
    <n v="1163"/>
    <n v="35455"/>
    <n v="0.2576"/>
    <n v="4362"/>
    <n v="1124"/>
    <n v="4888.88"/>
    <n v="208543"/>
  </r>
  <r>
    <s v="Kerala"/>
    <n v="134"/>
    <s v="THIRUVANANTHAPURAM"/>
    <s v="Thiruvananthapuram"/>
    <n v="1"/>
    <s v="Adv.antony Raju"/>
    <s v="MALE"/>
    <n v="66"/>
    <s v="GENERAL"/>
    <s v="JKC"/>
    <x v="2"/>
    <n v="47950"/>
    <n v="798"/>
    <n v="48748"/>
    <n v="0.38009999999999999"/>
    <n v="4258"/>
    <n v="1619"/>
    <n v="4874.8"/>
    <n v="203584"/>
  </r>
  <r>
    <s v="Kerala"/>
    <n v="134"/>
    <s v="THIRUVANANTHAPURAM"/>
    <s v="Thiruvananthapuram"/>
    <n v="2"/>
    <s v="V .s .sivakumar"/>
    <s v="MALE"/>
    <n v="60"/>
    <s v="GENERAL"/>
    <s v="INC"/>
    <x v="0"/>
    <n v="40804"/>
    <n v="855"/>
    <n v="41659"/>
    <n v="0.32490000000000002"/>
    <n v="4258"/>
    <n v="1384"/>
    <n v="3899.84"/>
    <n v="203584"/>
  </r>
  <r>
    <s v="Kerala"/>
    <n v="134"/>
    <s v="THIRUVANANTHAPURAM"/>
    <s v="Thiruvananthapuram"/>
    <n v="3"/>
    <s v="Krishnakumar G"/>
    <s v="MALE"/>
    <n v="53"/>
    <s v="GENERAL"/>
    <s v="BJP"/>
    <x v="1"/>
    <n v="34371"/>
    <n v="625"/>
    <n v="34996"/>
    <n v="0.27289999999999998"/>
    <n v="4258"/>
    <n v="1163"/>
    <n v="974.96"/>
    <n v="203584"/>
  </r>
  <r>
    <s v="Kerala"/>
    <n v="135"/>
    <s v="NEMOM"/>
    <s v="Thiruvananthapuram"/>
    <n v="1"/>
    <s v="V.sivankutty"/>
    <s v="MALE"/>
    <n v="66"/>
    <s v="GENERAL"/>
    <s v="CPI(M)"/>
    <x v="2"/>
    <n v="54452"/>
    <n v="1385"/>
    <n v="55837"/>
    <n v="0.38240000000000002"/>
    <n v="4282"/>
    <n v="1638"/>
    <n v="5583.7000000000007"/>
    <n v="204718"/>
  </r>
  <r>
    <s v="Kerala"/>
    <n v="135"/>
    <s v="NEMOM"/>
    <s v="Thiruvananthapuram"/>
    <n v="2"/>
    <s v="Kummanam Rajasekharan"/>
    <s v="MALE"/>
    <n v="68"/>
    <s v="GENERAL"/>
    <s v="BJP"/>
    <x v="1"/>
    <n v="50856"/>
    <n v="1032"/>
    <n v="51888"/>
    <n v="0.35539999999999999"/>
    <n v="4282"/>
    <n v="1522"/>
    <n v="1116.7400000000002"/>
    <n v="204718"/>
  </r>
  <r>
    <s v="Kerala"/>
    <n v="135"/>
    <s v="NEMOM"/>
    <s v="Thiruvananthapuram"/>
    <n v="3"/>
    <s v="K.muraleedharan"/>
    <s v="MALE"/>
    <n v="63"/>
    <s v="GENERAL"/>
    <s v="INC"/>
    <x v="0"/>
    <n v="35532"/>
    <n v="992"/>
    <n v="36524"/>
    <n v="0.25009999999999999"/>
    <n v="4282"/>
    <n v="1071"/>
    <n v="4466.9600000000009"/>
    <n v="204718"/>
  </r>
  <r>
    <s v="Kerala"/>
    <n v="136"/>
    <s v="ARUVIKKARA"/>
    <s v="Thiruvananthapuram"/>
    <n v="1"/>
    <s v="Adv. G. Steephen"/>
    <s v="MALE"/>
    <n v="51"/>
    <s v="GENERAL"/>
    <s v="CPI(M)"/>
    <x v="2"/>
    <n v="64795"/>
    <n v="1981"/>
    <n v="66776"/>
    <n v="0.45829999999999999"/>
    <n v="4055"/>
    <n v="1859"/>
    <n v="6677.6"/>
    <n v="193873"/>
  </r>
  <r>
    <s v="Kerala"/>
    <n v="136"/>
    <s v="ARUVIKKARA"/>
    <s v="Thiruvananthapuram"/>
    <n v="2"/>
    <s v="K. S. Sabarinadhan"/>
    <s v="MALE"/>
    <n v="37"/>
    <s v="GENERAL"/>
    <s v="INC"/>
    <x v="0"/>
    <n v="59877"/>
    <n v="1853"/>
    <n v="61730"/>
    <n v="0.42369999999999997"/>
    <n v="4055"/>
    <n v="1719"/>
    <n v="5342.0800000000008"/>
    <n v="193873"/>
  </r>
  <r>
    <s v="Kerala"/>
    <n v="136"/>
    <s v="ARUVIKKARA"/>
    <s v="Thiruvananthapuram"/>
    <n v="3"/>
    <s v="C. Sivankutty"/>
    <s v="MALE"/>
    <n v="58"/>
    <s v="GENERAL"/>
    <s v="BJP"/>
    <x v="1"/>
    <n v="15060"/>
    <n v="319"/>
    <n v="15379"/>
    <n v="0.10550000000000001"/>
    <n v="4055"/>
    <n v="428"/>
    <n v="1335.5200000000002"/>
    <n v="193873"/>
  </r>
  <r>
    <s v="Kerala"/>
    <n v="137"/>
    <s v="PARASSALA"/>
    <s v="Thiruvananthapuram"/>
    <n v="1"/>
    <s v="C.k.hareendran"/>
    <s v="MALE"/>
    <n v="64"/>
    <s v="GENERAL"/>
    <s v="CPI(M)"/>
    <x v="2"/>
    <n v="76302"/>
    <n v="2246"/>
    <n v="78548"/>
    <n v="0.48159999999999997"/>
    <n v="4607"/>
    <n v="2219"/>
    <n v="7854.8"/>
    <n v="220246"/>
  </r>
  <r>
    <s v="Kerala"/>
    <n v="137"/>
    <s v="PARASSALA"/>
    <s v="Thiruvananthapuram"/>
    <n v="2"/>
    <s v="An Sajitha Ressal.r.k"/>
    <s v="FEMALE"/>
    <n v="53"/>
    <s v="GENERAL"/>
    <s v="INC"/>
    <x v="0"/>
    <n v="51273"/>
    <n v="1447"/>
    <n v="52720"/>
    <n v="0.32329999999999998"/>
    <n v="4607"/>
    <n v="1490"/>
    <n v="6283.84"/>
    <n v="220246"/>
  </r>
  <r>
    <s v="Kerala"/>
    <n v="137"/>
    <s v="PARASSALA"/>
    <s v="Thiruvananthapuram"/>
    <n v="3"/>
    <s v="Karamana Jayan"/>
    <s v="MALE"/>
    <n v="56"/>
    <s v="GENERAL"/>
    <s v="BJP"/>
    <x v="1"/>
    <n v="29195"/>
    <n v="655"/>
    <n v="29850"/>
    <n v="0.183"/>
    <n v="4607"/>
    <n v="844"/>
    <n v="1570.96"/>
    <n v="220246"/>
  </r>
  <r>
    <s v="Kerala"/>
    <n v="138"/>
    <s v="KATTAKKADA"/>
    <s v="Thiruvananthapuram"/>
    <n v="1"/>
    <s v="Adv I B Satheesh"/>
    <s v="MALE"/>
    <n v="50"/>
    <s v="GENERAL"/>
    <s v="CPI(M)"/>
    <x v="2"/>
    <n v="64159"/>
    <n v="2134"/>
    <n v="66293"/>
    <n v="0.45490000000000003"/>
    <n v="4116"/>
    <n v="1873"/>
    <n v="6629.3"/>
    <n v="196792"/>
  </r>
  <r>
    <s v="Kerala"/>
    <n v="138"/>
    <s v="KATTAKKADA"/>
    <s v="Thiruvananthapuram"/>
    <n v="2"/>
    <s v="Malayinkeezhu Venugopal"/>
    <s v="MALE"/>
    <n v="51"/>
    <s v="GENERAL"/>
    <s v="INC"/>
    <x v="0"/>
    <n v="41723"/>
    <n v="1339"/>
    <n v="43062"/>
    <n v="0.29549999999999998"/>
    <n v="4116"/>
    <n v="1217"/>
    <n v="5303.4400000000005"/>
    <n v="196792"/>
  </r>
  <r>
    <s v="Kerala"/>
    <n v="138"/>
    <s v="KATTAKKADA"/>
    <s v="Thiruvananthapuram"/>
    <n v="3"/>
    <s v="P.k Krishnadas"/>
    <s v="MALE"/>
    <n v="64"/>
    <s v="GENERAL"/>
    <s v="BJP"/>
    <x v="1"/>
    <n v="33855"/>
    <n v="787"/>
    <n v="34642"/>
    <n v="0.23769999999999999"/>
    <n v="4116"/>
    <n v="979"/>
    <n v="1325.8600000000001"/>
    <n v="196792"/>
  </r>
  <r>
    <s v="Kerala"/>
    <n v="139"/>
    <s v="KOVALAM"/>
    <s v="Thiruvananthapuram"/>
    <n v="1"/>
    <s v="Adv. M. Vincent"/>
    <s v="MALE"/>
    <n v="53"/>
    <s v="GENERAL"/>
    <s v="INC"/>
    <x v="0"/>
    <n v="72676"/>
    <n v="2192"/>
    <n v="74868"/>
    <n v="0.47060000000000002"/>
    <n v="4588"/>
    <n v="2160"/>
    <n v="5064.4800000000005"/>
    <n v="219341"/>
  </r>
  <r>
    <s v="Kerala"/>
    <n v="139"/>
    <s v="KOVALAM"/>
    <s v="Thiruvananthapuram"/>
    <n v="2"/>
    <s v="Neelalohithadasan Nadar"/>
    <s v="MALE"/>
    <n v="73"/>
    <s v="GENERAL"/>
    <s v="JD(S)"/>
    <x v="2"/>
    <n v="61582"/>
    <n v="1724"/>
    <n v="63306"/>
    <n v="0.39789999999999998"/>
    <n v="4588"/>
    <n v="1826"/>
    <n v="6330.6"/>
    <n v="219341"/>
  </r>
  <r>
    <s v="Kerala"/>
    <n v="139"/>
    <s v="KOVALAM"/>
    <s v="Thiruvananthapuram"/>
    <n v="3"/>
    <s v="Vishnupuram Chandrasekharan"/>
    <s v="MALE"/>
    <n v="58"/>
    <s v="GENERAL"/>
    <s v="BJP"/>
    <x v="1"/>
    <n v="18267"/>
    <n v="397"/>
    <n v="18664"/>
    <n v="0.1173"/>
    <n v="4588"/>
    <n v="539"/>
    <n v="1266.1200000000001"/>
    <n v="219341"/>
  </r>
  <r>
    <s v="Kerala"/>
    <n v="140"/>
    <s v="NEYYATTINKARA"/>
    <s v="Thiruvananthapuram"/>
    <n v="1"/>
    <s v="K. Ansalan"/>
    <s v="MALE"/>
    <n v="55"/>
    <s v="GENERAL"/>
    <s v="CPI(M)"/>
    <x v="2"/>
    <n v="63345"/>
    <n v="2152"/>
    <n v="65497"/>
    <n v="0.47020000000000001"/>
    <n v="3923"/>
    <n v="1845"/>
    <n v="6549.7000000000007"/>
    <n v="187559"/>
  </r>
  <r>
    <s v="Kerala"/>
    <n v="140"/>
    <s v="NEYYATTINKARA"/>
    <s v="Thiruvananthapuram"/>
    <n v="2"/>
    <s v="Selvaraj. R"/>
    <s v="MALE"/>
    <n v="72"/>
    <s v="GENERAL"/>
    <s v="INC"/>
    <x v="0"/>
    <n v="49451"/>
    <n v="1784"/>
    <n v="51235"/>
    <n v="0.36780000000000002"/>
    <n v="3923"/>
    <n v="1443"/>
    <n v="5239.7600000000011"/>
    <n v="187559"/>
  </r>
  <r>
    <s v="Kerala"/>
    <n v="140"/>
    <s v="NEYYATTINKARA"/>
    <s v="Thiruvananthapuram"/>
    <n v="3"/>
    <s v="Chenkal. S. Rajasekharan Nair"/>
    <s v="MALE"/>
    <n v="65"/>
    <s v="GENERAL"/>
    <s v="BJP"/>
    <x v="1"/>
    <n v="20475"/>
    <n v="534"/>
    <n v="21009"/>
    <n v="0.15079999999999999"/>
    <n v="3923"/>
    <n v="592"/>
    <n v="1309.9400000000003"/>
    <n v="18755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29"/>
  </r>
  <r>
    <x v="30"/>
  </r>
  <r>
    <x v="30"/>
  </r>
  <r>
    <x v="31"/>
  </r>
  <r>
    <x v="31"/>
  </r>
  <r>
    <x v="31"/>
  </r>
  <r>
    <x v="31"/>
  </r>
  <r>
    <x v="31"/>
  </r>
  <r>
    <x v="31"/>
  </r>
  <r>
    <x v="31"/>
  </r>
  <r>
    <x v="31"/>
  </r>
  <r>
    <x v="31"/>
  </r>
  <r>
    <x v="31"/>
  </r>
  <r>
    <x v="3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9">
  <r>
    <s v="Kerala"/>
    <n v="1"/>
    <x v="0"/>
    <x v="0"/>
    <x v="0"/>
    <x v="0"/>
    <s v="MALE"/>
    <n v="43"/>
    <s v="GENERAL"/>
    <s v="IUML"/>
    <x v="0"/>
    <n v="65190"/>
    <n v="568"/>
    <n v="65758"/>
    <n v="0.38140000000000002"/>
    <n v="4637"/>
    <n v="1769"/>
    <n v="3251.1200000000003"/>
    <n v="221711"/>
  </r>
  <r>
    <s v="Kerala"/>
    <n v="1"/>
    <x v="0"/>
    <x v="0"/>
    <x v="1"/>
    <x v="1"/>
    <s v="MALE"/>
    <n v="51"/>
    <s v="GENERAL"/>
    <s v="BJP"/>
    <x v="1"/>
    <n v="64000"/>
    <n v="1013"/>
    <n v="65013"/>
    <n v="0.377"/>
    <n v="4637"/>
    <n v="1749"/>
    <n v="812.78000000000009"/>
    <n v="221711"/>
  </r>
  <r>
    <s v="Kerala"/>
    <n v="1"/>
    <x v="0"/>
    <x v="0"/>
    <x v="2"/>
    <x v="2"/>
    <s v="MALE"/>
    <n v="54"/>
    <s v="GENERAL"/>
    <s v="CPI(M)"/>
    <x v="2"/>
    <n v="40098"/>
    <n v="541"/>
    <n v="40639"/>
    <n v="0.23569999999999999"/>
    <n v="4637"/>
    <n v="1093"/>
    <n v="4063.9"/>
    <n v="221711"/>
  </r>
  <r>
    <s v="Kerala"/>
    <n v="2"/>
    <x v="1"/>
    <x v="0"/>
    <x v="0"/>
    <x v="3"/>
    <s v="MALE"/>
    <n v="67"/>
    <s v="GENERAL"/>
    <s v="IUML"/>
    <x v="0"/>
    <n v="62824"/>
    <n v="472"/>
    <n v="63296"/>
    <n v="0.43799999999999994"/>
    <n v="4222"/>
    <n v="1850"/>
    <n v="2265.84"/>
    <n v="201863"/>
  </r>
  <r>
    <s v="Kerala"/>
    <n v="2"/>
    <x v="1"/>
    <x v="0"/>
    <x v="1"/>
    <x v="4"/>
    <s v="MALE"/>
    <n v="45"/>
    <s v="GENERAL"/>
    <s v="BJP"/>
    <x v="1"/>
    <n v="49737"/>
    <n v="658"/>
    <n v="50395"/>
    <n v="0.3488"/>
    <n v="4222"/>
    <n v="1473"/>
    <n v="566.46"/>
    <n v="201863"/>
  </r>
  <r>
    <s v="Kerala"/>
    <n v="2"/>
    <x v="1"/>
    <x v="0"/>
    <x v="2"/>
    <x v="5"/>
    <s v="MALE"/>
    <n v="55"/>
    <s v="GENERAL"/>
    <s v="INL"/>
    <x v="2"/>
    <n v="28028"/>
    <n v="295"/>
    <n v="28323"/>
    <n v="0.19600000000000001"/>
    <n v="4222"/>
    <n v="828"/>
    <n v="2832.3"/>
    <n v="201863"/>
  </r>
  <r>
    <s v="Kerala"/>
    <n v="3"/>
    <x v="2"/>
    <x v="0"/>
    <x v="0"/>
    <x v="6"/>
    <s v="MALE"/>
    <n v="61"/>
    <s v="GENERAL"/>
    <s v="CPI(M)"/>
    <x v="2"/>
    <n v="76733"/>
    <n v="1931"/>
    <n v="78664"/>
    <n v="0.4758"/>
    <n v="4484"/>
    <n v="2134"/>
    <n v="7866.4000000000005"/>
    <n v="214368"/>
  </r>
  <r>
    <s v="Kerala"/>
    <n v="3"/>
    <x v="2"/>
    <x v="0"/>
    <x v="1"/>
    <x v="7"/>
    <s v="MALE"/>
    <n v="49"/>
    <s v="GENERAL"/>
    <s v="INC"/>
    <x v="0"/>
    <n v="64117"/>
    <n v="1225"/>
    <n v="65342"/>
    <n v="0.39520000000000005"/>
    <n v="4484"/>
    <n v="1773"/>
    <n v="6293.1200000000008"/>
    <n v="214368"/>
  </r>
  <r>
    <s v="Kerala"/>
    <n v="3"/>
    <x v="2"/>
    <x v="0"/>
    <x v="2"/>
    <x v="8"/>
    <s v="MALE"/>
    <n v="53"/>
    <s v="GENERAL"/>
    <s v="BJP"/>
    <x v="1"/>
    <n v="19978"/>
    <n v="382"/>
    <n v="20360"/>
    <n v="0.1231"/>
    <n v="4484"/>
    <n v="552"/>
    <n v="1573.2800000000002"/>
    <n v="214368"/>
  </r>
  <r>
    <s v="Kerala"/>
    <n v="4"/>
    <x v="3"/>
    <x v="0"/>
    <x v="0"/>
    <x v="9"/>
    <s v="MALE"/>
    <n v="72"/>
    <s v="GENERAL"/>
    <s v="CPI"/>
    <x v="2"/>
    <n v="82189"/>
    <n v="2426"/>
    <n v="84615"/>
    <n v="0.50719999999999998"/>
    <n v="4577"/>
    <n v="2322"/>
    <n v="8461.5"/>
    <n v="218836"/>
  </r>
  <r>
    <s v="Kerala"/>
    <n v="4"/>
    <x v="3"/>
    <x v="0"/>
    <x v="1"/>
    <x v="10"/>
    <s v="MALE"/>
    <n v="44"/>
    <s v="GENERAL"/>
    <s v="INC"/>
    <x v="0"/>
    <n v="56112"/>
    <n v="1364"/>
    <n v="57476"/>
    <n v="0.34450000000000003"/>
    <n v="4577"/>
    <n v="1577"/>
    <n v="6769.2000000000007"/>
    <n v="218836"/>
  </r>
  <r>
    <s v="Kerala"/>
    <n v="4"/>
    <x v="3"/>
    <x v="0"/>
    <x v="2"/>
    <x v="11"/>
    <s v="MALE"/>
    <n v="53"/>
    <s v="GENERAL"/>
    <s v="BJP"/>
    <x v="1"/>
    <n v="21119"/>
    <n v="451"/>
    <n v="21570"/>
    <n v="0.1293"/>
    <n v="4577"/>
    <n v="592"/>
    <n v="1692.3000000000002"/>
    <n v="218836"/>
  </r>
  <r>
    <s v="Kerala"/>
    <n v="5"/>
    <x v="4"/>
    <x v="0"/>
    <x v="0"/>
    <x v="12"/>
    <s v="MALE"/>
    <n v="60"/>
    <s v="GENERAL"/>
    <s v="CPI(M)"/>
    <x v="2"/>
    <n v="82556"/>
    <n v="3595"/>
    <n v="86151"/>
    <n v="0.53710000000000002"/>
    <n v="4250"/>
    <n v="2283"/>
    <n v="8615.1"/>
    <n v="203189"/>
  </r>
  <r>
    <s v="Kerala"/>
    <n v="5"/>
    <x v="4"/>
    <x v="0"/>
    <x v="1"/>
    <x v="13"/>
    <s v="MALE"/>
    <n v="67"/>
    <s v="GENERAL"/>
    <s v="KEC"/>
    <x v="0"/>
    <n v="58200"/>
    <n v="1814"/>
    <n v="60014"/>
    <n v="0.37409999999999999"/>
    <n v="4250"/>
    <n v="1590"/>
    <n v="6892.0800000000008"/>
    <n v="203189"/>
  </r>
  <r>
    <s v="Kerala"/>
    <n v="5"/>
    <x v="4"/>
    <x v="0"/>
    <x v="2"/>
    <x v="14"/>
    <s v="MALE"/>
    <n v="35"/>
    <s v="GENERAL"/>
    <s v="BJP"/>
    <x v="1"/>
    <n v="10621"/>
    <n v="340"/>
    <n v="10961"/>
    <n v="6.83E-2"/>
    <n v="4250"/>
    <n v="291"/>
    <n v="1723.0200000000002"/>
    <n v="203189"/>
  </r>
  <r>
    <s v="Kerala"/>
    <n v="6"/>
    <x v="5"/>
    <x v="1"/>
    <x v="0"/>
    <x v="15"/>
    <s v="MALE"/>
    <n v="61"/>
    <s v="GENERAL"/>
    <s v="CPI(M)"/>
    <x v="2"/>
    <n v="89909"/>
    <n v="3786"/>
    <n v="93695"/>
    <n v="0.62490000000000001"/>
    <n v="3854"/>
    <n v="2409"/>
    <n v="9369.5"/>
    <n v="184264"/>
  </r>
  <r>
    <s v="Kerala"/>
    <n v="6"/>
    <x v="5"/>
    <x v="1"/>
    <x v="1"/>
    <x v="16"/>
    <s v="MALE"/>
    <n v="58"/>
    <s v="GENERAL"/>
    <s v="INC"/>
    <x v="0"/>
    <n v="42723"/>
    <n v="1192"/>
    <n v="43915"/>
    <n v="0.29289999999999999"/>
    <n v="3854"/>
    <n v="1129"/>
    <n v="7495.6"/>
    <n v="184264"/>
  </r>
  <r>
    <s v="Kerala"/>
    <n v="6"/>
    <x v="5"/>
    <x v="1"/>
    <x v="2"/>
    <x v="17"/>
    <s v="MALE"/>
    <n v="62"/>
    <s v="GENERAL"/>
    <s v="BJP"/>
    <x v="1"/>
    <n v="11048"/>
    <n v="260"/>
    <n v="11308"/>
    <n v="7.5399999999999995E-2"/>
    <n v="3854"/>
    <n v="291"/>
    <n v="1873.9"/>
    <n v="184264"/>
  </r>
  <r>
    <s v="Kerala"/>
    <n v="7"/>
    <x v="6"/>
    <x v="1"/>
    <x v="0"/>
    <x v="18"/>
    <s v="MALE"/>
    <n v="31"/>
    <s v="GENERAL"/>
    <s v="CPI(M)"/>
    <x v="2"/>
    <n v="85304"/>
    <n v="2948"/>
    <n v="88252"/>
    <n v="0.60619999999999996"/>
    <n v="3882"/>
    <n v="2354"/>
    <n v="8825.2000000000007"/>
    <n v="185592"/>
  </r>
  <r>
    <s v="Kerala"/>
    <n v="7"/>
    <x v="6"/>
    <x v="1"/>
    <x v="1"/>
    <x v="19"/>
    <s v="MALE"/>
    <n v="42"/>
    <s v="GENERAL"/>
    <s v="INC"/>
    <x v="0"/>
    <n v="42785"/>
    <n v="1074"/>
    <n v="43859"/>
    <n v="0.30130000000000001"/>
    <n v="3882"/>
    <n v="1170"/>
    <n v="7060.1600000000008"/>
    <n v="185592"/>
  </r>
  <r>
    <s v="Kerala"/>
    <n v="7"/>
    <x v="6"/>
    <x v="1"/>
    <x v="2"/>
    <x v="20"/>
    <s v="MALE"/>
    <n v="27"/>
    <s v="GENERAL"/>
    <s v="BJP"/>
    <x v="1"/>
    <n v="11135"/>
    <n v="230"/>
    <n v="11365"/>
    <n v="7.8100000000000003E-2"/>
    <n v="3882"/>
    <n v="304"/>
    <n v="1765.0400000000002"/>
    <n v="185592"/>
  </r>
  <r>
    <s v="Kerala"/>
    <n v="8"/>
    <x v="7"/>
    <x v="1"/>
    <x v="0"/>
    <x v="21"/>
    <s v="MALE"/>
    <n v="69"/>
    <s v="GENERAL"/>
    <s v="CPI(M)"/>
    <x v="2"/>
    <n v="89248"/>
    <n v="3622"/>
    <n v="92870"/>
    <n v="0.52139999999999997"/>
    <n v="4477"/>
    <n v="2335"/>
    <n v="9287"/>
    <n v="214068"/>
  </r>
  <r>
    <s v="Kerala"/>
    <n v="8"/>
    <x v="7"/>
    <x v="1"/>
    <x v="1"/>
    <x v="22"/>
    <s v="MALE"/>
    <n v="30"/>
    <s v="GENERAL"/>
    <s v="INC"/>
    <x v="0"/>
    <n v="68539"/>
    <n v="1642"/>
    <n v="70181"/>
    <n v="0.39399999999999996"/>
    <n v="4477"/>
    <n v="1764"/>
    <n v="7429.6"/>
    <n v="214068"/>
  </r>
  <r>
    <s v="Kerala"/>
    <n v="8"/>
    <x v="7"/>
    <x v="1"/>
    <x v="2"/>
    <x v="23"/>
    <s v="MALE"/>
    <n v="59"/>
    <s v="GENERAL"/>
    <s v="BJP"/>
    <x v="1"/>
    <n v="12737"/>
    <n v="321"/>
    <n v="13058"/>
    <n v="7.3300000000000004E-2"/>
    <n v="4477"/>
    <n v="329"/>
    <n v="1857.4"/>
    <n v="214068"/>
  </r>
  <r>
    <s v="Kerala"/>
    <n v="9"/>
    <x v="8"/>
    <x v="1"/>
    <x v="0"/>
    <x v="24"/>
    <s v="MALE"/>
    <n v="48"/>
    <s v="GENERAL"/>
    <s v="INC"/>
    <x v="0"/>
    <n v="74194"/>
    <n v="2570"/>
    <n v="76764"/>
    <n v="0.50329999999999997"/>
    <n v="4093"/>
    <n v="2061"/>
    <n v="5340.3200000000006"/>
    <n v="195695"/>
  </r>
  <r>
    <s v="Kerala"/>
    <n v="9"/>
    <x v="8"/>
    <x v="1"/>
    <x v="1"/>
    <x v="25"/>
    <s v="MALE"/>
    <n v="52"/>
    <s v="GENERAL"/>
    <s v="KEC(M)"/>
    <x v="2"/>
    <n v="64467"/>
    <n v="2287"/>
    <n v="66754"/>
    <n v="0.43770000000000003"/>
    <n v="4093"/>
    <n v="1792"/>
    <n v="6675.4000000000005"/>
    <n v="195695"/>
  </r>
  <r>
    <s v="Kerala"/>
    <n v="9"/>
    <x v="8"/>
    <x v="1"/>
    <x v="2"/>
    <x v="26"/>
    <s v="FEMALE"/>
    <n v="58"/>
    <s v="GENERAL"/>
    <s v="BJP"/>
    <x v="1"/>
    <n v="7608"/>
    <n v="217"/>
    <n v="7825"/>
    <n v="5.1299999999999998E-2"/>
    <n v="4093"/>
    <n v="210"/>
    <n v="1335.0800000000002"/>
    <n v="195695"/>
  </r>
  <r>
    <s v="Kerala"/>
    <n v="10"/>
    <x v="9"/>
    <x v="1"/>
    <x v="0"/>
    <x v="27"/>
    <s v="MALE"/>
    <n v="42"/>
    <s v="GENERAL"/>
    <s v="CPI(M)"/>
    <x v="2"/>
    <n v="63895"/>
    <n v="1899"/>
    <n v="65794"/>
    <n v="0.45409999999999995"/>
    <n v="3803"/>
    <n v="1727"/>
    <n v="6579.4000000000005"/>
    <n v="181838"/>
  </r>
  <r>
    <s v="Kerala"/>
    <n v="10"/>
    <x v="9"/>
    <x v="1"/>
    <x v="1"/>
    <x v="28"/>
    <s v="MALE"/>
    <n v="51"/>
    <s v="GENERAL"/>
    <s v="IUML"/>
    <x v="0"/>
    <n v="58490"/>
    <n v="1163"/>
    <n v="59653"/>
    <n v="0.41170000000000001"/>
    <n v="3803"/>
    <n v="1566"/>
    <n v="5263.52"/>
    <n v="181838"/>
  </r>
  <r>
    <s v="Kerala"/>
    <n v="10"/>
    <x v="9"/>
    <x v="1"/>
    <x v="2"/>
    <x v="29"/>
    <s v="MALE"/>
    <n v="52"/>
    <s v="GENERAL"/>
    <s v="BJP"/>
    <x v="1"/>
    <n v="15403"/>
    <n v="338"/>
    <n v="15741"/>
    <n v="0.10859999999999999"/>
    <n v="3803"/>
    <n v="414"/>
    <n v="1315.88"/>
    <n v="181838"/>
  </r>
  <r>
    <s v="Kerala"/>
    <n v="10"/>
    <x v="9"/>
    <x v="1"/>
    <x v="3"/>
    <x v="30"/>
    <s v="MALE"/>
    <n v="48"/>
    <s v="GENERAL"/>
    <s v="SDPI"/>
    <x v="3"/>
    <n v="2348"/>
    <n v="9"/>
    <n v="2357"/>
    <n v="1.6299999999999999E-2"/>
    <n v="3803"/>
    <n v="62"/>
    <n v="0"/>
    <n v="181838"/>
  </r>
  <r>
    <s v="Kerala"/>
    <n v="11"/>
    <x v="10"/>
    <x v="1"/>
    <x v="0"/>
    <x v="31"/>
    <s v="MALE"/>
    <n v="76"/>
    <s v="GENERAL"/>
    <s v="C(S)"/>
    <x v="2"/>
    <n v="58505"/>
    <n v="1808"/>
    <n v="60313"/>
    <n v="0.44979999999999998"/>
    <n v="3647"/>
    <n v="1641"/>
    <n v="6031.3"/>
    <n v="174370"/>
  </r>
  <r>
    <s v="Kerala"/>
    <n v="11"/>
    <x v="10"/>
    <x v="1"/>
    <x v="1"/>
    <x v="32"/>
    <s v="MALE"/>
    <n v="53"/>
    <s v="GENERAL"/>
    <s v="INC"/>
    <x v="0"/>
    <n v="56953"/>
    <n v="1615"/>
    <n v="58568"/>
    <n v="0.43680000000000002"/>
    <n v="3647"/>
    <n v="1594"/>
    <n v="4825.04"/>
    <n v="174370"/>
  </r>
  <r>
    <s v="Kerala"/>
    <n v="11"/>
    <x v="10"/>
    <x v="1"/>
    <x v="2"/>
    <x v="33"/>
    <s v="FEMALE"/>
    <n v="46"/>
    <s v="GENERAL"/>
    <s v="BJP"/>
    <x v="1"/>
    <n v="11340"/>
    <n v="241"/>
    <n v="11581"/>
    <n v="8.6400000000000005E-2"/>
    <n v="3647"/>
    <n v="316"/>
    <n v="1206.26"/>
    <n v="174370"/>
  </r>
  <r>
    <s v="Kerala"/>
    <n v="11"/>
    <x v="10"/>
    <x v="1"/>
    <x v="3"/>
    <x v="34"/>
    <s v="MALE"/>
    <n v="45"/>
    <s v="GENERAL"/>
    <s v="SDPI"/>
    <x v="3"/>
    <n v="2061"/>
    <n v="8"/>
    <n v="2069"/>
    <n v="1.54E-2"/>
    <n v="3647"/>
    <n v="57"/>
    <n v="0"/>
    <n v="174370"/>
  </r>
  <r>
    <s v="Kerala"/>
    <n v="12"/>
    <x v="11"/>
    <x v="1"/>
    <x v="0"/>
    <x v="35"/>
    <s v="MALE"/>
    <n v="77"/>
    <s v="GENERAL"/>
    <s v="CPI(M)"/>
    <x v="2"/>
    <n v="92140"/>
    <n v="3382"/>
    <n v="95522"/>
    <n v="0.59609999999999996"/>
    <n v="4047"/>
    <n v="2413"/>
    <n v="9552.2000000000007"/>
    <n v="193486"/>
  </r>
  <r>
    <s v="Kerala"/>
    <n v="12"/>
    <x v="11"/>
    <x v="1"/>
    <x v="1"/>
    <x v="36"/>
    <s v="MALE"/>
    <n v="64"/>
    <s v="GENERAL"/>
    <s v="INC"/>
    <x v="0"/>
    <n v="44089"/>
    <n v="1310"/>
    <n v="45399"/>
    <n v="0.2833"/>
    <n v="4047"/>
    <n v="1147"/>
    <n v="7641.7600000000011"/>
    <n v="193486"/>
  </r>
  <r>
    <s v="Kerala"/>
    <n v="12"/>
    <x v="11"/>
    <x v="1"/>
    <x v="2"/>
    <x v="37"/>
    <s v="MALE"/>
    <n v="72"/>
    <s v="GENERAL"/>
    <s v="BJP"/>
    <x v="1"/>
    <n v="14352"/>
    <n v="271"/>
    <n v="14623"/>
    <n v="9.1300000000000006E-2"/>
    <n v="4047"/>
    <n v="370"/>
    <n v="1910.4400000000003"/>
    <n v="193486"/>
  </r>
  <r>
    <s v="Kerala"/>
    <n v="12"/>
    <x v="11"/>
    <x v="1"/>
    <x v="3"/>
    <x v="38"/>
    <s v="MALE"/>
    <n v="44"/>
    <s v="GENERAL"/>
    <s v="SDPI"/>
    <x v="3"/>
    <n v="2266"/>
    <n v="14"/>
    <n v="2280"/>
    <n v="1.4199999999999999E-2"/>
    <n v="4047"/>
    <n v="58"/>
    <n v="0"/>
    <n v="193486"/>
  </r>
  <r>
    <s v="Kerala"/>
    <n v="12"/>
    <x v="11"/>
    <x v="1"/>
    <x v="4"/>
    <x v="39"/>
    <s v="FEMALE"/>
    <n v="40"/>
    <s v="GENERAL"/>
    <s v="IND"/>
    <x v="3"/>
    <n v="1720"/>
    <n v="33"/>
    <n v="1753"/>
    <n v="1.09E-2"/>
    <n v="4047"/>
    <n v="45"/>
    <n v="0"/>
    <n v="193486"/>
  </r>
  <r>
    <s v="Kerala"/>
    <n v="13"/>
    <x v="12"/>
    <x v="1"/>
    <x v="0"/>
    <x v="40"/>
    <s v="MALE"/>
    <n v="44"/>
    <s v="GENERAL"/>
    <s v="CPI(M)"/>
    <x v="2"/>
    <n v="79628"/>
    <n v="2182"/>
    <n v="81810"/>
    <n v="0.61520000000000008"/>
    <n v="3669"/>
    <n v="2258"/>
    <n v="8181"/>
    <n v="175439"/>
  </r>
  <r>
    <s v="Kerala"/>
    <n v="13"/>
    <x v="12"/>
    <x v="1"/>
    <x v="1"/>
    <x v="41"/>
    <s v="MALE"/>
    <n v="59"/>
    <s v="GENERAL"/>
    <s v="INC"/>
    <x v="0"/>
    <n v="43811"/>
    <n v="1198"/>
    <n v="45009"/>
    <n v="0.33840000000000003"/>
    <n v="3669"/>
    <n v="1242"/>
    <n v="6544.8"/>
    <n v="175439"/>
  </r>
  <r>
    <s v="Kerala"/>
    <n v="13"/>
    <x v="12"/>
    <x v="1"/>
    <x v="3"/>
    <x v="42"/>
    <s v="MALE"/>
    <n v="35"/>
    <s v="GENERAL"/>
    <s v="WPOI"/>
    <x v="3"/>
    <n v="1945"/>
    <n v="18"/>
    <n v="1963"/>
    <n v="1.4800000000000001E-2"/>
    <n v="3669"/>
    <n v="55"/>
    <n v="0"/>
    <n v="175439"/>
  </r>
  <r>
    <s v="Kerala"/>
    <n v="14"/>
    <x v="13"/>
    <x v="1"/>
    <x v="0"/>
    <x v="43"/>
    <s v="MALE"/>
    <n v="70"/>
    <s v="GENERAL"/>
    <s v="LJD"/>
    <x v="2"/>
    <n v="68472"/>
    <n v="2154"/>
    <n v="70626"/>
    <n v="0.4536"/>
    <n v="4065"/>
    <n v="1844"/>
    <n v="7062.6"/>
    <n v="194344"/>
  </r>
  <r>
    <s v="Kerala"/>
    <n v="14"/>
    <x v="13"/>
    <x v="1"/>
    <x v="1"/>
    <x v="44"/>
    <s v="MALE"/>
    <n v="69"/>
    <s v="GENERAL"/>
    <s v="IUML"/>
    <x v="0"/>
    <n v="59720"/>
    <n v="1365"/>
    <n v="61085"/>
    <n v="0.39229999999999998"/>
    <n v="4065"/>
    <n v="1595"/>
    <n v="5650.0800000000008"/>
    <n v="194344"/>
  </r>
  <r>
    <s v="Kerala"/>
    <n v="14"/>
    <x v="13"/>
    <x v="1"/>
    <x v="2"/>
    <x v="45"/>
    <s v="MALE"/>
    <n v="57"/>
    <s v="GENERAL"/>
    <s v="BJP"/>
    <x v="1"/>
    <n v="20795"/>
    <n v="417"/>
    <n v="21212"/>
    <n v="0.13619999999999999"/>
    <n v="4065"/>
    <n v="554"/>
    <n v="1412.5200000000002"/>
    <n v="194344"/>
  </r>
  <r>
    <s v="Kerala"/>
    <n v="15"/>
    <x v="14"/>
    <x v="1"/>
    <x v="0"/>
    <x v="46"/>
    <s v="FEMALE"/>
    <n v="64"/>
    <s v="GENERAL"/>
    <s v="CPI(M)"/>
    <x v="2"/>
    <n v="93007"/>
    <n v="3122"/>
    <n v="96129"/>
    <n v="0.61970000000000003"/>
    <n v="3977"/>
    <n v="2465"/>
    <n v="9612.9"/>
    <n v="190139"/>
  </r>
  <r>
    <s v="Kerala"/>
    <n v="15"/>
    <x v="14"/>
    <x v="1"/>
    <x v="1"/>
    <x v="47"/>
    <s v="MALE"/>
    <n v="66"/>
    <s v="GENERAL"/>
    <s v="RSP"/>
    <x v="0"/>
    <n v="34195"/>
    <n v="971"/>
    <n v="35166"/>
    <n v="0.22670000000000001"/>
    <n v="3977"/>
    <n v="902"/>
    <n v="7690.32"/>
    <n v="190139"/>
  </r>
  <r>
    <s v="Kerala"/>
    <n v="15"/>
    <x v="14"/>
    <x v="1"/>
    <x v="2"/>
    <x v="48"/>
    <s v="MALE"/>
    <n v="41"/>
    <s v="GENERAL"/>
    <s v="BJP"/>
    <x v="1"/>
    <n v="17815"/>
    <n v="408"/>
    <n v="18223"/>
    <n v="0.11749999999999999"/>
    <n v="3977"/>
    <n v="468"/>
    <n v="1922.58"/>
    <n v="190139"/>
  </r>
  <r>
    <s v="Kerala"/>
    <n v="15"/>
    <x v="14"/>
    <x v="1"/>
    <x v="3"/>
    <x v="49"/>
    <s v="MALE"/>
    <n v="44"/>
    <s v="GENERAL"/>
    <s v="SDPI"/>
    <x v="3"/>
    <n v="4173"/>
    <n v="28"/>
    <n v="4201"/>
    <n v="2.7099999999999999E-2"/>
    <n v="3977"/>
    <n v="108"/>
    <n v="0"/>
    <n v="190139"/>
  </r>
  <r>
    <s v="Kerala"/>
    <n v="16"/>
    <x v="15"/>
    <x v="1"/>
    <x v="0"/>
    <x v="50"/>
    <s v="MALE"/>
    <n v="68"/>
    <s v="GENERAL"/>
    <s v="INC"/>
    <x v="0"/>
    <n v="64784"/>
    <n v="1922"/>
    <n v="66706"/>
    <n v="0.46929999999999999"/>
    <n v="3729"/>
    <n v="1751"/>
    <n v="5082.7200000000012"/>
    <n v="178302"/>
  </r>
  <r>
    <s v="Kerala"/>
    <n v="16"/>
    <x v="15"/>
    <x v="1"/>
    <x v="1"/>
    <x v="51"/>
    <s v="MALE"/>
    <n v="38"/>
    <s v="GENERAL"/>
    <s v="CPI(M)"/>
    <x v="2"/>
    <n v="61942"/>
    <n v="1592"/>
    <n v="63534"/>
    <n v="0.44700000000000001"/>
    <n v="3729"/>
    <n v="1667"/>
    <n v="6353.4000000000005"/>
    <n v="178302"/>
  </r>
  <r>
    <s v="Kerala"/>
    <n v="16"/>
    <x v="15"/>
    <x v="1"/>
    <x v="2"/>
    <x v="52"/>
    <s v="FEMALE"/>
    <n v="47"/>
    <s v="GENERAL"/>
    <s v="BJP"/>
    <x v="1"/>
    <n v="8956"/>
    <n v="199"/>
    <n v="9155"/>
    <n v="6.4399999999999999E-2"/>
    <n v="3729"/>
    <n v="241"/>
    <n v="1270.6800000000003"/>
    <n v="178302"/>
  </r>
  <r>
    <s v="Kerala"/>
    <n v="17"/>
    <x v="16"/>
    <x v="2"/>
    <x v="0"/>
    <x v="53"/>
    <s v="MALE"/>
    <n v="51"/>
    <s v="ST"/>
    <s v="CPI(M)"/>
    <x v="2"/>
    <n v="70807"/>
    <n v="1729"/>
    <n v="72536"/>
    <n v="0.47539999999999999"/>
    <n v="4085"/>
    <n v="1943"/>
    <n v="7253.6"/>
    <n v="195326"/>
  </r>
  <r>
    <s v="Kerala"/>
    <n v="17"/>
    <x v="16"/>
    <x v="2"/>
    <x v="1"/>
    <x v="54"/>
    <s v="FEMALE"/>
    <n v="40"/>
    <s v="ST"/>
    <s v="INC"/>
    <x v="0"/>
    <n v="61741"/>
    <n v="1513"/>
    <n v="63254"/>
    <n v="0.41460000000000002"/>
    <n v="4085"/>
    <n v="1694"/>
    <n v="5802.880000000001"/>
    <n v="195326"/>
  </r>
  <r>
    <s v="Kerala"/>
    <n v="17"/>
    <x v="16"/>
    <x v="2"/>
    <x v="2"/>
    <x v="55"/>
    <s v="MALE"/>
    <n v="47"/>
    <s v="ST"/>
    <s v="BJP"/>
    <x v="1"/>
    <n v="12911"/>
    <n v="231"/>
    <n v="13142"/>
    <n v="8.6099999999999996E-2"/>
    <n v="4085"/>
    <n v="352"/>
    <n v="1450.7200000000003"/>
    <n v="195326"/>
  </r>
  <r>
    <s v="Kerala"/>
    <n v="17"/>
    <x v="16"/>
    <x v="2"/>
    <x v="3"/>
    <x v="56"/>
    <s v="FEMALE"/>
    <n v="33"/>
    <s v="ST"/>
    <s v="SDPI"/>
    <x v="3"/>
    <n v="1966"/>
    <n v="26"/>
    <n v="1992"/>
    <n v="1.3100000000000001E-2"/>
    <n v="4085"/>
    <n v="54"/>
    <n v="0"/>
    <n v="195326"/>
  </r>
  <r>
    <s v="Kerala"/>
    <n v="18"/>
    <x v="17"/>
    <x v="2"/>
    <x v="0"/>
    <x v="57"/>
    <s v="MALE"/>
    <n v="45"/>
    <s v="ST"/>
    <s v="INC"/>
    <x v="0"/>
    <n v="79152"/>
    <n v="1925"/>
    <n v="81077"/>
    <n v="0.48420000000000002"/>
    <n v="4615"/>
    <n v="2235"/>
    <n v="5540.4000000000005"/>
    <n v="220642"/>
  </r>
  <r>
    <s v="Kerala"/>
    <n v="18"/>
    <x v="17"/>
    <x v="2"/>
    <x v="1"/>
    <x v="58"/>
    <s v="MALE"/>
    <n v="49"/>
    <s v="ST"/>
    <s v="CPI(M)"/>
    <x v="2"/>
    <n v="67616"/>
    <n v="1639"/>
    <n v="69255"/>
    <n v="0.41359999999999997"/>
    <n v="4615"/>
    <n v="1909"/>
    <n v="6925.5"/>
    <n v="220642"/>
  </r>
  <r>
    <s v="Kerala"/>
    <n v="18"/>
    <x v="17"/>
    <x v="2"/>
    <x v="2"/>
    <x v="59"/>
    <s v="FEMALE"/>
    <n v="50"/>
    <s v="ST"/>
    <s v="BJP"/>
    <x v="1"/>
    <n v="14934"/>
    <n v="264"/>
    <n v="15198"/>
    <n v="9.0800000000000006E-2"/>
    <n v="4615"/>
    <n v="420"/>
    <n v="1385.1000000000001"/>
    <n v="220642"/>
  </r>
  <r>
    <s v="Kerala"/>
    <n v="19"/>
    <x v="18"/>
    <x v="2"/>
    <x v="0"/>
    <x v="60"/>
    <s v="MALE"/>
    <n v="46"/>
    <s v="GENERAL"/>
    <s v="INC"/>
    <x v="0"/>
    <n v="68845"/>
    <n v="1407"/>
    <n v="70252"/>
    <n v="0.46149999999999997"/>
    <n v="4208"/>
    <n v="1942"/>
    <n v="5182.5600000000013"/>
    <n v="201192"/>
  </r>
  <r>
    <s v="Kerala"/>
    <n v="19"/>
    <x v="18"/>
    <x v="2"/>
    <x v="1"/>
    <x v="61"/>
    <s v="MALE"/>
    <n v="53"/>
    <s v="GENERAL"/>
    <s v="LJD"/>
    <x v="2"/>
    <n v="63392"/>
    <n v="1390"/>
    <n v="64782"/>
    <n v="0.42560000000000003"/>
    <n v="4208"/>
    <n v="1791"/>
    <n v="6478.2000000000007"/>
    <n v="201192"/>
  </r>
  <r>
    <s v="Kerala"/>
    <n v="19"/>
    <x v="18"/>
    <x v="2"/>
    <x v="2"/>
    <x v="62"/>
    <s v="MALE"/>
    <n v="42"/>
    <s v="GENERAL"/>
    <s v="BJP"/>
    <x v="1"/>
    <n v="13868"/>
    <n v="245"/>
    <n v="14113"/>
    <n v="9.2699999999999991E-2"/>
    <n v="4208"/>
    <n v="391"/>
    <n v="1295.6400000000003"/>
    <n v="201192"/>
  </r>
  <r>
    <s v="Kerala"/>
    <n v="20"/>
    <x v="19"/>
    <x v="3"/>
    <x v="0"/>
    <x v="63"/>
    <s v="FEMALE"/>
    <n v="50"/>
    <s v="GENERAL"/>
    <s v="RMPOI"/>
    <x v="0"/>
    <n v="63418"/>
    <n v="1675"/>
    <n v="65093"/>
    <n v="0.4763"/>
    <n v="3507"/>
    <n v="1671"/>
    <n v="4608.1600000000008"/>
    <n v="167694"/>
  </r>
  <r>
    <s v="Kerala"/>
    <n v="20"/>
    <x v="19"/>
    <x v="3"/>
    <x v="1"/>
    <x v="64"/>
    <s v="MALE"/>
    <n v="65"/>
    <s v="GENERAL"/>
    <s v="LJD"/>
    <x v="2"/>
    <n v="55672"/>
    <n v="1930"/>
    <n v="57602"/>
    <n v="0.42149999999999999"/>
    <n v="3507"/>
    <n v="1479"/>
    <n v="5760.2000000000007"/>
    <n v="167694"/>
  </r>
  <r>
    <s v="Kerala"/>
    <n v="20"/>
    <x v="19"/>
    <x v="3"/>
    <x v="2"/>
    <x v="65"/>
    <s v="MALE"/>
    <n v="49"/>
    <s v="GENERAL"/>
    <s v="BJP"/>
    <x v="1"/>
    <n v="10033"/>
    <n v="192"/>
    <n v="10225"/>
    <n v="7.4800000000000005E-2"/>
    <n v="3507"/>
    <n v="263"/>
    <n v="1152.0400000000002"/>
    <n v="167694"/>
  </r>
  <r>
    <s v="Kerala"/>
    <n v="20"/>
    <x v="19"/>
    <x v="3"/>
    <x v="3"/>
    <x v="66"/>
    <s v="MALE"/>
    <n v="42"/>
    <s v="GENERAL"/>
    <s v="SDPI"/>
    <x v="3"/>
    <n v="2820"/>
    <n v="16"/>
    <n v="2836"/>
    <n v="2.0799999999999999E-2"/>
    <n v="3507"/>
    <n v="73"/>
    <n v="0"/>
    <n v="167694"/>
  </r>
  <r>
    <s v="Kerala"/>
    <n v="21"/>
    <x v="20"/>
    <x v="3"/>
    <x v="0"/>
    <x v="67"/>
    <s v="MALE"/>
    <n v="69"/>
    <s v="GENERAL"/>
    <s v="CPI(M)"/>
    <x v="2"/>
    <n v="77265"/>
    <n v="2878"/>
    <n v="80143"/>
    <n v="0.47200000000000003"/>
    <n v="4236"/>
    <n v="2000"/>
    <n v="8014.3"/>
    <n v="202518"/>
  </r>
  <r>
    <s v="Kerala"/>
    <n v="21"/>
    <x v="20"/>
    <x v="3"/>
    <x v="1"/>
    <x v="68"/>
    <s v="MALE"/>
    <n v="61"/>
    <s v="GENERAL"/>
    <s v="IUML"/>
    <x v="0"/>
    <n v="77561"/>
    <n v="2249"/>
    <n v="79810"/>
    <n v="0.47009999999999996"/>
    <n v="4236"/>
    <n v="1992"/>
    <n v="6411.4400000000005"/>
    <n v="202518"/>
  </r>
  <r>
    <s v="Kerala"/>
    <n v="21"/>
    <x v="20"/>
    <x v="3"/>
    <x v="2"/>
    <x v="69"/>
    <s v="MALE"/>
    <n v="51"/>
    <s v="GENERAL"/>
    <s v="BJP"/>
    <x v="1"/>
    <n v="8919"/>
    <n v="220"/>
    <n v="9139"/>
    <n v="5.3800000000000001E-2"/>
    <n v="4236"/>
    <n v="228"/>
    <n v="1602.8600000000001"/>
    <n v="202518"/>
  </r>
  <r>
    <s v="Kerala"/>
    <n v="22"/>
    <x v="21"/>
    <x v="3"/>
    <x v="0"/>
    <x v="70"/>
    <s v="MALE"/>
    <n v="68"/>
    <s v="GENERAL"/>
    <s v="CPI"/>
    <x v="2"/>
    <n v="80571"/>
    <n v="2722"/>
    <n v="83293"/>
    <n v="0.47460000000000002"/>
    <n v="4528"/>
    <n v="2149"/>
    <n v="8329.3000000000011"/>
    <n v="216491"/>
  </r>
  <r>
    <s v="Kerala"/>
    <n v="22"/>
    <x v="21"/>
    <x v="3"/>
    <x v="1"/>
    <x v="71"/>
    <s v="MALE"/>
    <n v="51"/>
    <s v="GENERAL"/>
    <s v="INC"/>
    <x v="0"/>
    <n v="77102"/>
    <n v="2155"/>
    <n v="79257"/>
    <n v="0.45159999999999995"/>
    <n v="4528"/>
    <n v="2045"/>
    <n v="6663.4400000000014"/>
    <n v="216491"/>
  </r>
  <r>
    <s v="Kerala"/>
    <n v="22"/>
    <x v="21"/>
    <x v="3"/>
    <x v="2"/>
    <x v="72"/>
    <s v="MALE"/>
    <n v="60"/>
    <s v="GENERAL"/>
    <s v="BJP"/>
    <x v="1"/>
    <n v="10321"/>
    <n v="217"/>
    <n v="10538"/>
    <n v="0.06"/>
    <n v="4528"/>
    <n v="272"/>
    <n v="1665.8600000000004"/>
    <n v="216491"/>
  </r>
  <r>
    <s v="Kerala"/>
    <n v="22"/>
    <x v="21"/>
    <x v="3"/>
    <x v="3"/>
    <x v="73"/>
    <s v="MALE"/>
    <n v="45"/>
    <s v="GENERAL"/>
    <s v="SDPI"/>
    <x v="3"/>
    <n v="1654"/>
    <n v="22"/>
    <n v="1676"/>
    <n v="9.4999999999999998E-3"/>
    <n v="4528"/>
    <n v="44"/>
    <n v="0"/>
    <n v="216491"/>
  </r>
  <r>
    <s v="Kerala"/>
    <n v="23"/>
    <x v="22"/>
    <x v="3"/>
    <x v="0"/>
    <x v="74"/>
    <s v="FEMALE"/>
    <n v="54"/>
    <s v="GENERAL"/>
    <s v="CPI(M)"/>
    <x v="2"/>
    <n v="73406"/>
    <n v="2222"/>
    <n v="75628"/>
    <n v="0.46659999999999996"/>
    <n v="4322"/>
    <n v="2017"/>
    <n v="7562.8"/>
    <n v="206652"/>
  </r>
  <r>
    <s v="Kerala"/>
    <n v="23"/>
    <x v="22"/>
    <x v="3"/>
    <x v="1"/>
    <x v="75"/>
    <s v="MALE"/>
    <n v="63"/>
    <s v="GENERAL"/>
    <s v="INC"/>
    <x v="0"/>
    <n v="65807"/>
    <n v="1349"/>
    <n v="67156"/>
    <n v="0.4143"/>
    <n v="4322"/>
    <n v="1791"/>
    <n v="6050.2400000000007"/>
    <n v="206652"/>
  </r>
  <r>
    <s v="Kerala"/>
    <n v="23"/>
    <x v="22"/>
    <x v="3"/>
    <x v="2"/>
    <x v="76"/>
    <s v="MALE"/>
    <n v="62"/>
    <s v="GENERAL"/>
    <s v="BJP"/>
    <x v="1"/>
    <n v="17213"/>
    <n v="342"/>
    <n v="17555"/>
    <n v="0.10830000000000001"/>
    <n v="4322"/>
    <n v="469"/>
    <n v="1512.5600000000002"/>
    <n v="206652"/>
  </r>
  <r>
    <s v="Kerala"/>
    <n v="24"/>
    <x v="23"/>
    <x v="3"/>
    <x v="0"/>
    <x v="77"/>
    <s v="MALE"/>
    <n v="71"/>
    <s v="GENERAL"/>
    <s v="CPI(M)"/>
    <x v="2"/>
    <n v="82691"/>
    <n v="3332"/>
    <n v="86023"/>
    <n v="0.52539999999999998"/>
    <n v="4146"/>
    <n v="2179"/>
    <n v="8602.3000000000011"/>
    <n v="198218"/>
  </r>
  <r>
    <s v="Kerala"/>
    <n v="24"/>
    <x v="23"/>
    <x v="3"/>
    <x v="1"/>
    <x v="78"/>
    <s v="MALE"/>
    <n v="56"/>
    <s v="GENERAL"/>
    <s v="IND"/>
    <x v="0"/>
    <n v="61530"/>
    <n v="1901"/>
    <n v="63431"/>
    <n v="0.38740000000000002"/>
    <n v="4146"/>
    <n v="1607"/>
    <n v="6881.8400000000011"/>
    <n v="198218"/>
  </r>
  <r>
    <s v="Kerala"/>
    <n v="24"/>
    <x v="23"/>
    <x v="3"/>
    <x v="2"/>
    <x v="79"/>
    <s v="MALE"/>
    <n v="47"/>
    <s v="GENERAL"/>
    <s v="BJP"/>
    <x v="1"/>
    <n v="10834"/>
    <n v="331"/>
    <n v="11165"/>
    <n v="6.8199999999999997E-2"/>
    <n v="4146"/>
    <n v="283"/>
    <n v="1720.4600000000003"/>
    <n v="198218"/>
  </r>
  <r>
    <s v="Kerala"/>
    <n v="25"/>
    <x v="24"/>
    <x v="3"/>
    <x v="0"/>
    <x v="80"/>
    <s v="MALE"/>
    <n v="27"/>
    <s v="SC"/>
    <s v="CPI(M)"/>
    <x v="2"/>
    <n v="88612"/>
    <n v="3227"/>
    <n v="91839"/>
    <n v="0.50470000000000004"/>
    <n v="4711"/>
    <n v="2378"/>
    <n v="9183.9"/>
    <n v="225249"/>
  </r>
  <r>
    <s v="Kerala"/>
    <n v="25"/>
    <x v="24"/>
    <x v="3"/>
    <x v="1"/>
    <x v="81"/>
    <s v="MALE"/>
    <n v="45"/>
    <s v="SC"/>
    <s v="INC"/>
    <x v="0"/>
    <n v="69145"/>
    <n v="2322"/>
    <n v="71467"/>
    <n v="0.39280000000000004"/>
    <n v="4711"/>
    <n v="1851"/>
    <n v="7347.12"/>
    <n v="225249"/>
  </r>
  <r>
    <s v="Kerala"/>
    <n v="25"/>
    <x v="24"/>
    <x v="3"/>
    <x v="2"/>
    <x v="82"/>
    <s v="MALE"/>
    <n v="29"/>
    <s v="SC"/>
    <s v="BJP"/>
    <x v="1"/>
    <n v="16033"/>
    <n v="457"/>
    <n v="16490"/>
    <n v="9.06E-2"/>
    <n v="4711"/>
    <n v="427"/>
    <n v="1836.78"/>
    <n v="225249"/>
  </r>
  <r>
    <s v="Kerala"/>
    <n v="26"/>
    <x v="25"/>
    <x v="3"/>
    <x v="0"/>
    <x v="83"/>
    <s v="MALE"/>
    <n v="75"/>
    <s v="GENERAL"/>
    <s v="NCP"/>
    <x v="2"/>
    <n v="80607"/>
    <n v="3032"/>
    <n v="83639"/>
    <n v="0.50890000000000002"/>
    <n v="4268"/>
    <n v="2172"/>
    <n v="8363.9"/>
    <n v="204036"/>
  </r>
  <r>
    <s v="Kerala"/>
    <n v="26"/>
    <x v="25"/>
    <x v="3"/>
    <x v="1"/>
    <x v="84"/>
    <s v="MALE"/>
    <n v="53"/>
    <s v="GENERAL"/>
    <s v="IND"/>
    <x v="0"/>
    <n v="43621"/>
    <n v="1516"/>
    <n v="45137"/>
    <n v="0.27460000000000001"/>
    <n v="4268"/>
    <n v="1172"/>
    <n v="6691.12"/>
    <n v="204036"/>
  </r>
  <r>
    <s v="Kerala"/>
    <n v="26"/>
    <x v="25"/>
    <x v="3"/>
    <x v="2"/>
    <x v="85"/>
    <s v="MALE"/>
    <n v="59"/>
    <s v="GENERAL"/>
    <s v="BJP"/>
    <x v="1"/>
    <n v="31056"/>
    <n v="954"/>
    <n v="32010"/>
    <n v="0.1948"/>
    <n v="4268"/>
    <n v="832"/>
    <n v="1672.78"/>
    <n v="204036"/>
  </r>
  <r>
    <s v="Kerala"/>
    <n v="26"/>
    <x v="25"/>
    <x v="3"/>
    <x v="3"/>
    <x v="86"/>
    <s v="MALE"/>
    <n v="52"/>
    <s v="GENERAL"/>
    <s v="WPOI"/>
    <x v="3"/>
    <n v="1911"/>
    <n v="89"/>
    <n v="2000"/>
    <n v="1.2199999999999999E-2"/>
    <n v="4268"/>
    <n v="53"/>
    <n v="0"/>
    <n v="204036"/>
  </r>
  <r>
    <s v="Kerala"/>
    <n v="27"/>
    <x v="26"/>
    <x v="3"/>
    <x v="0"/>
    <x v="87"/>
    <s v="MALE"/>
    <n v="73"/>
    <s v="GENERAL"/>
    <s v="CPI(M)"/>
    <x v="2"/>
    <n v="57357"/>
    <n v="1767"/>
    <n v="59124"/>
    <n v="0.42979999999999996"/>
    <n v="3790"/>
    <n v="1629"/>
    <n v="5912.4000000000005"/>
    <n v="181191"/>
  </r>
  <r>
    <s v="Kerala"/>
    <n v="27"/>
    <x v="26"/>
    <x v="3"/>
    <x v="1"/>
    <x v="88"/>
    <s v="MALE"/>
    <n v="26"/>
    <s v="GENERAL"/>
    <s v="INC"/>
    <x v="0"/>
    <n v="44759"/>
    <n v="1437"/>
    <n v="46196"/>
    <n v="0.33579999999999999"/>
    <n v="3790"/>
    <n v="1273"/>
    <n v="4729.920000000001"/>
    <n v="181191"/>
  </r>
  <r>
    <s v="Kerala"/>
    <n v="27"/>
    <x v="26"/>
    <x v="3"/>
    <x v="2"/>
    <x v="89"/>
    <s v="MALE"/>
    <n v="50"/>
    <s v="GENERAL"/>
    <s v="BJP"/>
    <x v="1"/>
    <n v="30241"/>
    <n v="711"/>
    <n v="30952"/>
    <n v="0.22500000000000001"/>
    <n v="3790"/>
    <n v="853"/>
    <n v="1182.4800000000002"/>
    <n v="181191"/>
  </r>
  <r>
    <s v="Kerala"/>
    <n v="28"/>
    <x v="27"/>
    <x v="3"/>
    <x v="0"/>
    <x v="90"/>
    <s v="MALE"/>
    <n v="61"/>
    <s v="GENERAL"/>
    <s v="INL"/>
    <x v="2"/>
    <n v="51582"/>
    <n v="975"/>
    <n v="52557"/>
    <n v="0.4415"/>
    <n v="3300"/>
    <n v="1457"/>
    <n v="5255.7000000000007"/>
    <n v="157765"/>
  </r>
  <r>
    <s v="Kerala"/>
    <n v="28"/>
    <x v="27"/>
    <x v="3"/>
    <x v="1"/>
    <x v="91"/>
    <s v="FEMALE"/>
    <n v="58"/>
    <s v="GENERAL"/>
    <s v="IUML"/>
    <x v="0"/>
    <n v="39393"/>
    <n v="705"/>
    <n v="40098"/>
    <n v="0.33679999999999999"/>
    <n v="3300"/>
    <n v="1112"/>
    <n v="4204.5600000000004"/>
    <n v="157765"/>
  </r>
  <r>
    <s v="Kerala"/>
    <n v="28"/>
    <x v="27"/>
    <x v="3"/>
    <x v="2"/>
    <x v="92"/>
    <s v="FEMALE"/>
    <n v="36"/>
    <s v="GENERAL"/>
    <s v="BJP"/>
    <x v="1"/>
    <n v="24314"/>
    <n v="559"/>
    <n v="24873"/>
    <n v="0.2089"/>
    <n v="3300"/>
    <n v="690"/>
    <n v="1051.1400000000001"/>
    <n v="157765"/>
  </r>
  <r>
    <s v="Kerala"/>
    <n v="29"/>
    <x v="28"/>
    <x v="3"/>
    <x v="0"/>
    <x v="93"/>
    <s v="MALE"/>
    <n v="45"/>
    <s v="GENERAL"/>
    <s v="CPI(M)"/>
    <x v="2"/>
    <n v="80505"/>
    <n v="1660"/>
    <n v="82165"/>
    <n v="0.49729999999999996"/>
    <n v="4355"/>
    <n v="2166"/>
    <n v="8216.5"/>
    <n v="208219"/>
  </r>
  <r>
    <s v="Kerala"/>
    <n v="29"/>
    <x v="28"/>
    <x v="3"/>
    <x v="1"/>
    <x v="94"/>
    <s v="MALE"/>
    <n v="55"/>
    <s v="GENERAL"/>
    <s v="INC"/>
    <x v="0"/>
    <n v="52579"/>
    <n v="839"/>
    <n v="53418"/>
    <n v="0.32329999999999998"/>
    <n v="4355"/>
    <n v="1408"/>
    <n v="6573.2000000000007"/>
    <n v="208219"/>
  </r>
  <r>
    <s v="Kerala"/>
    <n v="29"/>
    <x v="28"/>
    <x v="3"/>
    <x v="2"/>
    <x v="95"/>
    <s v="MALE"/>
    <n v="41"/>
    <s v="GENERAL"/>
    <s v="BJP"/>
    <x v="1"/>
    <n v="25822"/>
    <n v="445"/>
    <n v="26267"/>
    <n v="0.159"/>
    <n v="4355"/>
    <n v="693"/>
    <n v="1643.3000000000002"/>
    <n v="208219"/>
  </r>
  <r>
    <s v="Kerala"/>
    <n v="29"/>
    <x v="28"/>
    <x v="3"/>
    <x v="3"/>
    <x v="96"/>
    <s v="MALE"/>
    <n v="41"/>
    <s v="GENERAL"/>
    <s v="SDPI"/>
    <x v="3"/>
    <n v="2015"/>
    <n v="14"/>
    <n v="2029"/>
    <n v="1.23E-2"/>
    <n v="4355"/>
    <n v="54"/>
    <n v="0"/>
    <n v="208219"/>
  </r>
  <r>
    <s v="Kerala"/>
    <n v="30"/>
    <x v="29"/>
    <x v="3"/>
    <x v="0"/>
    <x v="97"/>
    <s v="MALE"/>
    <n v="72"/>
    <s v="GENERAL"/>
    <s v="IND"/>
    <x v="2"/>
    <n v="82498"/>
    <n v="2640"/>
    <n v="85138"/>
    <n v="0.43930000000000002"/>
    <n v="4861"/>
    <n v="2136"/>
    <n v="8513.8000000000011"/>
    <n v="232409"/>
  </r>
  <r>
    <s v="Kerala"/>
    <n v="30"/>
    <x v="29"/>
    <x v="3"/>
    <x v="1"/>
    <x v="98"/>
    <s v="MALE"/>
    <n v="52"/>
    <s v="GENERAL"/>
    <s v="IND"/>
    <x v="0"/>
    <n v="72998"/>
    <n v="1864"/>
    <n v="74862"/>
    <n v="0.38619999999999999"/>
    <n v="4861"/>
    <n v="1878"/>
    <n v="6811.0400000000009"/>
    <n v="232409"/>
  </r>
  <r>
    <s v="Kerala"/>
    <n v="30"/>
    <x v="29"/>
    <x v="3"/>
    <x v="2"/>
    <x v="99"/>
    <s v="MALE"/>
    <n v="44"/>
    <s v="GENERAL"/>
    <s v="BJP"/>
    <x v="1"/>
    <n v="27048"/>
    <n v="624"/>
    <n v="27672"/>
    <n v="0.14279999999999998"/>
    <n v="4861"/>
    <n v="695"/>
    <n v="1702.7600000000002"/>
    <n v="232409"/>
  </r>
  <r>
    <s v="Kerala"/>
    <n v="31"/>
    <x v="30"/>
    <x v="3"/>
    <x v="0"/>
    <x v="100"/>
    <s v="MALE"/>
    <n v="58"/>
    <s v="GENERAL"/>
    <s v="IUML"/>
    <x v="0"/>
    <n v="70193"/>
    <n v="2143"/>
    <n v="72336"/>
    <n v="0.47859999999999997"/>
    <n v="3839"/>
    <n v="1838"/>
    <n v="5279.3600000000006"/>
    <n v="183551"/>
  </r>
  <r>
    <s v="Kerala"/>
    <n v="31"/>
    <x v="30"/>
    <x v="3"/>
    <x v="1"/>
    <x v="101"/>
    <s v="MALE"/>
    <n v="55"/>
    <s v="GENERAL"/>
    <s v="IND"/>
    <x v="2"/>
    <n v="64114"/>
    <n v="1878"/>
    <n v="65992"/>
    <n v="0.43659999999999999"/>
    <n v="3839"/>
    <n v="1677"/>
    <n v="6599.2000000000007"/>
    <n v="183551"/>
  </r>
  <r>
    <s v="Kerala"/>
    <n v="31"/>
    <x v="30"/>
    <x v="3"/>
    <x v="2"/>
    <x v="102"/>
    <s v="MALE"/>
    <n v="52"/>
    <s v="GENERAL"/>
    <s v="BJP"/>
    <x v="1"/>
    <n v="9227"/>
    <n v="271"/>
    <n v="9498"/>
    <n v="6.2800000000000009E-2"/>
    <n v="3839"/>
    <n v="242"/>
    <n v="1319.8400000000001"/>
    <n v="183551"/>
  </r>
  <r>
    <s v="Kerala"/>
    <n v="31"/>
    <x v="30"/>
    <x v="3"/>
    <x v="3"/>
    <x v="103"/>
    <s v="MALE"/>
    <n v="39"/>
    <s v="GENERAL"/>
    <s v="SDPI"/>
    <x v="3"/>
    <n v="1734"/>
    <n v="35"/>
    <n v="1769"/>
    <n v="1.1699999999999999E-2"/>
    <n v="3839"/>
    <n v="45"/>
    <n v="0"/>
    <n v="183551"/>
  </r>
  <r>
    <s v="Kerala"/>
    <n v="32"/>
    <x v="31"/>
    <x v="3"/>
    <x v="0"/>
    <x v="104"/>
    <s v="MALE"/>
    <n v="28"/>
    <s v="GENERAL"/>
    <s v="CPI(M)"/>
    <x v="2"/>
    <n v="66017"/>
    <n v="1850"/>
    <n v="67867"/>
    <n v="0.47460000000000002"/>
    <n v="3777"/>
    <n v="1793"/>
    <n v="6786.7000000000007"/>
    <n v="180570"/>
  </r>
  <r>
    <s v="Kerala"/>
    <n v="32"/>
    <x v="31"/>
    <x v="3"/>
    <x v="1"/>
    <x v="105"/>
    <s v="MALE"/>
    <n v="56"/>
    <s v="GENERAL"/>
    <s v="IUML"/>
    <x v="0"/>
    <n v="61469"/>
    <n v="1755"/>
    <n v="63224"/>
    <n v="0.44209999999999999"/>
    <n v="3777"/>
    <n v="1670"/>
    <n v="5429.3600000000006"/>
    <n v="180570"/>
  </r>
  <r>
    <s v="Kerala"/>
    <n v="32"/>
    <x v="31"/>
    <x v="3"/>
    <x v="2"/>
    <x v="106"/>
    <s v="MALE"/>
    <n v="66"/>
    <s v="GENERAL"/>
    <s v="BJP"/>
    <x v="1"/>
    <n v="7632"/>
    <n v="162"/>
    <n v="7794"/>
    <n v="5.45E-2"/>
    <n v="3777"/>
    <n v="206"/>
    <n v="1357.3400000000001"/>
    <n v="180570"/>
  </r>
  <r>
    <s v="Kerala"/>
    <n v="32"/>
    <x v="31"/>
    <x v="3"/>
    <x v="3"/>
    <x v="107"/>
    <s v="MALE"/>
    <n v="61"/>
    <s v="GENERAL"/>
    <s v="IND"/>
    <x v="3"/>
    <n v="1800"/>
    <n v="47"/>
    <n v="1847"/>
    <n v="1.29E-2"/>
    <n v="3777"/>
    <n v="49"/>
    <n v="0"/>
    <n v="180570"/>
  </r>
  <r>
    <s v="Kerala"/>
    <n v="33"/>
    <x v="32"/>
    <x v="4"/>
    <x v="0"/>
    <x v="108"/>
    <s v="MALE"/>
    <n v="55"/>
    <s v="GENERAL"/>
    <s v="IUML"/>
    <x v="0"/>
    <n v="81259"/>
    <n v="1500"/>
    <n v="82759"/>
    <n v="0.50419999999999998"/>
    <n v="4296"/>
    <n v="2167"/>
    <n v="5207.4400000000005"/>
    <n v="205411"/>
  </r>
  <r>
    <s v="Kerala"/>
    <n v="33"/>
    <x v="32"/>
    <x v="4"/>
    <x v="1"/>
    <x v="109"/>
    <s v="MALE"/>
    <n v="56"/>
    <s v="GENERAL"/>
    <s v="IND"/>
    <x v="2"/>
    <n v="64015"/>
    <n v="1078"/>
    <n v="65093"/>
    <n v="0.39659999999999995"/>
    <n v="4296"/>
    <n v="1704"/>
    <n v="6509.3"/>
    <n v="205411"/>
  </r>
  <r>
    <s v="Kerala"/>
    <n v="33"/>
    <x v="32"/>
    <x v="4"/>
    <x v="2"/>
    <x v="110"/>
    <s v="FEMALE"/>
    <n v="42"/>
    <s v="GENERAL"/>
    <s v="BJP"/>
    <x v="1"/>
    <n v="10904"/>
    <n v="210"/>
    <n v="11114"/>
    <n v="6.7699999999999996E-2"/>
    <n v="4296"/>
    <n v="291"/>
    <n v="1301.8600000000001"/>
    <n v="205411"/>
  </r>
  <r>
    <s v="Kerala"/>
    <n v="33"/>
    <x v="32"/>
    <x v="4"/>
    <x v="3"/>
    <x v="111"/>
    <s v="MALE"/>
    <n v="45"/>
    <s v="GENERAL"/>
    <s v="WPOI"/>
    <x v="3"/>
    <n v="2505"/>
    <n v="74"/>
    <n v="2579"/>
    <n v="1.5700000000000002E-2"/>
    <n v="4296"/>
    <n v="68"/>
    <n v="0"/>
    <n v="205411"/>
  </r>
  <r>
    <s v="Kerala"/>
    <n v="34"/>
    <x v="33"/>
    <x v="4"/>
    <x v="0"/>
    <x v="112"/>
    <s v="MALE"/>
    <n v="61"/>
    <s v="GENERAL"/>
    <s v="IUML"/>
    <x v="0"/>
    <n v="75952"/>
    <n v="2124"/>
    <n v="78076"/>
    <n v="0.54490000000000005"/>
    <n v="3764"/>
    <n v="2052"/>
    <n v="4442.4000000000005"/>
    <n v="179951"/>
  </r>
  <r>
    <s v="Kerala"/>
    <n v="34"/>
    <x v="33"/>
    <x v="4"/>
    <x v="1"/>
    <x v="113"/>
    <s v="MALE"/>
    <n v="60"/>
    <s v="GENERAL"/>
    <s v="IND"/>
    <x v="2"/>
    <n v="54218"/>
    <n v="1312"/>
    <n v="55530"/>
    <n v="0.3876"/>
    <n v="3764"/>
    <n v="1459"/>
    <n v="5553"/>
    <n v="179951"/>
  </r>
  <r>
    <s v="Kerala"/>
    <n v="34"/>
    <x v="33"/>
    <x v="4"/>
    <x v="2"/>
    <x v="114"/>
    <s v="MALE"/>
    <n v="45"/>
    <s v="GENERAL"/>
    <s v="BJP"/>
    <x v="1"/>
    <n v="6509"/>
    <n v="174"/>
    <n v="6683"/>
    <n v="4.6600000000000003E-2"/>
    <n v="3764"/>
    <n v="176"/>
    <n v="1110.6000000000001"/>
    <n v="179951"/>
  </r>
  <r>
    <s v="Kerala"/>
    <n v="35"/>
    <x v="34"/>
    <x v="4"/>
    <x v="0"/>
    <x v="115"/>
    <s v="MALE"/>
    <n v="53"/>
    <s v="GENERAL"/>
    <s v="IND"/>
    <x v="2"/>
    <n v="79505"/>
    <n v="1722"/>
    <n v="81227"/>
    <n v="0.46899999999999997"/>
    <n v="4729"/>
    <n v="2218"/>
    <n v="8122.7000000000007"/>
    <n v="226115"/>
  </r>
  <r>
    <s v="Kerala"/>
    <n v="35"/>
    <x v="34"/>
    <x v="4"/>
    <x v="1"/>
    <x v="116"/>
    <s v="MALE"/>
    <n v="57"/>
    <s v="GENERAL"/>
    <s v="INC"/>
    <x v="0"/>
    <n v="76713"/>
    <n v="1814"/>
    <n v="78527"/>
    <n v="0.45340000000000003"/>
    <n v="4729"/>
    <n v="2145"/>
    <n v="6498.1600000000008"/>
    <n v="226115"/>
  </r>
  <r>
    <s v="Kerala"/>
    <n v="35"/>
    <x v="34"/>
    <x v="4"/>
    <x v="2"/>
    <x v="117"/>
    <s v="MALE"/>
    <n v="42"/>
    <s v="GENERAL"/>
    <s v="BJP"/>
    <x v="1"/>
    <n v="8440"/>
    <n v="155"/>
    <n v="8595"/>
    <n v="4.9599999999999998E-2"/>
    <n v="4729"/>
    <n v="235"/>
    <n v="1624.5400000000002"/>
    <n v="226115"/>
  </r>
  <r>
    <s v="Kerala"/>
    <n v="35"/>
    <x v="34"/>
    <x v="4"/>
    <x v="3"/>
    <x v="118"/>
    <s v="MALE"/>
    <n v="54"/>
    <s v="GENERAL"/>
    <s v="SDPI"/>
    <x v="3"/>
    <n v="3249"/>
    <n v="32"/>
    <n v="3281"/>
    <n v="1.89E-2"/>
    <n v="4729"/>
    <n v="90"/>
    <n v="0"/>
    <n v="226115"/>
  </r>
  <r>
    <s v="Kerala"/>
    <n v="36"/>
    <x v="35"/>
    <x v="4"/>
    <x v="0"/>
    <x v="119"/>
    <s v="MALE"/>
    <n v="56"/>
    <s v="SC"/>
    <s v="INC"/>
    <x v="0"/>
    <n v="85776"/>
    <n v="1639"/>
    <n v="87415"/>
    <n v="0.51439999999999997"/>
    <n v="4741"/>
    <n v="2439"/>
    <n v="5748.1600000000008"/>
    <n v="226658"/>
  </r>
  <r>
    <s v="Kerala"/>
    <n v="36"/>
    <x v="35"/>
    <x v="4"/>
    <x v="1"/>
    <x v="120"/>
    <s v="FEMALE"/>
    <n v="28"/>
    <s v="SC"/>
    <s v="CPI(M)"/>
    <x v="2"/>
    <n v="70548"/>
    <n v="1304"/>
    <n v="71852"/>
    <n v="0.42280000000000001"/>
    <n v="4741"/>
    <n v="2005"/>
    <n v="7185.2000000000007"/>
    <n v="226658"/>
  </r>
  <r>
    <s v="Kerala"/>
    <n v="36"/>
    <x v="35"/>
    <x v="4"/>
    <x v="2"/>
    <x v="121"/>
    <s v="MALE"/>
    <n v="63"/>
    <s v="SC"/>
    <s v="BJP"/>
    <x v="1"/>
    <n v="6929"/>
    <n v="128"/>
    <n v="7057"/>
    <n v="4.1500000000000002E-2"/>
    <n v="4741"/>
    <n v="197"/>
    <n v="1437.0400000000002"/>
    <n v="226658"/>
  </r>
  <r>
    <s v="Kerala"/>
    <n v="36"/>
    <x v="35"/>
    <x v="4"/>
    <x v="3"/>
    <x v="122"/>
    <s v="MALE"/>
    <n v="58"/>
    <s v="SC"/>
    <s v="WPOI"/>
    <x v="3"/>
    <n v="2843"/>
    <n v="100"/>
    <n v="2943"/>
    <n v="1.7299999999999999E-2"/>
    <n v="4741"/>
    <n v="83"/>
    <n v="0"/>
    <n v="226658"/>
  </r>
  <r>
    <s v="Kerala"/>
    <n v="37"/>
    <x v="36"/>
    <x v="4"/>
    <x v="0"/>
    <x v="123"/>
    <s v="MALE"/>
    <n v="71"/>
    <s v="GENERAL"/>
    <s v="IUML"/>
    <x v="0"/>
    <n v="77384"/>
    <n v="1452"/>
    <n v="78836"/>
    <n v="0.50219999999999998"/>
    <n v="4331"/>
    <n v="2176"/>
    <n v="5141.0400000000009"/>
    <n v="207051"/>
  </r>
  <r>
    <s v="Kerala"/>
    <n v="37"/>
    <x v="36"/>
    <x v="4"/>
    <x v="1"/>
    <x v="124"/>
    <s v="MALE"/>
    <n v="60"/>
    <s v="GENERAL"/>
    <s v="CPI"/>
    <x v="2"/>
    <n v="62881"/>
    <n v="1382"/>
    <n v="64263"/>
    <n v="0.4093"/>
    <n v="4331"/>
    <n v="1773"/>
    <n v="6426.3"/>
    <n v="207051"/>
  </r>
  <r>
    <s v="Kerala"/>
    <n v="37"/>
    <x v="36"/>
    <x v="4"/>
    <x v="2"/>
    <x v="125"/>
    <s v="MALE"/>
    <n v="42"/>
    <s v="GENERAL"/>
    <s v="BJP"/>
    <x v="1"/>
    <n v="11030"/>
    <n v="320"/>
    <n v="11350"/>
    <n v="7.2300000000000003E-2"/>
    <n v="4331"/>
    <n v="314"/>
    <n v="1285.2600000000002"/>
    <n v="207051"/>
  </r>
  <r>
    <s v="Kerala"/>
    <n v="38"/>
    <x v="37"/>
    <x v="4"/>
    <x v="0"/>
    <x v="126"/>
    <s v="MALE"/>
    <n v="45"/>
    <s v="GENERAL"/>
    <s v="IUML"/>
    <x v="0"/>
    <n v="75264"/>
    <n v="1266"/>
    <n v="76530"/>
    <n v="0.46210000000000001"/>
    <n v="4561"/>
    <n v="2108"/>
    <n v="6119.3600000000006"/>
    <n v="218090"/>
  </r>
  <r>
    <s v="Kerala"/>
    <n v="38"/>
    <x v="37"/>
    <x v="4"/>
    <x v="1"/>
    <x v="127"/>
    <s v="MALE"/>
    <n v="53"/>
    <s v="GENERAL"/>
    <s v="IND"/>
    <x v="2"/>
    <n v="75067"/>
    <n v="1425"/>
    <n v="76492"/>
    <n v="0.46189999999999998"/>
    <n v="4561"/>
    <n v="2107"/>
    <n v="7649.2000000000007"/>
    <n v="218090"/>
  </r>
  <r>
    <s v="Kerala"/>
    <n v="38"/>
    <x v="37"/>
    <x v="4"/>
    <x v="2"/>
    <x v="128"/>
    <s v="FEMALE"/>
    <n v="41"/>
    <s v="GENERAL"/>
    <s v="BJP"/>
    <x v="1"/>
    <n v="7846"/>
    <n v="175"/>
    <n v="8021"/>
    <n v="4.8399999999999999E-2"/>
    <n v="4561"/>
    <n v="221"/>
    <n v="1529.8400000000001"/>
    <n v="218090"/>
  </r>
  <r>
    <s v="Kerala"/>
    <n v="39"/>
    <x v="38"/>
    <x v="4"/>
    <x v="0"/>
    <x v="129"/>
    <s v="MALE"/>
    <n v="68"/>
    <s v="GENERAL"/>
    <s v="IUML"/>
    <x v="0"/>
    <n v="81273"/>
    <n v="1958"/>
    <n v="83231"/>
    <n v="0.49459999999999998"/>
    <n v="4558"/>
    <n v="2255"/>
    <n v="6158.8"/>
    <n v="217930"/>
  </r>
  <r>
    <s v="Kerala"/>
    <n v="39"/>
    <x v="38"/>
    <x v="4"/>
    <x v="1"/>
    <x v="130"/>
    <s v="MALE"/>
    <n v="50"/>
    <s v="GENERAL"/>
    <s v="CPI(M)"/>
    <x v="2"/>
    <n v="75322"/>
    <n v="1663"/>
    <n v="76985"/>
    <n v="0.45750000000000002"/>
    <n v="4558"/>
    <n v="2086"/>
    <n v="7698.5"/>
    <n v="217930"/>
  </r>
  <r>
    <s v="Kerala"/>
    <n v="39"/>
    <x v="38"/>
    <x v="4"/>
    <x v="2"/>
    <x v="131"/>
    <s v="MALE"/>
    <n v="29"/>
    <s v="GENERAL"/>
    <s v="BJP"/>
    <x v="1"/>
    <n v="6469"/>
    <n v="172"/>
    <n v="6641"/>
    <n v="3.95E-2"/>
    <n v="4558"/>
    <n v="181"/>
    <n v="1539.7"/>
    <n v="217930"/>
  </r>
  <r>
    <s v="Kerala"/>
    <n v="40"/>
    <x v="39"/>
    <x v="4"/>
    <x v="0"/>
    <x v="132"/>
    <s v="MALE"/>
    <n v="61"/>
    <s v="GENERAL"/>
    <s v="IUML"/>
    <x v="0"/>
    <n v="91470"/>
    <n v="1696"/>
    <n v="93166"/>
    <n v="0.57569999999999999"/>
    <n v="4436"/>
    <n v="2554"/>
    <n v="4636.6400000000003"/>
    <n v="212076"/>
  </r>
  <r>
    <s v="Kerala"/>
    <n v="40"/>
    <x v="39"/>
    <x v="4"/>
    <x v="1"/>
    <x v="133"/>
    <s v="MALE"/>
    <n v="68"/>
    <s v="GENERAL"/>
    <s v="CPI(M)"/>
    <x v="2"/>
    <n v="56814"/>
    <n v="1144"/>
    <n v="57958"/>
    <n v="0.35820000000000002"/>
    <n v="4436"/>
    <n v="1589"/>
    <n v="5795.8"/>
    <n v="212076"/>
  </r>
  <r>
    <s v="Kerala"/>
    <n v="40"/>
    <x v="39"/>
    <x v="4"/>
    <x v="2"/>
    <x v="134"/>
    <s v="MALE"/>
    <n v="46"/>
    <s v="GENERAL"/>
    <s v="BJP"/>
    <x v="1"/>
    <n v="5755"/>
    <n v="128"/>
    <n v="5883"/>
    <n v="3.6400000000000002E-2"/>
    <n v="4436"/>
    <n v="162"/>
    <n v="1159.1600000000001"/>
    <n v="212076"/>
  </r>
  <r>
    <s v="Kerala"/>
    <n v="40"/>
    <x v="39"/>
    <x v="4"/>
    <x v="3"/>
    <x v="135"/>
    <s v="FEMALE"/>
    <n v="60"/>
    <s v="GENERAL"/>
    <s v="WPOI"/>
    <x v="3"/>
    <n v="3090"/>
    <n v="104"/>
    <n v="3194"/>
    <n v="1.9699999999999999E-2"/>
    <n v="4436"/>
    <n v="88"/>
    <n v="0"/>
    <n v="212076"/>
  </r>
  <r>
    <s v="Kerala"/>
    <n v="41"/>
    <x v="40"/>
    <x v="4"/>
    <x v="0"/>
    <x v="136"/>
    <s v="MALE"/>
    <n v="69"/>
    <s v="GENERAL"/>
    <s v="IUML"/>
    <x v="0"/>
    <n v="69283"/>
    <n v="1098"/>
    <n v="70381"/>
    <n v="0.53500000000000003"/>
    <n v="3877"/>
    <n v="2075"/>
    <n v="3182.8"/>
    <n v="185377"/>
  </r>
  <r>
    <s v="Kerala"/>
    <n v="41"/>
    <x v="40"/>
    <x v="4"/>
    <x v="1"/>
    <x v="137"/>
    <s v="FEMALE"/>
    <n v="31"/>
    <s v="GENERAL"/>
    <s v="CPI(M)"/>
    <x v="2"/>
    <n v="39150"/>
    <n v="635"/>
    <n v="39785"/>
    <n v="0.3024"/>
    <n v="3877"/>
    <n v="1173"/>
    <n v="3978.5"/>
    <n v="185377"/>
  </r>
  <r>
    <s v="Kerala"/>
    <n v="41"/>
    <x v="40"/>
    <x v="4"/>
    <x v="2"/>
    <x v="138"/>
    <s v="MALE"/>
    <n v="50"/>
    <s v="GENERAL"/>
    <s v="IND"/>
    <x v="3"/>
    <n v="11149"/>
    <n v="106"/>
    <n v="11255"/>
    <n v="8.5600000000000009E-2"/>
    <n v="3877"/>
    <n v="332"/>
    <n v="0"/>
    <n v="185377"/>
  </r>
  <r>
    <s v="Kerala"/>
    <n v="41"/>
    <x v="40"/>
    <x v="4"/>
    <x v="3"/>
    <x v="139"/>
    <s v="MALE"/>
    <n v="57"/>
    <s v="GENERAL"/>
    <s v="BJP"/>
    <x v="1"/>
    <n v="5853"/>
    <n v="115"/>
    <n v="5968"/>
    <n v="4.5400000000000003E-2"/>
    <n v="3877"/>
    <n v="177"/>
    <n v="795.7"/>
    <n v="185377"/>
  </r>
  <r>
    <s v="Kerala"/>
    <n v="41"/>
    <x v="40"/>
    <x v="4"/>
    <x v="4"/>
    <x v="140"/>
    <s v="MALE"/>
    <n v="66"/>
    <s v="GENERAL"/>
    <s v="WPOI"/>
    <x v="3"/>
    <n v="1984"/>
    <n v="67"/>
    <n v="2051"/>
    <n v="1.5600000000000001E-2"/>
    <n v="3877"/>
    <n v="61"/>
    <n v="0"/>
    <n v="185377"/>
  </r>
  <r>
    <s v="Kerala"/>
    <n v="42"/>
    <x v="41"/>
    <x v="4"/>
    <x v="0"/>
    <x v="141"/>
    <s v="MALE"/>
    <n v="73"/>
    <s v="GENERAL"/>
    <s v="IUML"/>
    <x v="0"/>
    <n v="70342"/>
    <n v="1481"/>
    <n v="71823"/>
    <n v="0.4743"/>
    <n v="4161"/>
    <n v="1974"/>
    <n v="4616.5600000000004"/>
    <n v="198962"/>
  </r>
  <r>
    <s v="Kerala"/>
    <n v="42"/>
    <x v="41"/>
    <x v="4"/>
    <x v="1"/>
    <x v="142"/>
    <s v="MALE"/>
    <n v="61"/>
    <s v="GENERAL"/>
    <s v="INL"/>
    <x v="2"/>
    <n v="56401"/>
    <n v="1306"/>
    <n v="57707"/>
    <n v="0.38109999999999999"/>
    <n v="4161"/>
    <n v="1586"/>
    <n v="5770.7000000000007"/>
    <n v="198962"/>
  </r>
  <r>
    <s v="Kerala"/>
    <n v="42"/>
    <x v="41"/>
    <x v="4"/>
    <x v="2"/>
    <x v="143"/>
    <s v="MALE"/>
    <n v="63"/>
    <s v="GENERAL"/>
    <s v="BJP"/>
    <x v="1"/>
    <n v="19304"/>
    <n v="549"/>
    <n v="19853"/>
    <n v="0.13109999999999999"/>
    <n v="4161"/>
    <n v="546"/>
    <n v="1154.1400000000001"/>
    <n v="198962"/>
  </r>
  <r>
    <s v="Kerala"/>
    <n v="43"/>
    <x v="42"/>
    <x v="4"/>
    <x v="0"/>
    <x v="144"/>
    <s v="MALE"/>
    <n v="71"/>
    <s v="GENERAL"/>
    <s v="IUML"/>
    <x v="0"/>
    <n v="72579"/>
    <n v="920"/>
    <n v="73499"/>
    <n v="0.49740000000000001"/>
    <n v="4124"/>
    <n v="2052"/>
    <n v="5113.68"/>
    <n v="197158"/>
  </r>
  <r>
    <s v="Kerala"/>
    <n v="43"/>
    <x v="42"/>
    <x v="4"/>
    <x v="1"/>
    <x v="145"/>
    <s v="MALE"/>
    <n v="48"/>
    <s v="GENERAL"/>
    <s v="IND"/>
    <x v="2"/>
    <n v="63159"/>
    <n v="762"/>
    <n v="63921"/>
    <n v="0.43259999999999998"/>
    <n v="4124"/>
    <n v="1785"/>
    <n v="6392.1"/>
    <n v="197158"/>
  </r>
  <r>
    <s v="Kerala"/>
    <n v="43"/>
    <x v="42"/>
    <x v="4"/>
    <x v="2"/>
    <x v="146"/>
    <s v="MALE"/>
    <n v="68"/>
    <s v="GENERAL"/>
    <s v="BJP"/>
    <x v="1"/>
    <n v="8128"/>
    <n v="186"/>
    <n v="8314"/>
    <n v="5.6299999999999996E-2"/>
    <n v="4124"/>
    <n v="233"/>
    <n v="1278.42"/>
    <n v="197158"/>
  </r>
  <r>
    <s v="Kerala"/>
    <n v="44"/>
    <x v="43"/>
    <x v="4"/>
    <x v="0"/>
    <x v="147"/>
    <s v="MALE"/>
    <n v="59"/>
    <s v="GENERAL"/>
    <s v="NSC"/>
    <x v="2"/>
    <n v="69633"/>
    <n v="1071"/>
    <n v="70704"/>
    <n v="0.46340000000000003"/>
    <n v="4102"/>
    <n v="1901"/>
    <n v="7070.4000000000005"/>
    <n v="196123"/>
  </r>
  <r>
    <s v="Kerala"/>
    <n v="44"/>
    <x v="43"/>
    <x v="4"/>
    <x v="1"/>
    <x v="148"/>
    <s v="MALE"/>
    <n v="41"/>
    <s v="GENERAL"/>
    <s v="IUML"/>
    <x v="0"/>
    <n v="68810"/>
    <n v="909"/>
    <n v="69719"/>
    <n v="0.45700000000000002"/>
    <n v="4102"/>
    <n v="1875"/>
    <n v="5656.3200000000006"/>
    <n v="196123"/>
  </r>
  <r>
    <s v="Kerala"/>
    <n v="44"/>
    <x v="43"/>
    <x v="4"/>
    <x v="2"/>
    <x v="149"/>
    <s v="MALE"/>
    <n v="56"/>
    <s v="GENERAL"/>
    <s v="BJP"/>
    <x v="1"/>
    <n v="10371"/>
    <n v="219"/>
    <n v="10590"/>
    <n v="6.9400000000000003E-2"/>
    <n v="4102"/>
    <n v="285"/>
    <n v="1414.0800000000002"/>
    <n v="196123"/>
  </r>
  <r>
    <s v="Kerala"/>
    <n v="45"/>
    <x v="44"/>
    <x v="4"/>
    <x v="0"/>
    <x v="150"/>
    <s v="MALE"/>
    <n v="61"/>
    <s v="GENERAL"/>
    <s v="IUML"/>
    <x v="0"/>
    <n v="80906"/>
    <n v="1408"/>
    <n v="82314"/>
    <n v="0.48210000000000003"/>
    <n v="4800"/>
    <n v="2315"/>
    <n v="6008"/>
    <n v="229493"/>
  </r>
  <r>
    <s v="Kerala"/>
    <n v="45"/>
    <x v="44"/>
    <x v="4"/>
    <x v="1"/>
    <x v="151"/>
    <s v="MALE"/>
    <n v="51"/>
    <s v="GENERAL"/>
    <s v="CPI(M)"/>
    <x v="2"/>
    <n v="73947"/>
    <n v="1153"/>
    <n v="75100"/>
    <n v="0.43979999999999997"/>
    <n v="4800"/>
    <n v="2112"/>
    <n v="7510"/>
    <n v="229493"/>
  </r>
  <r>
    <s v="Kerala"/>
    <n v="45"/>
    <x v="44"/>
    <x v="4"/>
    <x v="2"/>
    <x v="152"/>
    <s v="MALE"/>
    <n v="68"/>
    <s v="GENERAL"/>
    <s v="BJP"/>
    <x v="1"/>
    <n v="8933"/>
    <n v="164"/>
    <n v="9097"/>
    <n v="5.33E-2"/>
    <n v="4800"/>
    <n v="256"/>
    <n v="1502"/>
    <n v="229493"/>
  </r>
  <r>
    <s v="Kerala"/>
    <n v="45"/>
    <x v="44"/>
    <x v="4"/>
    <x v="3"/>
    <x v="153"/>
    <s v="MALE"/>
    <n v="49"/>
    <s v="GENERAL"/>
    <s v="SDPI"/>
    <x v="3"/>
    <n v="2699"/>
    <n v="13"/>
    <n v="2712"/>
    <n v="1.5900000000000001E-2"/>
    <n v="4800"/>
    <n v="77"/>
    <n v="0"/>
    <n v="229493"/>
  </r>
  <r>
    <s v="Kerala"/>
    <n v="46"/>
    <x v="45"/>
    <x v="4"/>
    <x v="0"/>
    <x v="154"/>
    <s v="MALE"/>
    <n v="60"/>
    <s v="GENERAL"/>
    <s v="IUML"/>
    <x v="0"/>
    <n v="80061"/>
    <n v="1639"/>
    <n v="81700"/>
    <n v="0.51080000000000003"/>
    <n v="4529"/>
    <n v="2314"/>
    <n v="5208.9600000000009"/>
    <n v="216518"/>
  </r>
  <r>
    <s v="Kerala"/>
    <n v="46"/>
    <x v="45"/>
    <x v="4"/>
    <x v="1"/>
    <x v="155"/>
    <s v="MALE"/>
    <n v="61"/>
    <s v="GENERAL"/>
    <s v="NCP"/>
    <x v="2"/>
    <n v="63739"/>
    <n v="1373"/>
    <n v="65112"/>
    <n v="0.40710000000000002"/>
    <n v="4529"/>
    <n v="1844"/>
    <n v="6511.2000000000007"/>
    <n v="216518"/>
  </r>
  <r>
    <s v="Kerala"/>
    <n v="46"/>
    <x v="45"/>
    <x v="4"/>
    <x v="2"/>
    <x v="156"/>
    <s v="MALE"/>
    <n v="50"/>
    <s v="GENERAL"/>
    <s v="BJP"/>
    <x v="1"/>
    <n v="10556"/>
    <n v="240"/>
    <n v="10796"/>
    <n v="6.7500000000000004E-2"/>
    <n v="4529"/>
    <n v="306"/>
    <n v="1302.2400000000002"/>
    <n v="216518"/>
  </r>
  <r>
    <s v="Kerala"/>
    <n v="47"/>
    <x v="46"/>
    <x v="4"/>
    <x v="0"/>
    <x v="157"/>
    <s v="MALE"/>
    <n v="53"/>
    <s v="GENERAL"/>
    <s v="IND"/>
    <x v="2"/>
    <n v="68935"/>
    <n v="1423"/>
    <n v="70358"/>
    <n v="0.46460000000000001"/>
    <n v="4208"/>
    <n v="1956"/>
    <n v="7035.8"/>
    <n v="201183"/>
  </r>
  <r>
    <s v="Kerala"/>
    <n v="47"/>
    <x v="46"/>
    <x v="4"/>
    <x v="1"/>
    <x v="158"/>
    <s v="MALE"/>
    <n v="36"/>
    <s v="GENERAL"/>
    <s v="INC"/>
    <x v="0"/>
    <n v="66750"/>
    <n v="1044"/>
    <n v="67794"/>
    <n v="0.44770000000000004"/>
    <n v="4208"/>
    <n v="1884"/>
    <n v="5628.64"/>
    <n v="201183"/>
  </r>
  <r>
    <s v="Kerala"/>
    <n v="47"/>
    <x v="46"/>
    <x v="4"/>
    <x v="2"/>
    <x v="159"/>
    <s v="MALE"/>
    <n v="49"/>
    <s v="GENERAL"/>
    <s v="BDJS"/>
    <x v="1"/>
    <n v="9756"/>
    <n v="158"/>
    <n v="9914"/>
    <n v="6.5500000000000003E-2"/>
    <n v="4208"/>
    <n v="276"/>
    <n v="1407.16"/>
    <n v="201183"/>
  </r>
  <r>
    <s v="Kerala"/>
    <n v="47"/>
    <x v="46"/>
    <x v="4"/>
    <x v="3"/>
    <x v="160"/>
    <s v="MALE"/>
    <n v="30"/>
    <s v="GENERAL"/>
    <s v="SDPI"/>
    <x v="3"/>
    <n v="1738"/>
    <n v="9"/>
    <n v="1747"/>
    <n v="1.15E-2"/>
    <n v="4208"/>
    <n v="49"/>
    <n v="0"/>
    <n v="201183"/>
  </r>
  <r>
    <s v="Kerala"/>
    <n v="48"/>
    <x v="47"/>
    <x v="4"/>
    <x v="0"/>
    <x v="161"/>
    <s v="MALE"/>
    <n v="71"/>
    <s v="GENERAL"/>
    <s v="CPI(M)"/>
    <x v="2"/>
    <n v="73331"/>
    <n v="1337"/>
    <n v="74668"/>
    <n v="0.51350000000000007"/>
    <n v="4295"/>
    <n v="2206"/>
    <n v="7466.8"/>
    <n v="205353"/>
  </r>
  <r>
    <s v="Kerala"/>
    <n v="48"/>
    <x v="47"/>
    <x v="4"/>
    <x v="1"/>
    <x v="162"/>
    <s v="MALE"/>
    <n v="35"/>
    <s v="GENERAL"/>
    <s v="INC"/>
    <x v="0"/>
    <n v="56694"/>
    <n v="931"/>
    <n v="57625"/>
    <n v="0.39630000000000004"/>
    <n v="4295"/>
    <n v="1703"/>
    <n v="5973.4400000000005"/>
    <n v="205353"/>
  </r>
  <r>
    <s v="Kerala"/>
    <n v="48"/>
    <x v="47"/>
    <x v="4"/>
    <x v="2"/>
    <x v="163"/>
    <s v="MALE"/>
    <n v="67"/>
    <s v="GENERAL"/>
    <s v="BDJS"/>
    <x v="1"/>
    <n v="7302"/>
    <n v="117"/>
    <n v="7419"/>
    <n v="5.0999999999999997E-2"/>
    <n v="4295"/>
    <n v="220"/>
    <n v="1493.3600000000001"/>
    <n v="205353"/>
  </r>
  <r>
    <s v="Kerala"/>
    <n v="48"/>
    <x v="47"/>
    <x v="4"/>
    <x v="3"/>
    <x v="164"/>
    <s v="MALE"/>
    <n v="48"/>
    <s v="GENERAL"/>
    <s v="SDPI"/>
    <x v="3"/>
    <n v="3041"/>
    <n v="24"/>
    <n v="3065"/>
    <n v="2.1099999999999997E-2"/>
    <n v="4295"/>
    <n v="91"/>
    <n v="0"/>
    <n v="205353"/>
  </r>
  <r>
    <s v="Kerala"/>
    <n v="48"/>
    <x v="47"/>
    <x v="4"/>
    <x v="4"/>
    <x v="165"/>
    <s v="MALE"/>
    <n v="49"/>
    <s v="GENERAL"/>
    <s v="WPOI"/>
    <x v="3"/>
    <n v="1820"/>
    <n v="43"/>
    <n v="1863"/>
    <n v="1.2800000000000001E-2"/>
    <n v="4295"/>
    <n v="55"/>
    <n v="0"/>
    <n v="205353"/>
  </r>
  <r>
    <s v="Kerala"/>
    <n v="49"/>
    <x v="48"/>
    <x v="5"/>
    <x v="0"/>
    <x v="166"/>
    <s v="MALE"/>
    <n v="50"/>
    <s v="GENERAL"/>
    <s v="CPI(M)"/>
    <x v="2"/>
    <n v="68468"/>
    <n v="1346"/>
    <n v="69814"/>
    <n v="0.45840000000000003"/>
    <n v="4063"/>
    <n v="1863"/>
    <n v="6981.4000000000005"/>
    <n v="194236"/>
  </r>
  <r>
    <s v="Kerala"/>
    <n v="49"/>
    <x v="48"/>
    <x v="5"/>
    <x v="1"/>
    <x v="167"/>
    <s v="MALE"/>
    <n v="42"/>
    <s v="GENERAL"/>
    <s v="INC"/>
    <x v="0"/>
    <n v="65629"/>
    <n v="1169"/>
    <n v="66798"/>
    <n v="0.43859999999999999"/>
    <n v="4063"/>
    <n v="1783"/>
    <n v="5585.1200000000008"/>
    <n v="194236"/>
  </r>
  <r>
    <s v="Kerala"/>
    <n v="49"/>
    <x v="48"/>
    <x v="5"/>
    <x v="2"/>
    <x v="168"/>
    <s v="MALE"/>
    <n v="31"/>
    <s v="SC"/>
    <s v="BJP"/>
    <x v="1"/>
    <n v="12645"/>
    <n v="206"/>
    <n v="12851"/>
    <n v="8.4399999999999989E-2"/>
    <n v="4063"/>
    <n v="343"/>
    <n v="1396.2800000000002"/>
    <n v="194236"/>
  </r>
  <r>
    <s v="Kerala"/>
    <n v="50"/>
    <x v="49"/>
    <x v="5"/>
    <x v="0"/>
    <x v="169"/>
    <s v="MALE"/>
    <n v="34"/>
    <s v="GENERAL"/>
    <s v="CPI"/>
    <x v="2"/>
    <n v="73761"/>
    <n v="1550"/>
    <n v="75311"/>
    <n v="0.49579999999999996"/>
    <n v="4078"/>
    <n v="2022"/>
    <n v="7531.1"/>
    <n v="194989"/>
  </r>
  <r>
    <s v="Kerala"/>
    <n v="50"/>
    <x v="49"/>
    <x v="5"/>
    <x v="1"/>
    <x v="170"/>
    <s v="MALE"/>
    <n v="37"/>
    <s v="GENERAL"/>
    <s v="INC"/>
    <x v="0"/>
    <n v="56480"/>
    <n v="857"/>
    <n v="57337"/>
    <n v="0.37740000000000001"/>
    <n v="4078"/>
    <n v="1540"/>
    <n v="6024.880000000001"/>
    <n v="194989"/>
  </r>
  <r>
    <s v="Kerala"/>
    <n v="50"/>
    <x v="49"/>
    <x v="5"/>
    <x v="2"/>
    <x v="171"/>
    <s v="MALE"/>
    <n v="49"/>
    <s v="GENERAL"/>
    <s v="BJP"/>
    <x v="1"/>
    <n v="14231"/>
    <n v="347"/>
    <n v="14578"/>
    <n v="9.6000000000000002E-2"/>
    <n v="4078"/>
    <n v="392"/>
    <n v="1506.2200000000003"/>
    <n v="194989"/>
  </r>
  <r>
    <s v="Kerala"/>
    <n v="50"/>
    <x v="49"/>
    <x v="5"/>
    <x v="3"/>
    <x v="172"/>
    <s v="MALE"/>
    <n v="34"/>
    <s v="GENERAL"/>
    <s v="SDPI"/>
    <x v="3"/>
    <n v="2946"/>
    <n v="29"/>
    <n v="2975"/>
    <n v="1.9599999999999999E-2"/>
    <n v="4078"/>
    <n v="80"/>
    <n v="0"/>
    <n v="194989"/>
  </r>
  <r>
    <s v="Kerala"/>
    <n v="51"/>
    <x v="50"/>
    <x v="5"/>
    <x v="0"/>
    <x v="173"/>
    <s v="MALE"/>
    <n v="69"/>
    <s v="GENERAL"/>
    <s v="CPI(M)"/>
    <x v="2"/>
    <n v="72641"/>
    <n v="1759"/>
    <n v="74400"/>
    <n v="0.48979999999999996"/>
    <n v="4064"/>
    <n v="1991"/>
    <n v="7440"/>
    <n v="194287"/>
  </r>
  <r>
    <s v="Kerala"/>
    <n v="51"/>
    <x v="50"/>
    <x v="5"/>
    <x v="1"/>
    <x v="174"/>
    <s v="MALE"/>
    <n v="34"/>
    <s v="GENERAL"/>
    <s v="INC"/>
    <x v="0"/>
    <n v="36940"/>
    <n v="786"/>
    <n v="37726"/>
    <n v="0.24829999999999999"/>
    <n v="4064"/>
    <n v="1010"/>
    <n v="5952"/>
    <n v="194287"/>
  </r>
  <r>
    <s v="Kerala"/>
    <n v="51"/>
    <x v="50"/>
    <x v="5"/>
    <x v="2"/>
    <x v="175"/>
    <s v="MALE"/>
    <n v="38"/>
    <s v="GENERAL"/>
    <s v="BJP"/>
    <x v="1"/>
    <n v="36317"/>
    <n v="656"/>
    <n v="36973"/>
    <n v="0.24340000000000001"/>
    <n v="4064"/>
    <n v="990"/>
    <n v="1488"/>
    <n v="194287"/>
  </r>
  <r>
    <s v="Kerala"/>
    <n v="52"/>
    <x v="51"/>
    <x v="5"/>
    <x v="0"/>
    <x v="176"/>
    <s v="MALE"/>
    <n v="42"/>
    <s v="GENERAL"/>
    <s v="CPI(M)"/>
    <x v="2"/>
    <n v="72977"/>
    <n v="1882"/>
    <n v="74859"/>
    <n v="0.46450000000000002"/>
    <n v="4357"/>
    <n v="2024"/>
    <n v="7485.9000000000005"/>
    <n v="208304"/>
  </r>
  <r>
    <s v="Kerala"/>
    <n v="52"/>
    <x v="51"/>
    <x v="5"/>
    <x v="1"/>
    <x v="177"/>
    <s v="MALE"/>
    <n v="37"/>
    <s v="GENERAL"/>
    <s v="INC"/>
    <x v="0"/>
    <n v="58399"/>
    <n v="1308"/>
    <n v="59707"/>
    <n v="0.3705"/>
    <n v="4357"/>
    <n v="1615"/>
    <n v="5988.7200000000012"/>
    <n v="208304"/>
  </r>
  <r>
    <s v="Kerala"/>
    <n v="52"/>
    <x v="51"/>
    <x v="5"/>
    <x v="2"/>
    <x v="178"/>
    <s v="MALE"/>
    <n v="51"/>
    <s v="GENERAL"/>
    <s v="BJP"/>
    <x v="1"/>
    <n v="24516"/>
    <n v="540"/>
    <n v="25056"/>
    <n v="0.1555"/>
    <n v="4357"/>
    <n v="678"/>
    <n v="1497.1800000000003"/>
    <n v="208304"/>
  </r>
  <r>
    <s v="Kerala"/>
    <n v="53"/>
    <x v="52"/>
    <x v="5"/>
    <x v="0"/>
    <x v="179"/>
    <s v="FEMALE"/>
    <n v="49"/>
    <s v="SC"/>
    <s v="CPI(M)"/>
    <x v="2"/>
    <n v="66683"/>
    <n v="1198"/>
    <n v="67881"/>
    <n v="0.49009999999999998"/>
    <n v="3801"/>
    <n v="1863"/>
    <n v="6788.1"/>
    <n v="181747"/>
  </r>
  <r>
    <s v="Kerala"/>
    <n v="53"/>
    <x v="52"/>
    <x v="5"/>
    <x v="1"/>
    <x v="180"/>
    <s v="MALE"/>
    <n v="55"/>
    <s v="SC"/>
    <s v="IUML"/>
    <x v="0"/>
    <n v="40046"/>
    <n v="616"/>
    <n v="40662"/>
    <n v="0.29359999999999997"/>
    <n v="3801"/>
    <n v="1116"/>
    <n v="5262.9600000000009"/>
    <n v="181747"/>
  </r>
  <r>
    <s v="Kerala"/>
    <n v="53"/>
    <x v="52"/>
    <x v="5"/>
    <x v="2"/>
    <x v="181"/>
    <s v="MALE"/>
    <n v="36"/>
    <s v="SC"/>
    <s v="BJP"/>
    <x v="1"/>
    <n v="27223"/>
    <n v="438"/>
    <n v="27661"/>
    <n v="0.19969999999999999"/>
    <n v="3801"/>
    <n v="760"/>
    <n v="1315.7400000000002"/>
    <n v="181747"/>
  </r>
  <r>
    <s v="Kerala"/>
    <n v="54"/>
    <x v="53"/>
    <x v="5"/>
    <x v="0"/>
    <x v="182"/>
    <s v="MALE"/>
    <n v="51"/>
    <s v="GENERAL"/>
    <s v="IUML"/>
    <x v="0"/>
    <n v="70448"/>
    <n v="1209"/>
    <n v="71657"/>
    <n v="0.47110000000000002"/>
    <n v="4150"/>
    <n v="1956"/>
    <n v="5262.9600000000009"/>
    <n v="198421"/>
  </r>
  <r>
    <s v="Kerala"/>
    <n v="54"/>
    <x v="53"/>
    <x v="5"/>
    <x v="1"/>
    <x v="183"/>
    <s v="MALE"/>
    <n v="50"/>
    <s v="GENERAL"/>
    <s v="CPI"/>
    <x v="2"/>
    <n v="64621"/>
    <n v="1166"/>
    <n v="65787"/>
    <n v="0.4325"/>
    <n v="4150"/>
    <n v="1795"/>
    <n v="6578.7000000000007"/>
    <n v="198421"/>
  </r>
  <r>
    <s v="Kerala"/>
    <n v="54"/>
    <x v="53"/>
    <x v="5"/>
    <x v="2"/>
    <x v="184"/>
    <s v="FEMALE"/>
    <n v="44"/>
    <s v="GENERAL"/>
    <s v="ADMK"/>
    <x v="1"/>
    <n v="10282"/>
    <n v="94"/>
    <n v="10376"/>
    <n v="6.8199999999999997E-2"/>
    <n v="4150"/>
    <n v="284"/>
    <n v="1518.6800000000003"/>
    <n v="198421"/>
  </r>
  <r>
    <s v="Kerala"/>
    <n v="55"/>
    <x v="54"/>
    <x v="5"/>
    <x v="0"/>
    <x v="185"/>
    <s v="MALE"/>
    <n v="69"/>
    <s v="GENERAL"/>
    <s v="CPI(M)"/>
    <x v="2"/>
    <n v="74096"/>
    <n v="1838"/>
    <n v="75934"/>
    <n v="0.46409999999999996"/>
    <n v="4471"/>
    <n v="2075"/>
    <n v="7593.4000000000005"/>
    <n v="213746"/>
  </r>
  <r>
    <s v="Kerala"/>
    <n v="55"/>
    <x v="54"/>
    <x v="5"/>
    <x v="1"/>
    <x v="186"/>
    <s v="MALE"/>
    <n v="50"/>
    <s v="GENERAL"/>
    <s v="BJP"/>
    <x v="1"/>
    <n v="49301"/>
    <n v="899"/>
    <n v="50200"/>
    <n v="0.30680000000000002"/>
    <n v="4471"/>
    <n v="1372"/>
    <n v="1518.6800000000003"/>
    <n v="213746"/>
  </r>
  <r>
    <s v="Kerala"/>
    <n v="55"/>
    <x v="54"/>
    <x v="5"/>
    <x v="2"/>
    <x v="187"/>
    <s v="MALE"/>
    <n v="58"/>
    <s v="GENERAL"/>
    <s v="INC"/>
    <x v="0"/>
    <n v="34611"/>
    <n v="833"/>
    <n v="35444"/>
    <n v="0.21660000000000001"/>
    <n v="4471"/>
    <n v="969"/>
    <n v="6074.7200000000012"/>
    <n v="213746"/>
  </r>
  <r>
    <s v="Kerala"/>
    <n v="56"/>
    <x v="55"/>
    <x v="5"/>
    <x v="0"/>
    <x v="188"/>
    <s v="MALE"/>
    <n v="38"/>
    <s v="GENERAL"/>
    <s v="INC"/>
    <x v="0"/>
    <n v="53080"/>
    <n v="999"/>
    <n v="54079"/>
    <n v="0.38060000000000005"/>
    <n v="3949"/>
    <n v="1503"/>
    <n v="2914.6400000000003"/>
    <n v="188789"/>
  </r>
  <r>
    <s v="Kerala"/>
    <n v="56"/>
    <x v="55"/>
    <x v="5"/>
    <x v="1"/>
    <x v="189"/>
    <s v="MALE"/>
    <n v="88"/>
    <s v="GENERAL"/>
    <s v="BJP"/>
    <x v="1"/>
    <n v="49155"/>
    <n v="1065"/>
    <n v="50220"/>
    <n v="0.35340000000000005"/>
    <n v="3949"/>
    <n v="1396"/>
    <n v="728.66000000000008"/>
    <n v="188789"/>
  </r>
  <r>
    <s v="Kerala"/>
    <n v="56"/>
    <x v="55"/>
    <x v="5"/>
    <x v="2"/>
    <x v="190"/>
    <s v="MALE"/>
    <n v="53"/>
    <s v="GENERAL"/>
    <s v="CPI(M)"/>
    <x v="2"/>
    <n v="35622"/>
    <n v="811"/>
    <n v="36433"/>
    <n v="0.25640000000000002"/>
    <n v="3949"/>
    <n v="1013"/>
    <n v="3643.3"/>
    <n v="188789"/>
  </r>
  <r>
    <s v="Kerala"/>
    <n v="57"/>
    <x v="56"/>
    <x v="5"/>
    <x v="0"/>
    <x v="191"/>
    <s v="MALE"/>
    <n v="37"/>
    <s v="SC"/>
    <s v="CPI(M)"/>
    <x v="2"/>
    <n v="66560"/>
    <n v="1184"/>
    <n v="67744"/>
    <n v="0.51580000000000004"/>
    <n v="3571"/>
    <n v="1842"/>
    <n v="6774.4000000000005"/>
    <n v="170733"/>
  </r>
  <r>
    <s v="Kerala"/>
    <n v="57"/>
    <x v="56"/>
    <x v="5"/>
    <x v="1"/>
    <x v="192"/>
    <s v="FEMALE"/>
    <n v="38"/>
    <s v="SC"/>
    <s v="INC"/>
    <x v="0"/>
    <n v="42271"/>
    <n v="942"/>
    <n v="43213"/>
    <n v="0.32899999999999996"/>
    <n v="3571"/>
    <n v="1175"/>
    <n v="5419.52"/>
    <n v="170733"/>
  </r>
  <r>
    <s v="Kerala"/>
    <n v="57"/>
    <x v="56"/>
    <x v="5"/>
    <x v="2"/>
    <x v="193"/>
    <s v="MALE"/>
    <n v="44"/>
    <s v="SC"/>
    <s v="BJP"/>
    <x v="1"/>
    <n v="18237"/>
    <n v="228"/>
    <n v="18465"/>
    <n v="0.1406"/>
    <n v="3571"/>
    <n v="503"/>
    <n v="1354.88"/>
    <n v="170733"/>
  </r>
  <r>
    <s v="Kerala"/>
    <n v="58"/>
    <x v="57"/>
    <x v="5"/>
    <x v="0"/>
    <x v="194"/>
    <s v="MALE"/>
    <n v="76"/>
    <s v="GENERAL"/>
    <s v="JD(S)"/>
    <x v="2"/>
    <n v="82816"/>
    <n v="1856"/>
    <n v="84672"/>
    <n v="0.55380000000000007"/>
    <n v="3964"/>
    <n v="2196"/>
    <n v="8467.2000000000007"/>
    <n v="189510"/>
  </r>
  <r>
    <s v="Kerala"/>
    <n v="58"/>
    <x v="57"/>
    <x v="5"/>
    <x v="1"/>
    <x v="195"/>
    <s v="MALE"/>
    <n v="45"/>
    <s v="GENERAL"/>
    <s v="INC"/>
    <x v="0"/>
    <n v="49724"/>
    <n v="1070"/>
    <n v="50794"/>
    <n v="0.3322"/>
    <n v="3964"/>
    <n v="1317"/>
    <n v="6773.7600000000011"/>
    <n v="189510"/>
  </r>
  <r>
    <s v="Kerala"/>
    <n v="58"/>
    <x v="57"/>
    <x v="5"/>
    <x v="2"/>
    <x v="196"/>
    <s v="MALE"/>
    <n v="51"/>
    <s v="GENERAL"/>
    <s v="BJP"/>
    <x v="1"/>
    <n v="14257"/>
    <n v="201"/>
    <n v="14458"/>
    <n v="9.4600000000000004E-2"/>
    <n v="3964"/>
    <n v="375"/>
    <n v="1693.4400000000003"/>
    <n v="189510"/>
  </r>
  <r>
    <s v="Kerala"/>
    <n v="59"/>
    <x v="58"/>
    <x v="5"/>
    <x v="0"/>
    <x v="197"/>
    <s v="MALE"/>
    <n v="57"/>
    <s v="GENERAL"/>
    <s v="CPI(M)"/>
    <x v="2"/>
    <n v="77887"/>
    <n v="2258"/>
    <n v="80145"/>
    <n v="0.52890000000000004"/>
    <n v="4038"/>
    <n v="2136"/>
    <n v="8014.5"/>
    <n v="193075"/>
  </r>
  <r>
    <s v="Kerala"/>
    <n v="59"/>
    <x v="58"/>
    <x v="5"/>
    <x v="1"/>
    <x v="198"/>
    <s v="MALE"/>
    <n v="61"/>
    <s v="GENERAL"/>
    <s v="CMPKSC"/>
    <x v="0"/>
    <n v="50491"/>
    <n v="950"/>
    <n v="51441"/>
    <n v="0.33950000000000002"/>
    <n v="4038"/>
    <n v="1371"/>
    <n v="6411.6"/>
    <n v="193075"/>
  </r>
  <r>
    <s v="Kerala"/>
    <n v="59"/>
    <x v="58"/>
    <x v="5"/>
    <x v="2"/>
    <x v="199"/>
    <s v="MALE"/>
    <n v="42"/>
    <s v="GENERAL"/>
    <s v="BDJS"/>
    <x v="1"/>
    <n v="16388"/>
    <n v="278"/>
    <n v="16666"/>
    <n v="0.11"/>
    <n v="4038"/>
    <n v="445"/>
    <n v="1602.9"/>
    <n v="193075"/>
  </r>
  <r>
    <s v="Kerala"/>
    <n v="60"/>
    <x v="59"/>
    <x v="5"/>
    <x v="0"/>
    <x v="200"/>
    <s v="MALE"/>
    <n v="55"/>
    <s v="GENERAL"/>
    <s v="CPI(M)"/>
    <x v="2"/>
    <n v="72947"/>
    <n v="1706"/>
    <n v="74653"/>
    <n v="0.55149999999999999"/>
    <n v="3585"/>
    <n v="1978"/>
    <n v="7465.3"/>
    <n v="171419"/>
  </r>
  <r>
    <s v="Kerala"/>
    <n v="60"/>
    <x v="59"/>
    <x v="5"/>
    <x v="1"/>
    <x v="201"/>
    <s v="MALE"/>
    <n v="38"/>
    <s v="GENERAL"/>
    <s v="INC"/>
    <x v="0"/>
    <n v="39762"/>
    <n v="773"/>
    <n v="40535"/>
    <n v="0.2994"/>
    <n v="3585"/>
    <n v="1074"/>
    <n v="5972.2400000000007"/>
    <n v="171419"/>
  </r>
  <r>
    <s v="Kerala"/>
    <n v="60"/>
    <x v="59"/>
    <x v="5"/>
    <x v="2"/>
    <x v="202"/>
    <s v="MALE"/>
    <n v="31"/>
    <s v="GENERAL"/>
    <s v="BJP"/>
    <x v="1"/>
    <n v="18115"/>
    <n v="234"/>
    <n v="18349"/>
    <n v="0.1356"/>
    <n v="3585"/>
    <n v="487"/>
    <n v="1493.0600000000002"/>
    <n v="171419"/>
  </r>
  <r>
    <s v="Kerala"/>
    <n v="61"/>
    <x v="60"/>
    <x v="6"/>
    <x v="0"/>
    <x v="203"/>
    <s v="MALE"/>
    <n v="57"/>
    <s v="SC"/>
    <s v="CPI(M)"/>
    <x v="2"/>
    <n v="81885"/>
    <n v="1530"/>
    <n v="83415"/>
    <n v="0.54409999999999992"/>
    <n v="4149"/>
    <n v="2258"/>
    <n v="8341.5"/>
    <n v="198392"/>
  </r>
  <r>
    <s v="Kerala"/>
    <n v="61"/>
    <x v="60"/>
    <x v="6"/>
    <x v="1"/>
    <x v="204"/>
    <s v="MALE"/>
    <n v="49"/>
    <s v="SC"/>
    <s v="INC"/>
    <x v="0"/>
    <n v="43150"/>
    <n v="865"/>
    <n v="44015"/>
    <n v="0.28710000000000002"/>
    <n v="4149"/>
    <n v="1192"/>
    <n v="6673.2000000000007"/>
    <n v="198392"/>
  </r>
  <r>
    <s v="Kerala"/>
    <n v="61"/>
    <x v="60"/>
    <x v="6"/>
    <x v="2"/>
    <x v="205"/>
    <s v="MALE"/>
    <n v="46"/>
    <s v="SC"/>
    <s v="BJP"/>
    <x v="1"/>
    <n v="23716"/>
    <n v="329"/>
    <n v="24045"/>
    <n v="0.15679999999999999"/>
    <n v="4149"/>
    <n v="651"/>
    <n v="1668.3000000000002"/>
    <n v="198392"/>
  </r>
  <r>
    <s v="Kerala"/>
    <n v="62"/>
    <x v="61"/>
    <x v="6"/>
    <x v="0"/>
    <x v="206"/>
    <s v="MALE"/>
    <n v="64"/>
    <s v="GENERAL"/>
    <s v="CPI(M)"/>
    <x v="2"/>
    <n v="73979"/>
    <n v="1553"/>
    <n v="75532"/>
    <n v="0.48780000000000001"/>
    <n v="4149"/>
    <n v="2024"/>
    <n v="7553.2000000000007"/>
    <n v="198378"/>
  </r>
  <r>
    <s v="Kerala"/>
    <n v="62"/>
    <x v="61"/>
    <x v="6"/>
    <x v="1"/>
    <x v="207"/>
    <s v="MALE"/>
    <n v="47"/>
    <s v="GENERAL"/>
    <s v="INC"/>
    <x v="0"/>
    <n v="47478"/>
    <n v="1423"/>
    <n v="48901"/>
    <n v="0.31579999999999997"/>
    <n v="4149"/>
    <n v="1311"/>
    <n v="6042.5600000000013"/>
    <n v="198378"/>
  </r>
  <r>
    <s v="Kerala"/>
    <n v="62"/>
    <x v="61"/>
    <x v="6"/>
    <x v="2"/>
    <x v="208"/>
    <s v="MALE"/>
    <n v="42"/>
    <s v="GENERAL"/>
    <s v="BJP"/>
    <x v="1"/>
    <n v="27479"/>
    <n v="354"/>
    <n v="27833"/>
    <n v="0.17980000000000002"/>
    <n v="4149"/>
    <n v="746"/>
    <n v="1510.6400000000003"/>
    <n v="198378"/>
  </r>
  <r>
    <s v="Kerala"/>
    <n v="63"/>
    <x v="62"/>
    <x v="6"/>
    <x v="0"/>
    <x v="209"/>
    <s v="MALE"/>
    <n v="51"/>
    <s v="GENERAL"/>
    <s v="CPI(M)"/>
    <x v="2"/>
    <n v="76052"/>
    <n v="1020"/>
    <n v="77072"/>
    <n v="0.5252"/>
    <n v="4422"/>
    <n v="2323"/>
    <n v="7707.2000000000007"/>
    <n v="211447"/>
  </r>
  <r>
    <s v="Kerala"/>
    <n v="63"/>
    <x v="62"/>
    <x v="6"/>
    <x v="1"/>
    <x v="210"/>
    <s v="MALE"/>
    <n v="71"/>
    <s v="GENERAL"/>
    <s v="IUML"/>
    <x v="0"/>
    <n v="57918"/>
    <n v="886"/>
    <n v="58804"/>
    <n v="0.4007"/>
    <n v="4422"/>
    <n v="1772"/>
    <n v="6165.7600000000011"/>
    <n v="211447"/>
  </r>
  <r>
    <s v="Kerala"/>
    <n v="63"/>
    <x v="62"/>
    <x v="6"/>
    <x v="2"/>
    <x v="211"/>
    <s v="MALE"/>
    <n v="53"/>
    <s v="GENERAL"/>
    <s v="DSJP"/>
    <x v="1"/>
    <n v="6222"/>
    <n v="72"/>
    <n v="6294"/>
    <n v="4.2900000000000001E-2"/>
    <n v="4422"/>
    <n v="190"/>
    <n v="1233.1520000000003"/>
    <n v="211447"/>
  </r>
  <r>
    <s v="Kerala"/>
    <n v="63"/>
    <x v="62"/>
    <x v="6"/>
    <x v="3"/>
    <x v="212"/>
    <s v="MALE"/>
    <n v="50"/>
    <s v="GENERAL"/>
    <s v="SDPI"/>
    <x v="3"/>
    <n v="2870"/>
    <n v="19"/>
    <n v="2889"/>
    <n v="1.9699999999999999E-2"/>
    <n v="4422"/>
    <n v="88"/>
    <n v="0"/>
    <n v="211447"/>
  </r>
  <r>
    <s v="Kerala"/>
    <n v="64"/>
    <x v="63"/>
    <x v="6"/>
    <x v="0"/>
    <x v="213"/>
    <s v="MALE"/>
    <n v="70"/>
    <s v="GENERAL"/>
    <s v="CPI(M)"/>
    <x v="2"/>
    <n v="76339"/>
    <n v="1998"/>
    <n v="78337"/>
    <n v="0.4677"/>
    <n v="4658"/>
    <n v="2179"/>
    <n v="7833.7000000000007"/>
    <n v="222706"/>
  </r>
  <r>
    <s v="Kerala"/>
    <n v="64"/>
    <x v="63"/>
    <x v="6"/>
    <x v="1"/>
    <x v="214"/>
    <s v="MALE"/>
    <n v="45"/>
    <s v="GENERAL"/>
    <s v="INC"/>
    <x v="0"/>
    <n v="46607"/>
    <n v="1854"/>
    <n v="48461"/>
    <n v="0.2893"/>
    <n v="4658"/>
    <n v="1348"/>
    <n v="6266.9600000000009"/>
    <n v="222706"/>
  </r>
  <r>
    <s v="Kerala"/>
    <n v="64"/>
    <x v="63"/>
    <x v="6"/>
    <x v="2"/>
    <x v="215"/>
    <s v="MALE"/>
    <n v="61"/>
    <s v="GENERAL"/>
    <s v="BJP"/>
    <x v="1"/>
    <n v="35951"/>
    <n v="615"/>
    <n v="36566"/>
    <n v="0.21829999999999999"/>
    <n v="4658"/>
    <n v="1017"/>
    <n v="1566.7400000000002"/>
    <n v="222706"/>
  </r>
  <r>
    <s v="Kerala"/>
    <n v="64"/>
    <x v="63"/>
    <x v="6"/>
    <x v="3"/>
    <x v="216"/>
    <s v="MALE"/>
    <n v="37"/>
    <s v="GENERAL"/>
    <s v="SDPI"/>
    <x v="3"/>
    <n v="2266"/>
    <n v="28"/>
    <n v="2294"/>
    <n v="1.37E-2"/>
    <n v="4658"/>
    <n v="64"/>
    <n v="0"/>
    <n v="222706"/>
  </r>
  <r>
    <s v="Kerala"/>
    <n v="65"/>
    <x v="64"/>
    <x v="6"/>
    <x v="0"/>
    <x v="217"/>
    <s v="MALE"/>
    <n v="49"/>
    <s v="GENERAL"/>
    <s v="CPI(M)"/>
    <x v="2"/>
    <n v="79216"/>
    <n v="1810"/>
    <n v="81026"/>
    <n v="0.47700000000000004"/>
    <n v="4561"/>
    <n v="2176"/>
    <n v="8102.6"/>
    <n v="218083"/>
  </r>
  <r>
    <s v="Kerala"/>
    <n v="65"/>
    <x v="64"/>
    <x v="6"/>
    <x v="1"/>
    <x v="218"/>
    <s v="MALE"/>
    <n v="48"/>
    <s v="GENERAL"/>
    <s v="INC"/>
    <x v="0"/>
    <n v="64089"/>
    <n v="1769"/>
    <n v="65858"/>
    <n v="0.38770000000000004"/>
    <n v="4561"/>
    <n v="1769"/>
    <n v="6482.0800000000008"/>
    <n v="218083"/>
  </r>
  <r>
    <s v="Kerala"/>
    <n v="65"/>
    <x v="64"/>
    <x v="6"/>
    <x v="2"/>
    <x v="219"/>
    <s v="MALE"/>
    <n v="39"/>
    <s v="GENERAL"/>
    <s v="BJP"/>
    <x v="1"/>
    <n v="21408"/>
    <n v="339"/>
    <n v="21747"/>
    <n v="0.128"/>
    <n v="4561"/>
    <n v="584"/>
    <n v="1620.5200000000002"/>
    <n v="218083"/>
  </r>
  <r>
    <s v="Kerala"/>
    <n v="66"/>
    <x v="65"/>
    <x v="6"/>
    <x v="0"/>
    <x v="220"/>
    <s v="MALE"/>
    <n v="47"/>
    <s v="GENERAL"/>
    <s v="CPI"/>
    <x v="2"/>
    <n v="75357"/>
    <n v="1300"/>
    <n v="76657"/>
    <n v="0.49090000000000006"/>
    <n v="4352"/>
    <n v="2137"/>
    <n v="7665.7000000000007"/>
    <n v="208075"/>
  </r>
  <r>
    <s v="Kerala"/>
    <n v="66"/>
    <x v="65"/>
    <x v="6"/>
    <x v="1"/>
    <x v="221"/>
    <s v="MALE"/>
    <n v="56"/>
    <s v="GENERAL"/>
    <s v="INC"/>
    <x v="0"/>
    <n v="54100"/>
    <n v="1051"/>
    <n v="55151"/>
    <n v="0.35310000000000002"/>
    <n v="4352"/>
    <n v="1537"/>
    <n v="6132.5600000000013"/>
    <n v="208075"/>
  </r>
  <r>
    <s v="Kerala"/>
    <n v="66"/>
    <x v="65"/>
    <x v="6"/>
    <x v="2"/>
    <x v="222"/>
    <s v="MALE"/>
    <n v="59"/>
    <s v="GENERAL"/>
    <s v="BJP"/>
    <x v="1"/>
    <n v="22065"/>
    <n v="230"/>
    <n v="22295"/>
    <n v="0.14279999999999998"/>
    <n v="4352"/>
    <n v="622"/>
    <n v="1533.1400000000003"/>
    <n v="208075"/>
  </r>
  <r>
    <s v="Kerala"/>
    <n v="67"/>
    <x v="66"/>
    <x v="6"/>
    <x v="0"/>
    <x v="223"/>
    <s v="MALE"/>
    <n v="57"/>
    <s v="GENERAL"/>
    <s v="CPI"/>
    <x v="2"/>
    <n v="43048"/>
    <n v="1215"/>
    <n v="44263"/>
    <n v="0.34250000000000003"/>
    <n v="3824"/>
    <n v="1310"/>
    <n v="4426.3"/>
    <n v="182823"/>
  </r>
  <r>
    <s v="Kerala"/>
    <n v="67"/>
    <x v="66"/>
    <x v="6"/>
    <x v="1"/>
    <x v="224"/>
    <s v="FEMALE"/>
    <n v="60"/>
    <s v="GENERAL"/>
    <s v="INC"/>
    <x v="0"/>
    <n v="41996"/>
    <n v="1321"/>
    <n v="43317"/>
    <n v="0.33520000000000005"/>
    <n v="3824"/>
    <n v="1282"/>
    <n v="3541.0400000000004"/>
    <n v="182823"/>
  </r>
  <r>
    <s v="Kerala"/>
    <n v="67"/>
    <x v="66"/>
    <x v="6"/>
    <x v="2"/>
    <x v="225"/>
    <s v="MALE"/>
    <n v="62"/>
    <s v="GENERAL"/>
    <s v="BJP"/>
    <x v="1"/>
    <n v="39616"/>
    <n v="841"/>
    <n v="40457"/>
    <n v="0.313"/>
    <n v="3824"/>
    <n v="1197"/>
    <n v="885.2600000000001"/>
    <n v="182823"/>
  </r>
  <r>
    <s v="Kerala"/>
    <n v="68"/>
    <x v="67"/>
    <x v="6"/>
    <x v="0"/>
    <x v="226"/>
    <s v="MALE"/>
    <n v="62"/>
    <s v="SC"/>
    <s v="CPI"/>
    <x v="2"/>
    <n v="71297"/>
    <n v="1633"/>
    <n v="72930"/>
    <n v="0.47490000000000004"/>
    <n v="4407"/>
    <n v="2093"/>
    <n v="7293"/>
    <n v="210708"/>
  </r>
  <r>
    <s v="Kerala"/>
    <n v="68"/>
    <x v="67"/>
    <x v="6"/>
    <x v="1"/>
    <x v="227"/>
    <s v="MALE"/>
    <n v="40"/>
    <s v="SC"/>
    <s v="INC"/>
    <x v="0"/>
    <n v="43379"/>
    <n v="1120"/>
    <n v="44499"/>
    <n v="0.2898"/>
    <n v="4407"/>
    <n v="1278"/>
    <n v="5834.4000000000005"/>
    <n v="210708"/>
  </r>
  <r>
    <s v="Kerala"/>
    <n v="68"/>
    <x v="67"/>
    <x v="6"/>
    <x v="2"/>
    <x v="228"/>
    <s v="MALE"/>
    <n v="39"/>
    <s v="SC"/>
    <s v="BJP"/>
    <x v="1"/>
    <n v="33190"/>
    <n v="526"/>
    <n v="33716"/>
    <n v="0.21960000000000002"/>
    <n v="4407"/>
    <n v="968"/>
    <n v="1458.6000000000001"/>
    <n v="210708"/>
  </r>
  <r>
    <s v="Kerala"/>
    <n v="69"/>
    <x v="68"/>
    <x v="6"/>
    <x v="0"/>
    <x v="229"/>
    <s v="MALE"/>
    <n v="56"/>
    <s v="GENERAL"/>
    <s v="CPI"/>
    <x v="2"/>
    <n v="71666"/>
    <n v="1495"/>
    <n v="73161"/>
    <n v="0.53759999999999997"/>
    <n v="3640"/>
    <n v="1957"/>
    <n v="7316.1"/>
    <n v="174025"/>
  </r>
  <r>
    <s v="Kerala"/>
    <n v="69"/>
    <x v="68"/>
    <x v="6"/>
    <x v="1"/>
    <x v="230"/>
    <s v="MALE"/>
    <n v="35"/>
    <s v="GENERAL"/>
    <s v="INC"/>
    <x v="0"/>
    <n v="49505"/>
    <n v="958"/>
    <n v="50463"/>
    <n v="0.37079999999999996"/>
    <n v="3640"/>
    <n v="1350"/>
    <n v="5852.880000000001"/>
    <n v="174025"/>
  </r>
  <r>
    <s v="Kerala"/>
    <n v="69"/>
    <x v="68"/>
    <x v="6"/>
    <x v="2"/>
    <x v="231"/>
    <s v="MALE"/>
    <n v="53"/>
    <s v="GENERAL"/>
    <s v="BDJS"/>
    <x v="1"/>
    <n v="8913"/>
    <n v="153"/>
    <n v="9066"/>
    <n v="6.6600000000000006E-2"/>
    <n v="3640"/>
    <n v="243"/>
    <n v="1463.2200000000003"/>
    <n v="174025"/>
  </r>
  <r>
    <s v="Kerala"/>
    <n v="69"/>
    <x v="68"/>
    <x v="6"/>
    <x v="3"/>
    <x v="232"/>
    <s v="MALE"/>
    <n v="53"/>
    <s v="GENERAL"/>
    <s v="WPOI"/>
    <x v="3"/>
    <n v="1630"/>
    <n v="41"/>
    <n v="1671"/>
    <n v="1.23E-2"/>
    <n v="3640"/>
    <n v="45"/>
    <n v="0"/>
    <n v="174025"/>
  </r>
  <r>
    <s v="Kerala"/>
    <n v="70"/>
    <x v="69"/>
    <x v="6"/>
    <x v="0"/>
    <x v="233"/>
    <s v="FEMALE"/>
    <n v="53"/>
    <s v="GENERAL"/>
    <s v="CPI(M)"/>
    <x v="2"/>
    <n v="60843"/>
    <n v="1650"/>
    <n v="62493"/>
    <n v="0.40270000000000006"/>
    <n v="4224"/>
    <n v="1702"/>
    <n v="6249.3"/>
    <n v="201978"/>
  </r>
  <r>
    <s v="Kerala"/>
    <n v="70"/>
    <x v="69"/>
    <x v="6"/>
    <x v="1"/>
    <x v="234"/>
    <s v="MALE"/>
    <n v="62"/>
    <s v="GENERAL"/>
    <s v="KEC"/>
    <x v="0"/>
    <n v="54851"/>
    <n v="1693"/>
    <n v="56544"/>
    <n v="0.3644"/>
    <n v="4224"/>
    <n v="1540"/>
    <n v="4999.4400000000005"/>
    <n v="201978"/>
  </r>
  <r>
    <s v="Kerala"/>
    <n v="70"/>
    <x v="69"/>
    <x v="6"/>
    <x v="2"/>
    <x v="235"/>
    <s v="MALE"/>
    <n v="60"/>
    <s v="GENERAL"/>
    <s v="BJP"/>
    <x v="1"/>
    <n v="33685"/>
    <n v="644"/>
    <n v="34329"/>
    <n v="0.22120000000000001"/>
    <n v="4224"/>
    <n v="935"/>
    <n v="1249.8600000000001"/>
    <n v="201978"/>
  </r>
  <r>
    <s v="Kerala"/>
    <n v="71"/>
    <x v="70"/>
    <x v="6"/>
    <x v="0"/>
    <x v="236"/>
    <s v="MALE"/>
    <n v="53"/>
    <s v="GENERAL"/>
    <s v="CPI(M)"/>
    <x v="2"/>
    <n v="71250"/>
    <n v="2115"/>
    <n v="73365"/>
    <n v="0.46939999999999998"/>
    <n v="4208"/>
    <n v="1976"/>
    <n v="7336.5"/>
    <n v="201192"/>
  </r>
  <r>
    <s v="Kerala"/>
    <n v="71"/>
    <x v="70"/>
    <x v="6"/>
    <x v="1"/>
    <x v="237"/>
    <s v="MALE"/>
    <n v="54"/>
    <s v="GENERAL"/>
    <s v="INC"/>
    <x v="0"/>
    <n v="44530"/>
    <n v="1482"/>
    <n v="46012"/>
    <n v="0.2944"/>
    <n v="4208"/>
    <n v="1239"/>
    <n v="5869.2000000000007"/>
    <n v="201192"/>
  </r>
  <r>
    <s v="Kerala"/>
    <n v="71"/>
    <x v="70"/>
    <x v="6"/>
    <x v="2"/>
    <x v="238"/>
    <s v="MALE"/>
    <n v="52"/>
    <s v="GENERAL"/>
    <s v="BJP"/>
    <x v="1"/>
    <n v="34200"/>
    <n v="693"/>
    <n v="34893"/>
    <n v="0.22329999999999997"/>
    <n v="4208"/>
    <n v="940"/>
    <n v="1467.3000000000002"/>
    <n v="201192"/>
  </r>
  <r>
    <s v="Kerala"/>
    <n v="72"/>
    <x v="71"/>
    <x v="6"/>
    <x v="0"/>
    <x v="239"/>
    <s v="MALE"/>
    <n v="42"/>
    <s v="GENERAL"/>
    <s v="INC"/>
    <x v="0"/>
    <n v="60452"/>
    <n v="1436"/>
    <n v="61888"/>
    <n v="0.43229999999999996"/>
    <n v="4035"/>
    <n v="1745"/>
    <n v="4866.4800000000005"/>
    <n v="192929"/>
  </r>
  <r>
    <s v="Kerala"/>
    <n v="72"/>
    <x v="71"/>
    <x v="6"/>
    <x v="1"/>
    <x v="240"/>
    <s v="MALE"/>
    <n v="49"/>
    <s v="GENERAL"/>
    <s v="KEC(M)"/>
    <x v="2"/>
    <n v="59516"/>
    <n v="1315"/>
    <n v="60831"/>
    <n v="0.4249"/>
    <n v="4035"/>
    <n v="1715"/>
    <n v="6083.1"/>
    <n v="192929"/>
  </r>
  <r>
    <s v="Kerala"/>
    <n v="72"/>
    <x v="71"/>
    <x v="6"/>
    <x v="2"/>
    <x v="241"/>
    <s v="MALE"/>
    <n v="53"/>
    <s v="GENERAL"/>
    <s v="BDJS"/>
    <x v="1"/>
    <n v="17014"/>
    <n v="287"/>
    <n v="17301"/>
    <n v="0.12089999999999999"/>
    <n v="4035"/>
    <n v="488"/>
    <n v="1216.6200000000001"/>
    <n v="192929"/>
  </r>
  <r>
    <s v="Kerala"/>
    <n v="73"/>
    <x v="72"/>
    <x v="6"/>
    <x v="0"/>
    <x v="242"/>
    <s v="MALE"/>
    <n v="52"/>
    <s v="GENERAL"/>
    <s v="CPI"/>
    <x v="2"/>
    <n v="69447"/>
    <n v="2010"/>
    <n v="71457"/>
    <n v="0.47989999999999999"/>
    <n v="4038"/>
    <n v="1938"/>
    <n v="7145.7000000000007"/>
    <n v="193042"/>
  </r>
  <r>
    <s v="Kerala"/>
    <n v="73"/>
    <x v="72"/>
    <x v="6"/>
    <x v="1"/>
    <x v="243"/>
    <s v="MALE"/>
    <n v="68"/>
    <s v="GENERAL"/>
    <s v="INC"/>
    <x v="0"/>
    <n v="46017"/>
    <n v="1547"/>
    <n v="47564"/>
    <n v="0.31940000000000002"/>
    <n v="4038"/>
    <n v="1290"/>
    <n v="5716.5600000000013"/>
    <n v="193042"/>
  </r>
  <r>
    <s v="Kerala"/>
    <n v="73"/>
    <x v="72"/>
    <x v="6"/>
    <x v="2"/>
    <x v="244"/>
    <s v="MALE"/>
    <n v="56"/>
    <s v="GENERAL"/>
    <s v="BJP"/>
    <x v="1"/>
    <n v="27600"/>
    <n v="604"/>
    <n v="28204"/>
    <n v="0.18940000000000001"/>
    <n v="4038"/>
    <n v="765"/>
    <n v="1429.1400000000003"/>
    <n v="193042"/>
  </r>
  <r>
    <s v="Kerala"/>
    <n v="74"/>
    <x v="73"/>
    <x v="7"/>
    <x v="0"/>
    <x v="245"/>
    <s v="MALE"/>
    <n v="42"/>
    <s v="GENERAL"/>
    <s v="INC"/>
    <x v="0"/>
    <n v="52055"/>
    <n v="1429"/>
    <n v="53484"/>
    <n v="0.371"/>
    <n v="3862"/>
    <n v="1433"/>
    <n v="4046.8"/>
    <n v="184654"/>
  </r>
  <r>
    <s v="Kerala"/>
    <n v="74"/>
    <x v="73"/>
    <x v="7"/>
    <x v="1"/>
    <x v="246"/>
    <s v="MALE"/>
    <n v="65"/>
    <s v="GENERAL"/>
    <s v="KEC(M)"/>
    <x v="2"/>
    <n v="49438"/>
    <n v="1147"/>
    <n v="50585"/>
    <n v="0.35090000000000005"/>
    <n v="3862"/>
    <n v="1356"/>
    <n v="5058.5"/>
    <n v="184654"/>
  </r>
  <r>
    <s v="Kerala"/>
    <n v="74"/>
    <x v="73"/>
    <x v="7"/>
    <x v="2"/>
    <x v="247"/>
    <s v="FEMALE"/>
    <n v="52"/>
    <s v="GENERAL"/>
    <s v="TTPty"/>
    <x v="3"/>
    <n v="20153"/>
    <n v="383"/>
    <n v="20536"/>
    <n v="0.1424"/>
    <n v="3862"/>
    <n v="550"/>
    <n v="0"/>
    <n v="184654"/>
  </r>
  <r>
    <s v="Kerala"/>
    <n v="74"/>
    <x v="73"/>
    <x v="7"/>
    <x v="3"/>
    <x v="248"/>
    <s v="FEMALE"/>
    <n v="44"/>
    <s v="GENERAL"/>
    <s v="BJP"/>
    <x v="1"/>
    <n v="14813"/>
    <n v="322"/>
    <n v="15135"/>
    <n v="0.105"/>
    <n v="3862"/>
    <n v="406"/>
    <n v="1011.7"/>
    <n v="184654"/>
  </r>
  <r>
    <s v="Kerala"/>
    <n v="74"/>
    <x v="73"/>
    <x v="7"/>
    <x v="4"/>
    <x v="249"/>
    <s v="MALE"/>
    <n v="44"/>
    <s v="GENERAL"/>
    <s v="SDPI"/>
    <x v="3"/>
    <n v="2483"/>
    <n v="11"/>
    <n v="2494"/>
    <n v="1.7299999999999999E-2"/>
    <n v="3862"/>
    <n v="67"/>
    <n v="0"/>
    <n v="184654"/>
  </r>
  <r>
    <s v="Kerala"/>
    <n v="75"/>
    <x v="74"/>
    <x v="7"/>
    <x v="0"/>
    <x v="250"/>
    <s v="MALE"/>
    <n v="38"/>
    <s v="GENERAL"/>
    <s v="INC"/>
    <x v="0"/>
    <n v="70163"/>
    <n v="1399"/>
    <n v="71562"/>
    <n v="0.51859999999999995"/>
    <n v="3723"/>
    <n v="1931"/>
    <n v="4450.6400000000003"/>
    <n v="178015"/>
  </r>
  <r>
    <s v="Kerala"/>
    <n v="75"/>
    <x v="74"/>
    <x v="7"/>
    <x v="1"/>
    <x v="251"/>
    <s v="MALE"/>
    <n v="70"/>
    <s v="GENERAL"/>
    <s v="JD(S)"/>
    <x v="2"/>
    <n v="54620"/>
    <n v="1013"/>
    <n v="55633"/>
    <n v="0.40310000000000001"/>
    <n v="3723"/>
    <n v="1501"/>
    <n v="5563.3"/>
    <n v="178015"/>
  </r>
  <r>
    <s v="Kerala"/>
    <n v="75"/>
    <x v="74"/>
    <x v="7"/>
    <x v="2"/>
    <x v="252"/>
    <s v="MALE"/>
    <n v="59"/>
    <s v="GENERAL"/>
    <s v="BJP"/>
    <x v="1"/>
    <n v="8547"/>
    <n v="130"/>
    <n v="8677"/>
    <n v="6.2899999999999998E-2"/>
    <n v="3723"/>
    <n v="235"/>
    <n v="1112.6600000000001"/>
    <n v="178015"/>
  </r>
  <r>
    <s v="Kerala"/>
    <n v="76"/>
    <x v="75"/>
    <x v="7"/>
    <x v="0"/>
    <x v="253"/>
    <s v="MALE"/>
    <n v="46"/>
    <s v="GENERAL"/>
    <s v="INC"/>
    <x v="0"/>
    <n v="72500"/>
    <n v="1203"/>
    <n v="73703"/>
    <n v="0.49"/>
    <n v="4112"/>
    <n v="2015"/>
    <n v="4385.3600000000006"/>
    <n v="196577"/>
  </r>
  <r>
    <s v="Kerala"/>
    <n v="76"/>
    <x v="75"/>
    <x v="7"/>
    <x v="1"/>
    <x v="254"/>
    <s v="FEMALE"/>
    <n v="34"/>
    <s v="GENERAL"/>
    <s v="IND"/>
    <x v="2"/>
    <n v="54042"/>
    <n v="775"/>
    <n v="54817"/>
    <n v="0.3644"/>
    <n v="4112"/>
    <n v="1499"/>
    <n v="5481.7000000000007"/>
    <n v="196577"/>
  </r>
  <r>
    <s v="Kerala"/>
    <n v="76"/>
    <x v="75"/>
    <x v="7"/>
    <x v="2"/>
    <x v="255"/>
    <s v="MALE"/>
    <n v="52"/>
    <s v="GENERAL"/>
    <s v="BJP"/>
    <x v="1"/>
    <n v="15660"/>
    <n v="233"/>
    <n v="15893"/>
    <n v="0.1057"/>
    <n v="4112"/>
    <n v="435"/>
    <n v="1096.3400000000001"/>
    <n v="196577"/>
  </r>
  <r>
    <s v="Kerala"/>
    <n v="76"/>
    <x v="75"/>
    <x v="7"/>
    <x v="3"/>
    <x v="256"/>
    <s v="MALE"/>
    <n v="45"/>
    <s v="GENERAL"/>
    <s v="SDPI"/>
    <x v="3"/>
    <n v="2194"/>
    <n v="30"/>
    <n v="2224"/>
    <n v="1.4800000000000001E-2"/>
    <n v="4112"/>
    <n v="61"/>
    <n v="0"/>
    <n v="196577"/>
  </r>
  <r>
    <s v="Kerala"/>
    <n v="76"/>
    <x v="75"/>
    <x v="7"/>
    <x v="4"/>
    <x v="257"/>
    <s v="MALE"/>
    <n v="33"/>
    <s v="GENERAL"/>
    <s v="WPOI"/>
    <x v="3"/>
    <n v="1681"/>
    <n v="32"/>
    <n v="1713"/>
    <n v="1.1399999999999999E-2"/>
    <n v="4112"/>
    <n v="47"/>
    <n v="0"/>
    <n v="196577"/>
  </r>
  <r>
    <s v="Kerala"/>
    <n v="77"/>
    <x v="76"/>
    <x v="7"/>
    <x v="0"/>
    <x v="258"/>
    <s v="MALE"/>
    <n v="53"/>
    <s v="GENERAL"/>
    <s v="CPI(M)"/>
    <x v="2"/>
    <n v="75757"/>
    <n v="1384"/>
    <n v="77141"/>
    <n v="0.49490000000000001"/>
    <n v="4220"/>
    <n v="2089"/>
    <n v="7714.1"/>
    <n v="201781"/>
  </r>
  <r>
    <s v="Kerala"/>
    <n v="77"/>
    <x v="76"/>
    <x v="7"/>
    <x v="1"/>
    <x v="259"/>
    <s v="MALE"/>
    <n v="44"/>
    <s v="GENERAL"/>
    <s v="IUML"/>
    <x v="0"/>
    <n v="60829"/>
    <n v="976"/>
    <n v="61805"/>
    <n v="0.39649999999999996"/>
    <n v="4220"/>
    <n v="1674"/>
    <n v="6171.2800000000007"/>
    <n v="201781"/>
  </r>
  <r>
    <s v="Kerala"/>
    <n v="77"/>
    <x v="76"/>
    <x v="7"/>
    <x v="2"/>
    <x v="260"/>
    <s v="MALE"/>
    <n v="56"/>
    <s v="GENERAL"/>
    <s v="BDJS"/>
    <x v="1"/>
    <n v="11021"/>
    <n v="158"/>
    <n v="11179"/>
    <n v="7.17E-2"/>
    <n v="4220"/>
    <n v="303"/>
    <n v="1542.8200000000002"/>
    <n v="201781"/>
  </r>
  <r>
    <s v="Kerala"/>
    <n v="77"/>
    <x v="76"/>
    <x v="7"/>
    <x v="3"/>
    <x v="261"/>
    <s v="MALE"/>
    <n v="42"/>
    <s v="GENERAL"/>
    <s v="SDPI"/>
    <x v="3"/>
    <n v="2372"/>
    <n v="13"/>
    <n v="2385"/>
    <n v="1.5300000000000001E-2"/>
    <n v="4220"/>
    <n v="65"/>
    <n v="0"/>
    <n v="201781"/>
  </r>
  <r>
    <s v="Kerala"/>
    <n v="78"/>
    <x v="77"/>
    <x v="7"/>
    <x v="0"/>
    <x v="262"/>
    <s v="MALE"/>
    <n v="56"/>
    <s v="GENERAL"/>
    <s v="INC"/>
    <x v="0"/>
    <n v="80463"/>
    <n v="1801"/>
    <n v="82264"/>
    <n v="0.51869999999999994"/>
    <n v="4214"/>
    <n v="2186"/>
    <n v="4877.04"/>
    <n v="201478"/>
  </r>
  <r>
    <s v="Kerala"/>
    <n v="78"/>
    <x v="77"/>
    <x v="7"/>
    <x v="1"/>
    <x v="263"/>
    <s v="MALE"/>
    <n v="60"/>
    <s v="GENERAL"/>
    <s v="CPI"/>
    <x v="2"/>
    <n v="59675"/>
    <n v="1288"/>
    <n v="60963"/>
    <n v="0.38439999999999996"/>
    <n v="4214"/>
    <n v="1620"/>
    <n v="6096.3"/>
    <n v="201478"/>
  </r>
  <r>
    <s v="Kerala"/>
    <n v="78"/>
    <x v="77"/>
    <x v="7"/>
    <x v="2"/>
    <x v="264"/>
    <s v="MALE"/>
    <n v="64"/>
    <s v="GENERAL"/>
    <s v="BDJS"/>
    <x v="1"/>
    <n v="12818"/>
    <n v="146"/>
    <n v="12964"/>
    <n v="8.1699999999999995E-2"/>
    <n v="4214"/>
    <n v="345"/>
    <n v="1219.26"/>
    <n v="201478"/>
  </r>
  <r>
    <s v="Kerala"/>
    <n v="79"/>
    <x v="78"/>
    <x v="7"/>
    <x v="0"/>
    <x v="265"/>
    <s v="MALE"/>
    <n v="60"/>
    <s v="GENERAL"/>
    <s v="CPI(M)"/>
    <x v="2"/>
    <n v="52712"/>
    <n v="1146"/>
    <n v="53858"/>
    <n v="0.41240000000000004"/>
    <n v="3602"/>
    <n v="1486"/>
    <n v="5385.8"/>
    <n v="172205"/>
  </r>
  <r>
    <s v="Kerala"/>
    <n v="79"/>
    <x v="78"/>
    <x v="7"/>
    <x v="1"/>
    <x v="266"/>
    <s v="MALE"/>
    <n v="37"/>
    <s v="GENERAL"/>
    <s v="INC"/>
    <x v="0"/>
    <n v="44710"/>
    <n v="947"/>
    <n v="45657"/>
    <n v="0.34960000000000002"/>
    <n v="3602"/>
    <n v="1260"/>
    <n v="4308.6400000000003"/>
    <n v="172205"/>
  </r>
  <r>
    <s v="Kerala"/>
    <n v="79"/>
    <x v="78"/>
    <x v="7"/>
    <x v="2"/>
    <x v="267"/>
    <s v="MALE"/>
    <n v="62"/>
    <s v="GENERAL"/>
    <s v="TTPty"/>
    <x v="3"/>
    <n v="16540"/>
    <n v="167"/>
    <n v="16707"/>
    <n v="0.12789999999999999"/>
    <n v="3602"/>
    <n v="461"/>
    <n v="0"/>
    <n v="172205"/>
  </r>
  <r>
    <s v="Kerala"/>
    <n v="79"/>
    <x v="78"/>
    <x v="7"/>
    <x v="3"/>
    <x v="268"/>
    <s v="MALE"/>
    <n v="44"/>
    <s v="GENERAL"/>
    <s v="BJP"/>
    <x v="1"/>
    <n v="13385"/>
    <n v="155"/>
    <n v="13540"/>
    <n v="0.10369999999999999"/>
    <n v="3602"/>
    <n v="374"/>
    <n v="1077.1600000000001"/>
    <n v="172205"/>
  </r>
  <r>
    <s v="Kerala"/>
    <n v="80"/>
    <x v="79"/>
    <x v="7"/>
    <x v="0"/>
    <x v="269"/>
    <s v="MALE"/>
    <n v="58"/>
    <s v="GENERAL"/>
    <s v="CPI(M)"/>
    <x v="2"/>
    <n v="53973"/>
    <n v="659"/>
    <n v="54632"/>
    <n v="0.42450000000000004"/>
    <n v="3805"/>
    <n v="1616"/>
    <n v="5463.2000000000007"/>
    <n v="181923"/>
  </r>
  <r>
    <s v="Kerala"/>
    <n v="80"/>
    <x v="79"/>
    <x v="7"/>
    <x v="1"/>
    <x v="270"/>
    <s v="MALE"/>
    <n v="51"/>
    <s v="GENERAL"/>
    <s v="INC"/>
    <x v="0"/>
    <n v="39865"/>
    <n v="688"/>
    <n v="40553"/>
    <n v="0.31509999999999999"/>
    <n v="3805"/>
    <n v="1199"/>
    <n v="4370.5600000000004"/>
    <n v="181923"/>
  </r>
  <r>
    <s v="Kerala"/>
    <n v="80"/>
    <x v="79"/>
    <x v="7"/>
    <x v="2"/>
    <x v="271"/>
    <s v="FEMALE"/>
    <n v="44"/>
    <s v="GENERAL"/>
    <s v="TTPty"/>
    <x v="3"/>
    <n v="19550"/>
    <n v="126"/>
    <n v="19676"/>
    <n v="0.15289999999999998"/>
    <n v="3805"/>
    <n v="582"/>
    <n v="0"/>
    <n v="181923"/>
  </r>
  <r>
    <s v="Kerala"/>
    <n v="80"/>
    <x v="79"/>
    <x v="7"/>
    <x v="3"/>
    <x v="272"/>
    <s v="MALE"/>
    <n v="47"/>
    <s v="GENERAL"/>
    <s v="BJP"/>
    <x v="1"/>
    <n v="10800"/>
    <n v="191"/>
    <n v="10991"/>
    <n v="8.539999999999999E-2"/>
    <n v="3805"/>
    <n v="325"/>
    <n v="1092.6400000000001"/>
    <n v="181923"/>
  </r>
  <r>
    <s v="Kerala"/>
    <n v="80"/>
    <x v="79"/>
    <x v="7"/>
    <x v="4"/>
    <x v="273"/>
    <s v="MALE"/>
    <n v="35"/>
    <s v="GENERAL"/>
    <s v="IND"/>
    <x v="3"/>
    <n v="2123"/>
    <n v="26"/>
    <n v="2149"/>
    <n v="1.67E-2"/>
    <n v="3805"/>
    <n v="64"/>
    <n v="0"/>
    <n v="181923"/>
  </r>
  <r>
    <s v="Kerala"/>
    <n v="81"/>
    <x v="80"/>
    <x v="7"/>
    <x v="0"/>
    <x v="197"/>
    <s v="MALE"/>
    <n v="70"/>
    <s v="GENERAL"/>
    <s v="INC"/>
    <x v="0"/>
    <n v="65355"/>
    <n v="520"/>
    <n v="65875"/>
    <n v="0.4214"/>
    <n v="4428"/>
    <n v="1866"/>
    <n v="5190.6400000000003"/>
    <n v="211714"/>
  </r>
  <r>
    <s v="Kerala"/>
    <n v="81"/>
    <x v="80"/>
    <x v="7"/>
    <x v="1"/>
    <x v="274"/>
    <s v="MALE"/>
    <n v="41"/>
    <s v="GENERAL"/>
    <s v="CPI(M)"/>
    <x v="2"/>
    <n v="64325"/>
    <n v="558"/>
    <n v="64883"/>
    <n v="0.41509999999999997"/>
    <n v="4428"/>
    <n v="1839"/>
    <n v="6488.3"/>
    <n v="211714"/>
  </r>
  <r>
    <s v="Kerala"/>
    <n v="81"/>
    <x v="80"/>
    <x v="7"/>
    <x v="2"/>
    <x v="275"/>
    <s v="MALE"/>
    <n v="66"/>
    <s v="GENERAL"/>
    <s v="BJP"/>
    <x v="1"/>
    <n v="23578"/>
    <n v="178"/>
    <n v="23756"/>
    <n v="0.152"/>
    <n v="4428"/>
    <n v="674"/>
    <n v="1297.6600000000001"/>
    <n v="211714"/>
  </r>
  <r>
    <s v="Kerala"/>
    <n v="82"/>
    <x v="81"/>
    <x v="7"/>
    <x v="0"/>
    <x v="276"/>
    <s v="MALE"/>
    <n v="57"/>
    <s v="GENERAL"/>
    <s v="INC"/>
    <x v="0"/>
    <n v="45066"/>
    <n v="864"/>
    <n v="45930"/>
    <n v="0.41720000000000002"/>
    <n v="3444"/>
    <n v="1437"/>
    <n v="2796.8"/>
    <n v="164641"/>
  </r>
  <r>
    <s v="Kerala"/>
    <n v="82"/>
    <x v="81"/>
    <x v="7"/>
    <x v="1"/>
    <x v="277"/>
    <s v="MALE"/>
    <n v="51"/>
    <s v="GENERAL"/>
    <s v="IND"/>
    <x v="2"/>
    <n v="34528"/>
    <n v="432"/>
    <n v="34960"/>
    <n v="0.3175"/>
    <n v="3444"/>
    <n v="1094"/>
    <n v="3496"/>
    <n v="164641"/>
  </r>
  <r>
    <s v="Kerala"/>
    <n v="82"/>
    <x v="81"/>
    <x v="7"/>
    <x v="2"/>
    <x v="278"/>
    <s v="FEMALE"/>
    <n v="58"/>
    <s v="GENERAL"/>
    <s v="BJP"/>
    <x v="1"/>
    <n v="15813"/>
    <n v="230"/>
    <n v="16043"/>
    <n v="0.1457"/>
    <n v="3444"/>
    <n v="502"/>
    <n v="699.2"/>
    <n v="164641"/>
  </r>
  <r>
    <s v="Kerala"/>
    <n v="82"/>
    <x v="81"/>
    <x v="7"/>
    <x v="3"/>
    <x v="279"/>
    <s v="MALE"/>
    <n v="69"/>
    <s v="GENERAL"/>
    <s v="TTPty"/>
    <x v="3"/>
    <n v="10550"/>
    <n v="84"/>
    <n v="10634"/>
    <n v="9.6600000000000005E-2"/>
    <n v="3444"/>
    <n v="333"/>
    <n v="0"/>
    <n v="164641"/>
  </r>
  <r>
    <s v="Kerala"/>
    <n v="83"/>
    <x v="82"/>
    <x v="7"/>
    <x v="0"/>
    <x v="280"/>
    <s v="MALE"/>
    <n v="70"/>
    <s v="GENERAL"/>
    <s v="INC"/>
    <x v="0"/>
    <n v="58707"/>
    <n v="1132"/>
    <n v="59839"/>
    <n v="0.43819999999999998"/>
    <n v="4060"/>
    <n v="1780"/>
    <n v="3640.8"/>
    <n v="194113"/>
  </r>
  <r>
    <s v="Kerala"/>
    <n v="83"/>
    <x v="82"/>
    <x v="7"/>
    <x v="1"/>
    <x v="281"/>
    <s v="MALE"/>
    <n v="47"/>
    <s v="GENERAL"/>
    <s v="IND"/>
    <x v="2"/>
    <n v="44894"/>
    <n v="616"/>
    <n v="45510"/>
    <n v="0.3332"/>
    <n v="4060"/>
    <n v="1353"/>
    <n v="4551"/>
    <n v="194113"/>
  </r>
  <r>
    <s v="Kerala"/>
    <n v="83"/>
    <x v="82"/>
    <x v="7"/>
    <x v="2"/>
    <x v="282"/>
    <s v="MALE"/>
    <n v="50"/>
    <s v="GENERAL"/>
    <s v="BJP"/>
    <x v="1"/>
    <n v="15218"/>
    <n v="265"/>
    <n v="15483"/>
    <n v="0.1134"/>
    <n v="4060"/>
    <n v="461"/>
    <n v="910.2"/>
    <n v="194113"/>
  </r>
  <r>
    <s v="Kerala"/>
    <n v="83"/>
    <x v="82"/>
    <x v="7"/>
    <x v="3"/>
    <x v="283"/>
    <s v="MALE"/>
    <n v="44"/>
    <s v="GENERAL"/>
    <s v="TTPty"/>
    <x v="3"/>
    <n v="13773"/>
    <n v="124"/>
    <n v="13897"/>
    <n v="0.1018"/>
    <n v="4060"/>
    <n v="414"/>
    <n v="0"/>
    <n v="194113"/>
  </r>
  <r>
    <s v="Kerala"/>
    <n v="84"/>
    <x v="83"/>
    <x v="7"/>
    <x v="0"/>
    <x v="284"/>
    <s v="MALE"/>
    <n v="45"/>
    <s v="SC"/>
    <s v="CPI(M)"/>
    <x v="2"/>
    <n v="51180"/>
    <n v="1171"/>
    <n v="52351"/>
    <n v="0.33789999999999998"/>
    <n v="3928"/>
    <n v="1328"/>
    <n v="5235.1000000000004"/>
    <n v="187820"/>
  </r>
  <r>
    <s v="Kerala"/>
    <n v="84"/>
    <x v="83"/>
    <x v="7"/>
    <x v="1"/>
    <x v="285"/>
    <s v="MALE"/>
    <n v="51"/>
    <s v="SC"/>
    <s v="INC"/>
    <x v="0"/>
    <n v="48463"/>
    <n v="1173"/>
    <n v="49636"/>
    <n v="0.32040000000000002"/>
    <n v="3928"/>
    <n v="1259"/>
    <n v="4188.0800000000008"/>
    <n v="187820"/>
  </r>
  <r>
    <s v="Kerala"/>
    <n v="84"/>
    <x v="83"/>
    <x v="7"/>
    <x v="2"/>
    <x v="286"/>
    <s v="MALE"/>
    <n v="37"/>
    <s v="SC"/>
    <s v="TTPty"/>
    <x v="3"/>
    <n v="41890"/>
    <n v="811"/>
    <n v="42701"/>
    <n v="0.27560000000000001"/>
    <n v="3928"/>
    <n v="1083"/>
    <n v="0"/>
    <n v="187820"/>
  </r>
  <r>
    <s v="Kerala"/>
    <n v="84"/>
    <x v="83"/>
    <x v="7"/>
    <x v="3"/>
    <x v="287"/>
    <s v="FEMALE"/>
    <n v="44"/>
    <s v="SC"/>
    <s v="BJP"/>
    <x v="1"/>
    <n v="7056"/>
    <n v="162"/>
    <n v="7218"/>
    <n v="4.6600000000000003E-2"/>
    <n v="3928"/>
    <n v="184"/>
    <n v="1047.0200000000002"/>
    <n v="187820"/>
  </r>
  <r>
    <s v="Kerala"/>
    <n v="85"/>
    <x v="84"/>
    <x v="7"/>
    <x v="0"/>
    <x v="288"/>
    <s v="MALE"/>
    <n v="43"/>
    <s v="GENERAL"/>
    <s v="KEC(J)"/>
    <x v="0"/>
    <n v="82436"/>
    <n v="2620"/>
    <n v="85056"/>
    <n v="0.53799999999999992"/>
    <n v="4435"/>
    <n v="2387"/>
    <n v="4775.3600000000006"/>
    <n v="212068"/>
  </r>
  <r>
    <s v="Kerala"/>
    <n v="85"/>
    <x v="84"/>
    <x v="7"/>
    <x v="1"/>
    <x v="289"/>
    <s v="FEMALE"/>
    <n v="49"/>
    <s v="GENERAL"/>
    <s v="KEC(M)"/>
    <x v="2"/>
    <n v="58041"/>
    <n v="1651"/>
    <n v="59692"/>
    <n v="0.37759999999999999"/>
    <n v="4435"/>
    <n v="1675"/>
    <n v="5969.2000000000007"/>
    <n v="212068"/>
  </r>
  <r>
    <s v="Kerala"/>
    <n v="85"/>
    <x v="84"/>
    <x v="7"/>
    <x v="2"/>
    <x v="290"/>
    <s v="MALE"/>
    <n v="41"/>
    <s v="GENERAL"/>
    <s v="BJP"/>
    <x v="1"/>
    <n v="10782"/>
    <n v="239"/>
    <n v="11021"/>
    <n v="6.9699999999999998E-2"/>
    <n v="4435"/>
    <n v="310"/>
    <n v="1193.8400000000001"/>
    <n v="212068"/>
  </r>
  <r>
    <s v="Kerala"/>
    <n v="86"/>
    <x v="85"/>
    <x v="7"/>
    <x v="0"/>
    <x v="291"/>
    <s v="MALE"/>
    <n v="43"/>
    <s v="GENERAL"/>
    <s v="INC"/>
    <x v="0"/>
    <n v="62417"/>
    <n v="2008"/>
    <n v="64425"/>
    <n v="0.44630000000000003"/>
    <n v="4000"/>
    <n v="1786"/>
    <n v="4661.1200000000008"/>
    <n v="191222"/>
  </r>
  <r>
    <s v="Kerala"/>
    <n v="86"/>
    <x v="85"/>
    <x v="7"/>
    <x v="1"/>
    <x v="292"/>
    <s v="MALE"/>
    <n v="45"/>
    <s v="GENERAL"/>
    <s v="CPI"/>
    <x v="2"/>
    <n v="56949"/>
    <n v="1315"/>
    <n v="58264"/>
    <n v="0.40360000000000001"/>
    <n v="4000"/>
    <n v="1615"/>
    <n v="5826.4000000000005"/>
    <n v="191222"/>
  </r>
  <r>
    <s v="Kerala"/>
    <n v="86"/>
    <x v="85"/>
    <x v="7"/>
    <x v="2"/>
    <x v="293"/>
    <s v="MALE"/>
    <n v="42"/>
    <s v="GENERAL"/>
    <s v="TTPty"/>
    <x v="3"/>
    <n v="13308"/>
    <n v="227"/>
    <n v="13535"/>
    <n v="9.3800000000000008E-2"/>
    <n v="4000"/>
    <n v="376"/>
    <n v="0"/>
    <n v="191222"/>
  </r>
  <r>
    <s v="Kerala"/>
    <n v="86"/>
    <x v="85"/>
    <x v="7"/>
    <x v="3"/>
    <x v="294"/>
    <s v="MALE"/>
    <n v="47"/>
    <s v="GENERAL"/>
    <s v="BJP"/>
    <x v="1"/>
    <n v="7335"/>
    <n v="192"/>
    <n v="7527"/>
    <n v="5.21E-2"/>
    <n v="4000"/>
    <n v="209"/>
    <n v="1165.2800000000002"/>
    <n v="191222"/>
  </r>
  <r>
    <s v="Kerala"/>
    <n v="87"/>
    <x v="86"/>
    <x v="7"/>
    <x v="0"/>
    <x v="295"/>
    <s v="MALE"/>
    <n v="38"/>
    <s v="GENERAL"/>
    <s v="CPI(M)"/>
    <x v="2"/>
    <n v="62425"/>
    <n v="1809"/>
    <n v="64234"/>
    <n v="0.46990000000000004"/>
    <n v="3613"/>
    <n v="1698"/>
    <n v="6423.4000000000005"/>
    <n v="172763"/>
  </r>
  <r>
    <s v="Kerala"/>
    <n v="87"/>
    <x v="86"/>
    <x v="7"/>
    <x v="1"/>
    <x v="296"/>
    <s v="MALE"/>
    <n v="55"/>
    <s v="GENERAL"/>
    <s v="KEC"/>
    <x v="0"/>
    <n v="55868"/>
    <n v="1761"/>
    <n v="57629"/>
    <n v="0.42159999999999997"/>
    <n v="3613"/>
    <n v="1524"/>
    <n v="5138.7200000000012"/>
    <n v="172763"/>
  </r>
  <r>
    <s v="Kerala"/>
    <n v="87"/>
    <x v="86"/>
    <x v="7"/>
    <x v="2"/>
    <x v="297"/>
    <s v="MALE"/>
    <n v="52"/>
    <s v="GENERAL"/>
    <s v="TTPty"/>
    <x v="3"/>
    <n v="7795"/>
    <n v="183"/>
    <n v="7978"/>
    <n v="5.8400000000000001E-2"/>
    <n v="3613"/>
    <n v="211"/>
    <n v="0"/>
    <n v="172763"/>
  </r>
  <r>
    <s v="Kerala"/>
    <n v="87"/>
    <x v="86"/>
    <x v="7"/>
    <x v="3"/>
    <x v="298"/>
    <s v="MALE"/>
    <n v="47"/>
    <s v="GENERAL"/>
    <s v="BDJS"/>
    <x v="1"/>
    <n v="4532"/>
    <n v="106"/>
    <n v="4638"/>
    <n v="3.39E-2"/>
    <n v="3613"/>
    <n v="123"/>
    <n v="1284.6800000000003"/>
    <n v="172763"/>
  </r>
  <r>
    <s v="Kerala"/>
    <n v="88"/>
    <x v="87"/>
    <x v="8"/>
    <x v="0"/>
    <x v="299"/>
    <s v="MALE"/>
    <n v="35"/>
    <s v="SC"/>
    <s v="CPI(M)"/>
    <x v="2"/>
    <n v="58183"/>
    <n v="866"/>
    <n v="59049"/>
    <n v="0.51"/>
    <n v="3543"/>
    <n v="1807"/>
    <n v="5904.9000000000005"/>
    <n v="169400"/>
  </r>
  <r>
    <s v="Kerala"/>
    <n v="88"/>
    <x v="87"/>
    <x v="8"/>
    <x v="1"/>
    <x v="300"/>
    <s v="MALE"/>
    <n v="63"/>
    <s v="SC"/>
    <s v="INC"/>
    <x v="0"/>
    <n v="50421"/>
    <n v="780"/>
    <n v="51201"/>
    <n v="0.44219999999999998"/>
    <n v="3543"/>
    <n v="1567"/>
    <n v="4723.920000000001"/>
    <n v="169400"/>
  </r>
  <r>
    <s v="Kerala"/>
    <n v="88"/>
    <x v="87"/>
    <x v="8"/>
    <x v="2"/>
    <x v="301"/>
    <s v="MALE"/>
    <n v="49"/>
    <s v="SC"/>
    <s v="IND"/>
    <x v="1"/>
    <n v="4675"/>
    <n v="42"/>
    <n v="4717"/>
    <n v="4.07E-2"/>
    <n v="3543"/>
    <n v="145"/>
    <n v="1180.9800000000002"/>
    <n v="169400"/>
  </r>
  <r>
    <s v="Kerala"/>
    <n v="89"/>
    <x v="88"/>
    <x v="8"/>
    <x v="0"/>
    <x v="302"/>
    <s v="MALE"/>
    <n v="76"/>
    <s v="GENERAL"/>
    <s v="CPI(M)"/>
    <x v="2"/>
    <n v="75938"/>
    <n v="1443"/>
    <n v="77381"/>
    <n v="0.61799999999999999"/>
    <n v="3506"/>
    <n v="2167"/>
    <n v="7738.1"/>
    <n v="167644"/>
  </r>
  <r>
    <s v="Kerala"/>
    <n v="89"/>
    <x v="88"/>
    <x v="8"/>
    <x v="1"/>
    <x v="303"/>
    <s v="MALE"/>
    <n v="70"/>
    <s v="GENERAL"/>
    <s v="INC"/>
    <x v="0"/>
    <n v="38207"/>
    <n v="869"/>
    <n v="39076"/>
    <n v="0.31209999999999999"/>
    <n v="3506"/>
    <n v="1095"/>
    <n v="6190.4800000000005"/>
    <n v="167644"/>
  </r>
  <r>
    <s v="Kerala"/>
    <n v="89"/>
    <x v="88"/>
    <x v="8"/>
    <x v="2"/>
    <x v="304"/>
    <s v="MALE"/>
    <n v="45"/>
    <s v="GENERAL"/>
    <s v="BDJS"/>
    <x v="1"/>
    <n v="7121"/>
    <n v="87"/>
    <n v="7208"/>
    <n v="5.7599999999999998E-2"/>
    <n v="3506"/>
    <n v="202"/>
    <n v="1547.6200000000001"/>
    <n v="167644"/>
  </r>
  <r>
    <s v="Kerala"/>
    <n v="90"/>
    <x v="89"/>
    <x v="8"/>
    <x v="0"/>
    <x v="305"/>
    <s v="MALE"/>
    <n v="79"/>
    <s v="GENERAL"/>
    <s v="KEC"/>
    <x v="0"/>
    <n v="64895"/>
    <n v="2600"/>
    <n v="67495"/>
    <n v="0.48630000000000001"/>
    <n v="4002"/>
    <n v="1947"/>
    <n v="3778.8800000000006"/>
    <n v="191364"/>
  </r>
  <r>
    <s v="Kerala"/>
    <n v="90"/>
    <x v="89"/>
    <x v="8"/>
    <x v="1"/>
    <x v="306"/>
    <s v="MALE"/>
    <n v="72"/>
    <s v="GENERAL"/>
    <s v="KEC(M)"/>
    <x v="2"/>
    <n v="45762"/>
    <n v="1474"/>
    <n v="47236"/>
    <n v="0.34029999999999999"/>
    <n v="4002"/>
    <n v="1362"/>
    <n v="4723.6000000000004"/>
    <n v="191364"/>
  </r>
  <r>
    <s v="Kerala"/>
    <n v="90"/>
    <x v="89"/>
    <x v="8"/>
    <x v="2"/>
    <x v="307"/>
    <s v="MALE"/>
    <n v="33"/>
    <s v="ST"/>
    <s v="BJP"/>
    <x v="1"/>
    <n v="20758"/>
    <n v="505"/>
    <n v="21263"/>
    <n v="0.1532"/>
    <n v="4002"/>
    <n v="614"/>
    <n v="944.72000000000014"/>
    <n v="191364"/>
  </r>
  <r>
    <s v="Kerala"/>
    <n v="91"/>
    <x v="90"/>
    <x v="8"/>
    <x v="0"/>
    <x v="308"/>
    <s v="MALE"/>
    <n v="52"/>
    <s v="GENERAL"/>
    <s v="KEC(M)"/>
    <x v="2"/>
    <n v="61033"/>
    <n v="1335"/>
    <n v="62368"/>
    <n v="0.47479999999999994"/>
    <n v="3901"/>
    <n v="1853"/>
    <n v="6236.8"/>
    <n v="186503"/>
  </r>
  <r>
    <s v="Kerala"/>
    <n v="91"/>
    <x v="90"/>
    <x v="8"/>
    <x v="1"/>
    <x v="309"/>
    <s v="MALE"/>
    <n v="65"/>
    <s v="GENERAL"/>
    <s v="KEC"/>
    <x v="0"/>
    <n v="55439"/>
    <n v="1356"/>
    <n v="56795"/>
    <n v="0.43240000000000001"/>
    <n v="3901"/>
    <n v="1687"/>
    <n v="4989.4400000000005"/>
    <n v="186503"/>
  </r>
  <r>
    <s v="Kerala"/>
    <n v="91"/>
    <x v="90"/>
    <x v="8"/>
    <x v="2"/>
    <x v="310"/>
    <s v="FEMALE"/>
    <n v="44"/>
    <s v="GENERAL"/>
    <s v="BDJS"/>
    <x v="1"/>
    <n v="9148"/>
    <n v="138"/>
    <n v="9286"/>
    <n v="7.0699999999999999E-2"/>
    <n v="3901"/>
    <n v="276"/>
    <n v="1247.3600000000001"/>
    <n v="186503"/>
  </r>
  <r>
    <s v="Kerala"/>
    <n v="92"/>
    <x v="91"/>
    <x v="8"/>
    <x v="0"/>
    <x v="311"/>
    <s v="MALE"/>
    <n v="68"/>
    <s v="GENERAL"/>
    <s v="CPI"/>
    <x v="2"/>
    <n v="59518"/>
    <n v="623"/>
    <n v="60141"/>
    <n v="0.47249999999999998"/>
    <n v="3650"/>
    <n v="1725"/>
    <n v="6014.1"/>
    <n v="174514"/>
  </r>
  <r>
    <s v="Kerala"/>
    <n v="92"/>
    <x v="91"/>
    <x v="8"/>
    <x v="1"/>
    <x v="312"/>
    <s v="MALE"/>
    <n v="56"/>
    <s v="GENERAL"/>
    <s v="INC"/>
    <x v="0"/>
    <n v="57601"/>
    <n v="705"/>
    <n v="58306"/>
    <n v="0.45810000000000001"/>
    <n v="3650"/>
    <n v="1673"/>
    <n v="4811.2800000000007"/>
    <n v="174514"/>
  </r>
  <r>
    <s v="Kerala"/>
    <n v="92"/>
    <x v="91"/>
    <x v="8"/>
    <x v="2"/>
    <x v="313"/>
    <s v="MALE"/>
    <n v="62"/>
    <s v="GENERAL"/>
    <s v="BJP"/>
    <x v="1"/>
    <n v="7085"/>
    <n v="41"/>
    <n v="7126"/>
    <n v="5.5999999999999994E-2"/>
    <n v="3650"/>
    <n v="205"/>
    <n v="1202.8200000000002"/>
    <n v="174514"/>
  </r>
  <r>
    <s v="Kerala"/>
    <n v="93"/>
    <x v="92"/>
    <x v="9"/>
    <x v="0"/>
    <x v="314"/>
    <s v="MALE"/>
    <n v="64"/>
    <s v="GENERAL"/>
    <s v="IND"/>
    <x v="0"/>
    <n v="67638"/>
    <n v="2166"/>
    <n v="69804"/>
    <n v="0.50429999999999997"/>
    <n v="3870"/>
    <n v="1952"/>
    <n v="4354.0800000000008"/>
    <n v="185008"/>
  </r>
  <r>
    <s v="Kerala"/>
    <n v="93"/>
    <x v="92"/>
    <x v="9"/>
    <x v="1"/>
    <x v="315"/>
    <s v="MALE"/>
    <n v="56"/>
    <s v="GENERAL"/>
    <s v="KEC(M)"/>
    <x v="2"/>
    <n v="52697"/>
    <n v="1729"/>
    <n v="54426"/>
    <n v="0.39319999999999999"/>
    <n v="3870"/>
    <n v="1522"/>
    <n v="5442.6"/>
    <n v="185008"/>
  </r>
  <r>
    <s v="Kerala"/>
    <n v="93"/>
    <x v="92"/>
    <x v="9"/>
    <x v="2"/>
    <x v="316"/>
    <s v="FEMALE"/>
    <n v="60"/>
    <s v="GENERAL"/>
    <s v="BJP"/>
    <x v="1"/>
    <n v="10533"/>
    <n v="336"/>
    <n v="10869"/>
    <n v="7.85E-2"/>
    <n v="3870"/>
    <n v="304"/>
    <n v="1088.5200000000002"/>
    <n v="185008"/>
  </r>
  <r>
    <s v="Kerala"/>
    <n v="94"/>
    <x v="93"/>
    <x v="9"/>
    <x v="0"/>
    <x v="317"/>
    <s v="MALE"/>
    <n v="56"/>
    <s v="GENERAL"/>
    <s v="KEC"/>
    <x v="0"/>
    <n v="57856"/>
    <n v="1810"/>
    <n v="59666"/>
    <n v="0.45399999999999996"/>
    <n v="3930"/>
    <n v="1785"/>
    <n v="4432.8"/>
    <n v="187910"/>
  </r>
  <r>
    <s v="Kerala"/>
    <n v="94"/>
    <x v="93"/>
    <x v="9"/>
    <x v="1"/>
    <x v="318"/>
    <s v="MALE"/>
    <n v="57"/>
    <s v="GENERAL"/>
    <s v="KEC(M)"/>
    <x v="2"/>
    <n v="53819"/>
    <n v="1591"/>
    <n v="55410"/>
    <n v="0.42170000000000002"/>
    <n v="3930"/>
    <n v="1658"/>
    <n v="5541"/>
    <n v="187910"/>
  </r>
  <r>
    <s v="Kerala"/>
    <n v="94"/>
    <x v="93"/>
    <x v="9"/>
    <x v="2"/>
    <x v="319"/>
    <s v="MALE"/>
    <n v="38"/>
    <s v="GENERAL"/>
    <s v="BJP"/>
    <x v="1"/>
    <n v="11419"/>
    <n v="251"/>
    <n v="11670"/>
    <n v="8.8800000000000004E-2"/>
    <n v="3930"/>
    <n v="349"/>
    <n v="1108.2"/>
    <n v="187910"/>
  </r>
  <r>
    <s v="Kerala"/>
    <n v="94"/>
    <x v="93"/>
    <x v="9"/>
    <x v="3"/>
    <x v="320"/>
    <s v="MALE"/>
    <n v="47"/>
    <s v="GENERAL"/>
    <s v="IND"/>
    <x v="3"/>
    <n v="2386"/>
    <n v="39"/>
    <n v="2425"/>
    <n v="1.8500000000000003E-2"/>
    <n v="3930"/>
    <n v="73"/>
    <n v="0"/>
    <n v="187910"/>
  </r>
  <r>
    <s v="Kerala"/>
    <n v="95"/>
    <x v="94"/>
    <x v="9"/>
    <x v="0"/>
    <x v="321"/>
    <s v="FEMALE"/>
    <n v="44"/>
    <s v="SC"/>
    <s v="CPI"/>
    <x v="2"/>
    <n v="69483"/>
    <n v="1905"/>
    <n v="71388"/>
    <n v="0.55959999999999999"/>
    <n v="3447"/>
    <n v="1929"/>
    <n v="7138.8"/>
    <n v="164791"/>
  </r>
  <r>
    <s v="Kerala"/>
    <n v="95"/>
    <x v="94"/>
    <x v="9"/>
    <x v="1"/>
    <x v="322"/>
    <s v="FEMALE"/>
    <n v="42"/>
    <s v="SC"/>
    <s v="INC"/>
    <x v="0"/>
    <n v="41108"/>
    <n v="1158"/>
    <n v="42266"/>
    <n v="0.33130000000000004"/>
    <n v="3447"/>
    <n v="1142"/>
    <n v="5711.0400000000009"/>
    <n v="164791"/>
  </r>
  <r>
    <s v="Kerala"/>
    <n v="95"/>
    <x v="94"/>
    <x v="9"/>
    <x v="2"/>
    <x v="323"/>
    <s v="FEMALE"/>
    <n v="49"/>
    <s v="SC"/>
    <s v="BDJS"/>
    <x v="1"/>
    <n v="11708"/>
    <n v="245"/>
    <n v="11953"/>
    <n v="9.3699999999999992E-2"/>
    <n v="3447"/>
    <n v="323"/>
    <n v="1427.7600000000002"/>
    <n v="164791"/>
  </r>
  <r>
    <s v="Kerala"/>
    <n v="96"/>
    <x v="95"/>
    <x v="9"/>
    <x v="0"/>
    <x v="324"/>
    <s v="MALE"/>
    <n v="66"/>
    <s v="GENERAL"/>
    <s v="CPI(M)"/>
    <x v="2"/>
    <n v="56632"/>
    <n v="1657"/>
    <n v="58289"/>
    <n v="0.46200000000000002"/>
    <n v="3519"/>
    <n v="1626"/>
    <n v="5828.9000000000005"/>
    <n v="168266"/>
  </r>
  <r>
    <s v="Kerala"/>
    <n v="96"/>
    <x v="95"/>
    <x v="9"/>
    <x v="1"/>
    <x v="325"/>
    <s v="MALE"/>
    <n v="49"/>
    <s v="GENERAL"/>
    <s v="KEC"/>
    <x v="0"/>
    <n v="42598"/>
    <n v="1388"/>
    <n v="43986"/>
    <n v="0.34860000000000002"/>
    <n v="3519"/>
    <n v="1227"/>
    <n v="4663.1200000000008"/>
    <n v="168266"/>
  </r>
  <r>
    <s v="Kerala"/>
    <n v="96"/>
    <x v="95"/>
    <x v="9"/>
    <x v="2"/>
    <x v="326"/>
    <s v="MALE"/>
    <n v="46"/>
    <s v="GENERAL"/>
    <s v="BJP"/>
    <x v="1"/>
    <n v="13401"/>
    <n v="345"/>
    <n v="13746"/>
    <n v="0.109"/>
    <n v="3519"/>
    <n v="384"/>
    <n v="1165.7800000000002"/>
    <n v="168266"/>
  </r>
  <r>
    <s v="Kerala"/>
    <n v="96"/>
    <x v="95"/>
    <x v="9"/>
    <x v="3"/>
    <x v="327"/>
    <s v="FEMALE"/>
    <n v="56"/>
    <s v="GENERAL"/>
    <s v="IND"/>
    <x v="3"/>
    <n v="7410"/>
    <n v="214"/>
    <n v="7624"/>
    <n v="6.0400000000000002E-2"/>
    <n v="3519"/>
    <n v="213"/>
    <n v="0"/>
    <n v="168266"/>
  </r>
  <r>
    <s v="Kerala"/>
    <n v="97"/>
    <x v="96"/>
    <x v="9"/>
    <x v="0"/>
    <x v="328"/>
    <s v="MALE"/>
    <n v="71"/>
    <s v="GENERAL"/>
    <s v="INC"/>
    <x v="0"/>
    <n v="64309"/>
    <n v="1092"/>
    <n v="65401"/>
    <n v="0.53720000000000001"/>
    <n v="3460"/>
    <n v="1859"/>
    <n v="3732.6400000000003"/>
    <n v="165404"/>
  </r>
  <r>
    <s v="Kerala"/>
    <n v="97"/>
    <x v="96"/>
    <x v="9"/>
    <x v="1"/>
    <x v="329"/>
    <s v="MALE"/>
    <n v="57"/>
    <s v="GENERAL"/>
    <s v="CPI(M)"/>
    <x v="2"/>
    <n v="45974"/>
    <n v="684"/>
    <n v="46658"/>
    <n v="0.38329999999999997"/>
    <n v="3460"/>
    <n v="1327"/>
    <n v="4665.8"/>
    <n v="165404"/>
  </r>
  <r>
    <s v="Kerala"/>
    <n v="97"/>
    <x v="96"/>
    <x v="9"/>
    <x v="2"/>
    <x v="330"/>
    <s v="FEMALE"/>
    <n v="63"/>
    <s v="GENERAL"/>
    <s v="BJP"/>
    <x v="1"/>
    <n v="8501"/>
    <n v="110"/>
    <n v="8611"/>
    <n v="7.0699999999999999E-2"/>
    <n v="3460"/>
    <n v="245"/>
    <n v="933.16000000000008"/>
    <n v="165404"/>
  </r>
  <r>
    <s v="Kerala"/>
    <n v="98"/>
    <x v="97"/>
    <x v="9"/>
    <x v="0"/>
    <x v="331"/>
    <s v="MALE"/>
    <n v="77"/>
    <s v="GENERAL"/>
    <s v="INC"/>
    <x v="0"/>
    <n v="61606"/>
    <n v="1766"/>
    <n v="63372"/>
    <n v="0.48080000000000001"/>
    <n v="3683"/>
    <n v="1771"/>
    <n v="4346.2400000000007"/>
    <n v="176103"/>
  </r>
  <r>
    <s v="Kerala"/>
    <n v="98"/>
    <x v="97"/>
    <x v="9"/>
    <x v="1"/>
    <x v="332"/>
    <s v="MALE"/>
    <n v="30"/>
    <s v="GENERAL"/>
    <s v="CPI(M)"/>
    <x v="2"/>
    <n v="53379"/>
    <n v="949"/>
    <n v="54328"/>
    <n v="0.41220000000000001"/>
    <n v="3683"/>
    <n v="1519"/>
    <n v="5432.8"/>
    <n v="176103"/>
  </r>
  <r>
    <s v="Kerala"/>
    <n v="98"/>
    <x v="97"/>
    <x v="9"/>
    <x v="2"/>
    <x v="333"/>
    <s v="MALE"/>
    <n v="43"/>
    <s v="GENERAL"/>
    <s v="BJP"/>
    <x v="1"/>
    <n v="11495"/>
    <n v="199"/>
    <n v="11694"/>
    <n v="8.8699999999999987E-2"/>
    <n v="3683"/>
    <n v="327"/>
    <n v="1086.5600000000002"/>
    <n v="176103"/>
  </r>
  <r>
    <s v="Kerala"/>
    <n v="99"/>
    <x v="98"/>
    <x v="9"/>
    <x v="0"/>
    <x v="334"/>
    <s v="MALE"/>
    <n v="55"/>
    <s v="GENERAL"/>
    <s v="KEC(M)"/>
    <x v="2"/>
    <n v="54244"/>
    <n v="1181"/>
    <n v="55425"/>
    <n v="0.44850000000000001"/>
    <n v="3592"/>
    <n v="1612"/>
    <n v="5542.5"/>
    <n v="171743"/>
  </r>
  <r>
    <s v="Kerala"/>
    <n v="99"/>
    <x v="98"/>
    <x v="9"/>
    <x v="1"/>
    <x v="335"/>
    <s v="MALE"/>
    <n v="58"/>
    <s v="GENERAL"/>
    <s v="KEC"/>
    <x v="0"/>
    <n v="47997"/>
    <n v="1369"/>
    <n v="49366"/>
    <n v="0.39939999999999998"/>
    <n v="3592"/>
    <n v="1435"/>
    <n v="4434"/>
    <n v="171743"/>
  </r>
  <r>
    <s v="Kerala"/>
    <n v="99"/>
    <x v="98"/>
    <x v="9"/>
    <x v="2"/>
    <x v="336"/>
    <s v="MALE"/>
    <n v="69"/>
    <s v="GENERAL"/>
    <s v="BJP"/>
    <x v="1"/>
    <n v="14106"/>
    <n v="385"/>
    <n v="14491"/>
    <n v="0.1173"/>
    <n v="3592"/>
    <n v="422"/>
    <n v="1108.5"/>
    <n v="171743"/>
  </r>
  <r>
    <s v="Kerala"/>
    <n v="100"/>
    <x v="99"/>
    <x v="9"/>
    <x v="0"/>
    <x v="337"/>
    <s v="MALE"/>
    <n v="65"/>
    <s v="GENERAL"/>
    <s v="KEC(M)"/>
    <x v="2"/>
    <n v="59151"/>
    <n v="1148"/>
    <n v="60299"/>
    <n v="0.43790000000000001"/>
    <n v="3909"/>
    <n v="1712"/>
    <n v="6029.9000000000005"/>
    <n v="186904"/>
  </r>
  <r>
    <s v="Kerala"/>
    <n v="100"/>
    <x v="99"/>
    <x v="9"/>
    <x v="1"/>
    <x v="338"/>
    <s v="MALE"/>
    <n v="64"/>
    <s v="GENERAL"/>
    <s v="INC"/>
    <x v="0"/>
    <n v="45296"/>
    <n v="1300"/>
    <n v="46596"/>
    <n v="0.33840000000000003"/>
    <n v="3909"/>
    <n v="1323"/>
    <n v="4823.920000000001"/>
    <n v="186904"/>
  </r>
  <r>
    <s v="Kerala"/>
    <n v="100"/>
    <x v="99"/>
    <x v="9"/>
    <x v="2"/>
    <x v="339"/>
    <s v="MALE"/>
    <n v="67"/>
    <s v="GENERAL"/>
    <s v="BJP"/>
    <x v="1"/>
    <n v="28568"/>
    <n v="589"/>
    <n v="29157"/>
    <n v="0.21170000000000003"/>
    <n v="3909"/>
    <n v="828"/>
    <n v="1205.9800000000002"/>
    <n v="186904"/>
  </r>
  <r>
    <s v="Kerala"/>
    <n v="101"/>
    <x v="100"/>
    <x v="9"/>
    <x v="0"/>
    <x v="340"/>
    <s v="MALE"/>
    <n v="55"/>
    <s v="GENERAL"/>
    <s v="KEC(M)"/>
    <x v="2"/>
    <n v="57630"/>
    <n v="1038"/>
    <n v="58668"/>
    <n v="0.4194"/>
    <n v="3958"/>
    <n v="1660"/>
    <n v="5866.8"/>
    <n v="189258"/>
  </r>
  <r>
    <s v="Kerala"/>
    <n v="101"/>
    <x v="100"/>
    <x v="9"/>
    <x v="1"/>
    <x v="341"/>
    <s v="MALE"/>
    <n v="70"/>
    <s v="GENERAL"/>
    <s v="KJPS"/>
    <x v="3"/>
    <n v="41049"/>
    <n v="802"/>
    <n v="41851"/>
    <n v="0.29920000000000002"/>
    <n v="3958"/>
    <n v="1185"/>
    <n v="0"/>
    <n v="189258"/>
  </r>
  <r>
    <s v="Kerala"/>
    <n v="101"/>
    <x v="100"/>
    <x v="9"/>
    <x v="2"/>
    <x v="342"/>
    <s v="MALE"/>
    <n v="62"/>
    <s v="GENERAL"/>
    <s v="INC"/>
    <x v="0"/>
    <n v="33694"/>
    <n v="939"/>
    <n v="34633"/>
    <n v="0.24760000000000001"/>
    <n v="3958"/>
    <n v="981"/>
    <n v="4693.4400000000005"/>
    <n v="189258"/>
  </r>
  <r>
    <s v="Kerala"/>
    <n v="101"/>
    <x v="100"/>
    <x v="9"/>
    <x v="3"/>
    <x v="343"/>
    <s v="MALE"/>
    <n v="56"/>
    <s v="GENERAL"/>
    <s v="BDJS"/>
    <x v="1"/>
    <n v="2928"/>
    <n v="37"/>
    <n v="2965"/>
    <n v="2.12E-2"/>
    <n v="3958"/>
    <n v="84"/>
    <n v="1173.3600000000001"/>
    <n v="189258"/>
  </r>
  <r>
    <s v="Kerala"/>
    <n v="102"/>
    <x v="101"/>
    <x v="10"/>
    <x v="0"/>
    <x v="344"/>
    <s v="FEMALE"/>
    <n v="55"/>
    <s v="GENERAL"/>
    <s v="CPI(M)"/>
    <x v="2"/>
    <n v="73865"/>
    <n v="1752"/>
    <n v="75617"/>
    <n v="0.4597"/>
    <n v="4188"/>
    <n v="1926"/>
    <n v="7561.7000000000007"/>
    <n v="200211"/>
  </r>
  <r>
    <s v="Kerala"/>
    <n v="102"/>
    <x v="101"/>
    <x v="10"/>
    <x v="1"/>
    <x v="345"/>
    <s v="FEMALE"/>
    <n v="54"/>
    <s v="GENERAL"/>
    <s v="INC"/>
    <x v="0"/>
    <n v="67023"/>
    <n v="1581"/>
    <n v="68604"/>
    <n v="0.41710000000000003"/>
    <n v="4188"/>
    <n v="1747"/>
    <n v="6049.3600000000006"/>
    <n v="200211"/>
  </r>
  <r>
    <s v="Kerala"/>
    <n v="102"/>
    <x v="101"/>
    <x v="10"/>
    <x v="2"/>
    <x v="346"/>
    <s v="MALE"/>
    <n v="49"/>
    <s v="GENERAL"/>
    <s v="BDJS"/>
    <x v="1"/>
    <n v="17233"/>
    <n v="246"/>
    <n v="17479"/>
    <n v="0.10630000000000001"/>
    <n v="4188"/>
    <n v="446"/>
    <n v="1512.3400000000001"/>
    <n v="200211"/>
  </r>
  <r>
    <s v="Kerala"/>
    <n v="103"/>
    <x v="102"/>
    <x v="10"/>
    <x v="0"/>
    <x v="347"/>
    <s v="MALE"/>
    <n v="51"/>
    <s v="GENERAL"/>
    <s v="CPI"/>
    <x v="2"/>
    <n v="80876"/>
    <n v="2826"/>
    <n v="83702"/>
    <n v="0.47"/>
    <n v="4469"/>
    <n v="2101"/>
    <n v="8370.2000000000007"/>
    <n v="213687"/>
  </r>
  <r>
    <s v="Kerala"/>
    <n v="103"/>
    <x v="102"/>
    <x v="10"/>
    <x v="1"/>
    <x v="348"/>
    <s v="MALE"/>
    <n v="37"/>
    <s v="GENERAL"/>
    <s v="INC"/>
    <x v="0"/>
    <n v="74886"/>
    <n v="2668"/>
    <n v="77554"/>
    <n v="0.4355"/>
    <n v="4469"/>
    <n v="1947"/>
    <n v="6696.1600000000008"/>
    <n v="213687"/>
  </r>
  <r>
    <s v="Kerala"/>
    <n v="103"/>
    <x v="102"/>
    <x v="10"/>
    <x v="2"/>
    <x v="349"/>
    <s v="MALE"/>
    <n v="54"/>
    <s v="GENERAL"/>
    <s v="BDJS"/>
    <x v="1"/>
    <n v="14254"/>
    <n v="308"/>
    <n v="14562"/>
    <n v="8.1799999999999998E-2"/>
    <n v="4469"/>
    <n v="366"/>
    <n v="1674.0400000000002"/>
    <n v="213687"/>
  </r>
  <r>
    <s v="Kerala"/>
    <n v="104"/>
    <x v="103"/>
    <x v="10"/>
    <x v="0"/>
    <x v="350"/>
    <s v="MALE"/>
    <n v="58"/>
    <s v="GENERAL"/>
    <s v="CPI(M)"/>
    <x v="2"/>
    <n v="71262"/>
    <n v="2150"/>
    <n v="73412"/>
    <n v="0.46329999999999999"/>
    <n v="4233"/>
    <n v="1962"/>
    <n v="7341.2000000000007"/>
    <n v="202381"/>
  </r>
  <r>
    <s v="Kerala"/>
    <n v="104"/>
    <x v="103"/>
    <x v="10"/>
    <x v="1"/>
    <x v="351"/>
    <s v="MALE"/>
    <n v="50"/>
    <s v="GENERAL"/>
    <s v="INC"/>
    <x v="0"/>
    <n v="60095"/>
    <n v="1673"/>
    <n v="61768"/>
    <n v="0.38979999999999998"/>
    <n v="4233"/>
    <n v="1651"/>
    <n v="5872.9600000000009"/>
    <n v="202381"/>
  </r>
  <r>
    <s v="Kerala"/>
    <n v="104"/>
    <x v="103"/>
    <x v="10"/>
    <x v="2"/>
    <x v="352"/>
    <s v="MALE"/>
    <n v="41"/>
    <s v="GENERAL"/>
    <s v="BJP"/>
    <x v="1"/>
    <n v="21204"/>
    <n v="446"/>
    <n v="21650"/>
    <n v="0.1366"/>
    <n v="4233"/>
    <n v="579"/>
    <n v="1468.2400000000002"/>
    <n v="202381"/>
  </r>
  <r>
    <s v="Kerala"/>
    <n v="105"/>
    <x v="104"/>
    <x v="10"/>
    <x v="0"/>
    <x v="353"/>
    <s v="MALE"/>
    <n v="48"/>
    <s v="GENERAL"/>
    <s v="CPI(M)"/>
    <x v="2"/>
    <n v="59602"/>
    <n v="1763"/>
    <n v="61365"/>
    <n v="0.44789999999999996"/>
    <n v="3747"/>
    <n v="1679"/>
    <n v="6136.5"/>
    <n v="179148"/>
  </r>
  <r>
    <s v="Kerala"/>
    <n v="105"/>
    <x v="104"/>
    <x v="10"/>
    <x v="1"/>
    <x v="354"/>
    <s v="MALE"/>
    <n v="41"/>
    <s v="GENERAL"/>
    <s v="INC"/>
    <x v="0"/>
    <n v="48841"/>
    <n v="1399"/>
    <n v="50240"/>
    <n v="0.36670000000000003"/>
    <n v="3747"/>
    <n v="1375"/>
    <n v="4909.2"/>
    <n v="179148"/>
  </r>
  <r>
    <s v="Kerala"/>
    <n v="105"/>
    <x v="104"/>
    <x v="10"/>
    <x v="2"/>
    <x v="355"/>
    <s v="MALE"/>
    <n v="36"/>
    <s v="GENERAL"/>
    <s v="BJP"/>
    <x v="1"/>
    <n v="21974"/>
    <n v="415"/>
    <n v="22389"/>
    <n v="0.16339999999999999"/>
    <n v="3747"/>
    <n v="613"/>
    <n v="1227.3"/>
    <n v="179148"/>
  </r>
  <r>
    <s v="Kerala"/>
    <n v="105"/>
    <x v="104"/>
    <x v="10"/>
    <x v="3"/>
    <x v="356"/>
    <s v="MALE"/>
    <n v="29"/>
    <s v="GENERAL"/>
    <s v="SDPI"/>
    <x v="3"/>
    <n v="1672"/>
    <n v="18"/>
    <n v="1690"/>
    <n v="1.23E-2"/>
    <n v="3747"/>
    <n v="47"/>
    <n v="0"/>
    <n v="179148"/>
  </r>
  <r>
    <s v="Kerala"/>
    <n v="106"/>
    <x v="105"/>
    <x v="10"/>
    <x v="0"/>
    <x v="357"/>
    <s v="MALE"/>
    <n v="63"/>
    <s v="GENERAL"/>
    <s v="NCP"/>
    <x v="2"/>
    <n v="55532"/>
    <n v="1847"/>
    <n v="57379"/>
    <n v="0.45669999999999999"/>
    <n v="3529"/>
    <n v="1612"/>
    <n v="5737.9000000000005"/>
    <n v="168723"/>
  </r>
  <r>
    <s v="Kerala"/>
    <n v="106"/>
    <x v="105"/>
    <x v="10"/>
    <x v="1"/>
    <x v="358"/>
    <s v="MALE"/>
    <n v="64"/>
    <s v="GENERAL"/>
    <s v="KEC"/>
    <x v="0"/>
    <n v="49876"/>
    <n v="1987"/>
    <n v="51863"/>
    <n v="0.4128"/>
    <n v="3529"/>
    <n v="1457"/>
    <n v="4590.3200000000006"/>
    <n v="168723"/>
  </r>
  <r>
    <s v="Kerala"/>
    <n v="106"/>
    <x v="105"/>
    <x v="10"/>
    <x v="2"/>
    <x v="359"/>
    <s v="MALE"/>
    <n v="51"/>
    <s v="GENERAL"/>
    <s v="BDJS"/>
    <x v="1"/>
    <n v="14551"/>
    <n v="395"/>
    <n v="14946"/>
    <n v="0.11900000000000001"/>
    <n v="3529"/>
    <n v="420"/>
    <n v="1147.5800000000002"/>
    <n v="168723"/>
  </r>
  <r>
    <s v="Kerala"/>
    <n v="107"/>
    <x v="106"/>
    <x v="10"/>
    <x v="0"/>
    <x v="360"/>
    <s v="MALE"/>
    <n v="64"/>
    <s v="GENERAL"/>
    <s v="INC"/>
    <x v="0"/>
    <n v="70056"/>
    <n v="2712"/>
    <n v="72768"/>
    <n v="0.48310000000000003"/>
    <n v="4133"/>
    <n v="1997"/>
    <n v="4728.1600000000008"/>
    <n v="197598"/>
  </r>
  <r>
    <s v="Kerala"/>
    <n v="107"/>
    <x v="106"/>
    <x v="10"/>
    <x v="1"/>
    <x v="361"/>
    <s v="MALE"/>
    <n v="43"/>
    <s v="GENERAL"/>
    <s v="CPI"/>
    <x v="2"/>
    <n v="57251"/>
    <n v="1851"/>
    <n v="59102"/>
    <n v="0.39240000000000003"/>
    <n v="4133"/>
    <n v="1622"/>
    <n v="5910.2000000000007"/>
    <n v="197598"/>
  </r>
  <r>
    <s v="Kerala"/>
    <n v="107"/>
    <x v="106"/>
    <x v="10"/>
    <x v="2"/>
    <x v="362"/>
    <s v="MALE"/>
    <n v="55"/>
    <s v="GENERAL"/>
    <s v="BJP"/>
    <x v="1"/>
    <n v="17441"/>
    <n v="449"/>
    <n v="17890"/>
    <n v="0.1188"/>
    <n v="4133"/>
    <n v="492"/>
    <n v="1182.0400000000002"/>
    <n v="197598"/>
  </r>
  <r>
    <s v="Kerala"/>
    <n v="108"/>
    <x v="107"/>
    <x v="10"/>
    <x v="0"/>
    <x v="363"/>
    <s v="FEMALE"/>
    <n v="43"/>
    <s v="GENERAL"/>
    <s v="CPI(M)"/>
    <x v="2"/>
    <n v="75173"/>
    <n v="2175"/>
    <n v="77348"/>
    <n v="0.47970000000000002"/>
    <n v="4493"/>
    <n v="2156"/>
    <n v="7734.8"/>
    <n v="214839"/>
  </r>
  <r>
    <s v="Kerala"/>
    <n v="108"/>
    <x v="107"/>
    <x v="10"/>
    <x v="1"/>
    <x v="364"/>
    <s v="FEMALE"/>
    <n v="26"/>
    <s v="GENERAL"/>
    <s v="INC"/>
    <x v="0"/>
    <n v="69044"/>
    <n v="2006"/>
    <n v="71050"/>
    <n v="0.44060000000000005"/>
    <n v="4493"/>
    <n v="1980"/>
    <n v="6187.84"/>
    <n v="214839"/>
  </r>
  <r>
    <s v="Kerala"/>
    <n v="108"/>
    <x v="107"/>
    <x v="10"/>
    <x v="2"/>
    <x v="365"/>
    <s v="MALE"/>
    <n v="57"/>
    <s v="GENERAL"/>
    <s v="BDJS"/>
    <x v="1"/>
    <n v="11087"/>
    <n v="326"/>
    <n v="11413"/>
    <n v="7.0800000000000002E-2"/>
    <n v="4493"/>
    <n v="319"/>
    <n v="1546.96"/>
    <n v="214839"/>
  </r>
  <r>
    <s v="Kerala"/>
    <n v="109"/>
    <x v="108"/>
    <x v="10"/>
    <x v="0"/>
    <x v="366"/>
    <s v="MALE"/>
    <n v="31"/>
    <s v="SC"/>
    <s v="CPI(M)"/>
    <x v="2"/>
    <n v="69623"/>
    <n v="2120"/>
    <n v="71743"/>
    <n v="0.47609999999999997"/>
    <n v="4309"/>
    <n v="2052"/>
    <n v="7174.3"/>
    <n v="206012"/>
  </r>
  <r>
    <s v="Kerala"/>
    <n v="109"/>
    <x v="108"/>
    <x v="10"/>
    <x v="1"/>
    <x v="367"/>
    <s v="MALE"/>
    <n v="58"/>
    <s v="SC"/>
    <s v="INC"/>
    <x v="0"/>
    <n v="45246"/>
    <n v="1780"/>
    <n v="47026"/>
    <n v="0.31209999999999999"/>
    <n v="4309"/>
    <n v="1345"/>
    <n v="5739.4400000000005"/>
    <n v="206012"/>
  </r>
  <r>
    <s v="Kerala"/>
    <n v="109"/>
    <x v="108"/>
    <x v="10"/>
    <x v="2"/>
    <x v="368"/>
    <s v="MALE"/>
    <n v="43"/>
    <s v="SC"/>
    <s v="BJP"/>
    <x v="1"/>
    <n v="30215"/>
    <n v="740"/>
    <n v="30955"/>
    <n v="0.2054"/>
    <n v="4309"/>
    <n v="886"/>
    <n v="1434.8600000000001"/>
    <n v="206012"/>
  </r>
  <r>
    <s v="Kerala"/>
    <n v="110"/>
    <x v="109"/>
    <x v="10"/>
    <x v="0"/>
    <x v="369"/>
    <s v="MALE"/>
    <n v="55"/>
    <s v="GENERAL"/>
    <s v="CPI(M)"/>
    <x v="2"/>
    <n v="69501"/>
    <n v="2001"/>
    <n v="71502"/>
    <n v="0.48580000000000001"/>
    <n v="4361"/>
    <n v="2119"/>
    <n v="7150.2000000000007"/>
    <n v="208498"/>
  </r>
  <r>
    <s v="Kerala"/>
    <n v="110"/>
    <x v="109"/>
    <x v="10"/>
    <x v="1"/>
    <x v="370"/>
    <s v="MALE"/>
    <n v="67"/>
    <s v="GENERAL"/>
    <s v="INC"/>
    <x v="0"/>
    <n v="38099"/>
    <n v="1310"/>
    <n v="39409"/>
    <n v="0.26780000000000004"/>
    <n v="4361"/>
    <n v="1168"/>
    <n v="5720.1600000000008"/>
    <n v="208498"/>
  </r>
  <r>
    <s v="Kerala"/>
    <n v="110"/>
    <x v="109"/>
    <x v="10"/>
    <x v="2"/>
    <x v="371"/>
    <s v="MALE"/>
    <n v="48"/>
    <s v="GENERAL"/>
    <s v="BJP"/>
    <x v="1"/>
    <n v="33789"/>
    <n v="831"/>
    <n v="34620"/>
    <n v="0.23519999999999999"/>
    <n v="4361"/>
    <n v="1026"/>
    <n v="1430.0400000000002"/>
    <n v="208498"/>
  </r>
  <r>
    <s v="Kerala"/>
    <n v="111"/>
    <x v="110"/>
    <x v="11"/>
    <x v="0"/>
    <x v="372"/>
    <s v="MALE"/>
    <n v="59"/>
    <s v="GENERAL"/>
    <s v="JD(S)"/>
    <x v="2"/>
    <n v="60036"/>
    <n v="2142"/>
    <n v="62178"/>
    <n v="0.4456"/>
    <n v="4440"/>
    <n v="1979"/>
    <n v="6217.8"/>
    <n v="212288"/>
  </r>
  <r>
    <s v="Kerala"/>
    <n v="111"/>
    <x v="110"/>
    <x v="11"/>
    <x v="1"/>
    <x v="373"/>
    <s v="MALE"/>
    <n v="61"/>
    <s v="GENERAL"/>
    <s v="KEC"/>
    <x v="0"/>
    <n v="48665"/>
    <n v="2092"/>
    <n v="50757"/>
    <n v="0.36369999999999997"/>
    <n v="4440"/>
    <n v="1615"/>
    <n v="4974.2400000000007"/>
    <n v="212288"/>
  </r>
  <r>
    <s v="Kerala"/>
    <n v="111"/>
    <x v="110"/>
    <x v="11"/>
    <x v="2"/>
    <x v="374"/>
    <s v="MALE"/>
    <n v="56"/>
    <s v="GENERAL"/>
    <s v="BJP"/>
    <x v="1"/>
    <n v="21954"/>
    <n v="720"/>
    <n v="22674"/>
    <n v="0.16250000000000001"/>
    <n v="4440"/>
    <n v="722"/>
    <n v="1243.5600000000002"/>
    <n v="212288"/>
  </r>
  <r>
    <s v="Kerala"/>
    <n v="112"/>
    <x v="111"/>
    <x v="11"/>
    <x v="0"/>
    <x v="375"/>
    <s v="MALE"/>
    <n v="44"/>
    <s v="GENERAL"/>
    <s v="KEC(M)"/>
    <x v="2"/>
    <n v="51111"/>
    <n v="1558"/>
    <n v="52669"/>
    <n v="0.41220000000000001"/>
    <n v="4059"/>
    <n v="1674"/>
    <n v="5266.9000000000005"/>
    <n v="194086"/>
  </r>
  <r>
    <s v="Kerala"/>
    <n v="112"/>
    <x v="111"/>
    <x v="11"/>
    <x v="1"/>
    <x v="376"/>
    <s v="MALE"/>
    <n v="46"/>
    <s v="GENERAL"/>
    <s v="INC"/>
    <x v="0"/>
    <n v="49398"/>
    <n v="1986"/>
    <n v="51384"/>
    <n v="0.40210000000000001"/>
    <n v="4059"/>
    <n v="1633"/>
    <n v="4213.5200000000004"/>
    <n v="194086"/>
  </r>
  <r>
    <s v="Kerala"/>
    <n v="112"/>
    <x v="111"/>
    <x v="11"/>
    <x v="2"/>
    <x v="377"/>
    <s v="MALE"/>
    <n v="56"/>
    <s v="GENERAL"/>
    <s v="BDJS"/>
    <x v="1"/>
    <n v="19043"/>
    <n v="544"/>
    <n v="19587"/>
    <n v="0.15329999999999999"/>
    <n v="4059"/>
    <n v="623"/>
    <n v="1053.3800000000001"/>
    <n v="194086"/>
  </r>
  <r>
    <s v="Kerala"/>
    <n v="113"/>
    <x v="112"/>
    <x v="11"/>
    <x v="0"/>
    <x v="378"/>
    <s v="FEMALE"/>
    <n v="44"/>
    <s v="GENERAL"/>
    <s v="CPI(M)"/>
    <x v="2"/>
    <n v="72192"/>
    <n v="2758"/>
    <n v="74950"/>
    <n v="0.46299999999999997"/>
    <n v="4979"/>
    <n v="2306"/>
    <n v="7495"/>
    <n v="238077"/>
  </r>
  <r>
    <s v="Kerala"/>
    <n v="113"/>
    <x v="112"/>
    <x v="11"/>
    <x v="1"/>
    <x v="379"/>
    <s v="MALE"/>
    <n v="72"/>
    <s v="GENERAL"/>
    <s v="INC"/>
    <x v="0"/>
    <n v="53142"/>
    <n v="2805"/>
    <n v="55947"/>
    <n v="0.34560000000000002"/>
    <n v="4979"/>
    <n v="1721"/>
    <n v="5996"/>
    <n v="238077"/>
  </r>
  <r>
    <s v="Kerala"/>
    <n v="113"/>
    <x v="112"/>
    <x v="11"/>
    <x v="2"/>
    <x v="380"/>
    <s v="MALE"/>
    <n v="46"/>
    <s v="GENERAL"/>
    <s v="BJP"/>
    <x v="1"/>
    <n v="28226"/>
    <n v="873"/>
    <n v="29099"/>
    <n v="0.17980000000000002"/>
    <n v="4979"/>
    <n v="896"/>
    <n v="1499"/>
    <n v="238077"/>
  </r>
  <r>
    <s v="Kerala"/>
    <n v="114"/>
    <x v="113"/>
    <x v="11"/>
    <x v="0"/>
    <x v="381"/>
    <s v="MALE"/>
    <n v="37"/>
    <s v="GENERAL"/>
    <s v="CPI(M)"/>
    <x v="2"/>
    <n v="60166"/>
    <n v="2152"/>
    <n v="62318"/>
    <n v="0.41619999999999996"/>
    <n v="4261"/>
    <n v="1774"/>
    <n v="6231.8"/>
    <n v="203737"/>
  </r>
  <r>
    <s v="Kerala"/>
    <n v="114"/>
    <x v="113"/>
    <x v="11"/>
    <x v="1"/>
    <x v="382"/>
    <s v="MALE"/>
    <n v="50"/>
    <s v="GENERAL"/>
    <s v="INC"/>
    <x v="0"/>
    <n v="51859"/>
    <n v="1951"/>
    <n v="53810"/>
    <n v="0.3594"/>
    <n v="4261"/>
    <n v="1532"/>
    <n v="4985.4400000000005"/>
    <n v="203737"/>
  </r>
  <r>
    <s v="Kerala"/>
    <n v="114"/>
    <x v="113"/>
    <x v="11"/>
    <x v="2"/>
    <x v="383"/>
    <s v="MALE"/>
    <n v="51"/>
    <s v="GENERAL"/>
    <s v="BJP"/>
    <x v="1"/>
    <n v="31994"/>
    <n v="817"/>
    <n v="32811"/>
    <n v="0.21909999999999999"/>
    <n v="4261"/>
    <n v="934"/>
    <n v="1246.3600000000001"/>
    <n v="203737"/>
  </r>
  <r>
    <s v="Kerala"/>
    <n v="115"/>
    <x v="114"/>
    <x v="11"/>
    <x v="0"/>
    <x v="384"/>
    <s v="MALE"/>
    <n v="55"/>
    <s v="SC"/>
    <s v="CPI"/>
    <x v="2"/>
    <n v="63958"/>
    <n v="2611"/>
    <n v="66569"/>
    <n v="0.42829999999999996"/>
    <n v="4380"/>
    <n v="1876"/>
    <n v="6656.9000000000005"/>
    <n v="209397"/>
  </r>
  <r>
    <s v="Kerala"/>
    <n v="115"/>
    <x v="114"/>
    <x v="11"/>
    <x v="1"/>
    <x v="385"/>
    <s v="MALE"/>
    <n v="38"/>
    <s v="SC"/>
    <s v="INC"/>
    <x v="0"/>
    <n v="61488"/>
    <n v="2162"/>
    <n v="63650"/>
    <n v="0.40960000000000002"/>
    <n v="4380"/>
    <n v="1795"/>
    <n v="5325.52"/>
    <n v="209397"/>
  </r>
  <r>
    <s v="Kerala"/>
    <n v="115"/>
    <x v="114"/>
    <x v="11"/>
    <x v="2"/>
    <x v="386"/>
    <s v="MALE"/>
    <n v="56"/>
    <s v="SC"/>
    <s v="BJP"/>
    <x v="1"/>
    <n v="23299"/>
    <n v="681"/>
    <n v="23980"/>
    <n v="0.15429999999999999"/>
    <n v="4380"/>
    <n v="676"/>
    <n v="1331.38"/>
    <n v="209397"/>
  </r>
  <r>
    <s v="Kerala"/>
    <n v="116"/>
    <x v="115"/>
    <x v="12"/>
    <x v="0"/>
    <x v="387"/>
    <s v="MALE"/>
    <n v="42"/>
    <s v="GENERAL"/>
    <s v="INC"/>
    <x v="0"/>
    <n v="91849"/>
    <n v="2376"/>
    <n v="94225"/>
    <n v="0.54380000000000006"/>
    <n v="4503"/>
    <n v="2449"/>
    <n v="5201.3600000000006"/>
    <n v="215293"/>
  </r>
  <r>
    <s v="Kerala"/>
    <n v="116"/>
    <x v="115"/>
    <x v="12"/>
    <x v="1"/>
    <x v="388"/>
    <s v="MALE"/>
    <n v="68"/>
    <s v="GENERAL"/>
    <s v="CPI"/>
    <x v="2"/>
    <n v="62810"/>
    <n v="2207"/>
    <n v="65017"/>
    <n v="0.37520000000000003"/>
    <n v="4503"/>
    <n v="1690"/>
    <n v="6501.7000000000007"/>
    <n v="215293"/>
  </r>
  <r>
    <s v="Kerala"/>
    <n v="116"/>
    <x v="115"/>
    <x v="12"/>
    <x v="2"/>
    <x v="389"/>
    <s v="FEMALE"/>
    <n v="39"/>
    <s v="GENERAL"/>
    <s v="BJP"/>
    <x v="1"/>
    <n v="11847"/>
    <n v="297"/>
    <n v="12144"/>
    <n v="7.0099999999999996E-2"/>
    <n v="4503"/>
    <n v="316"/>
    <n v="1300.3400000000001"/>
    <n v="215293"/>
  </r>
  <r>
    <s v="Kerala"/>
    <n v="117"/>
    <x v="116"/>
    <x v="12"/>
    <x v="0"/>
    <x v="390"/>
    <s v="MALE"/>
    <n v="43"/>
    <s v="GENERAL"/>
    <s v="IND"/>
    <x v="2"/>
    <n v="61220"/>
    <n v="2062"/>
    <n v="63282"/>
    <n v="0.44290000000000002"/>
    <n v="3813"/>
    <n v="1689"/>
    <n v="6328.2000000000007"/>
    <n v="182312"/>
  </r>
  <r>
    <s v="Kerala"/>
    <n v="117"/>
    <x v="116"/>
    <x v="12"/>
    <x v="1"/>
    <x v="391"/>
    <s v="MALE"/>
    <n v="57"/>
    <s v="GENERAL"/>
    <s v="RSP"/>
    <x v="0"/>
    <n v="60103"/>
    <n v="2083"/>
    <n v="62186"/>
    <n v="0.43520000000000003"/>
    <n v="3813"/>
    <n v="1660"/>
    <n v="5062.5600000000013"/>
    <n v="182312"/>
  </r>
  <r>
    <s v="Kerala"/>
    <n v="117"/>
    <x v="116"/>
    <x v="12"/>
    <x v="2"/>
    <x v="392"/>
    <s v="MALE"/>
    <n v="37"/>
    <s v="GENERAL"/>
    <s v="BJP"/>
    <x v="1"/>
    <n v="13943"/>
    <n v="268"/>
    <n v="14211"/>
    <n v="9.9499999999999991E-2"/>
    <n v="3813"/>
    <n v="380"/>
    <n v="1265.6400000000003"/>
    <n v="182312"/>
  </r>
  <r>
    <s v="Kerala"/>
    <n v="118"/>
    <x v="117"/>
    <x v="12"/>
    <x v="0"/>
    <x v="393"/>
    <s v="MALE"/>
    <n v="53"/>
    <s v="SC"/>
    <s v="IND"/>
    <x v="2"/>
    <n v="66902"/>
    <n v="2629"/>
    <n v="69531"/>
    <n v="0.43180000000000002"/>
    <n v="4347"/>
    <n v="1878"/>
    <n v="6953.1"/>
    <n v="207835"/>
  </r>
  <r>
    <s v="Kerala"/>
    <n v="118"/>
    <x v="117"/>
    <x v="12"/>
    <x v="1"/>
    <x v="394"/>
    <s v="MALE"/>
    <n v="42"/>
    <s v="SC"/>
    <s v="RSP"/>
    <x v="0"/>
    <n v="64202"/>
    <n v="2320"/>
    <n v="66522"/>
    <n v="0.41310000000000002"/>
    <n v="4347"/>
    <n v="1796"/>
    <n v="5562.4800000000005"/>
    <n v="207835"/>
  </r>
  <r>
    <s v="Kerala"/>
    <n v="118"/>
    <x v="117"/>
    <x v="12"/>
    <x v="2"/>
    <x v="395"/>
    <s v="FEMALE"/>
    <n v="37"/>
    <s v="SC"/>
    <s v="BJP"/>
    <x v="1"/>
    <n v="21208"/>
    <n v="639"/>
    <n v="21847"/>
    <n v="0.13570000000000002"/>
    <n v="4347"/>
    <n v="590"/>
    <n v="1390.6200000000001"/>
    <n v="207835"/>
  </r>
  <r>
    <s v="Kerala"/>
    <n v="119"/>
    <x v="118"/>
    <x v="12"/>
    <x v="0"/>
    <x v="396"/>
    <s v="MALE"/>
    <n v="57"/>
    <s v="GENERAL"/>
    <s v="CPI(M)"/>
    <x v="2"/>
    <n v="66612"/>
    <n v="2158"/>
    <n v="68770"/>
    <n v="0.45979999999999999"/>
    <n v="4223"/>
    <n v="1942"/>
    <n v="6877"/>
    <n v="201909"/>
  </r>
  <r>
    <s v="Kerala"/>
    <n v="119"/>
    <x v="118"/>
    <x v="12"/>
    <x v="1"/>
    <x v="397"/>
    <s v="FEMALE"/>
    <n v="44"/>
    <s v="GENERAL"/>
    <s v="INC"/>
    <x v="0"/>
    <n v="56127"/>
    <n v="1829"/>
    <n v="57956"/>
    <n v="0.38750000000000001"/>
    <n v="4223"/>
    <n v="1637"/>
    <n v="5501.6"/>
    <n v="201909"/>
  </r>
  <r>
    <s v="Kerala"/>
    <n v="119"/>
    <x v="118"/>
    <x v="12"/>
    <x v="2"/>
    <x v="398"/>
    <s v="MALE"/>
    <n v="46"/>
    <s v="GENERAL"/>
    <s v="BJP"/>
    <x v="1"/>
    <n v="20710"/>
    <n v="513"/>
    <n v="21223"/>
    <n v="0.1419"/>
    <n v="4223"/>
    <n v="600"/>
    <n v="1375.4"/>
    <n v="201909"/>
  </r>
  <r>
    <s v="Kerala"/>
    <n v="120"/>
    <x v="119"/>
    <x v="12"/>
    <x v="0"/>
    <x v="399"/>
    <s v="MALE"/>
    <n v="54"/>
    <s v="GENERAL"/>
    <s v="KEC(B)"/>
    <x v="2"/>
    <n v="65304"/>
    <n v="1972"/>
    <n v="67276"/>
    <n v="0.49090000000000006"/>
    <n v="3872"/>
    <n v="1901"/>
    <n v="6727.6"/>
    <n v="185116"/>
  </r>
  <r>
    <s v="Kerala"/>
    <n v="120"/>
    <x v="119"/>
    <x v="12"/>
    <x v="1"/>
    <x v="400"/>
    <s v="MALE"/>
    <n v="48"/>
    <s v="GENERAL"/>
    <s v="INC"/>
    <x v="0"/>
    <n v="51350"/>
    <n v="1590"/>
    <n v="52940"/>
    <n v="0.38630000000000003"/>
    <n v="3872"/>
    <n v="1496"/>
    <n v="5382.0800000000008"/>
    <n v="185116"/>
  </r>
  <r>
    <s v="Kerala"/>
    <n v="120"/>
    <x v="119"/>
    <x v="12"/>
    <x v="2"/>
    <x v="401"/>
    <s v="MALE"/>
    <n v="37"/>
    <s v="GENERAL"/>
    <s v="BJP"/>
    <x v="1"/>
    <n v="12096"/>
    <n v="302"/>
    <n v="12398"/>
    <n v="9.0500000000000011E-2"/>
    <n v="3872"/>
    <n v="351"/>
    <n v="1345.5200000000002"/>
    <n v="185116"/>
  </r>
  <r>
    <s v="Kerala"/>
    <n v="120"/>
    <x v="119"/>
    <x v="12"/>
    <x v="3"/>
    <x v="402"/>
    <s v="FEMALE"/>
    <n v="71"/>
    <s v="GENERAL"/>
    <s v="MCPI"/>
    <x v="3"/>
    <n v="2062"/>
    <n v="29"/>
    <n v="2091"/>
    <n v="1.5300000000000001E-2"/>
    <n v="3872"/>
    <n v="60"/>
    <n v="0"/>
    <n v="185116"/>
  </r>
  <r>
    <s v="Kerala"/>
    <n v="121"/>
    <x v="120"/>
    <x v="12"/>
    <x v="0"/>
    <x v="403"/>
    <s v="MALE"/>
    <n v="51"/>
    <s v="GENERAL"/>
    <s v="CPI"/>
    <x v="2"/>
    <n v="78323"/>
    <n v="2105"/>
    <n v="80428"/>
    <n v="0.54990000000000006"/>
    <n v="4319"/>
    <n v="2376"/>
    <n v="8042.8"/>
    <n v="206496"/>
  </r>
  <r>
    <s v="Kerala"/>
    <n v="121"/>
    <x v="120"/>
    <x v="12"/>
    <x v="1"/>
    <x v="404"/>
    <s v="MALE"/>
    <n v="60"/>
    <s v="GENERAL"/>
    <s v="IUML"/>
    <x v="0"/>
    <n v="42448"/>
    <n v="923"/>
    <n v="43371"/>
    <n v="0.29659999999999997"/>
    <n v="4319"/>
    <n v="1282"/>
    <n v="6434.2400000000007"/>
    <n v="206496"/>
  </r>
  <r>
    <s v="Kerala"/>
    <n v="121"/>
    <x v="120"/>
    <x v="12"/>
    <x v="2"/>
    <x v="405"/>
    <s v="MALE"/>
    <n v="60"/>
    <s v="GENERAL"/>
    <s v="BJP"/>
    <x v="1"/>
    <n v="19692"/>
    <n v="377"/>
    <n v="20069"/>
    <n v="0.13720000000000002"/>
    <n v="4319"/>
    <n v="593"/>
    <n v="1608.5600000000002"/>
    <n v="206496"/>
  </r>
  <r>
    <s v="Kerala"/>
    <n v="122"/>
    <x v="121"/>
    <x v="12"/>
    <x v="0"/>
    <x v="406"/>
    <s v="FEMALE"/>
    <n v="58"/>
    <s v="GENERAL"/>
    <s v="CPI"/>
    <x v="2"/>
    <n v="64754"/>
    <n v="2498"/>
    <n v="67252"/>
    <n v="0.45689999999999997"/>
    <n v="4217"/>
    <n v="1927"/>
    <n v="6725.2000000000007"/>
    <n v="201643"/>
  </r>
  <r>
    <s v="Kerala"/>
    <n v="122"/>
    <x v="121"/>
    <x v="12"/>
    <x v="1"/>
    <x v="407"/>
    <s v="MALE"/>
    <n v="53"/>
    <s v="GENERAL"/>
    <s v="INC"/>
    <x v="0"/>
    <n v="51745"/>
    <n v="1829"/>
    <n v="53574"/>
    <n v="0.36399999999999999"/>
    <n v="4217"/>
    <n v="1535"/>
    <n v="5380.1600000000008"/>
    <n v="201643"/>
  </r>
  <r>
    <s v="Kerala"/>
    <n v="122"/>
    <x v="121"/>
    <x v="12"/>
    <x v="2"/>
    <x v="408"/>
    <s v="MALE"/>
    <n v="34"/>
    <s v="GENERAL"/>
    <s v="BJP"/>
    <x v="1"/>
    <n v="21747"/>
    <n v="491"/>
    <n v="22238"/>
    <n v="0.15109999999999998"/>
    <n v="4217"/>
    <n v="638"/>
    <n v="1345.0400000000002"/>
    <n v="201643"/>
  </r>
  <r>
    <s v="Kerala"/>
    <n v="122"/>
    <x v="121"/>
    <x v="12"/>
    <x v="3"/>
    <x v="409"/>
    <s v="MALE"/>
    <n v="40"/>
    <s v="GENERAL"/>
    <s v="SDPI"/>
    <x v="3"/>
    <n v="1853"/>
    <n v="26"/>
    <n v="1879"/>
    <n v="1.2800000000000001E-2"/>
    <n v="4217"/>
    <n v="54"/>
    <n v="0"/>
    <n v="201643"/>
  </r>
  <r>
    <s v="Kerala"/>
    <n v="123"/>
    <x v="122"/>
    <x v="12"/>
    <x v="0"/>
    <x v="410"/>
    <s v="MALE"/>
    <n v="43"/>
    <s v="GENERAL"/>
    <s v="INC"/>
    <x v="0"/>
    <n v="74600"/>
    <n v="1741"/>
    <n v="76341"/>
    <n v="0.48829999999999996"/>
    <n v="4325"/>
    <n v="2112"/>
    <n v="5750.9600000000009"/>
    <n v="206767"/>
  </r>
  <r>
    <s v="Kerala"/>
    <n v="123"/>
    <x v="122"/>
    <x v="12"/>
    <x v="1"/>
    <x v="411"/>
    <s v="FEMALE"/>
    <n v="65"/>
    <s v="GENERAL"/>
    <s v="CPI(M)"/>
    <x v="2"/>
    <n v="69911"/>
    <n v="1976"/>
    <n v="71887"/>
    <n v="0.45979999999999999"/>
    <n v="4325"/>
    <n v="1989"/>
    <n v="7188.7000000000007"/>
    <n v="206767"/>
  </r>
  <r>
    <s v="Kerala"/>
    <n v="123"/>
    <x v="122"/>
    <x v="12"/>
    <x v="2"/>
    <x v="412"/>
    <s v="FEMALE"/>
    <n v="49"/>
    <s v="GENERAL"/>
    <s v="BDJS"/>
    <x v="1"/>
    <n v="5980"/>
    <n v="117"/>
    <n v="6097"/>
    <n v="3.9E-2"/>
    <n v="4325"/>
    <n v="169"/>
    <n v="1437.7400000000002"/>
    <n v="206767"/>
  </r>
  <r>
    <s v="Kerala"/>
    <n v="124"/>
    <x v="123"/>
    <x v="12"/>
    <x v="0"/>
    <x v="413"/>
    <s v="MALE"/>
    <n v="64"/>
    <s v="GENERAL"/>
    <s v="CPI(M)"/>
    <x v="2"/>
    <n v="56898"/>
    <n v="1626"/>
    <n v="58524"/>
    <n v="0.4486"/>
    <n v="3693"/>
    <n v="1657"/>
    <n v="5852.4000000000005"/>
    <n v="176553"/>
  </r>
  <r>
    <s v="Kerala"/>
    <n v="124"/>
    <x v="123"/>
    <x v="12"/>
    <x v="1"/>
    <x v="414"/>
    <s v="FEMALE"/>
    <n v="48"/>
    <s v="GENERAL"/>
    <s v="INC"/>
    <x v="0"/>
    <n v="55035"/>
    <n v="1417"/>
    <n v="56452"/>
    <n v="0.43270000000000003"/>
    <n v="3693"/>
    <n v="1598"/>
    <n v="4681.920000000001"/>
    <n v="176553"/>
  </r>
  <r>
    <s v="Kerala"/>
    <n v="124"/>
    <x v="123"/>
    <x v="12"/>
    <x v="2"/>
    <x v="415"/>
    <s v="MALE"/>
    <n v="55"/>
    <s v="GENERAL"/>
    <s v="BJP"/>
    <x v="1"/>
    <n v="14029"/>
    <n v="223"/>
    <n v="14252"/>
    <n v="0.10929999999999999"/>
    <n v="3693"/>
    <n v="404"/>
    <n v="1170.4800000000002"/>
    <n v="176553"/>
  </r>
  <r>
    <s v="Kerala"/>
    <n v="125"/>
    <x v="124"/>
    <x v="12"/>
    <x v="0"/>
    <x v="416"/>
    <s v="MALE"/>
    <n v="56"/>
    <s v="GENERAL"/>
    <s v="CPI(M)"/>
    <x v="2"/>
    <n v="69793"/>
    <n v="1780"/>
    <n v="71573"/>
    <n v="0.5625"/>
    <n v="3683"/>
    <n v="2072"/>
    <n v="7157.3"/>
    <n v="176076"/>
  </r>
  <r>
    <s v="Kerala"/>
    <n v="125"/>
    <x v="124"/>
    <x v="12"/>
    <x v="1"/>
    <x v="417"/>
    <s v="MALE"/>
    <n v="68"/>
    <s v="GENERAL"/>
    <s v="RSP"/>
    <x v="0"/>
    <n v="42452"/>
    <n v="1000"/>
    <n v="43452"/>
    <n v="0.34149999999999997"/>
    <n v="3683"/>
    <n v="1258"/>
    <n v="5725.84"/>
    <n v="176076"/>
  </r>
  <r>
    <s v="Kerala"/>
    <n v="125"/>
    <x v="124"/>
    <x v="12"/>
    <x v="2"/>
    <x v="418"/>
    <s v="MALE"/>
    <n v="41"/>
    <s v="GENERAL"/>
    <s v="BDJS"/>
    <x v="1"/>
    <n v="8353"/>
    <n v="115"/>
    <n v="8468"/>
    <n v="6.6600000000000006E-2"/>
    <n v="3683"/>
    <n v="246"/>
    <n v="1431.46"/>
    <n v="176076"/>
  </r>
  <r>
    <s v="Kerala"/>
    <n v="126"/>
    <x v="125"/>
    <x v="12"/>
    <x v="0"/>
    <x v="419"/>
    <s v="MALE"/>
    <n v="48"/>
    <s v="GENERAL"/>
    <s v="CPI"/>
    <x v="2"/>
    <n v="57529"/>
    <n v="1767"/>
    <n v="59296"/>
    <n v="0.43119999999999997"/>
    <n v="3875"/>
    <n v="1671"/>
    <n v="5929.6"/>
    <n v="185271"/>
  </r>
  <r>
    <s v="Kerala"/>
    <n v="126"/>
    <x v="125"/>
    <x v="12"/>
    <x v="1"/>
    <x v="420"/>
    <s v="MALE"/>
    <n v="55"/>
    <s v="GENERAL"/>
    <s v="BJP"/>
    <x v="1"/>
    <n v="41305"/>
    <n v="785"/>
    <n v="42090"/>
    <n v="0.30609999999999998"/>
    <n v="3875"/>
    <n v="1187"/>
    <n v="1185.92"/>
    <n v="185271"/>
  </r>
  <r>
    <s v="Kerala"/>
    <n v="126"/>
    <x v="125"/>
    <x v="12"/>
    <x v="2"/>
    <x v="421"/>
    <s v="MALE"/>
    <n v="78"/>
    <s v="GENERAL"/>
    <s v="INC"/>
    <x v="0"/>
    <n v="33206"/>
    <n v="1074"/>
    <n v="34280"/>
    <n v="0.24929999999999999"/>
    <n v="3875"/>
    <n v="967"/>
    <n v="4743.68"/>
    <n v="185271"/>
  </r>
  <r>
    <s v="Kerala"/>
    <n v="127"/>
    <x v="126"/>
    <x v="13"/>
    <x v="0"/>
    <x v="422"/>
    <s v="MALE"/>
    <n v="55"/>
    <s v="GENERAL"/>
    <s v="CPI(M)"/>
    <x v="2"/>
    <n v="66874"/>
    <n v="1942"/>
    <n v="68816"/>
    <n v="0.50890000000000002"/>
    <n v="3931"/>
    <n v="2001"/>
    <n v="6881.6"/>
    <n v="187948"/>
  </r>
  <r>
    <s v="Kerala"/>
    <n v="127"/>
    <x v="126"/>
    <x v="13"/>
    <x v="1"/>
    <x v="423"/>
    <s v="MALE"/>
    <n v="40"/>
    <s v="GENERAL"/>
    <s v="INC"/>
    <x v="0"/>
    <n v="49849"/>
    <n v="1146"/>
    <n v="50995"/>
    <n v="0.37709999999999999"/>
    <n v="3931"/>
    <n v="1483"/>
    <n v="5505.2800000000007"/>
    <n v="187948"/>
  </r>
  <r>
    <s v="Kerala"/>
    <n v="127"/>
    <x v="126"/>
    <x v="13"/>
    <x v="2"/>
    <x v="424"/>
    <s v="MALE"/>
    <n v="50"/>
    <s v="GENERAL"/>
    <s v="BDJS"/>
    <x v="1"/>
    <n v="10957"/>
    <n v="257"/>
    <n v="11214"/>
    <n v="8.2899999999999988E-2"/>
    <n v="3931"/>
    <n v="326"/>
    <n v="1376.3200000000002"/>
    <n v="187948"/>
  </r>
  <r>
    <s v="Kerala"/>
    <n v="127"/>
    <x v="126"/>
    <x v="13"/>
    <x v="3"/>
    <x v="425"/>
    <s v="FEMALE"/>
    <n v="25"/>
    <s v="SC"/>
    <s v="BSP"/>
    <x v="3"/>
    <n v="1920"/>
    <n v="28"/>
    <n v="1948"/>
    <n v="1.44E-2"/>
    <n v="3931"/>
    <n v="57"/>
    <n v="0"/>
    <n v="187948"/>
  </r>
  <r>
    <s v="Kerala"/>
    <n v="128"/>
    <x v="127"/>
    <x v="13"/>
    <x v="0"/>
    <x v="426"/>
    <s v="FEMALE"/>
    <n v="54"/>
    <s v="SC"/>
    <s v="CPI(M)"/>
    <x v="2"/>
    <n v="67003"/>
    <n v="2895"/>
    <n v="69898"/>
    <n v="0.47350000000000003"/>
    <n v="4236"/>
    <n v="2006"/>
    <n v="6989.8"/>
    <n v="202550"/>
  </r>
  <r>
    <s v="Kerala"/>
    <n v="128"/>
    <x v="127"/>
    <x v="13"/>
    <x v="1"/>
    <x v="427"/>
    <s v="MALE"/>
    <n v="39"/>
    <s v="SC"/>
    <s v="BJP"/>
    <x v="1"/>
    <n v="37455"/>
    <n v="807"/>
    <n v="38262"/>
    <n v="0.25920000000000004"/>
    <n v="4236"/>
    <n v="1098"/>
    <n v="1397.96"/>
    <n v="202550"/>
  </r>
  <r>
    <s v="Kerala"/>
    <n v="128"/>
    <x v="127"/>
    <x v="13"/>
    <x v="2"/>
    <x v="428"/>
    <s v="MALE"/>
    <n v="69"/>
    <s v="SC"/>
    <s v="RSP"/>
    <x v="0"/>
    <n v="35672"/>
    <n v="1266"/>
    <n v="36938"/>
    <n v="0.25019999999999998"/>
    <n v="4236"/>
    <n v="1060"/>
    <n v="5591.84"/>
    <n v="202550"/>
  </r>
  <r>
    <s v="Kerala"/>
    <n v="129"/>
    <x v="128"/>
    <x v="13"/>
    <x v="0"/>
    <x v="429"/>
    <s v="MALE"/>
    <n v="70"/>
    <s v="SC"/>
    <s v="CPI"/>
    <x v="2"/>
    <n v="60701"/>
    <n v="1933"/>
    <n v="62634"/>
    <n v="0.43170000000000003"/>
    <n v="4172"/>
    <n v="1802"/>
    <n v="50107.200000000004"/>
    <n v="199492"/>
  </r>
  <r>
    <s v="Kerala"/>
    <n v="129"/>
    <x v="128"/>
    <x v="13"/>
    <x v="1"/>
    <x v="430"/>
    <s v="MALE"/>
    <n v="35"/>
    <s v="SC"/>
    <s v="INC"/>
    <x v="0"/>
    <n v="47402"/>
    <n v="1215"/>
    <n v="48617"/>
    <n v="0.33509999999999995"/>
    <n v="4172"/>
    <n v="1399"/>
    <n v="40085.760000000009"/>
    <n v="199492"/>
  </r>
  <r>
    <s v="Kerala"/>
    <n v="129"/>
    <x v="128"/>
    <x v="13"/>
    <x v="2"/>
    <x v="431"/>
    <s v="FEMALE"/>
    <n v="32"/>
    <s v="SC"/>
    <s v="BJP"/>
    <x v="1"/>
    <n v="30369"/>
    <n v="617"/>
    <n v="30986"/>
    <n v="0.21359999999999998"/>
    <n v="4172"/>
    <n v="892"/>
    <n v="10021.440000000002"/>
    <n v="199492"/>
  </r>
  <r>
    <s v="Kerala"/>
    <n v="130"/>
    <x v="129"/>
    <x v="13"/>
    <x v="0"/>
    <x v="432"/>
    <s v="MALE"/>
    <n v="58"/>
    <s v="GENERAL"/>
    <s v="CPI"/>
    <x v="2"/>
    <n v="70245"/>
    <n v="2497"/>
    <n v="72742"/>
    <n v="0.47539999999999999"/>
    <n v="4353"/>
    <n v="2070"/>
    <n v="7274.2000000000007"/>
    <n v="208123"/>
  </r>
  <r>
    <s v="Kerala"/>
    <n v="130"/>
    <x v="129"/>
    <x v="13"/>
    <x v="1"/>
    <x v="433"/>
    <s v="MALE"/>
    <n v="43"/>
    <s v="GENERAL"/>
    <s v="INC"/>
    <x v="0"/>
    <n v="47877"/>
    <n v="1556"/>
    <n v="49433"/>
    <n v="0.3231"/>
    <n v="4353"/>
    <n v="1407"/>
    <n v="5819.3600000000006"/>
    <n v="208123"/>
  </r>
  <r>
    <s v="Kerala"/>
    <n v="130"/>
    <x v="129"/>
    <x v="13"/>
    <x v="2"/>
    <x v="434"/>
    <s v="MALE"/>
    <n v="59"/>
    <s v="GENERAL"/>
    <s v="BJP"/>
    <x v="1"/>
    <n v="26242"/>
    <n v="619"/>
    <n v="26861"/>
    <n v="0.17559999999999998"/>
    <n v="4353"/>
    <n v="765"/>
    <n v="1454.8400000000001"/>
    <n v="208123"/>
  </r>
  <r>
    <s v="Kerala"/>
    <n v="130"/>
    <x v="129"/>
    <x v="13"/>
    <x v="3"/>
    <x v="435"/>
    <s v="MALE"/>
    <n v="35"/>
    <s v="GENERAL"/>
    <s v="SDPI"/>
    <x v="3"/>
    <n v="1867"/>
    <n v="17"/>
    <n v="1884"/>
    <n v="1.23E-2"/>
    <n v="4353"/>
    <n v="54"/>
    <n v="0"/>
    <n v="208123"/>
  </r>
  <r>
    <s v="Kerala"/>
    <n v="131"/>
    <x v="130"/>
    <x v="13"/>
    <x v="0"/>
    <x v="436"/>
    <s v="MALE"/>
    <n v="59"/>
    <s v="GENERAL"/>
    <s v="CPI(M)"/>
    <x v="2"/>
    <n v="70468"/>
    <n v="2669"/>
    <n v="73137"/>
    <n v="0.49909999999999999"/>
    <n v="4200"/>
    <n v="2097"/>
    <n v="7313.7000000000007"/>
    <n v="200798"/>
  </r>
  <r>
    <s v="Kerala"/>
    <n v="131"/>
    <x v="130"/>
    <x v="13"/>
    <x v="1"/>
    <x v="437"/>
    <s v="MALE"/>
    <n v="57"/>
    <s v="GENERAL"/>
    <s v="INC"/>
    <x v="0"/>
    <n v="61071"/>
    <n v="1824"/>
    <n v="62895"/>
    <n v="0.42920000000000003"/>
    <n v="4200"/>
    <n v="1803"/>
    <n v="5850.9600000000009"/>
    <n v="200798"/>
  </r>
  <r>
    <s v="Kerala"/>
    <n v="131"/>
    <x v="130"/>
    <x v="13"/>
    <x v="2"/>
    <x v="438"/>
    <s v="MALE"/>
    <n v="66"/>
    <s v="SC"/>
    <s v="BDJS"/>
    <x v="1"/>
    <n v="5511"/>
    <n v="92"/>
    <n v="5603"/>
    <n v="3.8199999999999998E-2"/>
    <n v="4200"/>
    <n v="161"/>
    <n v="1462.7400000000002"/>
    <n v="200798"/>
  </r>
  <r>
    <s v="Kerala"/>
    <n v="131"/>
    <x v="130"/>
    <x v="13"/>
    <x v="3"/>
    <x v="439"/>
    <s v="MALE"/>
    <n v="38"/>
    <s v="GENERAL"/>
    <s v="SDPI"/>
    <x v="3"/>
    <n v="2314"/>
    <n v="11"/>
    <n v="2325"/>
    <n v="1.5900000000000001E-2"/>
    <n v="4200"/>
    <n v="67"/>
    <n v="0"/>
    <n v="200798"/>
  </r>
  <r>
    <s v="Kerala"/>
    <n v="132"/>
    <x v="131"/>
    <x v="13"/>
    <x v="0"/>
    <x v="440"/>
    <s v="MALE"/>
    <n v="68"/>
    <s v="GENERAL"/>
    <s v="CPI(M)"/>
    <x v="2"/>
    <n v="62176"/>
    <n v="1514"/>
    <n v="63690"/>
    <n v="0.46039999999999998"/>
    <n v="4073"/>
    <n v="1876"/>
    <n v="6369"/>
    <n v="194752"/>
  </r>
  <r>
    <s v="Kerala"/>
    <n v="132"/>
    <x v="131"/>
    <x v="13"/>
    <x v="1"/>
    <x v="441"/>
    <s v="FEMALE"/>
    <n v="46"/>
    <s v="GENERAL"/>
    <s v="BJP"/>
    <x v="1"/>
    <n v="39504"/>
    <n v="689"/>
    <n v="40193"/>
    <n v="0.29059999999999997"/>
    <n v="4073"/>
    <n v="1184"/>
    <n v="1273.8000000000002"/>
    <n v="194752"/>
  </r>
  <r>
    <s v="Kerala"/>
    <n v="132"/>
    <x v="131"/>
    <x v="13"/>
    <x v="2"/>
    <x v="442"/>
    <s v="MALE"/>
    <n v="58"/>
    <s v="GENERAL"/>
    <s v="INC"/>
    <x v="0"/>
    <n v="32198"/>
    <n v="797"/>
    <n v="32995"/>
    <n v="0.23850000000000002"/>
    <n v="4073"/>
    <n v="972"/>
    <n v="5095.2000000000007"/>
    <n v="194752"/>
  </r>
  <r>
    <s v="Kerala"/>
    <n v="133"/>
    <x v="132"/>
    <x v="13"/>
    <x v="0"/>
    <x v="443"/>
    <s v="MALE"/>
    <n v="39"/>
    <s v="GENERAL"/>
    <s v="CPI(M)"/>
    <x v="2"/>
    <n v="59193"/>
    <n v="1918"/>
    <n v="61111"/>
    <n v="0.44400000000000001"/>
    <n v="4362"/>
    <n v="1937"/>
    <n v="6111.1"/>
    <n v="208543"/>
  </r>
  <r>
    <s v="Kerala"/>
    <n v="133"/>
    <x v="132"/>
    <x v="13"/>
    <x v="1"/>
    <x v="444"/>
    <s v="MALE"/>
    <n v="45"/>
    <s v="GENERAL"/>
    <s v="BJP"/>
    <x v="1"/>
    <n v="38558"/>
    <n v="1038"/>
    <n v="39596"/>
    <n v="0.28770000000000001"/>
    <n v="4362"/>
    <n v="1255"/>
    <n v="1222.22"/>
    <n v="208543"/>
  </r>
  <r>
    <s v="Kerala"/>
    <n v="133"/>
    <x v="132"/>
    <x v="13"/>
    <x v="2"/>
    <x v="445"/>
    <s v="FEMALE"/>
    <n v="31"/>
    <s v="GENERAL"/>
    <s v="INC"/>
    <x v="0"/>
    <n v="34292"/>
    <n v="1163"/>
    <n v="35455"/>
    <n v="0.2576"/>
    <n v="4362"/>
    <n v="1124"/>
    <n v="4888.88"/>
    <n v="208543"/>
  </r>
  <r>
    <s v="Kerala"/>
    <n v="134"/>
    <x v="133"/>
    <x v="13"/>
    <x v="0"/>
    <x v="446"/>
    <s v="MALE"/>
    <n v="66"/>
    <s v="GENERAL"/>
    <s v="JKC"/>
    <x v="2"/>
    <n v="47950"/>
    <n v="798"/>
    <n v="48748"/>
    <n v="0.38009999999999999"/>
    <n v="4258"/>
    <n v="1619"/>
    <n v="4874.8"/>
    <n v="203584"/>
  </r>
  <r>
    <s v="Kerala"/>
    <n v="134"/>
    <x v="133"/>
    <x v="13"/>
    <x v="1"/>
    <x v="447"/>
    <s v="MALE"/>
    <n v="60"/>
    <s v="GENERAL"/>
    <s v="INC"/>
    <x v="0"/>
    <n v="40804"/>
    <n v="855"/>
    <n v="41659"/>
    <n v="0.32490000000000002"/>
    <n v="4258"/>
    <n v="1384"/>
    <n v="3899.84"/>
    <n v="203584"/>
  </r>
  <r>
    <s v="Kerala"/>
    <n v="134"/>
    <x v="133"/>
    <x v="13"/>
    <x v="2"/>
    <x v="448"/>
    <s v="MALE"/>
    <n v="53"/>
    <s v="GENERAL"/>
    <s v="BJP"/>
    <x v="1"/>
    <n v="34371"/>
    <n v="625"/>
    <n v="34996"/>
    <n v="0.27289999999999998"/>
    <n v="4258"/>
    <n v="1163"/>
    <n v="974.96"/>
    <n v="203584"/>
  </r>
  <r>
    <s v="Kerala"/>
    <n v="135"/>
    <x v="134"/>
    <x v="13"/>
    <x v="0"/>
    <x v="449"/>
    <s v="MALE"/>
    <n v="66"/>
    <s v="GENERAL"/>
    <s v="CPI(M)"/>
    <x v="2"/>
    <n v="54452"/>
    <n v="1385"/>
    <n v="55837"/>
    <n v="0.38240000000000002"/>
    <n v="4282"/>
    <n v="1638"/>
    <n v="5583.7000000000007"/>
    <n v="204718"/>
  </r>
  <r>
    <s v="Kerala"/>
    <n v="135"/>
    <x v="134"/>
    <x v="13"/>
    <x v="1"/>
    <x v="450"/>
    <s v="MALE"/>
    <n v="68"/>
    <s v="GENERAL"/>
    <s v="BJP"/>
    <x v="1"/>
    <n v="50856"/>
    <n v="1032"/>
    <n v="51888"/>
    <n v="0.35539999999999999"/>
    <n v="4282"/>
    <n v="1522"/>
    <n v="1116.7400000000002"/>
    <n v="204718"/>
  </r>
  <r>
    <s v="Kerala"/>
    <n v="135"/>
    <x v="134"/>
    <x v="13"/>
    <x v="2"/>
    <x v="451"/>
    <s v="MALE"/>
    <n v="63"/>
    <s v="GENERAL"/>
    <s v="INC"/>
    <x v="0"/>
    <n v="35532"/>
    <n v="992"/>
    <n v="36524"/>
    <n v="0.25009999999999999"/>
    <n v="4282"/>
    <n v="1071"/>
    <n v="4466.9600000000009"/>
    <n v="204718"/>
  </r>
  <r>
    <s v="Kerala"/>
    <n v="136"/>
    <x v="135"/>
    <x v="13"/>
    <x v="0"/>
    <x v="452"/>
    <s v="MALE"/>
    <n v="51"/>
    <s v="GENERAL"/>
    <s v="CPI(M)"/>
    <x v="2"/>
    <n v="64795"/>
    <n v="1981"/>
    <n v="66776"/>
    <n v="0.45829999999999999"/>
    <n v="4055"/>
    <n v="1859"/>
    <n v="6677.6"/>
    <n v="193873"/>
  </r>
  <r>
    <s v="Kerala"/>
    <n v="136"/>
    <x v="135"/>
    <x v="13"/>
    <x v="1"/>
    <x v="453"/>
    <s v="MALE"/>
    <n v="37"/>
    <s v="GENERAL"/>
    <s v="INC"/>
    <x v="0"/>
    <n v="59877"/>
    <n v="1853"/>
    <n v="61730"/>
    <n v="0.42369999999999997"/>
    <n v="4055"/>
    <n v="1719"/>
    <n v="5342.0800000000008"/>
    <n v="193873"/>
  </r>
  <r>
    <s v="Kerala"/>
    <n v="136"/>
    <x v="135"/>
    <x v="13"/>
    <x v="2"/>
    <x v="454"/>
    <s v="MALE"/>
    <n v="58"/>
    <s v="GENERAL"/>
    <s v="BJP"/>
    <x v="1"/>
    <n v="15060"/>
    <n v="319"/>
    <n v="15379"/>
    <n v="0.10550000000000001"/>
    <n v="4055"/>
    <n v="428"/>
    <n v="1335.5200000000002"/>
    <n v="193873"/>
  </r>
  <r>
    <s v="Kerala"/>
    <n v="137"/>
    <x v="136"/>
    <x v="13"/>
    <x v="0"/>
    <x v="455"/>
    <s v="MALE"/>
    <n v="64"/>
    <s v="GENERAL"/>
    <s v="CPI(M)"/>
    <x v="2"/>
    <n v="76302"/>
    <n v="2246"/>
    <n v="78548"/>
    <n v="0.48159999999999997"/>
    <n v="4607"/>
    <n v="2219"/>
    <n v="7854.8"/>
    <n v="220246"/>
  </r>
  <r>
    <s v="Kerala"/>
    <n v="137"/>
    <x v="136"/>
    <x v="13"/>
    <x v="1"/>
    <x v="456"/>
    <s v="FEMALE"/>
    <n v="53"/>
    <s v="GENERAL"/>
    <s v="INC"/>
    <x v="0"/>
    <n v="51273"/>
    <n v="1447"/>
    <n v="52720"/>
    <n v="0.32329999999999998"/>
    <n v="4607"/>
    <n v="1490"/>
    <n v="6283.84"/>
    <n v="220246"/>
  </r>
  <r>
    <s v="Kerala"/>
    <n v="137"/>
    <x v="136"/>
    <x v="13"/>
    <x v="2"/>
    <x v="457"/>
    <s v="MALE"/>
    <n v="56"/>
    <s v="GENERAL"/>
    <s v="BJP"/>
    <x v="1"/>
    <n v="29195"/>
    <n v="655"/>
    <n v="29850"/>
    <n v="0.183"/>
    <n v="4607"/>
    <n v="844"/>
    <n v="1570.96"/>
    <n v="220246"/>
  </r>
  <r>
    <s v="Kerala"/>
    <n v="138"/>
    <x v="137"/>
    <x v="13"/>
    <x v="0"/>
    <x v="458"/>
    <s v="MALE"/>
    <n v="50"/>
    <s v="GENERAL"/>
    <s v="CPI(M)"/>
    <x v="2"/>
    <n v="64159"/>
    <n v="2134"/>
    <n v="66293"/>
    <n v="0.45490000000000003"/>
    <n v="4116"/>
    <n v="1873"/>
    <n v="6629.3"/>
    <n v="196792"/>
  </r>
  <r>
    <s v="Kerala"/>
    <n v="138"/>
    <x v="137"/>
    <x v="13"/>
    <x v="1"/>
    <x v="459"/>
    <s v="MALE"/>
    <n v="51"/>
    <s v="GENERAL"/>
    <s v="INC"/>
    <x v="0"/>
    <n v="41723"/>
    <n v="1339"/>
    <n v="43062"/>
    <n v="0.29549999999999998"/>
    <n v="4116"/>
    <n v="1217"/>
    <n v="5303.4400000000005"/>
    <n v="196792"/>
  </r>
  <r>
    <s v="Kerala"/>
    <n v="138"/>
    <x v="137"/>
    <x v="13"/>
    <x v="2"/>
    <x v="460"/>
    <s v="MALE"/>
    <n v="64"/>
    <s v="GENERAL"/>
    <s v="BJP"/>
    <x v="1"/>
    <n v="33855"/>
    <n v="787"/>
    <n v="34642"/>
    <n v="0.23769999999999999"/>
    <n v="4116"/>
    <n v="979"/>
    <n v="1325.8600000000001"/>
    <n v="196792"/>
  </r>
  <r>
    <s v="Kerala"/>
    <n v="139"/>
    <x v="138"/>
    <x v="13"/>
    <x v="0"/>
    <x v="461"/>
    <s v="MALE"/>
    <n v="53"/>
    <s v="GENERAL"/>
    <s v="INC"/>
    <x v="0"/>
    <n v="72676"/>
    <n v="2192"/>
    <n v="74868"/>
    <n v="0.47060000000000002"/>
    <n v="4588"/>
    <n v="2160"/>
    <n v="5064.4800000000005"/>
    <n v="219341"/>
  </r>
  <r>
    <s v="Kerala"/>
    <n v="139"/>
    <x v="138"/>
    <x v="13"/>
    <x v="1"/>
    <x v="462"/>
    <s v="MALE"/>
    <n v="73"/>
    <s v="GENERAL"/>
    <s v="JD(S)"/>
    <x v="2"/>
    <n v="61582"/>
    <n v="1724"/>
    <n v="63306"/>
    <n v="0.39789999999999998"/>
    <n v="4588"/>
    <n v="1826"/>
    <n v="6330.6"/>
    <n v="219341"/>
  </r>
  <r>
    <s v="Kerala"/>
    <n v="139"/>
    <x v="138"/>
    <x v="13"/>
    <x v="2"/>
    <x v="463"/>
    <s v="MALE"/>
    <n v="58"/>
    <s v="GENERAL"/>
    <s v="BJP"/>
    <x v="1"/>
    <n v="18267"/>
    <n v="397"/>
    <n v="18664"/>
    <n v="0.1173"/>
    <n v="4588"/>
    <n v="539"/>
    <n v="1266.1200000000001"/>
    <n v="219341"/>
  </r>
  <r>
    <s v="Kerala"/>
    <n v="140"/>
    <x v="139"/>
    <x v="13"/>
    <x v="0"/>
    <x v="464"/>
    <s v="MALE"/>
    <n v="55"/>
    <s v="GENERAL"/>
    <s v="CPI(M)"/>
    <x v="2"/>
    <n v="63345"/>
    <n v="2152"/>
    <n v="65497"/>
    <n v="0.47020000000000001"/>
    <n v="3923"/>
    <n v="1845"/>
    <n v="6549.7000000000007"/>
    <n v="187559"/>
  </r>
  <r>
    <s v="Kerala"/>
    <n v="140"/>
    <x v="139"/>
    <x v="13"/>
    <x v="1"/>
    <x v="465"/>
    <s v="MALE"/>
    <n v="72"/>
    <s v="GENERAL"/>
    <s v="INC"/>
    <x v="0"/>
    <n v="49451"/>
    <n v="1784"/>
    <n v="51235"/>
    <n v="0.36780000000000002"/>
    <n v="3923"/>
    <n v="1443"/>
    <n v="5239.7600000000011"/>
    <n v="187559"/>
  </r>
  <r>
    <s v="Kerala"/>
    <n v="140"/>
    <x v="139"/>
    <x v="13"/>
    <x v="2"/>
    <x v="466"/>
    <s v="MALE"/>
    <n v="65"/>
    <s v="GENERAL"/>
    <s v="BJP"/>
    <x v="1"/>
    <n v="20475"/>
    <n v="534"/>
    <n v="21009"/>
    <n v="0.15079999999999999"/>
    <n v="3923"/>
    <n v="592"/>
    <n v="1309.9400000000003"/>
    <n v="187559"/>
  </r>
  <r>
    <m/>
    <m/>
    <x v="140"/>
    <x v="14"/>
    <x v="5"/>
    <x v="467"/>
    <m/>
    <m/>
    <m/>
    <m/>
    <x v="4"/>
    <m/>
    <m/>
    <m/>
    <m/>
    <m/>
    <n v="0"/>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35F065-AAE0-4E96-BDAD-BE51244FFF91}"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21:D25" firstHeaderRow="1" firstDataRow="2" firstDataCol="1"/>
  <pivotFields count="19">
    <pivotField showAll="0"/>
    <pivotField showAll="0"/>
    <pivotField showAll="0"/>
    <pivotField showAll="0">
      <items count="16">
        <item x="10"/>
        <item x="7"/>
        <item x="8"/>
        <item x="1"/>
        <item x="0"/>
        <item x="12"/>
        <item x="9"/>
        <item x="3"/>
        <item x="4"/>
        <item x="5"/>
        <item x="11"/>
        <item x="13"/>
        <item x="6"/>
        <item x="2"/>
        <item x="14"/>
        <item t="default"/>
      </items>
    </pivotField>
    <pivotField axis="axisCol" dataField="1" showAll="0">
      <items count="9">
        <item x="0"/>
        <item h="1" x="1"/>
        <item h="1" x="2"/>
        <item h="1" x="3"/>
        <item h="1" x="4"/>
        <item h="1" m="1" x="6"/>
        <item h="1" m="1" x="7"/>
        <item h="1" x="5"/>
        <item t="default"/>
      </items>
    </pivotField>
    <pivotField showAll="0"/>
    <pivotField showAll="0"/>
    <pivotField showAll="0"/>
    <pivotField showAll="0"/>
    <pivotField showAll="0"/>
    <pivotField axis="axisRow" showAll="0">
      <items count="7">
        <item x="2"/>
        <item x="1"/>
        <item m="1" x="5"/>
        <item x="3"/>
        <item x="0"/>
        <item x="4"/>
        <item t="default"/>
      </items>
    </pivotField>
    <pivotField showAll="0"/>
    <pivotField showAll="0"/>
    <pivotField showAll="0"/>
    <pivotField showAll="0"/>
    <pivotField showAll="0"/>
    <pivotField showAll="0"/>
    <pivotField showAll="0"/>
    <pivotField showAll="0"/>
  </pivotFields>
  <rowFields count="1">
    <field x="10"/>
  </rowFields>
  <rowItems count="3">
    <i>
      <x/>
    </i>
    <i>
      <x v="4"/>
    </i>
    <i t="grand">
      <x/>
    </i>
  </rowItems>
  <colFields count="1">
    <field x="4"/>
  </colFields>
  <colItems count="2">
    <i>
      <x/>
    </i>
    <i t="grand">
      <x/>
    </i>
  </colItems>
  <dataFields count="1">
    <dataField name="Count of Winner" fld="4" subtotal="count" baseField="1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pivotArea type="data" outline="0" fieldPosition="0">
        <references count="3">
          <reference field="4294967294" count="1" selected="0">
            <x v="0"/>
          </reference>
          <reference field="4" count="1" selected="0">
            <x v="0"/>
          </reference>
          <reference field="10"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011A2-F997-4F0F-874D-761837A79375}"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6:J14" firstHeaderRow="1" firstDataRow="2" firstDataCol="1" rowPageCount="2" colPageCount="1"/>
  <pivotFields count="19">
    <pivotField showAll="0"/>
    <pivotField showAll="0"/>
    <pivotField axis="axisPage" showAll="0">
      <items count="142">
        <item x="114"/>
        <item x="103"/>
        <item x="59"/>
        <item x="75"/>
        <item x="104"/>
        <item x="74"/>
        <item x="112"/>
        <item x="101"/>
        <item x="135"/>
        <item x="127"/>
        <item x="9"/>
        <item x="24"/>
        <item x="28"/>
        <item x="121"/>
        <item x="71"/>
        <item x="98"/>
        <item x="125"/>
        <item x="116"/>
        <item x="60"/>
        <item x="109"/>
        <item x="102"/>
        <item x="128"/>
        <item x="57"/>
        <item x="87"/>
        <item x="11"/>
        <item x="25"/>
        <item x="33"/>
        <item x="81"/>
        <item x="124"/>
        <item x="95"/>
        <item x="62"/>
        <item x="106"/>
        <item x="90"/>
        <item x="8"/>
        <item x="69"/>
        <item x="93"/>
        <item x="68"/>
        <item x="76"/>
        <item x="6"/>
        <item x="18"/>
        <item x="3"/>
        <item x="99"/>
        <item x="10"/>
        <item x="115"/>
        <item x="1"/>
        <item x="137"/>
        <item x="107"/>
        <item x="131"/>
        <item x="79"/>
        <item x="72"/>
        <item x="30"/>
        <item x="123"/>
        <item x="32"/>
        <item x="52"/>
        <item x="113"/>
        <item x="86"/>
        <item x="45"/>
        <item x="118"/>
        <item x="96"/>
        <item x="138"/>
        <item x="26"/>
        <item x="27"/>
        <item x="122"/>
        <item x="29"/>
        <item x="61"/>
        <item x="83"/>
        <item x="117"/>
        <item x="13"/>
        <item x="105"/>
        <item x="20"/>
        <item x="54"/>
        <item x="39"/>
        <item x="63"/>
        <item x="16"/>
        <item x="36"/>
        <item x="0"/>
        <item x="38"/>
        <item x="53"/>
        <item x="14"/>
        <item x="108"/>
        <item x="85"/>
        <item x="21"/>
        <item x="67"/>
        <item x="129"/>
        <item x="134"/>
        <item x="58"/>
        <item x="139"/>
        <item x="34"/>
        <item x="65"/>
        <item x="51"/>
        <item x="92"/>
        <item x="55"/>
        <item x="136"/>
        <item x="77"/>
        <item x="119"/>
        <item x="49"/>
        <item x="5"/>
        <item x="91"/>
        <item x="23"/>
        <item x="15"/>
        <item x="37"/>
        <item x="73"/>
        <item x="84"/>
        <item x="47"/>
        <item x="100"/>
        <item x="120"/>
        <item x="70"/>
        <item x="97"/>
        <item x="22"/>
        <item x="111"/>
        <item x="50"/>
        <item x="17"/>
        <item x="7"/>
        <item x="43"/>
        <item x="56"/>
        <item x="12"/>
        <item x="46"/>
        <item x="110"/>
        <item x="31"/>
        <item x="133"/>
        <item x="89"/>
        <item x="82"/>
        <item x="80"/>
        <item x="66"/>
        <item x="48"/>
        <item x="44"/>
        <item x="42"/>
        <item x="4"/>
        <item x="2"/>
        <item x="88"/>
        <item x="19"/>
        <item x="94"/>
        <item x="41"/>
        <item x="130"/>
        <item x="126"/>
        <item x="132"/>
        <item x="40"/>
        <item x="78"/>
        <item x="64"/>
        <item x="35"/>
        <item x="140"/>
        <item t="default"/>
      </items>
    </pivotField>
    <pivotField axis="axisPage" multipleItemSelectionAllowed="1" showAll="0">
      <items count="16">
        <item h="1" x="10"/>
        <item h="1" x="7"/>
        <item h="1" x="8"/>
        <item h="1" x="1"/>
        <item h="1" x="0"/>
        <item h="1" x="12"/>
        <item h="1" x="9"/>
        <item h="1" x="3"/>
        <item h="1" x="4"/>
        <item h="1" x="5"/>
        <item x="11"/>
        <item h="1" x="13"/>
        <item h="1" x="6"/>
        <item h="1" x="2"/>
        <item h="1" x="14"/>
        <item t="default"/>
      </items>
    </pivotField>
    <pivotField axis="axisCol" showAll="0">
      <items count="9">
        <item x="0"/>
        <item x="1"/>
        <item x="2"/>
        <item h="1" x="3"/>
        <item h="1" x="4"/>
        <item h="1" m="1" x="6"/>
        <item h="1" m="1" x="7"/>
        <item h="1" x="5"/>
        <item t="default"/>
      </items>
    </pivotField>
    <pivotField axis="axisRow" showAll="0" sortType="descending">
      <items count="469">
        <item x="467"/>
        <item x="83"/>
        <item x="0"/>
        <item x="119"/>
        <item x="23"/>
        <item x="8"/>
        <item x="238"/>
        <item x="185"/>
        <item x="264"/>
        <item x="206"/>
        <item x="215"/>
        <item x="141"/>
        <item x="30"/>
        <item x="404"/>
        <item x="245"/>
        <item x="336"/>
        <item x="458"/>
        <item x="17"/>
        <item x="4"/>
        <item x="428"/>
        <item x="40"/>
        <item x="299"/>
        <item x="162"/>
        <item x="222"/>
        <item x="414"/>
        <item x="19"/>
        <item x="423"/>
        <item x="114"/>
        <item x="293"/>
        <item x="190"/>
        <item x="436"/>
        <item x="303"/>
        <item x="432"/>
        <item x="452"/>
        <item x="151"/>
        <item x="434"/>
        <item x="358"/>
        <item x="334"/>
        <item x="251"/>
        <item x="309"/>
        <item x="252"/>
        <item x="79"/>
        <item x="71"/>
        <item x="176"/>
        <item x="379"/>
        <item x="208"/>
        <item x="80"/>
        <item x="381"/>
        <item x="274"/>
        <item x="461"/>
        <item x="372"/>
        <item x="317"/>
        <item x="91"/>
        <item x="427"/>
        <item x="93"/>
        <item x="94"/>
        <item x="97"/>
        <item x="284"/>
        <item x="386"/>
        <item x="95"/>
        <item x="375"/>
        <item x="325"/>
        <item x="361"/>
        <item x="24"/>
        <item x="310"/>
        <item x="340"/>
        <item x="345"/>
        <item x="195"/>
        <item x="227"/>
        <item x="50"/>
        <item x="117"/>
        <item x="130"/>
        <item x="234"/>
        <item x="342"/>
        <item x="363"/>
        <item x="123"/>
        <item x="422"/>
        <item x="22"/>
        <item x="259"/>
        <item x="242"/>
        <item x="398"/>
        <item x="446"/>
        <item x="210"/>
        <item x="329"/>
        <item x="268"/>
        <item x="354"/>
        <item x="349"/>
        <item x="280"/>
        <item x="348"/>
        <item x="312"/>
        <item x="248"/>
        <item x="60"/>
        <item x="443"/>
        <item x="444"/>
        <item x="445"/>
        <item x="99"/>
        <item x="116"/>
        <item x="168"/>
        <item x="65"/>
        <item x="182"/>
        <item x="184"/>
        <item x="90"/>
        <item x="424"/>
        <item x="323"/>
        <item x="439"/>
        <item x="249"/>
        <item x="339"/>
        <item x="172"/>
        <item x="456"/>
        <item x="437"/>
        <item x="26"/>
        <item x="218"/>
        <item x="346"/>
        <item x="355"/>
        <item x="288"/>
        <item x="295"/>
        <item x="425"/>
        <item x="199"/>
        <item x="164"/>
        <item x="253"/>
        <item x="254"/>
        <item x="33"/>
        <item x="134"/>
        <item x="364"/>
        <item x="20"/>
        <item x="431"/>
        <item x="212"/>
        <item x="374"/>
        <item x="153"/>
        <item x="405"/>
        <item x="34"/>
        <item x="420"/>
        <item x="430"/>
        <item x="56"/>
        <item x="246"/>
        <item x="417"/>
        <item x="106"/>
        <item x="7"/>
        <item x="11"/>
        <item x="38"/>
        <item x="48"/>
        <item x="380"/>
        <item x="389"/>
        <item x="226"/>
        <item x="204"/>
        <item x="231"/>
        <item x="78"/>
        <item x="6"/>
        <item x="37"/>
        <item x="105"/>
        <item x="387"/>
        <item x="36"/>
        <item x="45"/>
        <item x="454"/>
        <item x="272"/>
        <item x="321"/>
        <item x="59"/>
        <item x="455"/>
        <item x="198"/>
        <item x="466"/>
        <item x="247"/>
        <item x="384"/>
        <item x="300"/>
        <item x="344"/>
        <item x="266"/>
        <item x="240"/>
        <item x="81"/>
        <item x="211"/>
        <item x="98"/>
        <item x="177"/>
        <item x="152"/>
        <item x="235"/>
        <item x="297"/>
        <item x="275"/>
        <item x="100"/>
        <item x="291"/>
        <item x="121"/>
        <item x="442"/>
        <item x="289"/>
        <item x="286"/>
        <item x="281"/>
        <item x="267"/>
        <item x="351"/>
        <item x="157"/>
        <item x="337"/>
        <item x="322"/>
        <item x="390"/>
        <item x="283"/>
        <item x="9"/>
        <item x="229"/>
        <item x="70"/>
        <item x="189"/>
        <item x="135"/>
        <item x="140"/>
        <item x="292"/>
        <item x="158"/>
        <item x="174"/>
        <item x="419"/>
        <item x="301"/>
        <item x="165"/>
        <item x="353"/>
        <item x="160"/>
        <item x="57"/>
        <item x="47"/>
        <item x="435"/>
        <item x="406"/>
        <item x="411"/>
        <item x="332"/>
        <item x="96"/>
        <item x="193"/>
        <item x="294"/>
        <item x="315"/>
        <item x="221"/>
        <item x="338"/>
        <item x="400"/>
        <item x="46"/>
        <item x="367"/>
        <item x="88"/>
        <item x="28"/>
        <item x="396"/>
        <item x="144"/>
        <item x="67"/>
        <item x="127"/>
        <item x="203"/>
        <item x="220"/>
        <item x="29"/>
        <item x="368"/>
        <item x="1"/>
        <item x="51"/>
        <item x="27"/>
        <item x="464"/>
        <item x="197"/>
        <item x="118"/>
        <item x="73"/>
        <item x="194"/>
        <item x="183"/>
        <item x="377"/>
        <item x="453"/>
        <item x="362"/>
        <item x="383"/>
        <item x="192"/>
        <item x="399"/>
        <item x="200"/>
        <item x="269"/>
        <item x="207"/>
        <item x="236"/>
        <item x="63"/>
        <item x="257"/>
        <item x="171"/>
        <item x="451"/>
        <item x="265"/>
        <item x="149"/>
        <item x="43"/>
        <item x="113"/>
        <item x="440"/>
        <item x="146"/>
        <item x="74"/>
        <item x="457"/>
        <item x="101"/>
        <item x="109"/>
        <item x="393"/>
        <item x="448"/>
        <item x="186"/>
        <item x="122"/>
        <item x="450"/>
        <item x="373"/>
        <item x="150"/>
        <item x="327"/>
        <item x="82"/>
        <item x="319"/>
        <item x="104"/>
        <item x="228"/>
        <item x="5"/>
        <item x="290"/>
        <item x="232"/>
        <item x="413"/>
        <item x="13"/>
        <item x="16"/>
        <item x="12"/>
        <item x="366"/>
        <item x="89"/>
        <item x="21"/>
        <item x="18"/>
        <item x="166"/>
        <item x="385"/>
        <item x="302"/>
        <item x="370"/>
        <item x="416"/>
        <item x="41"/>
        <item x="243"/>
        <item x="72"/>
        <item x="343"/>
        <item x="371"/>
        <item x="407"/>
        <item x="356"/>
        <item x="255"/>
        <item x="58"/>
        <item x="263"/>
        <item x="61"/>
        <item x="459"/>
        <item x="64"/>
        <item x="314"/>
        <item x="129"/>
        <item x="120"/>
        <item x="330"/>
        <item x="169"/>
        <item x="213"/>
        <item x="103"/>
        <item x="66"/>
        <item x="3"/>
        <item x="333"/>
        <item x="155"/>
        <item x="421"/>
        <item x="75"/>
        <item x="209"/>
        <item x="76"/>
        <item x="126"/>
        <item x="92"/>
        <item x="124"/>
        <item x="462"/>
        <item x="273"/>
        <item x="145"/>
        <item x="426"/>
        <item x="53"/>
        <item x="331"/>
        <item x="223"/>
        <item x="305"/>
        <item x="161"/>
        <item x="69"/>
        <item x="347"/>
        <item x="403"/>
        <item x="10"/>
        <item x="137"/>
        <item x="402"/>
        <item x="173"/>
        <item x="156"/>
        <item x="258"/>
        <item x="260"/>
        <item x="433"/>
        <item x="132"/>
        <item x="178"/>
        <item x="341"/>
        <item x="410"/>
        <item x="216"/>
        <item x="460"/>
        <item x="136"/>
        <item x="112"/>
        <item x="148"/>
        <item x="54"/>
        <item x="350"/>
        <item x="191"/>
        <item x="125"/>
        <item x="115"/>
        <item x="278"/>
        <item x="224"/>
        <item x="201"/>
        <item x="55"/>
        <item x="133"/>
        <item x="68"/>
        <item x="143"/>
        <item x="35"/>
        <item x="44"/>
        <item x="365"/>
        <item x="316"/>
        <item x="202"/>
        <item x="139"/>
        <item x="142"/>
        <item x="154"/>
        <item x="306"/>
        <item x="279"/>
        <item x="233"/>
        <item x="397"/>
        <item x="388"/>
        <item x="49"/>
        <item x="395"/>
        <item x="31"/>
        <item x="360"/>
        <item x="159"/>
        <item x="111"/>
        <item x="418"/>
        <item x="287"/>
        <item x="376"/>
        <item x="170"/>
        <item x="382"/>
        <item x="250"/>
        <item x="308"/>
        <item x="282"/>
        <item x="187"/>
        <item x="138"/>
        <item x="131"/>
        <item x="369"/>
        <item x="25"/>
        <item x="352"/>
        <item x="175"/>
        <item x="239"/>
        <item x="179"/>
        <item x="244"/>
        <item x="304"/>
        <item x="32"/>
        <item x="465"/>
        <item x="188"/>
        <item x="277"/>
        <item x="205"/>
        <item x="42"/>
        <item x="409"/>
        <item x="110"/>
        <item x="14"/>
        <item x="391"/>
        <item x="296"/>
        <item x="298"/>
        <item x="271"/>
        <item x="307"/>
        <item x="52"/>
        <item x="230"/>
        <item x="441"/>
        <item x="313"/>
        <item x="318"/>
        <item x="62"/>
        <item x="163"/>
        <item x="128"/>
        <item x="237"/>
        <item x="415"/>
        <item x="107"/>
        <item x="181"/>
        <item x="225"/>
        <item x="102"/>
        <item x="15"/>
        <item x="326"/>
        <item x="85"/>
        <item x="108"/>
        <item x="276"/>
        <item x="77"/>
        <item x="219"/>
        <item x="86"/>
        <item x="359"/>
        <item x="438"/>
        <item x="328"/>
        <item x="357"/>
        <item x="87"/>
        <item x="270"/>
        <item x="180"/>
        <item x="394"/>
        <item x="241"/>
        <item x="447"/>
        <item x="167"/>
        <item x="324"/>
        <item x="2"/>
        <item x="335"/>
        <item x="261"/>
        <item x="196"/>
        <item x="429"/>
        <item x="256"/>
        <item x="147"/>
        <item x="262"/>
        <item x="285"/>
        <item x="401"/>
        <item x="449"/>
        <item x="39"/>
        <item x="412"/>
        <item x="311"/>
        <item x="378"/>
        <item x="214"/>
        <item x="320"/>
        <item x="408"/>
        <item x="463"/>
        <item x="392"/>
        <item x="217"/>
        <item x="8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items count="7">
        <item x="2"/>
        <item x="1"/>
        <item m="1" x="5"/>
        <item x="3"/>
        <item x="0"/>
        <item x="4"/>
        <item t="default"/>
      </items>
    </pivotField>
    <pivotField showAll="0"/>
    <pivotField showAll="0"/>
    <pivotField dataField="1" showAll="0"/>
    <pivotField showAll="0"/>
    <pivotField showAll="0"/>
    <pivotField showAll="0"/>
    <pivotField showAll="0"/>
    <pivotField showAll="0"/>
  </pivotFields>
  <rowFields count="2">
    <field x="5"/>
    <field x="10"/>
  </rowFields>
  <rowItems count="7">
    <i>
      <x v="161"/>
    </i>
    <i r="1">
      <x/>
    </i>
    <i>
      <x v="284"/>
    </i>
    <i r="1">
      <x v="4"/>
    </i>
    <i>
      <x v="58"/>
    </i>
    <i r="1">
      <x v="1"/>
    </i>
    <i t="grand">
      <x/>
    </i>
  </rowItems>
  <colFields count="1">
    <field x="4"/>
  </colFields>
  <colItems count="4">
    <i>
      <x/>
    </i>
    <i>
      <x v="1"/>
    </i>
    <i>
      <x v="2"/>
    </i>
    <i t="grand">
      <x/>
    </i>
  </colItems>
  <pageFields count="2">
    <pageField fld="3" hier="-1"/>
    <pageField fld="2" item="0" hier="-1"/>
  </pageFields>
  <dataFields count="1">
    <dataField name="Sum of TOTAL" fld="13" baseField="0" baseItem="0"/>
  </dataFields>
  <chartFormats count="4">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974BD6-96E0-48A6-8AB7-DFEF9C4020E2}"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A3:B8" firstHeaderRow="1" firstDataRow="1" firstDataCol="1"/>
  <pivotFields count="19">
    <pivotField showAll="0"/>
    <pivotField showAll="0"/>
    <pivotField showAll="0"/>
    <pivotField showAll="0"/>
    <pivotField showAll="0"/>
    <pivotField showAll="0"/>
    <pivotField showAll="0"/>
    <pivotField showAll="0"/>
    <pivotField showAll="0"/>
    <pivotField showAll="0"/>
    <pivotField axis="axisRow" showAll="0">
      <items count="7">
        <item x="2"/>
        <item x="1"/>
        <item m="1" x="5"/>
        <item x="3"/>
        <item x="0"/>
        <item m="1" x="4"/>
        <item t="default"/>
      </items>
    </pivotField>
    <pivotField showAll="0"/>
    <pivotField showAll="0"/>
    <pivotField showAll="0"/>
    <pivotField dataField="1" showAll="0"/>
    <pivotField showAll="0"/>
    <pivotField showAll="0"/>
    <pivotField showAll="0"/>
    <pivotField showAll="0"/>
  </pivotFields>
  <rowFields count="1">
    <field x="10"/>
  </rowFields>
  <rowItems count="5">
    <i>
      <x/>
    </i>
    <i>
      <x v="1"/>
    </i>
    <i>
      <x v="3"/>
    </i>
    <i>
      <x v="4"/>
    </i>
    <i t="grand">
      <x/>
    </i>
  </rowItems>
  <colItems count="1">
    <i/>
  </colItems>
  <dataFields count="1">
    <dataField name="Average of % VOTES POLLED" fld="14" subtotal="average" baseField="10" baseItem="0"/>
  </dataFields>
  <formats count="1">
    <format dxfId="1">
      <pivotArea collapsedLevelsAreSubtotals="1" fieldPosition="0">
        <references count="1">
          <reference field="10"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D28BCE-329A-4BEF-AE2C-FFC2AF96AB83}" name="PivotTable1" cacheId="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45" firstHeaderRow="1" firstDataRow="1" firstDataCol="1"/>
  <pivotFields count="19">
    <pivotField showAll="0"/>
    <pivotField showAll="0"/>
    <pivotField axis="axisRow" showAll="0">
      <items count="142">
        <item x="114"/>
        <item x="103"/>
        <item x="59"/>
        <item x="75"/>
        <item x="104"/>
        <item x="74"/>
        <item x="112"/>
        <item x="101"/>
        <item x="135"/>
        <item x="127"/>
        <item x="9"/>
        <item x="24"/>
        <item x="28"/>
        <item x="121"/>
        <item x="71"/>
        <item x="98"/>
        <item x="125"/>
        <item x="116"/>
        <item x="60"/>
        <item x="109"/>
        <item x="102"/>
        <item x="128"/>
        <item x="57"/>
        <item x="87"/>
        <item x="11"/>
        <item x="25"/>
        <item x="33"/>
        <item x="81"/>
        <item x="124"/>
        <item x="95"/>
        <item x="62"/>
        <item x="106"/>
        <item x="90"/>
        <item x="8"/>
        <item x="69"/>
        <item x="93"/>
        <item x="68"/>
        <item x="76"/>
        <item x="6"/>
        <item x="18"/>
        <item x="3"/>
        <item x="99"/>
        <item x="10"/>
        <item x="115"/>
        <item x="1"/>
        <item x="137"/>
        <item x="107"/>
        <item x="131"/>
        <item x="79"/>
        <item x="72"/>
        <item x="30"/>
        <item x="123"/>
        <item x="32"/>
        <item x="52"/>
        <item x="113"/>
        <item x="86"/>
        <item x="45"/>
        <item x="118"/>
        <item x="96"/>
        <item x="138"/>
        <item x="26"/>
        <item x="27"/>
        <item x="122"/>
        <item x="29"/>
        <item x="61"/>
        <item x="83"/>
        <item x="117"/>
        <item x="13"/>
        <item x="105"/>
        <item x="20"/>
        <item x="54"/>
        <item x="39"/>
        <item x="63"/>
        <item x="16"/>
        <item x="36"/>
        <item x="0"/>
        <item x="38"/>
        <item x="53"/>
        <item x="14"/>
        <item x="108"/>
        <item x="85"/>
        <item x="21"/>
        <item x="67"/>
        <item x="129"/>
        <item x="134"/>
        <item x="58"/>
        <item x="139"/>
        <item x="34"/>
        <item x="65"/>
        <item x="51"/>
        <item x="92"/>
        <item x="55"/>
        <item x="136"/>
        <item x="77"/>
        <item x="119"/>
        <item x="49"/>
        <item x="5"/>
        <item x="91"/>
        <item x="23"/>
        <item x="15"/>
        <item x="37"/>
        <item x="73"/>
        <item x="84"/>
        <item x="47"/>
        <item x="100"/>
        <item x="120"/>
        <item x="70"/>
        <item x="97"/>
        <item x="22"/>
        <item x="111"/>
        <item x="50"/>
        <item x="17"/>
        <item x="7"/>
        <item x="43"/>
        <item x="56"/>
        <item x="12"/>
        <item x="46"/>
        <item x="110"/>
        <item x="31"/>
        <item x="133"/>
        <item x="89"/>
        <item x="82"/>
        <item x="80"/>
        <item x="66"/>
        <item x="48"/>
        <item x="44"/>
        <item x="42"/>
        <item x="4"/>
        <item x="2"/>
        <item x="88"/>
        <item x="19"/>
        <item x="94"/>
        <item x="41"/>
        <item x="130"/>
        <item x="126"/>
        <item x="132"/>
        <item x="40"/>
        <item x="78"/>
        <item x="64"/>
        <item x="35"/>
        <item x="14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1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t="grand">
      <x/>
    </i>
  </rowItems>
  <colItems count="1">
    <i/>
  </colItems>
  <dataFields count="1">
    <dataField name="Average of TOTAL ELECTORS" fld="18" subtotal="average" baseField="3" baseItem="8"/>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AA7FC5-27B9-4F91-993E-A1491C7E818D}" name="PivotTable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rowHeaderCaption="Party">
  <location ref="A1:A34" firstHeaderRow="1" firstDataRow="1" firstDataCol="1"/>
  <pivotFields count="1">
    <pivotField axis="axisRow" showAll="0">
      <items count="54">
        <item m="1" x="42"/>
        <item m="1" x="44"/>
        <item x="0"/>
        <item m="1" x="38"/>
        <item x="1"/>
        <item m="1" x="51"/>
        <item x="2"/>
        <item x="3"/>
        <item x="4"/>
        <item x="5"/>
        <item x="6"/>
        <item x="7"/>
        <item m="1" x="45"/>
        <item m="1" x="47"/>
        <item x="8"/>
        <item m="1" x="40"/>
        <item m="1" x="33"/>
        <item x="9"/>
        <item x="10"/>
        <item x="11"/>
        <item x="12"/>
        <item x="13"/>
        <item m="1" x="36"/>
        <item x="14"/>
        <item x="15"/>
        <item x="16"/>
        <item x="17"/>
        <item x="18"/>
        <item x="19"/>
        <item m="1" x="46"/>
        <item x="20"/>
        <item x="21"/>
        <item m="1" x="39"/>
        <item x="22"/>
        <item m="1" x="34"/>
        <item x="23"/>
        <item m="1" x="49"/>
        <item m="1" x="35"/>
        <item x="24"/>
        <item m="1" x="37"/>
        <item x="25"/>
        <item m="1" x="43"/>
        <item x="26"/>
        <item m="1" x="52"/>
        <item m="1" x="50"/>
        <item m="1" x="32"/>
        <item m="1" x="41"/>
        <item m="1" x="48"/>
        <item x="27"/>
        <item x="28"/>
        <item n="PDP" x="31"/>
        <item x="29"/>
        <item x="30"/>
        <item t="default"/>
      </items>
    </pivotField>
  </pivotFields>
  <rowFields count="1">
    <field x="0"/>
  </rowFields>
  <rowItems count="33">
    <i>
      <x v="2"/>
    </i>
    <i>
      <x v="4"/>
    </i>
    <i>
      <x v="6"/>
    </i>
    <i>
      <x v="7"/>
    </i>
    <i>
      <x v="8"/>
    </i>
    <i>
      <x v="9"/>
    </i>
    <i>
      <x v="10"/>
    </i>
    <i>
      <x v="11"/>
    </i>
    <i>
      <x v="14"/>
    </i>
    <i>
      <x v="17"/>
    </i>
    <i>
      <x v="18"/>
    </i>
    <i>
      <x v="19"/>
    </i>
    <i>
      <x v="20"/>
    </i>
    <i>
      <x v="21"/>
    </i>
    <i>
      <x v="23"/>
    </i>
    <i>
      <x v="24"/>
    </i>
    <i>
      <x v="25"/>
    </i>
    <i>
      <x v="26"/>
    </i>
    <i>
      <x v="27"/>
    </i>
    <i>
      <x v="28"/>
    </i>
    <i>
      <x v="30"/>
    </i>
    <i>
      <x v="31"/>
    </i>
    <i>
      <x v="33"/>
    </i>
    <i>
      <x v="35"/>
    </i>
    <i>
      <x v="38"/>
    </i>
    <i>
      <x v="40"/>
    </i>
    <i>
      <x v="42"/>
    </i>
    <i>
      <x v="48"/>
    </i>
    <i>
      <x v="49"/>
    </i>
    <i>
      <x v="50"/>
    </i>
    <i>
      <x v="51"/>
    </i>
    <i>
      <x v="52"/>
    </i>
    <i t="grand">
      <x/>
    </i>
  </rowItems>
  <colItems count="1">
    <i/>
  </colItem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3491F3F0-774C-4334-A208-0D51A8E54890}" sourceName="DISTRICT">
  <pivotTables>
    <pivotTable tabId="4" name="PivotTable5"/>
  </pivotTables>
  <data>
    <tabular pivotCacheId="2098713304">
      <items count="15">
        <i x="11" s="1"/>
        <i x="10" nd="1"/>
        <i x="7" nd="1"/>
        <i x="8" nd="1"/>
        <i x="1" nd="1"/>
        <i x="0" nd="1"/>
        <i x="12" nd="1"/>
        <i x="9" nd="1"/>
        <i x="3" nd="1"/>
        <i x="4" nd="1"/>
        <i x="5" nd="1"/>
        <i x="13" nd="1"/>
        <i x="6" nd="1"/>
        <i x="2" nd="1"/>
        <i x="1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_NAME" xr10:uid="{0C9F8D42-2AD9-48AF-BCC1-82A4998236CC}" sourceName="AC NAME">
  <pivotTables>
    <pivotTable tabId="4" name="PivotTable5"/>
  </pivotTables>
  <data>
    <tabular pivotCacheId="2098713304">
      <items count="141">
        <i x="114" s="1"/>
        <i x="112"/>
        <i x="113"/>
        <i x="111"/>
        <i x="110"/>
        <i x="103" nd="1"/>
        <i x="59" nd="1"/>
        <i x="75" nd="1"/>
        <i x="104" nd="1"/>
        <i x="74" nd="1"/>
        <i x="101" nd="1"/>
        <i x="135" nd="1"/>
        <i x="127" nd="1"/>
        <i x="9" nd="1"/>
        <i x="24" nd="1"/>
        <i x="28" nd="1"/>
        <i x="121" nd="1"/>
        <i x="71" nd="1"/>
        <i x="98" nd="1"/>
        <i x="125" nd="1"/>
        <i x="116" nd="1"/>
        <i x="60" nd="1"/>
        <i x="109" nd="1"/>
        <i x="102" nd="1"/>
        <i x="128" nd="1"/>
        <i x="57" nd="1"/>
        <i x="87" nd="1"/>
        <i x="11" nd="1"/>
        <i x="25" nd="1"/>
        <i x="33" nd="1"/>
        <i x="81" nd="1"/>
        <i x="124" nd="1"/>
        <i x="95" nd="1"/>
        <i x="62" nd="1"/>
        <i x="106" nd="1"/>
        <i x="90" nd="1"/>
        <i x="8" nd="1"/>
        <i x="69" nd="1"/>
        <i x="93" nd="1"/>
        <i x="68" nd="1"/>
        <i x="76" nd="1"/>
        <i x="6" nd="1"/>
        <i x="18" nd="1"/>
        <i x="3" nd="1"/>
        <i x="99" nd="1"/>
        <i x="10" nd="1"/>
        <i x="115" nd="1"/>
        <i x="1" nd="1"/>
        <i x="137" nd="1"/>
        <i x="107" nd="1"/>
        <i x="131" nd="1"/>
        <i x="79" nd="1"/>
        <i x="72" nd="1"/>
        <i x="30" nd="1"/>
        <i x="123" nd="1"/>
        <i x="32" nd="1"/>
        <i x="52" nd="1"/>
        <i x="86" nd="1"/>
        <i x="45" nd="1"/>
        <i x="118" nd="1"/>
        <i x="96" nd="1"/>
        <i x="138" nd="1"/>
        <i x="26" nd="1"/>
        <i x="27" nd="1"/>
        <i x="122" nd="1"/>
        <i x="29" nd="1"/>
        <i x="61" nd="1"/>
        <i x="83" nd="1"/>
        <i x="117" nd="1"/>
        <i x="13" nd="1"/>
        <i x="105" nd="1"/>
        <i x="20" nd="1"/>
        <i x="54" nd="1"/>
        <i x="39" nd="1"/>
        <i x="63" nd="1"/>
        <i x="16" nd="1"/>
        <i x="36" nd="1"/>
        <i x="0" nd="1"/>
        <i x="38" nd="1"/>
        <i x="53" nd="1"/>
        <i x="14" nd="1"/>
        <i x="108" nd="1"/>
        <i x="85" nd="1"/>
        <i x="21" nd="1"/>
        <i x="67" nd="1"/>
        <i x="129" nd="1"/>
        <i x="134" nd="1"/>
        <i x="58" nd="1"/>
        <i x="139" nd="1"/>
        <i x="34" nd="1"/>
        <i x="65" nd="1"/>
        <i x="51" nd="1"/>
        <i x="92" nd="1"/>
        <i x="55" nd="1"/>
        <i x="136" nd="1"/>
        <i x="77" nd="1"/>
        <i x="119" nd="1"/>
        <i x="49" nd="1"/>
        <i x="5" nd="1"/>
        <i x="91" nd="1"/>
        <i x="23" nd="1"/>
        <i x="15" nd="1"/>
        <i x="37" nd="1"/>
        <i x="73" nd="1"/>
        <i x="84" nd="1"/>
        <i x="47" nd="1"/>
        <i x="100" nd="1"/>
        <i x="120" nd="1"/>
        <i x="70" nd="1"/>
        <i x="97" nd="1"/>
        <i x="22" nd="1"/>
        <i x="50" nd="1"/>
        <i x="17" nd="1"/>
        <i x="7" nd="1"/>
        <i x="43" nd="1"/>
        <i x="56" nd="1"/>
        <i x="12" nd="1"/>
        <i x="46" nd="1"/>
        <i x="31" nd="1"/>
        <i x="133" nd="1"/>
        <i x="89" nd="1"/>
        <i x="82" nd="1"/>
        <i x="80" nd="1"/>
        <i x="66" nd="1"/>
        <i x="48" nd="1"/>
        <i x="44" nd="1"/>
        <i x="42" nd="1"/>
        <i x="4" nd="1"/>
        <i x="2" nd="1"/>
        <i x="88" nd="1"/>
        <i x="19" nd="1"/>
        <i x="94" nd="1"/>
        <i x="41" nd="1"/>
        <i x="130" nd="1"/>
        <i x="126" nd="1"/>
        <i x="132" nd="1"/>
        <i x="40" nd="1"/>
        <i x="78" nd="1"/>
        <i x="64" nd="1"/>
        <i x="35" nd="1"/>
        <i x="14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1" xr10:uid="{78FDEF04-178F-4ABB-A049-A04A35022A9E}" sourceName="DISTRICT">
  <pivotTables>
    <pivotTable tabId="4" name="PivotTable6"/>
  </pivotTables>
  <data>
    <tabular pivotCacheId="2098713304">
      <items count="15">
        <i x="10" s="1"/>
        <i x="7" s="1"/>
        <i x="8" s="1"/>
        <i x="1" s="1"/>
        <i x="0" s="1"/>
        <i x="12" s="1"/>
        <i x="9" s="1"/>
        <i x="3" s="1"/>
        <i x="4" s="1"/>
        <i x="5" s="1"/>
        <i x="11" s="1"/>
        <i x="13" s="1"/>
        <i x="6" s="1"/>
        <i x="2" s="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ED90382B-8E8B-454D-8846-047DCC77C51A}" cache="Slicer_DISTRICT" caption="DISTRICT" columnCount="6" rowHeight="241300"/>
  <slicer name="AC NAME" xr10:uid="{A58AC703-00DF-42E9-BB9B-F734614A387C}" cache="Slicer_AC_NAME" caption="AC NAME" rowHeight="241300"/>
  <slicer name="DISTRICT 1" xr10:uid="{E1ABC2C0-B963-4365-95F9-73D18250B98A}" cache="Slicer_DISTRICT1" caption="DISTRICT" startItem="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A42E4-CD59-40CE-97E0-2C6AA9E524A2}">
  <dimension ref="A3:J25"/>
  <sheetViews>
    <sheetView workbookViewId="0">
      <selection activeCell="G22" sqref="G22"/>
    </sheetView>
  </sheetViews>
  <sheetFormatPr defaultRowHeight="14.4" x14ac:dyDescent="0.3"/>
  <cols>
    <col min="1" max="1" width="13.109375" bestFit="1" customWidth="1"/>
    <col min="2" max="2" width="15.6640625" bestFit="1" customWidth="1"/>
    <col min="3" max="3" width="16.33203125" bestFit="1" customWidth="1"/>
    <col min="4" max="4" width="11.109375" bestFit="1" customWidth="1"/>
    <col min="5" max="5" width="4" bestFit="1" customWidth="1"/>
    <col min="6" max="6" width="24.109375" bestFit="1" customWidth="1"/>
    <col min="7" max="7" width="16" bestFit="1" customWidth="1"/>
    <col min="8" max="9" width="6" bestFit="1" customWidth="1"/>
    <col min="10" max="10" width="10.5546875" bestFit="1" customWidth="1"/>
    <col min="11" max="11" width="11.109375" bestFit="1" customWidth="1"/>
    <col min="12" max="12" width="6.88671875" bestFit="1" customWidth="1"/>
    <col min="13" max="13" width="11.109375" bestFit="1" customWidth="1"/>
  </cols>
  <sheetData>
    <row r="3" spans="1:10" x14ac:dyDescent="0.3">
      <c r="A3" s="9" t="s">
        <v>172</v>
      </c>
      <c r="B3" s="10" t="s">
        <v>665</v>
      </c>
      <c r="F3" s="44" t="s">
        <v>664</v>
      </c>
      <c r="G3" s="40" t="s">
        <v>669</v>
      </c>
    </row>
    <row r="4" spans="1:10" x14ac:dyDescent="0.3">
      <c r="A4" s="11" t="s">
        <v>178</v>
      </c>
      <c r="B4" s="28">
        <v>0.45262158273381303</v>
      </c>
      <c r="C4" s="7"/>
      <c r="F4" s="44" t="s">
        <v>2</v>
      </c>
      <c r="G4" s="40" t="s">
        <v>659</v>
      </c>
    </row>
    <row r="5" spans="1:10" x14ac:dyDescent="0.3">
      <c r="A5" s="12" t="s">
        <v>176</v>
      </c>
      <c r="B5" s="29">
        <v>0.12636978417266179</v>
      </c>
    </row>
    <row r="6" spans="1:10" x14ac:dyDescent="0.3">
      <c r="A6" s="12" t="s">
        <v>175</v>
      </c>
      <c r="B6" s="29">
        <v>4.2379591836734704E-2</v>
      </c>
      <c r="F6" s="30" t="s">
        <v>666</v>
      </c>
      <c r="G6" s="30" t="s">
        <v>667</v>
      </c>
      <c r="H6" s="41"/>
      <c r="I6" s="41"/>
      <c r="J6" s="31"/>
    </row>
    <row r="7" spans="1:10" x14ac:dyDescent="0.3">
      <c r="A7" s="12" t="s">
        <v>177</v>
      </c>
      <c r="B7" s="29">
        <v>0.39347659574468075</v>
      </c>
      <c r="F7" s="30" t="s">
        <v>172</v>
      </c>
      <c r="G7" s="32">
        <v>1</v>
      </c>
      <c r="H7" s="42">
        <v>2</v>
      </c>
      <c r="I7" s="42">
        <v>3</v>
      </c>
      <c r="J7" s="33" t="s">
        <v>174</v>
      </c>
    </row>
    <row r="8" spans="1:10" x14ac:dyDescent="0.3">
      <c r="A8" s="14" t="s">
        <v>174</v>
      </c>
      <c r="B8" s="15">
        <v>0.29495000000000016</v>
      </c>
      <c r="F8" s="34" t="s">
        <v>564</v>
      </c>
      <c r="G8" s="49">
        <v>66569</v>
      </c>
      <c r="H8" s="50"/>
      <c r="I8" s="50"/>
      <c r="J8" s="51">
        <v>66569</v>
      </c>
    </row>
    <row r="9" spans="1:10" x14ac:dyDescent="0.3">
      <c r="F9" s="43" t="s">
        <v>178</v>
      </c>
      <c r="G9" s="52">
        <v>66569</v>
      </c>
      <c r="H9" s="53"/>
      <c r="I9" s="53"/>
      <c r="J9" s="54">
        <v>66569</v>
      </c>
    </row>
    <row r="10" spans="1:10" x14ac:dyDescent="0.3">
      <c r="F10" s="35" t="s">
        <v>565</v>
      </c>
      <c r="G10" s="52"/>
      <c r="H10" s="53">
        <v>63650</v>
      </c>
      <c r="I10" s="53"/>
      <c r="J10" s="54">
        <v>63650</v>
      </c>
    </row>
    <row r="11" spans="1:10" x14ac:dyDescent="0.3">
      <c r="F11" s="43" t="s">
        <v>177</v>
      </c>
      <c r="G11" s="52"/>
      <c r="H11" s="53">
        <v>63650</v>
      </c>
      <c r="I11" s="53"/>
      <c r="J11" s="54">
        <v>63650</v>
      </c>
    </row>
    <row r="12" spans="1:10" x14ac:dyDescent="0.3">
      <c r="F12" s="35" t="s">
        <v>566</v>
      </c>
      <c r="G12" s="52"/>
      <c r="H12" s="53"/>
      <c r="I12" s="53">
        <v>23980</v>
      </c>
      <c r="J12" s="54">
        <v>23980</v>
      </c>
    </row>
    <row r="13" spans="1:10" x14ac:dyDescent="0.3">
      <c r="F13" s="43" t="s">
        <v>176</v>
      </c>
      <c r="G13" s="52"/>
      <c r="H13" s="53"/>
      <c r="I13" s="53">
        <v>23980</v>
      </c>
      <c r="J13" s="54">
        <v>23980</v>
      </c>
    </row>
    <row r="14" spans="1:10" x14ac:dyDescent="0.3">
      <c r="F14" s="38" t="s">
        <v>174</v>
      </c>
      <c r="G14" s="55">
        <v>66569</v>
      </c>
      <c r="H14" s="56">
        <v>63650</v>
      </c>
      <c r="I14" s="56">
        <v>23980</v>
      </c>
      <c r="J14" s="57">
        <v>154199</v>
      </c>
    </row>
    <row r="21" spans="2:4" x14ac:dyDescent="0.3">
      <c r="B21" s="30" t="s">
        <v>668</v>
      </c>
      <c r="C21" s="30" t="s">
        <v>667</v>
      </c>
      <c r="D21" s="31"/>
    </row>
    <row r="22" spans="2:4" x14ac:dyDescent="0.3">
      <c r="B22" s="30" t="s">
        <v>172</v>
      </c>
      <c r="C22" s="32">
        <v>1</v>
      </c>
      <c r="D22" s="33" t="s">
        <v>174</v>
      </c>
    </row>
    <row r="23" spans="2:4" x14ac:dyDescent="0.3">
      <c r="B23" s="34" t="s">
        <v>178</v>
      </c>
      <c r="C23" s="32">
        <v>99</v>
      </c>
      <c r="D23" s="33">
        <v>99</v>
      </c>
    </row>
    <row r="24" spans="2:4" x14ac:dyDescent="0.3">
      <c r="B24" s="35" t="s">
        <v>177</v>
      </c>
      <c r="C24" s="36">
        <v>41</v>
      </c>
      <c r="D24" s="37">
        <v>41</v>
      </c>
    </row>
    <row r="25" spans="2:4" x14ac:dyDescent="0.3">
      <c r="B25" s="38" t="s">
        <v>174</v>
      </c>
      <c r="C25" s="39">
        <v>140</v>
      </c>
      <c r="D25" s="40">
        <v>140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22C57-11CB-4571-8538-52F4E222891E}">
  <dimension ref="A3:F148"/>
  <sheetViews>
    <sheetView workbookViewId="0">
      <selection activeCell="B147" sqref="B147"/>
    </sheetView>
  </sheetViews>
  <sheetFormatPr defaultRowHeight="14.4" x14ac:dyDescent="0.3"/>
  <cols>
    <col min="1" max="1" width="23.5546875" bestFit="1" customWidth="1"/>
    <col min="2" max="2" width="26.109375" bestFit="1" customWidth="1"/>
    <col min="3" max="3" width="9.109375" customWidth="1"/>
    <col min="4" max="4" width="10.5546875" bestFit="1" customWidth="1"/>
  </cols>
  <sheetData>
    <row r="3" spans="1:6" x14ac:dyDescent="0.3">
      <c r="A3" s="30" t="s">
        <v>172</v>
      </c>
      <c r="B3" s="33" t="s">
        <v>670</v>
      </c>
    </row>
    <row r="4" spans="1:6" x14ac:dyDescent="0.3">
      <c r="A4" s="34" t="s">
        <v>659</v>
      </c>
      <c r="B4" s="33">
        <v>209397</v>
      </c>
      <c r="C4" s="10">
        <v>209397</v>
      </c>
      <c r="D4" s="21">
        <f>ROUND(C4*2.0913%,4)</f>
        <v>4379.1194999999998</v>
      </c>
    </row>
    <row r="5" spans="1:6" x14ac:dyDescent="0.3">
      <c r="A5" s="35" t="s">
        <v>137</v>
      </c>
      <c r="B5" s="37">
        <v>202381</v>
      </c>
      <c r="C5" s="13">
        <v>202381</v>
      </c>
      <c r="D5" s="21">
        <f t="shared" ref="D5:D68" si="0">ROUND(C5*2.0913%,4)</f>
        <v>4232.3939</v>
      </c>
      <c r="F5" s="19"/>
    </row>
    <row r="6" spans="1:6" x14ac:dyDescent="0.3">
      <c r="A6" s="35" t="s">
        <v>94</v>
      </c>
      <c r="B6" s="37">
        <v>171419</v>
      </c>
      <c r="C6" s="13">
        <v>171419</v>
      </c>
      <c r="D6" s="21">
        <f t="shared" si="0"/>
        <v>3584.8854999999999</v>
      </c>
    </row>
    <row r="7" spans="1:6" x14ac:dyDescent="0.3">
      <c r="A7" s="35" t="s">
        <v>109</v>
      </c>
      <c r="B7" s="37">
        <v>196577</v>
      </c>
      <c r="C7" s="13">
        <v>196577</v>
      </c>
      <c r="D7" s="21">
        <f t="shared" si="0"/>
        <v>4111.0147999999999</v>
      </c>
    </row>
    <row r="8" spans="1:6" x14ac:dyDescent="0.3">
      <c r="A8" s="35" t="s">
        <v>138</v>
      </c>
      <c r="B8" s="37">
        <v>179148</v>
      </c>
      <c r="C8" s="13">
        <v>179148</v>
      </c>
      <c r="D8" s="21">
        <f t="shared" si="0"/>
        <v>3746.5221000000001</v>
      </c>
    </row>
    <row r="9" spans="1:6" x14ac:dyDescent="0.3">
      <c r="A9" s="35" t="s">
        <v>108</v>
      </c>
      <c r="B9" s="37">
        <v>178015</v>
      </c>
      <c r="C9" s="13">
        <v>178015</v>
      </c>
      <c r="D9" s="21">
        <f t="shared" si="0"/>
        <v>3722.8276999999998</v>
      </c>
    </row>
    <row r="10" spans="1:6" x14ac:dyDescent="0.3">
      <c r="A10" s="35" t="s">
        <v>145</v>
      </c>
      <c r="B10" s="37">
        <v>238077</v>
      </c>
      <c r="C10" s="13">
        <v>238077</v>
      </c>
      <c r="D10" s="21">
        <f t="shared" si="0"/>
        <v>4978.9043000000001</v>
      </c>
    </row>
    <row r="11" spans="1:6" x14ac:dyDescent="0.3">
      <c r="A11" s="35" t="s">
        <v>135</v>
      </c>
      <c r="B11" s="37">
        <v>200211</v>
      </c>
      <c r="C11" s="13">
        <v>200211</v>
      </c>
      <c r="D11" s="21">
        <f t="shared" si="0"/>
        <v>4187.0126</v>
      </c>
    </row>
    <row r="12" spans="1:6" x14ac:dyDescent="0.3">
      <c r="A12" s="35" t="s">
        <v>166</v>
      </c>
      <c r="B12" s="37">
        <v>193873</v>
      </c>
      <c r="C12" s="13">
        <v>193873</v>
      </c>
      <c r="D12" s="21">
        <f t="shared" si="0"/>
        <v>4054.4659999999999</v>
      </c>
    </row>
    <row r="13" spans="1:6" x14ac:dyDescent="0.3">
      <c r="A13" s="35" t="s">
        <v>661</v>
      </c>
      <c r="B13" s="37">
        <v>202550</v>
      </c>
      <c r="C13" s="13">
        <v>202550</v>
      </c>
      <c r="D13" s="21">
        <f t="shared" si="0"/>
        <v>4235.9282000000003</v>
      </c>
    </row>
    <row r="14" spans="1:6" x14ac:dyDescent="0.3">
      <c r="A14" s="35" t="s">
        <v>39</v>
      </c>
      <c r="B14" s="37">
        <v>181838</v>
      </c>
      <c r="C14" s="13">
        <v>181838</v>
      </c>
      <c r="D14" s="21">
        <f t="shared" si="0"/>
        <v>3802.7781</v>
      </c>
    </row>
    <row r="15" spans="1:6" x14ac:dyDescent="0.3">
      <c r="A15" s="35" t="s">
        <v>649</v>
      </c>
      <c r="B15" s="37">
        <v>225249</v>
      </c>
      <c r="C15" s="13">
        <v>225249</v>
      </c>
      <c r="D15" s="21">
        <f t="shared" si="0"/>
        <v>4710.6323000000002</v>
      </c>
    </row>
    <row r="16" spans="1:6" x14ac:dyDescent="0.3">
      <c r="A16" s="35" t="s">
        <v>61</v>
      </c>
      <c r="B16" s="37">
        <v>208219</v>
      </c>
      <c r="C16" s="13">
        <v>208219</v>
      </c>
      <c r="D16" s="21">
        <f t="shared" si="0"/>
        <v>4354.4839000000002</v>
      </c>
    </row>
    <row r="17" spans="1:4" x14ac:dyDescent="0.3">
      <c r="A17" s="35" t="s">
        <v>153</v>
      </c>
      <c r="B17" s="37">
        <v>201643</v>
      </c>
      <c r="C17" s="13">
        <v>201643</v>
      </c>
      <c r="D17" s="21">
        <f t="shared" si="0"/>
        <v>4216.9601000000002</v>
      </c>
    </row>
    <row r="18" spans="1:4" x14ac:dyDescent="0.3">
      <c r="A18" s="35" t="s">
        <v>104</v>
      </c>
      <c r="B18" s="37">
        <v>192929</v>
      </c>
      <c r="C18" s="13">
        <v>192929</v>
      </c>
      <c r="D18" s="21">
        <f t="shared" si="0"/>
        <v>4034.7242000000001</v>
      </c>
    </row>
    <row r="19" spans="1:4" x14ac:dyDescent="0.3">
      <c r="A19" s="35" t="s">
        <v>131</v>
      </c>
      <c r="B19" s="37">
        <v>171743</v>
      </c>
      <c r="C19" s="13">
        <v>171743</v>
      </c>
      <c r="D19" s="21">
        <f t="shared" si="0"/>
        <v>3591.6614</v>
      </c>
    </row>
    <row r="20" spans="1:4" x14ac:dyDescent="0.3">
      <c r="A20" s="35" t="s">
        <v>157</v>
      </c>
      <c r="B20" s="37">
        <v>185271</v>
      </c>
      <c r="C20" s="13">
        <v>185271</v>
      </c>
      <c r="D20" s="21">
        <f t="shared" si="0"/>
        <v>3874.5724</v>
      </c>
    </row>
    <row r="21" spans="1:4" x14ac:dyDescent="0.3">
      <c r="A21" s="35" t="s">
        <v>148</v>
      </c>
      <c r="B21" s="37">
        <v>182312</v>
      </c>
      <c r="C21" s="13">
        <v>182312</v>
      </c>
      <c r="D21" s="21">
        <f t="shared" si="0"/>
        <v>3812.6909000000001</v>
      </c>
    </row>
    <row r="22" spans="1:4" x14ac:dyDescent="0.3">
      <c r="A22" s="35" t="s">
        <v>653</v>
      </c>
      <c r="B22" s="37">
        <v>198392</v>
      </c>
      <c r="C22" s="13">
        <v>198392</v>
      </c>
      <c r="D22" s="21">
        <f t="shared" si="0"/>
        <v>4148.9718999999996</v>
      </c>
    </row>
    <row r="23" spans="1:4" x14ac:dyDescent="0.3">
      <c r="A23" s="35" t="s">
        <v>142</v>
      </c>
      <c r="B23" s="37">
        <v>208498</v>
      </c>
      <c r="C23" s="13">
        <v>208498</v>
      </c>
      <c r="D23" s="21">
        <f t="shared" si="0"/>
        <v>4360.3186999999998</v>
      </c>
    </row>
    <row r="24" spans="1:4" x14ac:dyDescent="0.3">
      <c r="A24" s="35" t="s">
        <v>136</v>
      </c>
      <c r="B24" s="37">
        <v>213687</v>
      </c>
      <c r="C24" s="13">
        <v>213687</v>
      </c>
      <c r="D24" s="21">
        <f t="shared" si="0"/>
        <v>4468.8361999999997</v>
      </c>
    </row>
    <row r="25" spans="1:4" x14ac:dyDescent="0.3">
      <c r="A25" s="35" t="s">
        <v>662</v>
      </c>
      <c r="B25" s="37">
        <v>199492</v>
      </c>
      <c r="C25" s="13">
        <v>199492</v>
      </c>
      <c r="D25" s="21">
        <f t="shared" si="0"/>
        <v>4171.9762000000001</v>
      </c>
    </row>
    <row r="26" spans="1:4" x14ac:dyDescent="0.3">
      <c r="A26" s="35" t="s">
        <v>90</v>
      </c>
      <c r="B26" s="37">
        <v>189510</v>
      </c>
      <c r="C26" s="13">
        <v>189510</v>
      </c>
      <c r="D26" s="21">
        <f t="shared" si="0"/>
        <v>3963.2226000000001</v>
      </c>
    </row>
    <row r="27" spans="1:4" x14ac:dyDescent="0.3">
      <c r="A27" s="35" t="s">
        <v>656</v>
      </c>
      <c r="B27" s="37">
        <v>169400</v>
      </c>
      <c r="C27" s="13">
        <v>169400</v>
      </c>
      <c r="D27" s="21">
        <f t="shared" si="0"/>
        <v>3542.6622000000002</v>
      </c>
    </row>
    <row r="28" spans="1:4" x14ac:dyDescent="0.3">
      <c r="A28" s="35" t="s">
        <v>42</v>
      </c>
      <c r="B28" s="37">
        <v>193486</v>
      </c>
      <c r="C28" s="13">
        <v>193486</v>
      </c>
      <c r="D28" s="21">
        <f t="shared" si="0"/>
        <v>4046.3726999999999</v>
      </c>
    </row>
    <row r="29" spans="1:4" x14ac:dyDescent="0.3">
      <c r="A29" s="35" t="s">
        <v>56</v>
      </c>
      <c r="B29" s="37">
        <v>204036</v>
      </c>
      <c r="C29" s="13">
        <v>204036</v>
      </c>
      <c r="D29" s="21">
        <f t="shared" si="0"/>
        <v>4267.0048999999999</v>
      </c>
    </row>
    <row r="30" spans="1:4" x14ac:dyDescent="0.3">
      <c r="A30" s="35" t="s">
        <v>66</v>
      </c>
      <c r="B30" s="37">
        <v>179951</v>
      </c>
      <c r="C30" s="13">
        <v>179951</v>
      </c>
      <c r="D30" s="21">
        <f t="shared" si="0"/>
        <v>3763.3153000000002</v>
      </c>
    </row>
    <row r="31" spans="1:4" x14ac:dyDescent="0.3">
      <c r="A31" s="35" t="s">
        <v>116</v>
      </c>
      <c r="B31" s="37">
        <v>164641</v>
      </c>
      <c r="C31" s="13">
        <v>164641</v>
      </c>
      <c r="D31" s="21">
        <f t="shared" si="0"/>
        <v>3443.1372000000001</v>
      </c>
    </row>
    <row r="32" spans="1:4" x14ac:dyDescent="0.3">
      <c r="A32" s="35" t="s">
        <v>156</v>
      </c>
      <c r="B32" s="37">
        <v>176076</v>
      </c>
      <c r="C32" s="13">
        <v>176076</v>
      </c>
      <c r="D32" s="21">
        <f t="shared" si="0"/>
        <v>3682.2773999999999</v>
      </c>
    </row>
    <row r="33" spans="1:4" x14ac:dyDescent="0.3">
      <c r="A33" s="35" t="s">
        <v>128</v>
      </c>
      <c r="B33" s="37">
        <v>168266</v>
      </c>
      <c r="C33" s="13">
        <v>168266</v>
      </c>
      <c r="D33" s="21">
        <f t="shared" si="0"/>
        <v>3518.9468999999999</v>
      </c>
    </row>
    <row r="34" spans="1:4" x14ac:dyDescent="0.3">
      <c r="A34" s="35" t="s">
        <v>96</v>
      </c>
      <c r="B34" s="37">
        <v>211447</v>
      </c>
      <c r="C34" s="13">
        <v>211447</v>
      </c>
      <c r="D34" s="21">
        <f t="shared" si="0"/>
        <v>4421.9911000000002</v>
      </c>
    </row>
    <row r="35" spans="1:4" x14ac:dyDescent="0.3">
      <c r="A35" s="35" t="s">
        <v>140</v>
      </c>
      <c r="B35" s="37">
        <v>197598</v>
      </c>
      <c r="C35" s="13">
        <v>197598</v>
      </c>
      <c r="D35" s="21">
        <f t="shared" si="0"/>
        <v>4132.3670000000002</v>
      </c>
    </row>
    <row r="36" spans="1:4" x14ac:dyDescent="0.3">
      <c r="A36" s="35" t="s">
        <v>124</v>
      </c>
      <c r="B36" s="37">
        <v>186503</v>
      </c>
      <c r="C36" s="13">
        <v>186503</v>
      </c>
      <c r="D36" s="21">
        <f t="shared" si="0"/>
        <v>3900.3371999999999</v>
      </c>
    </row>
    <row r="37" spans="1:4" x14ac:dyDescent="0.3">
      <c r="A37" s="35" t="s">
        <v>37</v>
      </c>
      <c r="B37" s="37">
        <v>195695</v>
      </c>
      <c r="C37" s="13">
        <v>195695</v>
      </c>
      <c r="D37" s="21">
        <f t="shared" si="0"/>
        <v>4092.5695000000001</v>
      </c>
    </row>
    <row r="38" spans="1:4" x14ac:dyDescent="0.3">
      <c r="A38" s="35" t="s">
        <v>102</v>
      </c>
      <c r="B38" s="37">
        <v>201978</v>
      </c>
      <c r="C38" s="13">
        <v>201978</v>
      </c>
      <c r="D38" s="21">
        <f t="shared" si="0"/>
        <v>4223.9659000000001</v>
      </c>
    </row>
    <row r="39" spans="1:4" x14ac:dyDescent="0.3">
      <c r="A39" s="35" t="s">
        <v>127</v>
      </c>
      <c r="B39" s="37">
        <v>187910</v>
      </c>
      <c r="C39" s="13">
        <v>187910</v>
      </c>
      <c r="D39" s="21">
        <f t="shared" si="0"/>
        <v>3929.7618000000002</v>
      </c>
    </row>
    <row r="40" spans="1:4" x14ac:dyDescent="0.3">
      <c r="A40" s="35" t="s">
        <v>101</v>
      </c>
      <c r="B40" s="37">
        <v>174025</v>
      </c>
      <c r="C40" s="13">
        <v>174025</v>
      </c>
      <c r="D40" s="21">
        <f t="shared" si="0"/>
        <v>3639.3847999999998</v>
      </c>
    </row>
    <row r="41" spans="1:4" x14ac:dyDescent="0.3">
      <c r="A41" s="35" t="s">
        <v>111</v>
      </c>
      <c r="B41" s="37">
        <v>201781</v>
      </c>
      <c r="C41" s="13">
        <v>201781</v>
      </c>
      <c r="D41" s="21">
        <f t="shared" si="0"/>
        <v>4219.8460999999998</v>
      </c>
    </row>
    <row r="42" spans="1:4" x14ac:dyDescent="0.3">
      <c r="A42" s="35" t="s">
        <v>35</v>
      </c>
      <c r="B42" s="37">
        <v>185592</v>
      </c>
      <c r="C42" s="13">
        <v>185592</v>
      </c>
      <c r="D42" s="21">
        <f t="shared" si="0"/>
        <v>3881.2855</v>
      </c>
    </row>
    <row r="43" spans="1:4" x14ac:dyDescent="0.3">
      <c r="A43" s="35" t="s">
        <v>49</v>
      </c>
      <c r="B43" s="37">
        <v>201192</v>
      </c>
      <c r="C43" s="13">
        <v>201192</v>
      </c>
      <c r="D43" s="21">
        <f t="shared" si="0"/>
        <v>4207.5282999999999</v>
      </c>
    </row>
    <row r="44" spans="1:4" x14ac:dyDescent="0.3">
      <c r="A44" s="35" t="s">
        <v>27</v>
      </c>
      <c r="B44" s="37">
        <v>218836</v>
      </c>
      <c r="C44" s="13">
        <v>218836</v>
      </c>
      <c r="D44" s="21">
        <f t="shared" si="0"/>
        <v>4576.5173000000004</v>
      </c>
    </row>
    <row r="45" spans="1:4" x14ac:dyDescent="0.3">
      <c r="A45" s="35" t="s">
        <v>132</v>
      </c>
      <c r="B45" s="37">
        <v>186904</v>
      </c>
      <c r="C45" s="13">
        <v>186904</v>
      </c>
      <c r="D45" s="21">
        <f t="shared" si="0"/>
        <v>3908.7233999999999</v>
      </c>
    </row>
    <row r="46" spans="1:4" x14ac:dyDescent="0.3">
      <c r="A46" s="35" t="s">
        <v>40</v>
      </c>
      <c r="B46" s="37">
        <v>174370</v>
      </c>
      <c r="C46" s="13">
        <v>174370</v>
      </c>
      <c r="D46" s="21">
        <f t="shared" si="0"/>
        <v>3646.5998</v>
      </c>
    </row>
    <row r="47" spans="1:4" x14ac:dyDescent="0.3">
      <c r="A47" s="35" t="s">
        <v>147</v>
      </c>
      <c r="B47" s="37">
        <v>215293</v>
      </c>
      <c r="C47" s="13">
        <v>215293</v>
      </c>
      <c r="D47" s="21">
        <f t="shared" si="0"/>
        <v>4502.4224999999997</v>
      </c>
    </row>
    <row r="48" spans="1:4" x14ac:dyDescent="0.3">
      <c r="A48" s="35" t="s">
        <v>21</v>
      </c>
      <c r="B48" s="37">
        <v>201863</v>
      </c>
      <c r="C48" s="13">
        <v>201863</v>
      </c>
      <c r="D48" s="21">
        <f t="shared" si="0"/>
        <v>4221.5609000000004</v>
      </c>
    </row>
    <row r="49" spans="1:4" x14ac:dyDescent="0.3">
      <c r="A49" s="35" t="s">
        <v>168</v>
      </c>
      <c r="B49" s="37">
        <v>196792</v>
      </c>
      <c r="C49" s="13">
        <v>196792</v>
      </c>
      <c r="D49" s="21">
        <f t="shared" si="0"/>
        <v>4115.5110999999997</v>
      </c>
    </row>
    <row r="50" spans="1:4" x14ac:dyDescent="0.3">
      <c r="A50" s="35" t="s">
        <v>141</v>
      </c>
      <c r="B50" s="37">
        <v>214839</v>
      </c>
      <c r="C50" s="13">
        <v>214839</v>
      </c>
      <c r="D50" s="21">
        <f t="shared" si="0"/>
        <v>4492.9279999999999</v>
      </c>
    </row>
    <row r="51" spans="1:4" x14ac:dyDescent="0.3">
      <c r="A51" s="35" t="s">
        <v>161</v>
      </c>
      <c r="B51" s="37">
        <v>194752</v>
      </c>
      <c r="C51" s="13">
        <v>194752</v>
      </c>
      <c r="D51" s="21">
        <f t="shared" si="0"/>
        <v>4072.8485999999998</v>
      </c>
    </row>
    <row r="52" spans="1:4" x14ac:dyDescent="0.3">
      <c r="A52" s="35" t="s">
        <v>114</v>
      </c>
      <c r="B52" s="37">
        <v>181923</v>
      </c>
      <c r="C52" s="13">
        <v>181923</v>
      </c>
      <c r="D52" s="21">
        <f t="shared" si="0"/>
        <v>3804.5556999999999</v>
      </c>
    </row>
    <row r="53" spans="1:4" x14ac:dyDescent="0.3">
      <c r="A53" s="35" t="s">
        <v>105</v>
      </c>
      <c r="B53" s="37">
        <v>193042</v>
      </c>
      <c r="C53" s="13">
        <v>193042</v>
      </c>
      <c r="D53" s="21">
        <f t="shared" si="0"/>
        <v>4037.0873000000001</v>
      </c>
    </row>
    <row r="54" spans="1:4" x14ac:dyDescent="0.3">
      <c r="A54" s="35" t="s">
        <v>63</v>
      </c>
      <c r="B54" s="37">
        <v>183551</v>
      </c>
      <c r="C54" s="13">
        <v>183551</v>
      </c>
      <c r="D54" s="21">
        <f t="shared" si="0"/>
        <v>3838.6021000000001</v>
      </c>
    </row>
    <row r="55" spans="1:4" x14ac:dyDescent="0.3">
      <c r="A55" s="35" t="s">
        <v>155</v>
      </c>
      <c r="B55" s="37">
        <v>176553</v>
      </c>
      <c r="C55" s="13">
        <v>176553</v>
      </c>
      <c r="D55" s="21">
        <f t="shared" si="0"/>
        <v>3692.2529</v>
      </c>
    </row>
    <row r="56" spans="1:4" x14ac:dyDescent="0.3">
      <c r="A56" s="35" t="s">
        <v>65</v>
      </c>
      <c r="B56" s="37">
        <v>205411</v>
      </c>
      <c r="C56" s="13">
        <v>205411</v>
      </c>
      <c r="D56" s="21">
        <f t="shared" si="0"/>
        <v>4295.7601999999997</v>
      </c>
    </row>
    <row r="57" spans="1:4" x14ac:dyDescent="0.3">
      <c r="A57" s="35" t="s">
        <v>651</v>
      </c>
      <c r="B57" s="37">
        <v>181747</v>
      </c>
      <c r="C57" s="13">
        <v>181747</v>
      </c>
      <c r="D57" s="21">
        <f t="shared" si="0"/>
        <v>3800.875</v>
      </c>
    </row>
    <row r="58" spans="1:4" x14ac:dyDescent="0.3">
      <c r="A58" s="35" t="s">
        <v>146</v>
      </c>
      <c r="B58" s="37">
        <v>203737</v>
      </c>
      <c r="C58" s="13">
        <v>203737</v>
      </c>
      <c r="D58" s="21">
        <f t="shared" si="0"/>
        <v>4260.7519000000002</v>
      </c>
    </row>
    <row r="59" spans="1:4" x14ac:dyDescent="0.3">
      <c r="A59" s="35" t="s">
        <v>121</v>
      </c>
      <c r="B59" s="37">
        <v>172763</v>
      </c>
      <c r="C59" s="13">
        <v>172763</v>
      </c>
      <c r="D59" s="21">
        <f t="shared" si="0"/>
        <v>3612.9926</v>
      </c>
    </row>
    <row r="60" spans="1:4" x14ac:dyDescent="0.3">
      <c r="A60" s="35" t="s">
        <v>78</v>
      </c>
      <c r="B60" s="37">
        <v>216518</v>
      </c>
      <c r="C60" s="13">
        <v>216518</v>
      </c>
      <c r="D60" s="21">
        <f t="shared" si="0"/>
        <v>4528.0409</v>
      </c>
    </row>
    <row r="61" spans="1:4" x14ac:dyDescent="0.3">
      <c r="A61" s="35" t="s">
        <v>149</v>
      </c>
      <c r="B61" s="37">
        <v>201909</v>
      </c>
      <c r="C61" s="13">
        <v>201909</v>
      </c>
      <c r="D61" s="21">
        <f t="shared" si="0"/>
        <v>4222.5228999999999</v>
      </c>
    </row>
    <row r="62" spans="1:4" x14ac:dyDescent="0.3">
      <c r="A62" s="35" t="s">
        <v>129</v>
      </c>
      <c r="B62" s="37">
        <v>165404</v>
      </c>
      <c r="C62" s="13">
        <v>165404</v>
      </c>
      <c r="D62" s="21">
        <f t="shared" si="0"/>
        <v>3459.0938999999998</v>
      </c>
    </row>
    <row r="63" spans="1:4" x14ac:dyDescent="0.3">
      <c r="A63" s="35" t="s">
        <v>169</v>
      </c>
      <c r="B63" s="37">
        <v>219341</v>
      </c>
      <c r="C63" s="13">
        <v>219341</v>
      </c>
      <c r="D63" s="21">
        <f t="shared" si="0"/>
        <v>4587.0783000000001</v>
      </c>
    </row>
    <row r="64" spans="1:4" x14ac:dyDescent="0.3">
      <c r="A64" s="35" t="s">
        <v>58</v>
      </c>
      <c r="B64" s="37">
        <v>181191</v>
      </c>
      <c r="C64" s="13">
        <v>181191</v>
      </c>
      <c r="D64" s="21">
        <f t="shared" si="0"/>
        <v>3789.2474000000002</v>
      </c>
    </row>
    <row r="65" spans="1:4" x14ac:dyDescent="0.3">
      <c r="A65" s="35" t="s">
        <v>59</v>
      </c>
      <c r="B65" s="37">
        <v>157765</v>
      </c>
      <c r="C65" s="13">
        <v>157765</v>
      </c>
      <c r="D65" s="21">
        <f t="shared" si="0"/>
        <v>3299.3393999999998</v>
      </c>
    </row>
    <row r="66" spans="1:4" x14ac:dyDescent="0.3">
      <c r="A66" s="35" t="s">
        <v>154</v>
      </c>
      <c r="B66" s="37">
        <v>206767</v>
      </c>
      <c r="C66" s="13">
        <v>206767</v>
      </c>
      <c r="D66" s="21">
        <f t="shared" si="0"/>
        <v>4324.1183000000001</v>
      </c>
    </row>
    <row r="67" spans="1:4" x14ac:dyDescent="0.3">
      <c r="A67" s="35" t="s">
        <v>62</v>
      </c>
      <c r="B67" s="37">
        <v>232409</v>
      </c>
      <c r="C67" s="13">
        <v>232409</v>
      </c>
      <c r="D67" s="21">
        <f t="shared" si="0"/>
        <v>4860.3693999999996</v>
      </c>
    </row>
    <row r="68" spans="1:4" x14ac:dyDescent="0.3">
      <c r="A68" s="35" t="s">
        <v>95</v>
      </c>
      <c r="B68" s="37">
        <v>198378</v>
      </c>
      <c r="C68" s="13">
        <v>198378</v>
      </c>
      <c r="D68" s="21">
        <f t="shared" si="0"/>
        <v>4148.6791000000003</v>
      </c>
    </row>
    <row r="69" spans="1:4" x14ac:dyDescent="0.3">
      <c r="A69" s="35" t="s">
        <v>655</v>
      </c>
      <c r="B69" s="37">
        <v>187820</v>
      </c>
      <c r="C69" s="13">
        <v>187820</v>
      </c>
      <c r="D69" s="21">
        <f t="shared" ref="D69:D132" si="1">ROUND(C69*2.0913%,4)</f>
        <v>3927.8797</v>
      </c>
    </row>
    <row r="70" spans="1:4" x14ac:dyDescent="0.3">
      <c r="A70" s="35" t="s">
        <v>660</v>
      </c>
      <c r="B70" s="37">
        <v>207835</v>
      </c>
      <c r="C70" s="13">
        <v>207835</v>
      </c>
      <c r="D70" s="21">
        <f t="shared" si="1"/>
        <v>4346.4534000000003</v>
      </c>
    </row>
    <row r="71" spans="1:4" x14ac:dyDescent="0.3">
      <c r="A71" s="35" t="s">
        <v>44</v>
      </c>
      <c r="B71" s="37">
        <v>194344</v>
      </c>
      <c r="C71" s="13">
        <v>194344</v>
      </c>
      <c r="D71" s="21">
        <f t="shared" si="1"/>
        <v>4064.3161</v>
      </c>
    </row>
    <row r="72" spans="1:4" x14ac:dyDescent="0.3">
      <c r="A72" s="35" t="s">
        <v>139</v>
      </c>
      <c r="B72" s="37">
        <v>168723</v>
      </c>
      <c r="C72" s="13">
        <v>168723</v>
      </c>
      <c r="D72" s="21">
        <f t="shared" si="1"/>
        <v>3528.5041000000001</v>
      </c>
    </row>
    <row r="73" spans="1:4" x14ac:dyDescent="0.3">
      <c r="A73" s="35" t="s">
        <v>52</v>
      </c>
      <c r="B73" s="37">
        <v>202518</v>
      </c>
      <c r="C73" s="13">
        <v>202518</v>
      </c>
      <c r="D73" s="21">
        <f t="shared" si="1"/>
        <v>4235.2588999999998</v>
      </c>
    </row>
    <row r="74" spans="1:4" x14ac:dyDescent="0.3">
      <c r="A74" s="35" t="s">
        <v>88</v>
      </c>
      <c r="B74" s="37">
        <v>213746</v>
      </c>
      <c r="C74" s="13">
        <v>213746</v>
      </c>
      <c r="D74" s="21">
        <f t="shared" si="1"/>
        <v>4470.0700999999999</v>
      </c>
    </row>
    <row r="75" spans="1:4" x14ac:dyDescent="0.3">
      <c r="A75" s="35" t="s">
        <v>71</v>
      </c>
      <c r="B75" s="37">
        <v>212076</v>
      </c>
      <c r="C75" s="13">
        <v>212076</v>
      </c>
      <c r="D75" s="21">
        <f t="shared" si="1"/>
        <v>4435.1454000000003</v>
      </c>
    </row>
    <row r="76" spans="1:4" x14ac:dyDescent="0.3">
      <c r="A76" s="35" t="s">
        <v>97</v>
      </c>
      <c r="B76" s="37">
        <v>222706</v>
      </c>
      <c r="C76" s="13">
        <v>222706</v>
      </c>
      <c r="D76" s="21">
        <f t="shared" si="1"/>
        <v>4657.4506000000001</v>
      </c>
    </row>
    <row r="77" spans="1:4" x14ac:dyDescent="0.3">
      <c r="A77" s="35" t="s">
        <v>648</v>
      </c>
      <c r="B77" s="37">
        <v>195326</v>
      </c>
      <c r="C77" s="13">
        <v>195326</v>
      </c>
      <c r="D77" s="21">
        <f t="shared" si="1"/>
        <v>4084.8526000000002</v>
      </c>
    </row>
    <row r="78" spans="1:4" x14ac:dyDescent="0.3">
      <c r="A78" s="35" t="s">
        <v>68</v>
      </c>
      <c r="B78" s="37">
        <v>207051</v>
      </c>
      <c r="C78" s="13">
        <v>207051</v>
      </c>
      <c r="D78" s="21">
        <f t="shared" si="1"/>
        <v>4330.0576000000001</v>
      </c>
    </row>
    <row r="79" spans="1:4" x14ac:dyDescent="0.3">
      <c r="A79" s="35" t="s">
        <v>14</v>
      </c>
      <c r="B79" s="37">
        <v>221711</v>
      </c>
      <c r="C79" s="13">
        <v>221711</v>
      </c>
      <c r="D79" s="21">
        <f t="shared" si="1"/>
        <v>4636.6421</v>
      </c>
    </row>
    <row r="80" spans="1:4" x14ac:dyDescent="0.3">
      <c r="A80" s="35" t="s">
        <v>70</v>
      </c>
      <c r="B80" s="37">
        <v>217930</v>
      </c>
      <c r="C80" s="13">
        <v>217930</v>
      </c>
      <c r="D80" s="21">
        <f t="shared" si="1"/>
        <v>4557.5700999999999</v>
      </c>
    </row>
    <row r="81" spans="1:4" x14ac:dyDescent="0.3">
      <c r="A81" s="35" t="s">
        <v>86</v>
      </c>
      <c r="B81" s="37">
        <v>198421</v>
      </c>
      <c r="C81" s="13">
        <v>198421</v>
      </c>
      <c r="D81" s="21">
        <f t="shared" si="1"/>
        <v>4149.5784000000003</v>
      </c>
    </row>
    <row r="82" spans="1:4" x14ac:dyDescent="0.3">
      <c r="A82" s="35" t="s">
        <v>46</v>
      </c>
      <c r="B82" s="37">
        <v>190139</v>
      </c>
      <c r="C82" s="13">
        <v>190139</v>
      </c>
      <c r="D82" s="21">
        <f t="shared" si="1"/>
        <v>3976.3769000000002</v>
      </c>
    </row>
    <row r="83" spans="1:4" x14ac:dyDescent="0.3">
      <c r="A83" s="35" t="s">
        <v>658</v>
      </c>
      <c r="B83" s="37">
        <v>206012</v>
      </c>
      <c r="C83" s="13">
        <v>206012</v>
      </c>
      <c r="D83" s="21">
        <f t="shared" si="1"/>
        <v>4308.3289999999997</v>
      </c>
    </row>
    <row r="84" spans="1:4" x14ac:dyDescent="0.3">
      <c r="A84" s="35" t="s">
        <v>120</v>
      </c>
      <c r="B84" s="37">
        <v>191222</v>
      </c>
      <c r="C84" s="13">
        <v>191222</v>
      </c>
      <c r="D84" s="21">
        <f t="shared" si="1"/>
        <v>3999.0257000000001</v>
      </c>
    </row>
    <row r="85" spans="1:4" x14ac:dyDescent="0.3">
      <c r="A85" s="35" t="s">
        <v>53</v>
      </c>
      <c r="B85" s="37">
        <v>216491</v>
      </c>
      <c r="C85" s="13">
        <v>216491</v>
      </c>
      <c r="D85" s="21">
        <f t="shared" si="1"/>
        <v>4527.4763000000003</v>
      </c>
    </row>
    <row r="86" spans="1:4" x14ac:dyDescent="0.3">
      <c r="A86" s="35" t="s">
        <v>654</v>
      </c>
      <c r="B86" s="37">
        <v>210708</v>
      </c>
      <c r="C86" s="13">
        <v>210708</v>
      </c>
      <c r="D86" s="21">
        <f t="shared" si="1"/>
        <v>4406.5364</v>
      </c>
    </row>
    <row r="87" spans="1:4" x14ac:dyDescent="0.3">
      <c r="A87" s="35" t="s">
        <v>159</v>
      </c>
      <c r="B87" s="37">
        <v>208123</v>
      </c>
      <c r="C87" s="13">
        <v>208123</v>
      </c>
      <c r="D87" s="21">
        <f t="shared" si="1"/>
        <v>4352.4763000000003</v>
      </c>
    </row>
    <row r="88" spans="1:4" x14ac:dyDescent="0.3">
      <c r="A88" s="35" t="s">
        <v>165</v>
      </c>
      <c r="B88" s="37">
        <v>204718</v>
      </c>
      <c r="C88" s="13">
        <v>204718</v>
      </c>
      <c r="D88" s="21">
        <f t="shared" si="1"/>
        <v>4281.2674999999999</v>
      </c>
    </row>
    <row r="89" spans="1:4" x14ac:dyDescent="0.3">
      <c r="A89" s="35" t="s">
        <v>92</v>
      </c>
      <c r="B89" s="37">
        <v>193075</v>
      </c>
      <c r="C89" s="13">
        <v>193075</v>
      </c>
      <c r="D89" s="21">
        <f t="shared" si="1"/>
        <v>4037.7775000000001</v>
      </c>
    </row>
    <row r="90" spans="1:4" x14ac:dyDescent="0.3">
      <c r="A90" s="35" t="s">
        <v>170</v>
      </c>
      <c r="B90" s="37">
        <v>187559</v>
      </c>
      <c r="C90" s="13">
        <v>187559</v>
      </c>
      <c r="D90" s="21">
        <f t="shared" si="1"/>
        <v>3922.4214000000002</v>
      </c>
    </row>
    <row r="91" spans="1:4" x14ac:dyDescent="0.3">
      <c r="A91" s="35" t="s">
        <v>67</v>
      </c>
      <c r="B91" s="37">
        <v>226115</v>
      </c>
      <c r="C91" s="13">
        <v>226115</v>
      </c>
      <c r="D91" s="21">
        <f t="shared" si="1"/>
        <v>4728.7430000000004</v>
      </c>
    </row>
    <row r="92" spans="1:4" x14ac:dyDescent="0.3">
      <c r="A92" s="35" t="s">
        <v>99</v>
      </c>
      <c r="B92" s="37">
        <v>208075</v>
      </c>
      <c r="C92" s="13">
        <v>208075</v>
      </c>
      <c r="D92" s="21">
        <f t="shared" si="1"/>
        <v>4351.4724999999999</v>
      </c>
    </row>
    <row r="93" spans="1:4" x14ac:dyDescent="0.3">
      <c r="A93" s="35" t="s">
        <v>85</v>
      </c>
      <c r="B93" s="37">
        <v>208304</v>
      </c>
      <c r="C93" s="13">
        <v>208304</v>
      </c>
      <c r="D93" s="21">
        <f t="shared" si="1"/>
        <v>4356.2615999999998</v>
      </c>
    </row>
    <row r="94" spans="1:4" x14ac:dyDescent="0.3">
      <c r="A94" s="35" t="s">
        <v>126</v>
      </c>
      <c r="B94" s="37">
        <v>185008</v>
      </c>
      <c r="C94" s="13">
        <v>185008</v>
      </c>
      <c r="D94" s="21">
        <f t="shared" si="1"/>
        <v>3869.0722999999998</v>
      </c>
    </row>
    <row r="95" spans="1:4" x14ac:dyDescent="0.3">
      <c r="A95" s="35" t="s">
        <v>89</v>
      </c>
      <c r="B95" s="37">
        <v>188789</v>
      </c>
      <c r="C95" s="13">
        <v>188789</v>
      </c>
      <c r="D95" s="21">
        <f t="shared" si="1"/>
        <v>3948.1444000000001</v>
      </c>
    </row>
    <row r="96" spans="1:4" x14ac:dyDescent="0.3">
      <c r="A96" s="35" t="s">
        <v>167</v>
      </c>
      <c r="B96" s="37">
        <v>220246</v>
      </c>
      <c r="C96" s="13">
        <v>220246</v>
      </c>
      <c r="D96" s="21">
        <f t="shared" si="1"/>
        <v>4606.0046000000002</v>
      </c>
    </row>
    <row r="97" spans="1:4" x14ac:dyDescent="0.3">
      <c r="A97" s="35" t="s">
        <v>112</v>
      </c>
      <c r="B97" s="37">
        <v>201478</v>
      </c>
      <c r="C97" s="13">
        <v>201478</v>
      </c>
      <c r="D97" s="21">
        <f t="shared" si="1"/>
        <v>4213.5093999999999</v>
      </c>
    </row>
    <row r="98" spans="1:4" x14ac:dyDescent="0.3">
      <c r="A98" s="35" t="s">
        <v>150</v>
      </c>
      <c r="B98" s="37">
        <v>185116</v>
      </c>
      <c r="C98" s="13">
        <v>185116</v>
      </c>
      <c r="D98" s="21">
        <f t="shared" si="1"/>
        <v>3871.3308999999999</v>
      </c>
    </row>
    <row r="99" spans="1:4" x14ac:dyDescent="0.3">
      <c r="A99" s="35" t="s">
        <v>83</v>
      </c>
      <c r="B99" s="37">
        <v>194989</v>
      </c>
      <c r="C99" s="13">
        <v>194989</v>
      </c>
      <c r="D99" s="21">
        <f t="shared" si="1"/>
        <v>4077.8049999999998</v>
      </c>
    </row>
    <row r="100" spans="1:4" x14ac:dyDescent="0.3">
      <c r="A100" s="35" t="s">
        <v>34</v>
      </c>
      <c r="B100" s="37">
        <v>184264</v>
      </c>
      <c r="C100" s="13">
        <v>184264</v>
      </c>
      <c r="D100" s="21">
        <f t="shared" si="1"/>
        <v>3853.5129999999999</v>
      </c>
    </row>
    <row r="101" spans="1:4" x14ac:dyDescent="0.3">
      <c r="A101" s="35" t="s">
        <v>125</v>
      </c>
      <c r="B101" s="37">
        <v>174514</v>
      </c>
      <c r="C101" s="13">
        <v>174514</v>
      </c>
      <c r="D101" s="21">
        <f t="shared" si="1"/>
        <v>3649.6113</v>
      </c>
    </row>
    <row r="102" spans="1:4" x14ac:dyDescent="0.3">
      <c r="A102" s="35" t="s">
        <v>55</v>
      </c>
      <c r="B102" s="37">
        <v>198218</v>
      </c>
      <c r="C102" s="13">
        <v>198218</v>
      </c>
      <c r="D102" s="21">
        <f t="shared" si="1"/>
        <v>4145.3329999999996</v>
      </c>
    </row>
    <row r="103" spans="1:4" x14ac:dyDescent="0.3">
      <c r="A103" s="35" t="s">
        <v>48</v>
      </c>
      <c r="B103" s="37">
        <v>178302</v>
      </c>
      <c r="C103" s="13">
        <v>178302</v>
      </c>
      <c r="D103" s="21">
        <f t="shared" si="1"/>
        <v>3728.8296999999998</v>
      </c>
    </row>
    <row r="104" spans="1:4" x14ac:dyDescent="0.3">
      <c r="A104" s="35" t="s">
        <v>69</v>
      </c>
      <c r="B104" s="37">
        <v>218090</v>
      </c>
      <c r="C104" s="13">
        <v>218090</v>
      </c>
      <c r="D104" s="21">
        <f t="shared" si="1"/>
        <v>4560.9161999999997</v>
      </c>
    </row>
    <row r="105" spans="1:4" x14ac:dyDescent="0.3">
      <c r="A105" s="35" t="s">
        <v>106</v>
      </c>
      <c r="B105" s="37">
        <v>184654</v>
      </c>
      <c r="C105" s="13">
        <v>184654</v>
      </c>
      <c r="D105" s="21">
        <f t="shared" si="1"/>
        <v>3861.6691000000001</v>
      </c>
    </row>
    <row r="106" spans="1:4" x14ac:dyDescent="0.3">
      <c r="A106" s="35" t="s">
        <v>118</v>
      </c>
      <c r="B106" s="37">
        <v>212068</v>
      </c>
      <c r="C106" s="13">
        <v>212068</v>
      </c>
      <c r="D106" s="21">
        <f t="shared" si="1"/>
        <v>4434.9781000000003</v>
      </c>
    </row>
    <row r="107" spans="1:4" x14ac:dyDescent="0.3">
      <c r="A107" s="35" t="s">
        <v>81</v>
      </c>
      <c r="B107" s="37">
        <v>205353</v>
      </c>
      <c r="C107" s="13">
        <v>205353</v>
      </c>
      <c r="D107" s="21">
        <f t="shared" si="1"/>
        <v>4294.5473000000002</v>
      </c>
    </row>
    <row r="108" spans="1:4" x14ac:dyDescent="0.3">
      <c r="A108" s="35" t="s">
        <v>133</v>
      </c>
      <c r="B108" s="37">
        <v>189258</v>
      </c>
      <c r="C108" s="13">
        <v>189258</v>
      </c>
      <c r="D108" s="21">
        <f t="shared" si="1"/>
        <v>3957.9526000000001</v>
      </c>
    </row>
    <row r="109" spans="1:4" x14ac:dyDescent="0.3">
      <c r="A109" s="35" t="s">
        <v>152</v>
      </c>
      <c r="B109" s="37">
        <v>206496</v>
      </c>
      <c r="C109" s="13">
        <v>206496</v>
      </c>
      <c r="D109" s="21">
        <f t="shared" si="1"/>
        <v>4318.4507999999996</v>
      </c>
    </row>
    <row r="110" spans="1:4" x14ac:dyDescent="0.3">
      <c r="A110" s="35" t="s">
        <v>103</v>
      </c>
      <c r="B110" s="37">
        <v>201192</v>
      </c>
      <c r="C110" s="13">
        <v>201192</v>
      </c>
      <c r="D110" s="21">
        <f t="shared" si="1"/>
        <v>4207.5282999999999</v>
      </c>
    </row>
    <row r="111" spans="1:4" x14ac:dyDescent="0.3">
      <c r="A111" s="35" t="s">
        <v>130</v>
      </c>
      <c r="B111" s="37">
        <v>176103</v>
      </c>
      <c r="C111" s="13">
        <v>176103</v>
      </c>
      <c r="D111" s="21">
        <f t="shared" si="1"/>
        <v>3682.8420000000001</v>
      </c>
    </row>
    <row r="112" spans="1:4" x14ac:dyDescent="0.3">
      <c r="A112" s="35" t="s">
        <v>54</v>
      </c>
      <c r="B112" s="37">
        <v>206652</v>
      </c>
      <c r="C112" s="13">
        <v>206652</v>
      </c>
      <c r="D112" s="21">
        <f t="shared" si="1"/>
        <v>4321.7133000000003</v>
      </c>
    </row>
    <row r="113" spans="1:4" x14ac:dyDescent="0.3">
      <c r="A113" s="35" t="s">
        <v>144</v>
      </c>
      <c r="B113" s="37">
        <v>194086</v>
      </c>
      <c r="C113" s="13">
        <v>194086</v>
      </c>
      <c r="D113" s="21">
        <f t="shared" si="1"/>
        <v>4058.9205000000002</v>
      </c>
    </row>
    <row r="114" spans="1:4" x14ac:dyDescent="0.3">
      <c r="A114" s="35" t="s">
        <v>84</v>
      </c>
      <c r="B114" s="37">
        <v>194287</v>
      </c>
      <c r="C114" s="13">
        <v>194287</v>
      </c>
      <c r="D114" s="21">
        <f t="shared" si="1"/>
        <v>4063.1239999999998</v>
      </c>
    </row>
    <row r="115" spans="1:4" x14ac:dyDescent="0.3">
      <c r="A115" s="35" t="s">
        <v>663</v>
      </c>
      <c r="B115" s="37">
        <v>220642</v>
      </c>
      <c r="C115" s="13">
        <v>220642</v>
      </c>
      <c r="D115" s="21">
        <f t="shared" si="1"/>
        <v>4614.2861000000003</v>
      </c>
    </row>
    <row r="116" spans="1:4" x14ac:dyDescent="0.3">
      <c r="A116" s="35" t="s">
        <v>36</v>
      </c>
      <c r="B116" s="37">
        <v>214068</v>
      </c>
      <c r="C116" s="13">
        <v>214068</v>
      </c>
      <c r="D116" s="21">
        <f t="shared" si="1"/>
        <v>4476.8041000000003</v>
      </c>
    </row>
    <row r="117" spans="1:4" x14ac:dyDescent="0.3">
      <c r="A117" s="35" t="s">
        <v>75</v>
      </c>
      <c r="B117" s="37">
        <v>196123</v>
      </c>
      <c r="C117" s="13">
        <v>196123</v>
      </c>
      <c r="D117" s="21">
        <f t="shared" si="1"/>
        <v>4101.5203000000001</v>
      </c>
    </row>
    <row r="118" spans="1:4" x14ac:dyDescent="0.3">
      <c r="A118" s="35" t="s">
        <v>652</v>
      </c>
      <c r="B118" s="37">
        <v>170733</v>
      </c>
      <c r="C118" s="13">
        <v>170733</v>
      </c>
      <c r="D118" s="21">
        <f t="shared" si="1"/>
        <v>3570.5392000000002</v>
      </c>
    </row>
    <row r="119" spans="1:4" x14ac:dyDescent="0.3">
      <c r="A119" s="35" t="s">
        <v>43</v>
      </c>
      <c r="B119" s="37">
        <v>175439</v>
      </c>
      <c r="C119" s="13">
        <v>175439</v>
      </c>
      <c r="D119" s="21">
        <f t="shared" si="1"/>
        <v>3668.9558000000002</v>
      </c>
    </row>
    <row r="120" spans="1:4" x14ac:dyDescent="0.3">
      <c r="A120" s="35" t="s">
        <v>79</v>
      </c>
      <c r="B120" s="37">
        <v>201183</v>
      </c>
      <c r="C120" s="13">
        <v>201183</v>
      </c>
      <c r="D120" s="21">
        <f t="shared" si="1"/>
        <v>4207.3401000000003</v>
      </c>
    </row>
    <row r="121" spans="1:4" x14ac:dyDescent="0.3">
      <c r="A121" s="35" t="s">
        <v>143</v>
      </c>
      <c r="B121" s="37">
        <v>212288</v>
      </c>
      <c r="C121" s="13">
        <v>212288</v>
      </c>
      <c r="D121" s="21">
        <f t="shared" si="1"/>
        <v>4439.5789000000004</v>
      </c>
    </row>
    <row r="122" spans="1:4" x14ac:dyDescent="0.3">
      <c r="A122" s="35" t="s">
        <v>64</v>
      </c>
      <c r="B122" s="37">
        <v>180570</v>
      </c>
      <c r="C122" s="13">
        <v>180570</v>
      </c>
      <c r="D122" s="21">
        <f t="shared" si="1"/>
        <v>3776.2604000000001</v>
      </c>
    </row>
    <row r="123" spans="1:4" x14ac:dyDescent="0.3">
      <c r="A123" s="35" t="s">
        <v>163</v>
      </c>
      <c r="B123" s="37">
        <v>203584</v>
      </c>
      <c r="C123" s="13">
        <v>203584</v>
      </c>
      <c r="D123" s="21">
        <f t="shared" si="1"/>
        <v>4257.5522000000001</v>
      </c>
    </row>
    <row r="124" spans="1:4" x14ac:dyDescent="0.3">
      <c r="A124" s="35" t="s">
        <v>123</v>
      </c>
      <c r="B124" s="37">
        <v>191364</v>
      </c>
      <c r="C124" s="13">
        <v>191364</v>
      </c>
      <c r="D124" s="21">
        <f t="shared" si="1"/>
        <v>4001.9953</v>
      </c>
    </row>
    <row r="125" spans="1:4" x14ac:dyDescent="0.3">
      <c r="A125" s="35" t="s">
        <v>117</v>
      </c>
      <c r="B125" s="37">
        <v>194113</v>
      </c>
      <c r="C125" s="13">
        <v>194113</v>
      </c>
      <c r="D125" s="21">
        <f t="shared" si="1"/>
        <v>4059.4852000000001</v>
      </c>
    </row>
    <row r="126" spans="1:4" x14ac:dyDescent="0.3">
      <c r="A126" s="35" t="s">
        <v>115</v>
      </c>
      <c r="B126" s="37">
        <v>211714</v>
      </c>
      <c r="C126" s="13">
        <v>211714</v>
      </c>
      <c r="D126" s="21">
        <f t="shared" si="1"/>
        <v>4427.5748999999996</v>
      </c>
    </row>
    <row r="127" spans="1:4" x14ac:dyDescent="0.3">
      <c r="A127" s="35" t="s">
        <v>100</v>
      </c>
      <c r="B127" s="37">
        <v>182823</v>
      </c>
      <c r="C127" s="13">
        <v>182823</v>
      </c>
      <c r="D127" s="21">
        <f t="shared" si="1"/>
        <v>3823.3773999999999</v>
      </c>
    </row>
    <row r="128" spans="1:4" x14ac:dyDescent="0.3">
      <c r="A128" s="35" t="s">
        <v>82</v>
      </c>
      <c r="B128" s="37">
        <v>194236</v>
      </c>
      <c r="C128" s="13">
        <v>194236</v>
      </c>
      <c r="D128" s="21">
        <f t="shared" si="1"/>
        <v>4062.0574999999999</v>
      </c>
    </row>
    <row r="129" spans="1:4" x14ac:dyDescent="0.3">
      <c r="A129" s="35" t="s">
        <v>77</v>
      </c>
      <c r="B129" s="37">
        <v>229493</v>
      </c>
      <c r="C129" s="13">
        <v>229493</v>
      </c>
      <c r="D129" s="21">
        <f t="shared" si="1"/>
        <v>4799.3870999999999</v>
      </c>
    </row>
    <row r="130" spans="1:4" x14ac:dyDescent="0.3">
      <c r="A130" s="35" t="s">
        <v>74</v>
      </c>
      <c r="B130" s="37">
        <v>197158</v>
      </c>
      <c r="C130" s="13">
        <v>197158</v>
      </c>
      <c r="D130" s="21">
        <f t="shared" si="1"/>
        <v>4123.1652999999997</v>
      </c>
    </row>
    <row r="131" spans="1:4" x14ac:dyDescent="0.3">
      <c r="A131" s="35" t="s">
        <v>31</v>
      </c>
      <c r="B131" s="37">
        <v>203189</v>
      </c>
      <c r="C131" s="13">
        <v>203189</v>
      </c>
      <c r="D131" s="21">
        <f t="shared" si="1"/>
        <v>4249.2915999999996</v>
      </c>
    </row>
    <row r="132" spans="1:4" x14ac:dyDescent="0.3">
      <c r="A132" s="35" t="s">
        <v>24</v>
      </c>
      <c r="B132" s="37">
        <v>214368</v>
      </c>
      <c r="C132" s="13">
        <v>214368</v>
      </c>
      <c r="D132" s="21">
        <f t="shared" si="1"/>
        <v>4483.0780000000004</v>
      </c>
    </row>
    <row r="133" spans="1:4" x14ac:dyDescent="0.3">
      <c r="A133" s="35" t="s">
        <v>122</v>
      </c>
      <c r="B133" s="37">
        <v>167644</v>
      </c>
      <c r="C133" s="13">
        <v>167644</v>
      </c>
      <c r="D133" s="21">
        <f t="shared" ref="D133:D148" si="2">ROUND(C133*2.0913%,4)</f>
        <v>3505.9389999999999</v>
      </c>
    </row>
    <row r="134" spans="1:4" x14ac:dyDescent="0.3">
      <c r="A134" s="35" t="s">
        <v>50</v>
      </c>
      <c r="B134" s="37">
        <v>167694</v>
      </c>
      <c r="C134" s="13">
        <v>167694</v>
      </c>
      <c r="D134" s="21">
        <f t="shared" si="2"/>
        <v>3506.9845999999998</v>
      </c>
    </row>
    <row r="135" spans="1:4" x14ac:dyDescent="0.3">
      <c r="A135" s="35" t="s">
        <v>657</v>
      </c>
      <c r="B135" s="37">
        <v>164791</v>
      </c>
      <c r="C135" s="13">
        <v>164791</v>
      </c>
      <c r="D135" s="21">
        <f t="shared" si="2"/>
        <v>3446.2741999999998</v>
      </c>
    </row>
    <row r="136" spans="1:4" x14ac:dyDescent="0.3">
      <c r="A136" s="35" t="s">
        <v>73</v>
      </c>
      <c r="B136" s="37">
        <v>198962</v>
      </c>
      <c r="C136" s="13">
        <v>198962</v>
      </c>
      <c r="D136" s="21">
        <f t="shared" si="2"/>
        <v>4160.8923000000004</v>
      </c>
    </row>
    <row r="137" spans="1:4" x14ac:dyDescent="0.3">
      <c r="A137" s="35" t="s">
        <v>160</v>
      </c>
      <c r="B137" s="37">
        <v>200798</v>
      </c>
      <c r="C137" s="13">
        <v>200798</v>
      </c>
      <c r="D137" s="21">
        <f t="shared" si="2"/>
        <v>4199.2885999999999</v>
      </c>
    </row>
    <row r="138" spans="1:4" x14ac:dyDescent="0.3">
      <c r="A138" s="35" t="s">
        <v>158</v>
      </c>
      <c r="B138" s="37">
        <v>187948</v>
      </c>
      <c r="C138" s="13">
        <v>187948</v>
      </c>
      <c r="D138" s="21">
        <f t="shared" si="2"/>
        <v>3930.5565000000001</v>
      </c>
    </row>
    <row r="139" spans="1:4" x14ac:dyDescent="0.3">
      <c r="A139" s="35" t="s">
        <v>162</v>
      </c>
      <c r="B139" s="37">
        <v>208543</v>
      </c>
      <c r="C139" s="13">
        <v>208543</v>
      </c>
      <c r="D139" s="21">
        <f t="shared" si="2"/>
        <v>4361.2597999999998</v>
      </c>
    </row>
    <row r="140" spans="1:4" x14ac:dyDescent="0.3">
      <c r="A140" s="35" t="s">
        <v>72</v>
      </c>
      <c r="B140" s="37">
        <v>185377</v>
      </c>
      <c r="C140" s="13">
        <v>185377</v>
      </c>
      <c r="D140" s="21">
        <f t="shared" si="2"/>
        <v>3876.7892000000002</v>
      </c>
    </row>
    <row r="141" spans="1:4" x14ac:dyDescent="0.3">
      <c r="A141" s="35" t="s">
        <v>113</v>
      </c>
      <c r="B141" s="37">
        <v>172205</v>
      </c>
      <c r="C141" s="13">
        <v>172205</v>
      </c>
      <c r="D141" s="21">
        <f t="shared" si="2"/>
        <v>3601.3231999999998</v>
      </c>
    </row>
    <row r="142" spans="1:4" x14ac:dyDescent="0.3">
      <c r="A142" s="35" t="s">
        <v>98</v>
      </c>
      <c r="B142" s="37">
        <v>218083</v>
      </c>
      <c r="C142" s="13">
        <v>218083</v>
      </c>
      <c r="D142" s="21">
        <f t="shared" si="2"/>
        <v>4560.7698</v>
      </c>
    </row>
    <row r="143" spans="1:4" x14ac:dyDescent="0.3">
      <c r="A143" s="35" t="s">
        <v>650</v>
      </c>
      <c r="B143" s="37">
        <v>226658</v>
      </c>
      <c r="C143" s="13">
        <v>226658</v>
      </c>
      <c r="D143" s="21">
        <f t="shared" si="2"/>
        <v>4740.0987999999998</v>
      </c>
    </row>
    <row r="144" spans="1:4" x14ac:dyDescent="0.3">
      <c r="A144" s="35" t="s">
        <v>173</v>
      </c>
      <c r="B144" s="37"/>
      <c r="D144" s="21">
        <f t="shared" si="2"/>
        <v>0</v>
      </c>
    </row>
    <row r="145" spans="1:4" x14ac:dyDescent="0.3">
      <c r="A145" s="38" t="s">
        <v>174</v>
      </c>
      <c r="B145" s="40">
        <v>196164.8205128205</v>
      </c>
      <c r="D145" s="21">
        <f t="shared" si="2"/>
        <v>0</v>
      </c>
    </row>
    <row r="146" spans="1:4" x14ac:dyDescent="0.3">
      <c r="A146" s="16" t="s">
        <v>672</v>
      </c>
      <c r="B146" s="17">
        <f>SUM(B4:B143)</f>
        <v>27503768</v>
      </c>
      <c r="D146" s="21">
        <f t="shared" si="2"/>
        <v>0</v>
      </c>
    </row>
    <row r="147" spans="1:4" x14ac:dyDescent="0.3">
      <c r="A147" s="16" t="s">
        <v>671</v>
      </c>
      <c r="B147" s="17">
        <v>575175</v>
      </c>
      <c r="D147" s="21">
        <f t="shared" si="2"/>
        <v>0</v>
      </c>
    </row>
    <row r="148" spans="1:4" x14ac:dyDescent="0.3">
      <c r="B148" s="18">
        <f>+B147/B146</f>
        <v>2.0912589140513402E-2</v>
      </c>
      <c r="D148" s="21">
        <f t="shared" si="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71"/>
  <sheetViews>
    <sheetView topLeftCell="B1" zoomScale="115" zoomScaleNormal="115" workbookViewId="0">
      <pane xSplit="2" topLeftCell="D1" activePane="topRight" state="frozen"/>
      <selection activeCell="B1" sqref="B1"/>
      <selection pane="topRight" activeCell="D7" sqref="D7"/>
    </sheetView>
  </sheetViews>
  <sheetFormatPr defaultRowHeight="14.4" x14ac:dyDescent="0.3"/>
  <cols>
    <col min="1" max="1" width="16.44140625" bestFit="1" customWidth="1"/>
    <col min="2" max="2" width="8.109375" bestFit="1" customWidth="1"/>
    <col min="3" max="3" width="23.44140625" bestFit="1" customWidth="1"/>
    <col min="4" max="4" width="23.44140625" customWidth="1"/>
    <col min="5" max="5" width="10" style="3" bestFit="1" customWidth="1"/>
    <col min="6" max="6" width="45.88671875" customWidth="1"/>
    <col min="7" max="7" width="8.109375" hidden="1" customWidth="1"/>
    <col min="8" max="8" width="4.5546875" hidden="1" customWidth="1"/>
    <col min="9" max="9" width="10.5546875" hidden="1" customWidth="1"/>
    <col min="10" max="10" width="9.33203125" customWidth="1"/>
    <col min="11" max="11" width="10.44140625" customWidth="1"/>
    <col min="12" max="12" width="10.5546875" bestFit="1" customWidth="1"/>
    <col min="13" max="13" width="8.109375" bestFit="1" customWidth="1"/>
    <col min="14" max="14" width="10.5546875" bestFit="1" customWidth="1"/>
    <col min="15" max="15" width="17.5546875" bestFit="1" customWidth="1"/>
    <col min="16" max="17" width="17.5546875" customWidth="1"/>
    <col min="18" max="18" width="17.5546875" style="20" customWidth="1"/>
    <col min="19" max="19" width="17.5546875" bestFit="1" customWidth="1"/>
  </cols>
  <sheetData>
    <row r="1" spans="1:21" x14ac:dyDescent="0.3">
      <c r="A1" s="1" t="s">
        <v>0</v>
      </c>
      <c r="B1" s="1" t="s">
        <v>1</v>
      </c>
      <c r="C1" s="1" t="s">
        <v>2</v>
      </c>
      <c r="D1" s="1" t="s">
        <v>664</v>
      </c>
      <c r="E1" s="2" t="s">
        <v>647</v>
      </c>
      <c r="F1" s="1" t="s">
        <v>3</v>
      </c>
      <c r="G1" s="1" t="s">
        <v>4</v>
      </c>
      <c r="H1" s="1" t="s">
        <v>5</v>
      </c>
      <c r="I1" s="1" t="s">
        <v>6</v>
      </c>
      <c r="J1" s="1" t="s">
        <v>7</v>
      </c>
      <c r="K1" s="1" t="s">
        <v>171</v>
      </c>
      <c r="L1" s="1" t="s">
        <v>8</v>
      </c>
      <c r="M1" s="1" t="s">
        <v>9</v>
      </c>
      <c r="N1" t="s">
        <v>10</v>
      </c>
      <c r="O1" s="1" t="s">
        <v>11</v>
      </c>
      <c r="P1" s="1" t="s">
        <v>674</v>
      </c>
      <c r="Q1" s="1" t="s">
        <v>675</v>
      </c>
      <c r="R1" s="25" t="s">
        <v>673</v>
      </c>
      <c r="S1" s="1" t="s">
        <v>12</v>
      </c>
    </row>
    <row r="2" spans="1:21" x14ac:dyDescent="0.3">
      <c r="A2" t="s">
        <v>13</v>
      </c>
      <c r="B2">
        <v>1</v>
      </c>
      <c r="C2" t="s">
        <v>14</v>
      </c>
      <c r="D2" t="str">
        <f>VLOOKUP(C2,[1]Sheet2!$A$4:$B$143,2,0)</f>
        <v>Kasaragod</v>
      </c>
      <c r="E2" s="3">
        <v>1</v>
      </c>
      <c r="F2" t="s">
        <v>180</v>
      </c>
      <c r="G2" t="s">
        <v>15</v>
      </c>
      <c r="H2">
        <v>43</v>
      </c>
      <c r="I2" t="s">
        <v>8</v>
      </c>
      <c r="J2" t="s">
        <v>16</v>
      </c>
      <c r="K2" t="str">
        <f>VLOOKUP(J2,Alliance!$A$2:$B$30,2,0)</f>
        <v>UDF</v>
      </c>
      <c r="L2">
        <v>65190</v>
      </c>
      <c r="M2">
        <v>568</v>
      </c>
      <c r="N2">
        <v>65758</v>
      </c>
      <c r="O2">
        <v>0.38140000000000002</v>
      </c>
      <c r="P2">
        <f>_xlfn.CEILING.MATH(VLOOKUP(C2,'New voters'!A:D,4,0))</f>
        <v>4637</v>
      </c>
      <c r="Q2">
        <f>_xlfn.CEILING.MATH(P2*O2)</f>
        <v>1769</v>
      </c>
      <c r="R2">
        <f>+R4*0.8</f>
        <v>3251.1200000000003</v>
      </c>
      <c r="S2">
        <v>221711</v>
      </c>
    </row>
    <row r="3" spans="1:21" x14ac:dyDescent="0.3">
      <c r="A3" t="s">
        <v>13</v>
      </c>
      <c r="B3">
        <v>1</v>
      </c>
      <c r="C3" t="s">
        <v>14</v>
      </c>
      <c r="D3" t="str">
        <f>VLOOKUP(C3,[1]Sheet2!$A$4:$B$143,2,0)</f>
        <v>Kasaragod</v>
      </c>
      <c r="E3" s="3">
        <v>2</v>
      </c>
      <c r="F3" t="s">
        <v>181</v>
      </c>
      <c r="G3" t="s">
        <v>15</v>
      </c>
      <c r="H3">
        <v>51</v>
      </c>
      <c r="I3" t="s">
        <v>8</v>
      </c>
      <c r="J3" t="s">
        <v>17</v>
      </c>
      <c r="K3" t="str">
        <f>VLOOKUP(J3,Alliance!$A$2:$B$30,2,0)</f>
        <v>NDA</v>
      </c>
      <c r="L3">
        <v>64000</v>
      </c>
      <c r="M3">
        <v>1013</v>
      </c>
      <c r="N3">
        <v>65013</v>
      </c>
      <c r="O3">
        <v>0.377</v>
      </c>
      <c r="P3">
        <f>_xlfn.CEILING.MATH(VLOOKUP(C3,'New voters'!A:D,4,0))</f>
        <v>4637</v>
      </c>
      <c r="Q3">
        <f t="shared" ref="Q3:Q66" si="0">_xlfn.CEILING.MATH(P3*O3)</f>
        <v>1749</v>
      </c>
      <c r="R3">
        <f>+R4*0.2</f>
        <v>812.78000000000009</v>
      </c>
      <c r="S3">
        <v>221711</v>
      </c>
    </row>
    <row r="4" spans="1:21" x14ac:dyDescent="0.3">
      <c r="A4" t="s">
        <v>13</v>
      </c>
      <c r="B4">
        <v>1</v>
      </c>
      <c r="C4" t="s">
        <v>14</v>
      </c>
      <c r="D4" t="str">
        <f>VLOOKUP(C4,[1]Sheet2!$A$4:$B$143,2,0)</f>
        <v>Kasaragod</v>
      </c>
      <c r="E4" s="3">
        <v>3</v>
      </c>
      <c r="F4" t="s">
        <v>182</v>
      </c>
      <c r="G4" t="s">
        <v>15</v>
      </c>
      <c r="H4">
        <v>54</v>
      </c>
      <c r="I4" t="s">
        <v>8</v>
      </c>
      <c r="J4" t="s">
        <v>18</v>
      </c>
      <c r="K4" t="str">
        <f>VLOOKUP(J4,Alliance!$A$2:$B$30,2,0)</f>
        <v>LDF</v>
      </c>
      <c r="L4">
        <v>40098</v>
      </c>
      <c r="M4">
        <v>541</v>
      </c>
      <c r="N4">
        <v>40639</v>
      </c>
      <c r="O4">
        <v>0.23569999999999999</v>
      </c>
      <c r="P4">
        <f>_xlfn.CEILING.MATH(VLOOKUP(C4,'New voters'!A:D,4,0))</f>
        <v>4637</v>
      </c>
      <c r="Q4">
        <f t="shared" si="0"/>
        <v>1093</v>
      </c>
      <c r="R4" s="20">
        <f t="shared" ref="R4:R66" si="1">IF(K4="LDF",N4*0.1,0)</f>
        <v>4063.9</v>
      </c>
      <c r="S4">
        <v>221711</v>
      </c>
      <c r="U4">
        <f>+N4*0.9</f>
        <v>36575.1</v>
      </c>
    </row>
    <row r="5" spans="1:21" x14ac:dyDescent="0.3">
      <c r="A5" t="s">
        <v>13</v>
      </c>
      <c r="B5">
        <v>2</v>
      </c>
      <c r="C5" t="s">
        <v>21</v>
      </c>
      <c r="D5" t="str">
        <f>VLOOKUP(C5,[1]Sheet2!$A$4:$B$143,2,0)</f>
        <v>Kasaragod</v>
      </c>
      <c r="E5" s="3">
        <v>1</v>
      </c>
      <c r="F5" t="s">
        <v>183</v>
      </c>
      <c r="G5" t="s">
        <v>15</v>
      </c>
      <c r="H5">
        <v>67</v>
      </c>
      <c r="I5" t="s">
        <v>8</v>
      </c>
      <c r="J5" t="s">
        <v>16</v>
      </c>
      <c r="K5" t="str">
        <f>VLOOKUP(J5,Alliance!$A$2:$B$30,2,0)</f>
        <v>UDF</v>
      </c>
      <c r="L5">
        <v>62824</v>
      </c>
      <c r="M5">
        <v>472</v>
      </c>
      <c r="N5">
        <v>63296</v>
      </c>
      <c r="O5">
        <v>0.43799999999999994</v>
      </c>
      <c r="P5">
        <f>_xlfn.CEILING.MATH(VLOOKUP(C5,'New voters'!A:D,4,0))</f>
        <v>4222</v>
      </c>
      <c r="Q5">
        <f t="shared" si="0"/>
        <v>1850</v>
      </c>
      <c r="R5">
        <f>+R7*0.8</f>
        <v>2265.84</v>
      </c>
      <c r="S5">
        <v>201863</v>
      </c>
    </row>
    <row r="6" spans="1:21" x14ac:dyDescent="0.3">
      <c r="A6" t="s">
        <v>13</v>
      </c>
      <c r="B6">
        <v>2</v>
      </c>
      <c r="C6" t="s">
        <v>21</v>
      </c>
      <c r="D6" t="str">
        <f>VLOOKUP(C6,[1]Sheet2!$A$4:$B$143,2,0)</f>
        <v>Kasaragod</v>
      </c>
      <c r="E6" s="3">
        <v>2</v>
      </c>
      <c r="F6" t="s">
        <v>184</v>
      </c>
      <c r="G6" t="s">
        <v>15</v>
      </c>
      <c r="H6">
        <v>45</v>
      </c>
      <c r="I6" t="s">
        <v>8</v>
      </c>
      <c r="J6" t="s">
        <v>17</v>
      </c>
      <c r="K6" t="str">
        <f>VLOOKUP(J6,Alliance!$A$2:$B$30,2,0)</f>
        <v>NDA</v>
      </c>
      <c r="L6">
        <v>49737</v>
      </c>
      <c r="M6">
        <v>658</v>
      </c>
      <c r="N6">
        <v>50395</v>
      </c>
      <c r="O6">
        <v>0.3488</v>
      </c>
      <c r="P6">
        <f>_xlfn.CEILING.MATH(VLOOKUP(C6,'New voters'!A:D,4,0))</f>
        <v>4222</v>
      </c>
      <c r="Q6">
        <f t="shared" si="0"/>
        <v>1473</v>
      </c>
      <c r="R6">
        <f>R7*0.2</f>
        <v>566.46</v>
      </c>
      <c r="S6">
        <v>201863</v>
      </c>
    </row>
    <row r="7" spans="1:21" x14ac:dyDescent="0.3">
      <c r="A7" t="s">
        <v>13</v>
      </c>
      <c r="B7">
        <v>2</v>
      </c>
      <c r="C7" t="s">
        <v>21</v>
      </c>
      <c r="D7" t="str">
        <f>VLOOKUP(C7,[1]Sheet2!$A$4:$B$143,2,0)</f>
        <v>Kasaragod</v>
      </c>
      <c r="E7" s="3">
        <v>3</v>
      </c>
      <c r="F7" t="s">
        <v>185</v>
      </c>
      <c r="G7" t="s">
        <v>15</v>
      </c>
      <c r="H7">
        <v>55</v>
      </c>
      <c r="I7" t="s">
        <v>8</v>
      </c>
      <c r="J7" t="s">
        <v>22</v>
      </c>
      <c r="K7" t="str">
        <f>VLOOKUP(J7,Alliance!$A$2:$B$30,2,0)</f>
        <v>LDF</v>
      </c>
      <c r="L7">
        <v>28028</v>
      </c>
      <c r="M7">
        <v>295</v>
      </c>
      <c r="N7">
        <v>28323</v>
      </c>
      <c r="O7">
        <v>0.19600000000000001</v>
      </c>
      <c r="P7">
        <f>_xlfn.CEILING.MATH(VLOOKUP(C7,'New voters'!A:D,4,0))</f>
        <v>4222</v>
      </c>
      <c r="Q7">
        <f t="shared" si="0"/>
        <v>828</v>
      </c>
      <c r="R7" s="20">
        <f t="shared" si="1"/>
        <v>2832.3</v>
      </c>
      <c r="S7">
        <v>201863</v>
      </c>
    </row>
    <row r="8" spans="1:21" x14ac:dyDescent="0.3">
      <c r="A8" t="s">
        <v>13</v>
      </c>
      <c r="B8">
        <v>3</v>
      </c>
      <c r="C8" t="s">
        <v>24</v>
      </c>
      <c r="D8" t="str">
        <f>VLOOKUP(C8,[1]Sheet2!$A$4:$B$143,2,0)</f>
        <v>Kasaragod</v>
      </c>
      <c r="E8" s="3">
        <v>1</v>
      </c>
      <c r="F8" t="s">
        <v>186</v>
      </c>
      <c r="G8" t="s">
        <v>15</v>
      </c>
      <c r="H8">
        <v>61</v>
      </c>
      <c r="I8" t="s">
        <v>8</v>
      </c>
      <c r="J8" t="s">
        <v>18</v>
      </c>
      <c r="K8" t="str">
        <f>VLOOKUP(J8,Alliance!$A$2:$B$30,2,0)</f>
        <v>LDF</v>
      </c>
      <c r="L8">
        <v>76733</v>
      </c>
      <c r="M8">
        <v>1931</v>
      </c>
      <c r="N8">
        <v>78664</v>
      </c>
      <c r="O8">
        <v>0.4758</v>
      </c>
      <c r="P8">
        <f>_xlfn.CEILING.MATH(VLOOKUP(C8,'New voters'!A:D,4,0))</f>
        <v>4484</v>
      </c>
      <c r="Q8">
        <f t="shared" si="0"/>
        <v>2134</v>
      </c>
      <c r="R8" s="20">
        <f t="shared" si="1"/>
        <v>7866.4000000000005</v>
      </c>
      <c r="S8">
        <v>214368</v>
      </c>
    </row>
    <row r="9" spans="1:21" x14ac:dyDescent="0.3">
      <c r="A9" t="s">
        <v>13</v>
      </c>
      <c r="B9">
        <v>3</v>
      </c>
      <c r="C9" t="s">
        <v>24</v>
      </c>
      <c r="D9" t="str">
        <f>VLOOKUP(C9,[1]Sheet2!$A$4:$B$143,2,0)</f>
        <v>Kasaragod</v>
      </c>
      <c r="E9" s="3">
        <v>2</v>
      </c>
      <c r="F9" t="s">
        <v>187</v>
      </c>
      <c r="G9" t="s">
        <v>15</v>
      </c>
      <c r="H9">
        <v>49</v>
      </c>
      <c r="I9" t="s">
        <v>8</v>
      </c>
      <c r="J9" t="s">
        <v>25</v>
      </c>
      <c r="K9" t="str">
        <f>VLOOKUP(J9,Alliance!$A$2:$B$30,2,0)</f>
        <v>UDF</v>
      </c>
      <c r="L9">
        <v>64117</v>
      </c>
      <c r="M9">
        <v>1225</v>
      </c>
      <c r="N9">
        <v>65342</v>
      </c>
      <c r="O9">
        <v>0.39520000000000005</v>
      </c>
      <c r="P9">
        <f>_xlfn.CEILING.MATH(VLOOKUP(C9,'New voters'!A:D,4,0))</f>
        <v>4484</v>
      </c>
      <c r="Q9">
        <f t="shared" si="0"/>
        <v>1773</v>
      </c>
      <c r="R9">
        <f>+R8*0.8</f>
        <v>6293.1200000000008</v>
      </c>
      <c r="S9">
        <v>214368</v>
      </c>
    </row>
    <row r="10" spans="1:21" x14ac:dyDescent="0.3">
      <c r="A10" t="s">
        <v>13</v>
      </c>
      <c r="B10">
        <v>3</v>
      </c>
      <c r="C10" t="s">
        <v>24</v>
      </c>
      <c r="D10" t="str">
        <f>VLOOKUP(C10,[1]Sheet2!$A$4:$B$143,2,0)</f>
        <v>Kasaragod</v>
      </c>
      <c r="E10" s="3">
        <v>3</v>
      </c>
      <c r="F10" t="s">
        <v>188</v>
      </c>
      <c r="G10" t="s">
        <v>15</v>
      </c>
      <c r="H10">
        <v>53</v>
      </c>
      <c r="I10" t="s">
        <v>8</v>
      </c>
      <c r="J10" t="s">
        <v>17</v>
      </c>
      <c r="K10" t="str">
        <f>VLOOKUP(J10,Alliance!$A$2:$B$30,2,0)</f>
        <v>NDA</v>
      </c>
      <c r="L10">
        <v>19978</v>
      </c>
      <c r="M10">
        <v>382</v>
      </c>
      <c r="N10">
        <v>20360</v>
      </c>
      <c r="O10">
        <v>0.1231</v>
      </c>
      <c r="P10">
        <f>_xlfn.CEILING.MATH(VLOOKUP(C10,'New voters'!A:D,4,0))</f>
        <v>4484</v>
      </c>
      <c r="Q10">
        <f t="shared" si="0"/>
        <v>552</v>
      </c>
      <c r="R10">
        <f>R8*0.2</f>
        <v>1573.2800000000002</v>
      </c>
      <c r="S10">
        <v>214368</v>
      </c>
    </row>
    <row r="11" spans="1:21" x14ac:dyDescent="0.3">
      <c r="A11" t="s">
        <v>13</v>
      </c>
      <c r="B11">
        <v>4</v>
      </c>
      <c r="C11" t="s">
        <v>27</v>
      </c>
      <c r="D11" t="str">
        <f>VLOOKUP(C11,[1]Sheet2!$A$4:$B$143,2,0)</f>
        <v>Kasaragod</v>
      </c>
      <c r="E11" s="3">
        <v>1</v>
      </c>
      <c r="F11" t="s">
        <v>189</v>
      </c>
      <c r="G11" t="s">
        <v>15</v>
      </c>
      <c r="H11">
        <v>72</v>
      </c>
      <c r="I11" t="s">
        <v>8</v>
      </c>
      <c r="J11" t="s">
        <v>28</v>
      </c>
      <c r="K11" t="str">
        <f>VLOOKUP(J11,Alliance!$A$2:$B$30,2,0)</f>
        <v>LDF</v>
      </c>
      <c r="L11">
        <v>82189</v>
      </c>
      <c r="M11">
        <v>2426</v>
      </c>
      <c r="N11">
        <v>84615</v>
      </c>
      <c r="O11">
        <v>0.50719999999999998</v>
      </c>
      <c r="P11">
        <f>_xlfn.CEILING.MATH(VLOOKUP(C11,'New voters'!A:D,4,0))</f>
        <v>4577</v>
      </c>
      <c r="Q11">
        <f t="shared" si="0"/>
        <v>2322</v>
      </c>
      <c r="R11" s="20">
        <f t="shared" si="1"/>
        <v>8461.5</v>
      </c>
      <c r="S11">
        <v>218836</v>
      </c>
    </row>
    <row r="12" spans="1:21" x14ac:dyDescent="0.3">
      <c r="A12" t="s">
        <v>13</v>
      </c>
      <c r="B12">
        <v>4</v>
      </c>
      <c r="C12" t="s">
        <v>27</v>
      </c>
      <c r="D12" t="str">
        <f>VLOOKUP(C12,[1]Sheet2!$A$4:$B$143,2,0)</f>
        <v>Kasaragod</v>
      </c>
      <c r="E12" s="3">
        <v>2</v>
      </c>
      <c r="F12" t="s">
        <v>190</v>
      </c>
      <c r="G12" t="s">
        <v>15</v>
      </c>
      <c r="H12">
        <v>44</v>
      </c>
      <c r="I12" t="s">
        <v>8</v>
      </c>
      <c r="J12" t="s">
        <v>25</v>
      </c>
      <c r="K12" t="str">
        <f>VLOOKUP(J12,Alliance!$A$2:$B$30,2,0)</f>
        <v>UDF</v>
      </c>
      <c r="L12">
        <v>56112</v>
      </c>
      <c r="M12">
        <v>1364</v>
      </c>
      <c r="N12">
        <v>57476</v>
      </c>
      <c r="O12">
        <v>0.34450000000000003</v>
      </c>
      <c r="P12">
        <f>_xlfn.CEILING.MATH(VLOOKUP(C12,'New voters'!A:D,4,0))</f>
        <v>4577</v>
      </c>
      <c r="Q12">
        <f t="shared" si="0"/>
        <v>1577</v>
      </c>
      <c r="R12">
        <f>+R11*0.8</f>
        <v>6769.2000000000007</v>
      </c>
      <c r="S12">
        <v>218836</v>
      </c>
    </row>
    <row r="13" spans="1:21" x14ac:dyDescent="0.3">
      <c r="A13" t="s">
        <v>13</v>
      </c>
      <c r="B13">
        <v>4</v>
      </c>
      <c r="C13" t="s">
        <v>27</v>
      </c>
      <c r="D13" t="str">
        <f>VLOOKUP(C13,[1]Sheet2!$A$4:$B$143,2,0)</f>
        <v>Kasaragod</v>
      </c>
      <c r="E13" s="3">
        <v>3</v>
      </c>
      <c r="F13" t="s">
        <v>191</v>
      </c>
      <c r="G13" t="s">
        <v>15</v>
      </c>
      <c r="H13">
        <v>53</v>
      </c>
      <c r="I13" t="s">
        <v>8</v>
      </c>
      <c r="J13" t="s">
        <v>17</v>
      </c>
      <c r="K13" t="str">
        <f>VLOOKUP(J13,Alliance!$A$2:$B$30,2,0)</f>
        <v>NDA</v>
      </c>
      <c r="L13">
        <v>21119</v>
      </c>
      <c r="M13">
        <v>451</v>
      </c>
      <c r="N13">
        <v>21570</v>
      </c>
      <c r="O13">
        <v>0.1293</v>
      </c>
      <c r="P13">
        <f>_xlfn.CEILING.MATH(VLOOKUP(C13,'New voters'!A:D,4,0))</f>
        <v>4577</v>
      </c>
      <c r="Q13">
        <f t="shared" si="0"/>
        <v>592</v>
      </c>
      <c r="R13">
        <f>R11*0.2</f>
        <v>1692.3000000000002</v>
      </c>
      <c r="S13">
        <v>218836</v>
      </c>
    </row>
    <row r="14" spans="1:21" x14ac:dyDescent="0.3">
      <c r="A14" t="s">
        <v>13</v>
      </c>
      <c r="B14">
        <v>5</v>
      </c>
      <c r="C14" t="s">
        <v>31</v>
      </c>
      <c r="D14" t="str">
        <f>VLOOKUP(C14,[1]Sheet2!$A$4:$B$143,2,0)</f>
        <v>Kasaragod</v>
      </c>
      <c r="E14" s="3">
        <v>1</v>
      </c>
      <c r="F14" t="s">
        <v>192</v>
      </c>
      <c r="G14" t="s">
        <v>15</v>
      </c>
      <c r="H14">
        <v>60</v>
      </c>
      <c r="I14" t="s">
        <v>8</v>
      </c>
      <c r="J14" t="s">
        <v>18</v>
      </c>
      <c r="K14" t="str">
        <f>VLOOKUP(J14,Alliance!$A$2:$B$30,2,0)</f>
        <v>LDF</v>
      </c>
      <c r="L14">
        <v>82556</v>
      </c>
      <c r="M14">
        <v>3595</v>
      </c>
      <c r="N14">
        <v>86151</v>
      </c>
      <c r="O14">
        <v>0.53710000000000002</v>
      </c>
      <c r="P14">
        <f>_xlfn.CEILING.MATH(VLOOKUP(C14,'New voters'!A:D,4,0))</f>
        <v>4250</v>
      </c>
      <c r="Q14">
        <f t="shared" si="0"/>
        <v>2283</v>
      </c>
      <c r="R14" s="20">
        <f t="shared" si="1"/>
        <v>8615.1</v>
      </c>
      <c r="S14">
        <v>203189</v>
      </c>
      <c r="U14" s="24"/>
    </row>
    <row r="15" spans="1:21" x14ac:dyDescent="0.3">
      <c r="A15" t="s">
        <v>13</v>
      </c>
      <c r="B15">
        <v>5</v>
      </c>
      <c r="C15" t="s">
        <v>31</v>
      </c>
      <c r="D15" t="str">
        <f>VLOOKUP(C15,[1]Sheet2!$A$4:$B$143,2,0)</f>
        <v>Kasaragod</v>
      </c>
      <c r="E15" s="3">
        <v>2</v>
      </c>
      <c r="F15" t="s">
        <v>193</v>
      </c>
      <c r="G15" t="s">
        <v>15</v>
      </c>
      <c r="H15">
        <v>67</v>
      </c>
      <c r="I15" t="s">
        <v>8</v>
      </c>
      <c r="J15" t="s">
        <v>32</v>
      </c>
      <c r="K15" t="str">
        <f>VLOOKUP(J15,Alliance!$A$2:$B$30,2,0)</f>
        <v>UDF</v>
      </c>
      <c r="L15">
        <v>58200</v>
      </c>
      <c r="M15">
        <v>1814</v>
      </c>
      <c r="N15">
        <v>60014</v>
      </c>
      <c r="O15">
        <v>0.37409999999999999</v>
      </c>
      <c r="P15">
        <f>_xlfn.CEILING.MATH(VLOOKUP(C15,'New voters'!A:D,4,0))</f>
        <v>4250</v>
      </c>
      <c r="Q15">
        <f t="shared" si="0"/>
        <v>1590</v>
      </c>
      <c r="R15">
        <f>+R14*0.8</f>
        <v>6892.0800000000008</v>
      </c>
      <c r="S15">
        <v>203189</v>
      </c>
    </row>
    <row r="16" spans="1:21" x14ac:dyDescent="0.3">
      <c r="A16" t="s">
        <v>13</v>
      </c>
      <c r="B16">
        <v>5</v>
      </c>
      <c r="C16" t="s">
        <v>31</v>
      </c>
      <c r="D16" t="str">
        <f>VLOOKUP(C16,[1]Sheet2!$A$4:$B$143,2,0)</f>
        <v>Kasaragod</v>
      </c>
      <c r="E16" s="3">
        <v>3</v>
      </c>
      <c r="F16" t="s">
        <v>194</v>
      </c>
      <c r="G16" t="s">
        <v>15</v>
      </c>
      <c r="H16">
        <v>35</v>
      </c>
      <c r="I16" t="s">
        <v>8</v>
      </c>
      <c r="J16" t="s">
        <v>17</v>
      </c>
      <c r="K16" t="str">
        <f>VLOOKUP(J16,Alliance!$A$2:$B$30,2,0)</f>
        <v>NDA</v>
      </c>
      <c r="L16">
        <v>10621</v>
      </c>
      <c r="M16">
        <v>340</v>
      </c>
      <c r="N16">
        <v>10961</v>
      </c>
      <c r="O16">
        <v>6.83E-2</v>
      </c>
      <c r="P16">
        <f>_xlfn.CEILING.MATH(VLOOKUP(C16,'New voters'!A:D,4,0))</f>
        <v>4250</v>
      </c>
      <c r="Q16">
        <f t="shared" si="0"/>
        <v>291</v>
      </c>
      <c r="R16">
        <f>R14*0.2</f>
        <v>1723.0200000000002</v>
      </c>
      <c r="S16">
        <v>203189</v>
      </c>
    </row>
    <row r="17" spans="1:19" x14ac:dyDescent="0.3">
      <c r="A17" t="s">
        <v>13</v>
      </c>
      <c r="B17">
        <v>6</v>
      </c>
      <c r="C17" t="s">
        <v>34</v>
      </c>
      <c r="D17" t="str">
        <f>VLOOKUP(C17,[1]Sheet2!$A$4:$B$143,2,0)</f>
        <v>Kannur</v>
      </c>
      <c r="E17" s="3">
        <v>1</v>
      </c>
      <c r="F17" t="s">
        <v>195</v>
      </c>
      <c r="G17" t="s">
        <v>15</v>
      </c>
      <c r="H17">
        <v>61</v>
      </c>
      <c r="I17" t="s">
        <v>8</v>
      </c>
      <c r="J17" t="s">
        <v>18</v>
      </c>
      <c r="K17" t="str">
        <f>VLOOKUP(J17,Alliance!$A$2:$B$30,2,0)</f>
        <v>LDF</v>
      </c>
      <c r="L17">
        <v>89909</v>
      </c>
      <c r="M17">
        <v>3786</v>
      </c>
      <c r="N17">
        <v>93695</v>
      </c>
      <c r="O17">
        <v>0.62490000000000001</v>
      </c>
      <c r="P17">
        <f>_xlfn.CEILING.MATH(VLOOKUP(C17,'New voters'!A:D,4,0))</f>
        <v>3854</v>
      </c>
      <c r="Q17">
        <f t="shared" si="0"/>
        <v>2409</v>
      </c>
      <c r="R17" s="20">
        <f t="shared" si="1"/>
        <v>9369.5</v>
      </c>
      <c r="S17">
        <v>184264</v>
      </c>
    </row>
    <row r="18" spans="1:19" x14ac:dyDescent="0.3">
      <c r="A18" t="s">
        <v>13</v>
      </c>
      <c r="B18">
        <v>6</v>
      </c>
      <c r="C18" t="s">
        <v>34</v>
      </c>
      <c r="D18" t="str">
        <f>VLOOKUP(C18,[1]Sheet2!$A$4:$B$143,2,0)</f>
        <v>Kannur</v>
      </c>
      <c r="E18" s="3">
        <v>2</v>
      </c>
      <c r="F18" t="s">
        <v>196</v>
      </c>
      <c r="G18" t="s">
        <v>15</v>
      </c>
      <c r="H18">
        <v>58</v>
      </c>
      <c r="I18" t="s">
        <v>8</v>
      </c>
      <c r="J18" t="s">
        <v>25</v>
      </c>
      <c r="K18" t="str">
        <f>VLOOKUP(J18,Alliance!$A$2:$B$30,2,0)</f>
        <v>UDF</v>
      </c>
      <c r="L18">
        <v>42723</v>
      </c>
      <c r="M18">
        <v>1192</v>
      </c>
      <c r="N18">
        <v>43915</v>
      </c>
      <c r="O18">
        <v>0.29289999999999999</v>
      </c>
      <c r="P18">
        <f>_xlfn.CEILING.MATH(VLOOKUP(C18,'New voters'!A:D,4,0))</f>
        <v>3854</v>
      </c>
      <c r="Q18">
        <f t="shared" si="0"/>
        <v>1129</v>
      </c>
      <c r="R18">
        <f>+R17*0.8</f>
        <v>7495.6</v>
      </c>
      <c r="S18">
        <v>184264</v>
      </c>
    </row>
    <row r="19" spans="1:19" x14ac:dyDescent="0.3">
      <c r="A19" t="s">
        <v>13</v>
      </c>
      <c r="B19">
        <v>6</v>
      </c>
      <c r="C19" t="s">
        <v>34</v>
      </c>
      <c r="D19" t="str">
        <f>VLOOKUP(C19,[1]Sheet2!$A$4:$B$143,2,0)</f>
        <v>Kannur</v>
      </c>
      <c r="E19" s="3">
        <v>3</v>
      </c>
      <c r="F19" t="s">
        <v>197</v>
      </c>
      <c r="G19" t="s">
        <v>15</v>
      </c>
      <c r="H19">
        <v>62</v>
      </c>
      <c r="I19" t="s">
        <v>8</v>
      </c>
      <c r="J19" t="s">
        <v>17</v>
      </c>
      <c r="K19" t="str">
        <f>VLOOKUP(J19,Alliance!$A$2:$B$30,2,0)</f>
        <v>NDA</v>
      </c>
      <c r="L19">
        <v>11048</v>
      </c>
      <c r="M19">
        <v>260</v>
      </c>
      <c r="N19">
        <v>11308</v>
      </c>
      <c r="O19">
        <v>7.5399999999999995E-2</v>
      </c>
      <c r="P19">
        <f>_xlfn.CEILING.MATH(VLOOKUP(C19,'New voters'!A:D,4,0))</f>
        <v>3854</v>
      </c>
      <c r="Q19">
        <f t="shared" si="0"/>
        <v>291</v>
      </c>
      <c r="R19">
        <f>R17*0.2</f>
        <v>1873.9</v>
      </c>
      <c r="S19">
        <v>184264</v>
      </c>
    </row>
    <row r="20" spans="1:19" x14ac:dyDescent="0.3">
      <c r="A20" t="s">
        <v>13</v>
      </c>
      <c r="B20">
        <v>7</v>
      </c>
      <c r="C20" t="s">
        <v>35</v>
      </c>
      <c r="D20" t="str">
        <f>VLOOKUP(C20,[1]Sheet2!$A$4:$B$143,2,0)</f>
        <v>Kannur</v>
      </c>
      <c r="E20" s="3">
        <v>1</v>
      </c>
      <c r="F20" t="s">
        <v>198</v>
      </c>
      <c r="G20" t="s">
        <v>15</v>
      </c>
      <c r="H20">
        <v>31</v>
      </c>
      <c r="I20" t="s">
        <v>8</v>
      </c>
      <c r="J20" t="s">
        <v>18</v>
      </c>
      <c r="K20" t="str">
        <f>VLOOKUP(J20,Alliance!$A$2:$B$30,2,0)</f>
        <v>LDF</v>
      </c>
      <c r="L20">
        <v>85304</v>
      </c>
      <c r="M20">
        <v>2948</v>
      </c>
      <c r="N20">
        <v>88252</v>
      </c>
      <c r="O20">
        <v>0.60619999999999996</v>
      </c>
      <c r="P20">
        <f>_xlfn.CEILING.MATH(VLOOKUP(C20,'New voters'!A:D,4,0))</f>
        <v>3882</v>
      </c>
      <c r="Q20">
        <f t="shared" si="0"/>
        <v>2354</v>
      </c>
      <c r="R20" s="20">
        <f t="shared" si="1"/>
        <v>8825.2000000000007</v>
      </c>
      <c r="S20">
        <v>185592</v>
      </c>
    </row>
    <row r="21" spans="1:19" x14ac:dyDescent="0.3">
      <c r="A21" t="s">
        <v>13</v>
      </c>
      <c r="B21">
        <v>7</v>
      </c>
      <c r="C21" t="s">
        <v>35</v>
      </c>
      <c r="D21" t="str">
        <f>VLOOKUP(C21,[1]Sheet2!$A$4:$B$143,2,0)</f>
        <v>Kannur</v>
      </c>
      <c r="E21" s="3">
        <v>2</v>
      </c>
      <c r="F21" t="s">
        <v>199</v>
      </c>
      <c r="G21" t="s">
        <v>15</v>
      </c>
      <c r="H21">
        <v>42</v>
      </c>
      <c r="I21" t="s">
        <v>8</v>
      </c>
      <c r="J21" t="s">
        <v>25</v>
      </c>
      <c r="K21" t="str">
        <f>VLOOKUP(J21,Alliance!$A$2:$B$30,2,0)</f>
        <v>UDF</v>
      </c>
      <c r="L21">
        <v>42785</v>
      </c>
      <c r="M21">
        <v>1074</v>
      </c>
      <c r="N21">
        <v>43859</v>
      </c>
      <c r="O21">
        <v>0.30130000000000001</v>
      </c>
      <c r="P21">
        <f>_xlfn.CEILING.MATH(VLOOKUP(C21,'New voters'!A:D,4,0))</f>
        <v>3882</v>
      </c>
      <c r="Q21">
        <f t="shared" si="0"/>
        <v>1170</v>
      </c>
      <c r="R21">
        <f>+R20*0.8</f>
        <v>7060.1600000000008</v>
      </c>
      <c r="S21">
        <v>185592</v>
      </c>
    </row>
    <row r="22" spans="1:19" x14ac:dyDescent="0.3">
      <c r="A22" t="s">
        <v>13</v>
      </c>
      <c r="B22">
        <v>7</v>
      </c>
      <c r="C22" t="s">
        <v>35</v>
      </c>
      <c r="D22" t="str">
        <f>VLOOKUP(C22,[1]Sheet2!$A$4:$B$143,2,0)</f>
        <v>Kannur</v>
      </c>
      <c r="E22" s="3">
        <v>3</v>
      </c>
      <c r="F22" t="s">
        <v>200</v>
      </c>
      <c r="G22" t="s">
        <v>15</v>
      </c>
      <c r="H22">
        <v>27</v>
      </c>
      <c r="I22" t="s">
        <v>8</v>
      </c>
      <c r="J22" t="s">
        <v>17</v>
      </c>
      <c r="K22" t="str">
        <f>VLOOKUP(J22,Alliance!$A$2:$B$30,2,0)</f>
        <v>NDA</v>
      </c>
      <c r="L22">
        <v>11135</v>
      </c>
      <c r="M22">
        <v>230</v>
      </c>
      <c r="N22">
        <v>11365</v>
      </c>
      <c r="O22">
        <v>7.8100000000000003E-2</v>
      </c>
      <c r="P22">
        <f>_xlfn.CEILING.MATH(VLOOKUP(C22,'New voters'!A:D,4,0))</f>
        <v>3882</v>
      </c>
      <c r="Q22">
        <f t="shared" si="0"/>
        <v>304</v>
      </c>
      <c r="R22">
        <f>R20*0.2</f>
        <v>1765.0400000000002</v>
      </c>
      <c r="S22">
        <v>185592</v>
      </c>
    </row>
    <row r="23" spans="1:19" x14ac:dyDescent="0.3">
      <c r="A23" t="s">
        <v>13</v>
      </c>
      <c r="B23">
        <v>8</v>
      </c>
      <c r="C23" t="s">
        <v>36</v>
      </c>
      <c r="D23" t="str">
        <f>VLOOKUP(C23,[1]Sheet2!$A$4:$B$143,2,0)</f>
        <v>Kannur</v>
      </c>
      <c r="E23" s="3">
        <v>1</v>
      </c>
      <c r="F23" t="s">
        <v>201</v>
      </c>
      <c r="G23" t="s">
        <v>15</v>
      </c>
      <c r="H23">
        <v>69</v>
      </c>
      <c r="I23" t="s">
        <v>8</v>
      </c>
      <c r="J23" t="s">
        <v>18</v>
      </c>
      <c r="K23" t="str">
        <f>VLOOKUP(J23,Alliance!$A$2:$B$30,2,0)</f>
        <v>LDF</v>
      </c>
      <c r="L23">
        <v>89248</v>
      </c>
      <c r="M23">
        <v>3622</v>
      </c>
      <c r="N23">
        <v>92870</v>
      </c>
      <c r="O23">
        <v>0.52139999999999997</v>
      </c>
      <c r="P23">
        <f>_xlfn.CEILING.MATH(VLOOKUP(C23,'New voters'!A:D,4,0))</f>
        <v>4477</v>
      </c>
      <c r="Q23">
        <f t="shared" si="0"/>
        <v>2335</v>
      </c>
      <c r="R23" s="20">
        <f t="shared" si="1"/>
        <v>9287</v>
      </c>
      <c r="S23">
        <v>214068</v>
      </c>
    </row>
    <row r="24" spans="1:19" x14ac:dyDescent="0.3">
      <c r="A24" t="s">
        <v>13</v>
      </c>
      <c r="B24">
        <v>8</v>
      </c>
      <c r="C24" t="s">
        <v>36</v>
      </c>
      <c r="D24" t="str">
        <f>VLOOKUP(C24,[1]Sheet2!$A$4:$B$143,2,0)</f>
        <v>Kannur</v>
      </c>
      <c r="E24" s="3">
        <v>2</v>
      </c>
      <c r="F24" t="s">
        <v>202</v>
      </c>
      <c r="G24" t="s">
        <v>15</v>
      </c>
      <c r="H24">
        <v>30</v>
      </c>
      <c r="I24" t="s">
        <v>8</v>
      </c>
      <c r="J24" t="s">
        <v>25</v>
      </c>
      <c r="K24" t="str">
        <f>VLOOKUP(J24,Alliance!$A$2:$B$30,2,0)</f>
        <v>UDF</v>
      </c>
      <c r="L24">
        <v>68539</v>
      </c>
      <c r="M24">
        <v>1642</v>
      </c>
      <c r="N24">
        <v>70181</v>
      </c>
      <c r="O24">
        <v>0.39399999999999996</v>
      </c>
      <c r="P24">
        <f>_xlfn.CEILING.MATH(VLOOKUP(C24,'New voters'!A:D,4,0))</f>
        <v>4477</v>
      </c>
      <c r="Q24">
        <f t="shared" si="0"/>
        <v>1764</v>
      </c>
      <c r="R24">
        <f>+R23*0.8</f>
        <v>7429.6</v>
      </c>
      <c r="S24">
        <v>214068</v>
      </c>
    </row>
    <row r="25" spans="1:19" x14ac:dyDescent="0.3">
      <c r="A25" t="s">
        <v>13</v>
      </c>
      <c r="B25">
        <v>8</v>
      </c>
      <c r="C25" t="s">
        <v>36</v>
      </c>
      <c r="D25" t="str">
        <f>VLOOKUP(C25,[1]Sheet2!$A$4:$B$143,2,0)</f>
        <v>Kannur</v>
      </c>
      <c r="E25" s="3">
        <v>3</v>
      </c>
      <c r="F25" t="s">
        <v>203</v>
      </c>
      <c r="G25" t="s">
        <v>15</v>
      </c>
      <c r="H25">
        <v>59</v>
      </c>
      <c r="I25" t="s">
        <v>8</v>
      </c>
      <c r="J25" t="s">
        <v>17</v>
      </c>
      <c r="K25" t="str">
        <f>VLOOKUP(J25,Alliance!$A$2:$B$30,2,0)</f>
        <v>NDA</v>
      </c>
      <c r="L25">
        <v>12737</v>
      </c>
      <c r="M25">
        <v>321</v>
      </c>
      <c r="N25">
        <v>13058</v>
      </c>
      <c r="O25">
        <v>7.3300000000000004E-2</v>
      </c>
      <c r="P25">
        <f>_xlfn.CEILING.MATH(VLOOKUP(C25,'New voters'!A:D,4,0))</f>
        <v>4477</v>
      </c>
      <c r="Q25">
        <f t="shared" si="0"/>
        <v>329</v>
      </c>
      <c r="R25">
        <f>R23*0.2</f>
        <v>1857.4</v>
      </c>
      <c r="S25">
        <v>214068</v>
      </c>
    </row>
    <row r="26" spans="1:19" x14ac:dyDescent="0.3">
      <c r="A26" t="s">
        <v>13</v>
      </c>
      <c r="B26">
        <v>9</v>
      </c>
      <c r="C26" t="s">
        <v>37</v>
      </c>
      <c r="D26" t="str">
        <f>VLOOKUP(C26,[1]Sheet2!$A$4:$B$143,2,0)</f>
        <v>Kannur</v>
      </c>
      <c r="E26" s="3">
        <v>1</v>
      </c>
      <c r="F26" t="s">
        <v>204</v>
      </c>
      <c r="G26" t="s">
        <v>15</v>
      </c>
      <c r="H26">
        <v>48</v>
      </c>
      <c r="I26" t="s">
        <v>8</v>
      </c>
      <c r="J26" t="s">
        <v>25</v>
      </c>
      <c r="K26" t="str">
        <f>VLOOKUP(J26,Alliance!$A$2:$B$30,2,0)</f>
        <v>UDF</v>
      </c>
      <c r="L26">
        <v>74194</v>
      </c>
      <c r="M26">
        <v>2570</v>
      </c>
      <c r="N26">
        <v>76764</v>
      </c>
      <c r="O26">
        <v>0.50329999999999997</v>
      </c>
      <c r="P26">
        <f>_xlfn.CEILING.MATH(VLOOKUP(C26,'New voters'!A:D,4,0))</f>
        <v>4093</v>
      </c>
      <c r="Q26">
        <f t="shared" si="0"/>
        <v>2061</v>
      </c>
      <c r="R26">
        <f>+R27*0.8</f>
        <v>5340.3200000000006</v>
      </c>
      <c r="S26">
        <v>195695</v>
      </c>
    </row>
    <row r="27" spans="1:19" x14ac:dyDescent="0.3">
      <c r="A27" t="s">
        <v>13</v>
      </c>
      <c r="B27">
        <v>9</v>
      </c>
      <c r="C27" t="s">
        <v>37</v>
      </c>
      <c r="D27" t="str">
        <f>VLOOKUP(C27,[1]Sheet2!$A$4:$B$143,2,0)</f>
        <v>Kannur</v>
      </c>
      <c r="E27" s="3">
        <v>2</v>
      </c>
      <c r="F27" t="s">
        <v>205</v>
      </c>
      <c r="G27" t="s">
        <v>15</v>
      </c>
      <c r="H27">
        <v>52</v>
      </c>
      <c r="I27" t="s">
        <v>8</v>
      </c>
      <c r="J27" t="s">
        <v>38</v>
      </c>
      <c r="K27" t="str">
        <f>VLOOKUP(J27,Alliance!$A$2:$B$30,2,0)</f>
        <v>LDF</v>
      </c>
      <c r="L27">
        <v>64467</v>
      </c>
      <c r="M27">
        <v>2287</v>
      </c>
      <c r="N27">
        <v>66754</v>
      </c>
      <c r="O27">
        <v>0.43770000000000003</v>
      </c>
      <c r="P27">
        <f>_xlfn.CEILING.MATH(VLOOKUP(C27,'New voters'!A:D,4,0))</f>
        <v>4093</v>
      </c>
      <c r="Q27">
        <f t="shared" si="0"/>
        <v>1792</v>
      </c>
      <c r="R27" s="20">
        <f t="shared" si="1"/>
        <v>6675.4000000000005</v>
      </c>
      <c r="S27">
        <v>195695</v>
      </c>
    </row>
    <row r="28" spans="1:19" x14ac:dyDescent="0.3">
      <c r="A28" t="s">
        <v>13</v>
      </c>
      <c r="B28">
        <v>9</v>
      </c>
      <c r="C28" t="s">
        <v>37</v>
      </c>
      <c r="D28" t="str">
        <f>VLOOKUP(C28,[1]Sheet2!$A$4:$B$143,2,0)</f>
        <v>Kannur</v>
      </c>
      <c r="E28" s="3">
        <v>3</v>
      </c>
      <c r="F28" t="s">
        <v>206</v>
      </c>
      <c r="G28" t="s">
        <v>30</v>
      </c>
      <c r="H28">
        <v>58</v>
      </c>
      <c r="I28" t="s">
        <v>8</v>
      </c>
      <c r="J28" t="s">
        <v>17</v>
      </c>
      <c r="K28" t="str">
        <f>VLOOKUP(J28,Alliance!$A$2:$B$30,2,0)</f>
        <v>NDA</v>
      </c>
      <c r="L28">
        <v>7608</v>
      </c>
      <c r="M28">
        <v>217</v>
      </c>
      <c r="N28">
        <v>7825</v>
      </c>
      <c r="O28">
        <v>5.1299999999999998E-2</v>
      </c>
      <c r="P28">
        <f>_xlfn.CEILING.MATH(VLOOKUP(C28,'New voters'!A:D,4,0))</f>
        <v>4093</v>
      </c>
      <c r="Q28">
        <f t="shared" si="0"/>
        <v>210</v>
      </c>
      <c r="R28">
        <f>R27*0.2</f>
        <v>1335.0800000000002</v>
      </c>
      <c r="S28">
        <v>195695</v>
      </c>
    </row>
    <row r="29" spans="1:19" x14ac:dyDescent="0.3">
      <c r="A29" t="s">
        <v>13</v>
      </c>
      <c r="B29">
        <v>10</v>
      </c>
      <c r="C29" t="s">
        <v>39</v>
      </c>
      <c r="D29" t="str">
        <f>VLOOKUP(C29,[1]Sheet2!$A$4:$B$143,2,0)</f>
        <v>Kannur</v>
      </c>
      <c r="E29" s="3">
        <v>1</v>
      </c>
      <c r="F29" t="s">
        <v>207</v>
      </c>
      <c r="G29" t="s">
        <v>15</v>
      </c>
      <c r="H29">
        <v>42</v>
      </c>
      <c r="I29" t="s">
        <v>8</v>
      </c>
      <c r="J29" t="s">
        <v>18</v>
      </c>
      <c r="K29" t="str">
        <f>VLOOKUP(J29,Alliance!$A$2:$B$30,2,0)</f>
        <v>LDF</v>
      </c>
      <c r="L29">
        <v>63895</v>
      </c>
      <c r="M29">
        <v>1899</v>
      </c>
      <c r="N29">
        <v>65794</v>
      </c>
      <c r="O29">
        <v>0.45409999999999995</v>
      </c>
      <c r="P29">
        <f>_xlfn.CEILING.MATH(VLOOKUP(C29,'New voters'!A:D,4,0))</f>
        <v>3803</v>
      </c>
      <c r="Q29">
        <f t="shared" si="0"/>
        <v>1727</v>
      </c>
      <c r="R29" s="20">
        <f t="shared" si="1"/>
        <v>6579.4000000000005</v>
      </c>
      <c r="S29">
        <v>181838</v>
      </c>
    </row>
    <row r="30" spans="1:19" x14ac:dyDescent="0.3">
      <c r="A30" t="s">
        <v>13</v>
      </c>
      <c r="B30">
        <v>10</v>
      </c>
      <c r="C30" t="s">
        <v>39</v>
      </c>
      <c r="D30" t="str">
        <f>VLOOKUP(C30,[1]Sheet2!$A$4:$B$143,2,0)</f>
        <v>Kannur</v>
      </c>
      <c r="E30" s="3">
        <v>2</v>
      </c>
      <c r="F30" t="s">
        <v>208</v>
      </c>
      <c r="G30" t="s">
        <v>15</v>
      </c>
      <c r="H30">
        <v>51</v>
      </c>
      <c r="I30" t="s">
        <v>8</v>
      </c>
      <c r="J30" t="s">
        <v>16</v>
      </c>
      <c r="K30" t="str">
        <f>VLOOKUP(J30,Alliance!$A$2:$B$30,2,0)</f>
        <v>UDF</v>
      </c>
      <c r="L30">
        <v>58490</v>
      </c>
      <c r="M30">
        <v>1163</v>
      </c>
      <c r="N30">
        <v>59653</v>
      </c>
      <c r="O30">
        <v>0.41170000000000001</v>
      </c>
      <c r="P30">
        <f>_xlfn.CEILING.MATH(VLOOKUP(C30,'New voters'!A:D,4,0))</f>
        <v>3803</v>
      </c>
      <c r="Q30">
        <f t="shared" si="0"/>
        <v>1566</v>
      </c>
      <c r="R30">
        <f>+R29*0.8</f>
        <v>5263.52</v>
      </c>
      <c r="S30">
        <v>181838</v>
      </c>
    </row>
    <row r="31" spans="1:19" x14ac:dyDescent="0.3">
      <c r="A31" t="s">
        <v>13</v>
      </c>
      <c r="B31">
        <v>10</v>
      </c>
      <c r="C31" t="s">
        <v>39</v>
      </c>
      <c r="D31" t="str">
        <f>VLOOKUP(C31,[1]Sheet2!$A$4:$B$143,2,0)</f>
        <v>Kannur</v>
      </c>
      <c r="E31" s="3">
        <v>3</v>
      </c>
      <c r="F31" t="s">
        <v>209</v>
      </c>
      <c r="G31" t="s">
        <v>15</v>
      </c>
      <c r="H31">
        <v>52</v>
      </c>
      <c r="I31" t="s">
        <v>8</v>
      </c>
      <c r="J31" t="s">
        <v>17</v>
      </c>
      <c r="K31" t="str">
        <f>VLOOKUP(J31,Alliance!$A$2:$B$30,2,0)</f>
        <v>NDA</v>
      </c>
      <c r="L31">
        <v>15403</v>
      </c>
      <c r="M31">
        <v>338</v>
      </c>
      <c r="N31">
        <v>15741</v>
      </c>
      <c r="O31">
        <v>0.10859999999999999</v>
      </c>
      <c r="P31">
        <f>_xlfn.CEILING.MATH(VLOOKUP(C31,'New voters'!A:D,4,0))</f>
        <v>3803</v>
      </c>
      <c r="Q31">
        <f t="shared" si="0"/>
        <v>414</v>
      </c>
      <c r="R31">
        <f>R29*0.2</f>
        <v>1315.88</v>
      </c>
      <c r="S31">
        <v>181838</v>
      </c>
    </row>
    <row r="32" spans="1:19" x14ac:dyDescent="0.3">
      <c r="A32" t="s">
        <v>13</v>
      </c>
      <c r="B32">
        <v>10</v>
      </c>
      <c r="C32" t="s">
        <v>39</v>
      </c>
      <c r="D32" t="str">
        <f>VLOOKUP(C32,[1]Sheet2!$A$4:$B$143,2,0)</f>
        <v>Kannur</v>
      </c>
      <c r="E32" s="3">
        <v>4</v>
      </c>
      <c r="F32" t="s">
        <v>210</v>
      </c>
      <c r="G32" t="s">
        <v>15</v>
      </c>
      <c r="H32">
        <v>48</v>
      </c>
      <c r="I32" t="s">
        <v>8</v>
      </c>
      <c r="J32" t="s">
        <v>29</v>
      </c>
      <c r="K32" t="str">
        <f>VLOOKUP(J32,Alliance!$A$2:$B$30,2,0)</f>
        <v>Others</v>
      </c>
      <c r="L32">
        <v>2348</v>
      </c>
      <c r="M32">
        <v>9</v>
      </c>
      <c r="N32">
        <v>2357</v>
      </c>
      <c r="O32">
        <v>1.6299999999999999E-2</v>
      </c>
      <c r="P32">
        <f>_xlfn.CEILING.MATH(VLOOKUP(C32,'New voters'!A:D,4,0))</f>
        <v>3803</v>
      </c>
      <c r="Q32">
        <f t="shared" si="0"/>
        <v>62</v>
      </c>
      <c r="R32">
        <f t="shared" si="1"/>
        <v>0</v>
      </c>
      <c r="S32">
        <v>181838</v>
      </c>
    </row>
    <row r="33" spans="1:19" x14ac:dyDescent="0.3">
      <c r="A33" t="s">
        <v>13</v>
      </c>
      <c r="B33">
        <v>11</v>
      </c>
      <c r="C33" t="s">
        <v>40</v>
      </c>
      <c r="D33" t="str">
        <f>VLOOKUP(C33,[1]Sheet2!$A$4:$B$143,2,0)</f>
        <v>Kannur</v>
      </c>
      <c r="E33" s="3">
        <v>1</v>
      </c>
      <c r="F33" t="s">
        <v>211</v>
      </c>
      <c r="G33" t="s">
        <v>15</v>
      </c>
      <c r="H33">
        <v>76</v>
      </c>
      <c r="I33" t="s">
        <v>8</v>
      </c>
      <c r="J33" t="s">
        <v>41</v>
      </c>
      <c r="K33" t="str">
        <f>VLOOKUP(J33,Alliance!$A$2:$B$30,2,0)</f>
        <v>LDF</v>
      </c>
      <c r="L33">
        <v>58505</v>
      </c>
      <c r="M33">
        <v>1808</v>
      </c>
      <c r="N33">
        <v>60313</v>
      </c>
      <c r="O33">
        <v>0.44979999999999998</v>
      </c>
      <c r="P33">
        <f>_xlfn.CEILING.MATH(VLOOKUP(C33,'New voters'!A:D,4,0))</f>
        <v>3647</v>
      </c>
      <c r="Q33">
        <f t="shared" si="0"/>
        <v>1641</v>
      </c>
      <c r="R33" s="20">
        <f t="shared" si="1"/>
        <v>6031.3</v>
      </c>
      <c r="S33">
        <v>174370</v>
      </c>
    </row>
    <row r="34" spans="1:19" x14ac:dyDescent="0.3">
      <c r="A34" t="s">
        <v>13</v>
      </c>
      <c r="B34">
        <v>11</v>
      </c>
      <c r="C34" t="s">
        <v>40</v>
      </c>
      <c r="D34" t="str">
        <f>VLOOKUP(C34,[1]Sheet2!$A$4:$B$143,2,0)</f>
        <v>Kannur</v>
      </c>
      <c r="E34" s="3">
        <v>2</v>
      </c>
      <c r="F34" t="s">
        <v>212</v>
      </c>
      <c r="G34" t="s">
        <v>15</v>
      </c>
      <c r="H34">
        <v>53</v>
      </c>
      <c r="I34" t="s">
        <v>8</v>
      </c>
      <c r="J34" t="s">
        <v>25</v>
      </c>
      <c r="K34" t="str">
        <f>VLOOKUP(J34,Alliance!$A$2:$B$30,2,0)</f>
        <v>UDF</v>
      </c>
      <c r="L34">
        <v>56953</v>
      </c>
      <c r="M34">
        <v>1615</v>
      </c>
      <c r="N34">
        <v>58568</v>
      </c>
      <c r="O34">
        <v>0.43680000000000002</v>
      </c>
      <c r="P34">
        <f>_xlfn.CEILING.MATH(VLOOKUP(C34,'New voters'!A:D,4,0))</f>
        <v>3647</v>
      </c>
      <c r="Q34">
        <f t="shared" si="0"/>
        <v>1594</v>
      </c>
      <c r="R34">
        <f>+R33*0.8</f>
        <v>4825.04</v>
      </c>
      <c r="S34">
        <v>174370</v>
      </c>
    </row>
    <row r="35" spans="1:19" x14ac:dyDescent="0.3">
      <c r="A35" t="s">
        <v>13</v>
      </c>
      <c r="B35">
        <v>11</v>
      </c>
      <c r="C35" t="s">
        <v>40</v>
      </c>
      <c r="D35" t="str">
        <f>VLOOKUP(C35,[1]Sheet2!$A$4:$B$143,2,0)</f>
        <v>Kannur</v>
      </c>
      <c r="E35" s="3">
        <v>3</v>
      </c>
      <c r="F35" t="s">
        <v>213</v>
      </c>
      <c r="G35" t="s">
        <v>30</v>
      </c>
      <c r="H35">
        <v>46</v>
      </c>
      <c r="I35" t="s">
        <v>8</v>
      </c>
      <c r="J35" t="s">
        <v>17</v>
      </c>
      <c r="K35" t="str">
        <f>VLOOKUP(J35,Alliance!$A$2:$B$30,2,0)</f>
        <v>NDA</v>
      </c>
      <c r="L35">
        <v>11340</v>
      </c>
      <c r="M35">
        <v>241</v>
      </c>
      <c r="N35">
        <v>11581</v>
      </c>
      <c r="O35">
        <v>8.6400000000000005E-2</v>
      </c>
      <c r="P35">
        <f>_xlfn.CEILING.MATH(VLOOKUP(C35,'New voters'!A:D,4,0))</f>
        <v>3647</v>
      </c>
      <c r="Q35">
        <f t="shared" si="0"/>
        <v>316</v>
      </c>
      <c r="R35">
        <f>R33*0.2</f>
        <v>1206.26</v>
      </c>
      <c r="S35">
        <v>174370</v>
      </c>
    </row>
    <row r="36" spans="1:19" x14ac:dyDescent="0.3">
      <c r="A36" t="s">
        <v>13</v>
      </c>
      <c r="B36">
        <v>11</v>
      </c>
      <c r="C36" t="s">
        <v>40</v>
      </c>
      <c r="D36" t="str">
        <f>VLOOKUP(C36,[1]Sheet2!$A$4:$B$143,2,0)</f>
        <v>Kannur</v>
      </c>
      <c r="E36" s="3">
        <v>4</v>
      </c>
      <c r="F36" t="s">
        <v>214</v>
      </c>
      <c r="G36" t="s">
        <v>15</v>
      </c>
      <c r="H36">
        <v>45</v>
      </c>
      <c r="I36" t="s">
        <v>8</v>
      </c>
      <c r="J36" t="s">
        <v>29</v>
      </c>
      <c r="K36" t="str">
        <f>VLOOKUP(J36,Alliance!$A$2:$B$30,2,0)</f>
        <v>Others</v>
      </c>
      <c r="L36">
        <v>2061</v>
      </c>
      <c r="M36">
        <v>8</v>
      </c>
      <c r="N36">
        <v>2069</v>
      </c>
      <c r="O36">
        <v>1.54E-2</v>
      </c>
      <c r="P36">
        <f>_xlfn.CEILING.MATH(VLOOKUP(C36,'New voters'!A:D,4,0))</f>
        <v>3647</v>
      </c>
      <c r="Q36">
        <f t="shared" si="0"/>
        <v>57</v>
      </c>
      <c r="R36">
        <f t="shared" si="1"/>
        <v>0</v>
      </c>
      <c r="S36">
        <v>174370</v>
      </c>
    </row>
    <row r="37" spans="1:19" x14ac:dyDescent="0.3">
      <c r="A37" t="s">
        <v>13</v>
      </c>
      <c r="B37">
        <v>12</v>
      </c>
      <c r="C37" t="s">
        <v>42</v>
      </c>
      <c r="D37" t="str">
        <f>VLOOKUP(C37,[1]Sheet2!$A$4:$B$143,2,0)</f>
        <v>Kannur</v>
      </c>
      <c r="E37" s="3">
        <v>1</v>
      </c>
      <c r="F37" t="s">
        <v>215</v>
      </c>
      <c r="G37" t="s">
        <v>15</v>
      </c>
      <c r="H37">
        <v>77</v>
      </c>
      <c r="I37" t="s">
        <v>8</v>
      </c>
      <c r="J37" t="s">
        <v>18</v>
      </c>
      <c r="K37" t="str">
        <f>VLOOKUP(J37,Alliance!$A$2:$B$30,2,0)</f>
        <v>LDF</v>
      </c>
      <c r="L37">
        <v>92140</v>
      </c>
      <c r="M37">
        <v>3382</v>
      </c>
      <c r="N37">
        <v>95522</v>
      </c>
      <c r="O37">
        <v>0.59609999999999996</v>
      </c>
      <c r="P37">
        <f>_xlfn.CEILING.MATH(VLOOKUP(C37,'New voters'!A:D,4,0))</f>
        <v>4047</v>
      </c>
      <c r="Q37">
        <f t="shared" si="0"/>
        <v>2413</v>
      </c>
      <c r="R37" s="20">
        <f t="shared" si="1"/>
        <v>9552.2000000000007</v>
      </c>
      <c r="S37">
        <v>193486</v>
      </c>
    </row>
    <row r="38" spans="1:19" x14ac:dyDescent="0.3">
      <c r="A38" t="s">
        <v>13</v>
      </c>
      <c r="B38">
        <v>12</v>
      </c>
      <c r="C38" t="s">
        <v>42</v>
      </c>
      <c r="D38" t="str">
        <f>VLOOKUP(C38,[1]Sheet2!$A$4:$B$143,2,0)</f>
        <v>Kannur</v>
      </c>
      <c r="E38" s="3">
        <v>2</v>
      </c>
      <c r="F38" t="s">
        <v>216</v>
      </c>
      <c r="G38" t="s">
        <v>15</v>
      </c>
      <c r="H38">
        <v>64</v>
      </c>
      <c r="I38" t="s">
        <v>8</v>
      </c>
      <c r="J38" t="s">
        <v>25</v>
      </c>
      <c r="K38" t="str">
        <f>VLOOKUP(J38,Alliance!$A$2:$B$30,2,0)</f>
        <v>UDF</v>
      </c>
      <c r="L38">
        <v>44089</v>
      </c>
      <c r="M38">
        <v>1310</v>
      </c>
      <c r="N38">
        <v>45399</v>
      </c>
      <c r="O38">
        <v>0.2833</v>
      </c>
      <c r="P38">
        <f>_xlfn.CEILING.MATH(VLOOKUP(C38,'New voters'!A:D,4,0))</f>
        <v>4047</v>
      </c>
      <c r="Q38">
        <f t="shared" si="0"/>
        <v>1147</v>
      </c>
      <c r="R38">
        <f>+R37*0.8</f>
        <v>7641.7600000000011</v>
      </c>
      <c r="S38">
        <v>193486</v>
      </c>
    </row>
    <row r="39" spans="1:19" x14ac:dyDescent="0.3">
      <c r="A39" t="s">
        <v>13</v>
      </c>
      <c r="B39">
        <v>12</v>
      </c>
      <c r="C39" t="s">
        <v>42</v>
      </c>
      <c r="D39" t="str">
        <f>VLOOKUP(C39,[1]Sheet2!$A$4:$B$143,2,0)</f>
        <v>Kannur</v>
      </c>
      <c r="E39" s="3">
        <v>3</v>
      </c>
      <c r="F39" t="s">
        <v>217</v>
      </c>
      <c r="G39" t="s">
        <v>15</v>
      </c>
      <c r="H39">
        <v>72</v>
      </c>
      <c r="I39" t="s">
        <v>8</v>
      </c>
      <c r="J39" t="s">
        <v>17</v>
      </c>
      <c r="K39" t="str">
        <f>VLOOKUP(J39,Alliance!$A$2:$B$30,2,0)</f>
        <v>NDA</v>
      </c>
      <c r="L39">
        <v>14352</v>
      </c>
      <c r="M39">
        <v>271</v>
      </c>
      <c r="N39">
        <v>14623</v>
      </c>
      <c r="O39">
        <v>9.1300000000000006E-2</v>
      </c>
      <c r="P39">
        <f>_xlfn.CEILING.MATH(VLOOKUP(C39,'New voters'!A:D,4,0))</f>
        <v>4047</v>
      </c>
      <c r="Q39">
        <f t="shared" si="0"/>
        <v>370</v>
      </c>
      <c r="R39">
        <f>R37*0.2</f>
        <v>1910.4400000000003</v>
      </c>
      <c r="S39">
        <v>193486</v>
      </c>
    </row>
    <row r="40" spans="1:19" x14ac:dyDescent="0.3">
      <c r="A40" t="s">
        <v>13</v>
      </c>
      <c r="B40">
        <v>12</v>
      </c>
      <c r="C40" t="s">
        <v>42</v>
      </c>
      <c r="D40" t="str">
        <f>VLOOKUP(C40,[1]Sheet2!$A$4:$B$143,2,0)</f>
        <v>Kannur</v>
      </c>
      <c r="E40" s="3">
        <v>4</v>
      </c>
      <c r="F40" t="s">
        <v>218</v>
      </c>
      <c r="G40" t="s">
        <v>15</v>
      </c>
      <c r="H40">
        <v>44</v>
      </c>
      <c r="I40" t="s">
        <v>8</v>
      </c>
      <c r="J40" t="s">
        <v>29</v>
      </c>
      <c r="K40" t="str">
        <f>VLOOKUP(J40,Alliance!$A$2:$B$30,2,0)</f>
        <v>Others</v>
      </c>
      <c r="L40">
        <v>2266</v>
      </c>
      <c r="M40">
        <v>14</v>
      </c>
      <c r="N40">
        <v>2280</v>
      </c>
      <c r="O40">
        <v>1.4199999999999999E-2</v>
      </c>
      <c r="P40">
        <f>_xlfn.CEILING.MATH(VLOOKUP(C40,'New voters'!A:D,4,0))</f>
        <v>4047</v>
      </c>
      <c r="Q40">
        <f t="shared" si="0"/>
        <v>58</v>
      </c>
      <c r="R40">
        <f t="shared" si="1"/>
        <v>0</v>
      </c>
      <c r="S40">
        <v>193486</v>
      </c>
    </row>
    <row r="41" spans="1:19" x14ac:dyDescent="0.3">
      <c r="A41" t="s">
        <v>13</v>
      </c>
      <c r="B41">
        <v>12</v>
      </c>
      <c r="C41" t="s">
        <v>42</v>
      </c>
      <c r="D41" t="str">
        <f>VLOOKUP(C41,[1]Sheet2!$A$4:$B$143,2,0)</f>
        <v>Kannur</v>
      </c>
      <c r="E41" s="3">
        <v>5</v>
      </c>
      <c r="F41" t="s">
        <v>219</v>
      </c>
      <c r="G41" t="s">
        <v>30</v>
      </c>
      <c r="H41">
        <v>40</v>
      </c>
      <c r="I41" t="s">
        <v>8</v>
      </c>
      <c r="J41" t="s">
        <v>20</v>
      </c>
      <c r="K41" t="str">
        <f>VLOOKUP(J41,Alliance!$A$2:$B$30,2,0)</f>
        <v>Others</v>
      </c>
      <c r="L41">
        <v>1720</v>
      </c>
      <c r="M41">
        <v>33</v>
      </c>
      <c r="N41">
        <v>1753</v>
      </c>
      <c r="O41">
        <v>1.09E-2</v>
      </c>
      <c r="P41">
        <f>_xlfn.CEILING.MATH(VLOOKUP(C41,'New voters'!A:D,4,0))</f>
        <v>4047</v>
      </c>
      <c r="Q41">
        <f t="shared" si="0"/>
        <v>45</v>
      </c>
      <c r="R41">
        <f t="shared" si="1"/>
        <v>0</v>
      </c>
      <c r="S41">
        <v>193486</v>
      </c>
    </row>
    <row r="42" spans="1:19" x14ac:dyDescent="0.3">
      <c r="A42" t="s">
        <v>13</v>
      </c>
      <c r="B42">
        <v>13</v>
      </c>
      <c r="C42" t="s">
        <v>43</v>
      </c>
      <c r="D42" t="str">
        <f>VLOOKUP(C42,[1]Sheet2!$A$4:$B$143,2,0)</f>
        <v>Kannur</v>
      </c>
      <c r="E42" s="3">
        <v>1</v>
      </c>
      <c r="F42" t="s">
        <v>220</v>
      </c>
      <c r="G42" t="s">
        <v>15</v>
      </c>
      <c r="H42">
        <v>44</v>
      </c>
      <c r="I42" t="s">
        <v>8</v>
      </c>
      <c r="J42" t="s">
        <v>18</v>
      </c>
      <c r="K42" t="str">
        <f>VLOOKUP(J42,Alliance!$A$2:$B$30,2,0)</f>
        <v>LDF</v>
      </c>
      <c r="L42">
        <v>79628</v>
      </c>
      <c r="M42">
        <v>2182</v>
      </c>
      <c r="N42">
        <v>81810</v>
      </c>
      <c r="O42">
        <v>0.61520000000000008</v>
      </c>
      <c r="P42">
        <f>_xlfn.CEILING.MATH(VLOOKUP(C42,'New voters'!A:D,4,0))</f>
        <v>3669</v>
      </c>
      <c r="Q42">
        <f t="shared" si="0"/>
        <v>2258</v>
      </c>
      <c r="R42" s="20">
        <f t="shared" si="1"/>
        <v>8181</v>
      </c>
      <c r="S42">
        <v>175439</v>
      </c>
    </row>
    <row r="43" spans="1:19" x14ac:dyDescent="0.3">
      <c r="A43" t="s">
        <v>13</v>
      </c>
      <c r="B43">
        <v>13</v>
      </c>
      <c r="C43" t="s">
        <v>43</v>
      </c>
      <c r="D43" t="str">
        <f>VLOOKUP(C43,[1]Sheet2!$A$4:$B$143,2,0)</f>
        <v>Kannur</v>
      </c>
      <c r="E43" s="3">
        <v>2</v>
      </c>
      <c r="F43" t="s">
        <v>221</v>
      </c>
      <c r="G43" t="s">
        <v>15</v>
      </c>
      <c r="H43">
        <v>59</v>
      </c>
      <c r="I43" t="s">
        <v>8</v>
      </c>
      <c r="J43" t="s">
        <v>25</v>
      </c>
      <c r="K43" t="str">
        <f>VLOOKUP(J43,Alliance!$A$2:$B$30,2,0)</f>
        <v>UDF</v>
      </c>
      <c r="L43">
        <v>43811</v>
      </c>
      <c r="M43">
        <v>1198</v>
      </c>
      <c r="N43">
        <v>45009</v>
      </c>
      <c r="O43">
        <v>0.33840000000000003</v>
      </c>
      <c r="P43">
        <f>_xlfn.CEILING.MATH(VLOOKUP(C43,'New voters'!A:D,4,0))</f>
        <v>3669</v>
      </c>
      <c r="Q43">
        <f t="shared" si="0"/>
        <v>1242</v>
      </c>
      <c r="R43">
        <f>+R42*0.8</f>
        <v>6544.8</v>
      </c>
      <c r="S43">
        <v>175439</v>
      </c>
    </row>
    <row r="44" spans="1:19" x14ac:dyDescent="0.3">
      <c r="A44" t="s">
        <v>13</v>
      </c>
      <c r="B44">
        <v>13</v>
      </c>
      <c r="C44" t="s">
        <v>43</v>
      </c>
      <c r="D44" t="str">
        <f>VLOOKUP(C44,[1]Sheet2!$A$4:$B$143,2,0)</f>
        <v>Kannur</v>
      </c>
      <c r="E44" s="3">
        <v>4</v>
      </c>
      <c r="F44" t="s">
        <v>222</v>
      </c>
      <c r="G44" t="s">
        <v>15</v>
      </c>
      <c r="H44">
        <v>35</v>
      </c>
      <c r="I44" t="s">
        <v>8</v>
      </c>
      <c r="J44" t="s">
        <v>33</v>
      </c>
      <c r="K44" t="str">
        <f>VLOOKUP(J44,Alliance!$A$2:$B$30,2,0)</f>
        <v>Others</v>
      </c>
      <c r="L44">
        <v>1945</v>
      </c>
      <c r="M44">
        <v>18</v>
      </c>
      <c r="N44">
        <v>1963</v>
      </c>
      <c r="O44">
        <v>1.4800000000000001E-2</v>
      </c>
      <c r="P44">
        <f>_xlfn.CEILING.MATH(VLOOKUP(C44,'New voters'!A:D,4,0))</f>
        <v>3669</v>
      </c>
      <c r="Q44">
        <f t="shared" si="0"/>
        <v>55</v>
      </c>
      <c r="R44">
        <f t="shared" si="1"/>
        <v>0</v>
      </c>
      <c r="S44">
        <v>175439</v>
      </c>
    </row>
    <row r="45" spans="1:19" x14ac:dyDescent="0.3">
      <c r="A45" t="s">
        <v>13</v>
      </c>
      <c r="B45">
        <v>14</v>
      </c>
      <c r="C45" t="s">
        <v>44</v>
      </c>
      <c r="D45" t="str">
        <f>VLOOKUP(C45,[1]Sheet2!$A$4:$B$143,2,0)</f>
        <v>Kannur</v>
      </c>
      <c r="E45" s="3">
        <v>1</v>
      </c>
      <c r="F45" t="s">
        <v>223</v>
      </c>
      <c r="G45" t="s">
        <v>15</v>
      </c>
      <c r="H45">
        <v>70</v>
      </c>
      <c r="I45" t="s">
        <v>8</v>
      </c>
      <c r="J45" t="s">
        <v>45</v>
      </c>
      <c r="K45" t="str">
        <f>VLOOKUP(J45,Alliance!$A$2:$B$30,2,0)</f>
        <v>LDF</v>
      </c>
      <c r="L45">
        <v>68472</v>
      </c>
      <c r="M45">
        <v>2154</v>
      </c>
      <c r="N45">
        <v>70626</v>
      </c>
      <c r="O45">
        <v>0.4536</v>
      </c>
      <c r="P45">
        <f>_xlfn.CEILING.MATH(VLOOKUP(C45,'New voters'!A:D,4,0))</f>
        <v>4065</v>
      </c>
      <c r="Q45">
        <f t="shared" si="0"/>
        <v>1844</v>
      </c>
      <c r="R45" s="20">
        <f t="shared" si="1"/>
        <v>7062.6</v>
      </c>
      <c r="S45">
        <v>194344</v>
      </c>
    </row>
    <row r="46" spans="1:19" x14ac:dyDescent="0.3">
      <c r="A46" t="s">
        <v>13</v>
      </c>
      <c r="B46">
        <v>14</v>
      </c>
      <c r="C46" t="s">
        <v>44</v>
      </c>
      <c r="D46" t="str">
        <f>VLOOKUP(C46,[1]Sheet2!$A$4:$B$143,2,0)</f>
        <v>Kannur</v>
      </c>
      <c r="E46" s="3">
        <v>2</v>
      </c>
      <c r="F46" t="s">
        <v>224</v>
      </c>
      <c r="G46" t="s">
        <v>15</v>
      </c>
      <c r="H46">
        <v>69</v>
      </c>
      <c r="I46" t="s">
        <v>8</v>
      </c>
      <c r="J46" t="s">
        <v>16</v>
      </c>
      <c r="K46" t="str">
        <f>VLOOKUP(J46,Alliance!$A$2:$B$30,2,0)</f>
        <v>UDF</v>
      </c>
      <c r="L46">
        <v>59720</v>
      </c>
      <c r="M46">
        <v>1365</v>
      </c>
      <c r="N46">
        <v>61085</v>
      </c>
      <c r="O46">
        <v>0.39229999999999998</v>
      </c>
      <c r="P46">
        <f>_xlfn.CEILING.MATH(VLOOKUP(C46,'New voters'!A:D,4,0))</f>
        <v>4065</v>
      </c>
      <c r="Q46">
        <f t="shared" si="0"/>
        <v>1595</v>
      </c>
      <c r="R46">
        <f>+R45*0.8</f>
        <v>5650.0800000000008</v>
      </c>
      <c r="S46">
        <v>194344</v>
      </c>
    </row>
    <row r="47" spans="1:19" x14ac:dyDescent="0.3">
      <c r="A47" t="s">
        <v>13</v>
      </c>
      <c r="B47">
        <v>14</v>
      </c>
      <c r="C47" t="s">
        <v>44</v>
      </c>
      <c r="D47" t="str">
        <f>VLOOKUP(C47,[1]Sheet2!$A$4:$B$143,2,0)</f>
        <v>Kannur</v>
      </c>
      <c r="E47" s="3">
        <v>3</v>
      </c>
      <c r="F47" t="s">
        <v>225</v>
      </c>
      <c r="G47" t="s">
        <v>15</v>
      </c>
      <c r="H47">
        <v>57</v>
      </c>
      <c r="I47" t="s">
        <v>8</v>
      </c>
      <c r="J47" t="s">
        <v>17</v>
      </c>
      <c r="K47" t="str">
        <f>VLOOKUP(J47,Alliance!$A$2:$B$30,2,0)</f>
        <v>NDA</v>
      </c>
      <c r="L47">
        <v>20795</v>
      </c>
      <c r="M47">
        <v>417</v>
      </c>
      <c r="N47">
        <v>21212</v>
      </c>
      <c r="O47">
        <v>0.13619999999999999</v>
      </c>
      <c r="P47">
        <f>_xlfn.CEILING.MATH(VLOOKUP(C47,'New voters'!A:D,4,0))</f>
        <v>4065</v>
      </c>
      <c r="Q47">
        <f t="shared" si="0"/>
        <v>554</v>
      </c>
      <c r="R47">
        <f>R45*0.2</f>
        <v>1412.5200000000002</v>
      </c>
      <c r="S47">
        <v>194344</v>
      </c>
    </row>
    <row r="48" spans="1:19" x14ac:dyDescent="0.3">
      <c r="A48" t="s">
        <v>13</v>
      </c>
      <c r="B48">
        <v>15</v>
      </c>
      <c r="C48" t="s">
        <v>46</v>
      </c>
      <c r="D48" t="str">
        <f>VLOOKUP(C48,[1]Sheet2!$A$4:$B$143,2,0)</f>
        <v>Kannur</v>
      </c>
      <c r="E48" s="3">
        <v>1</v>
      </c>
      <c r="F48" t="s">
        <v>226</v>
      </c>
      <c r="G48" t="s">
        <v>30</v>
      </c>
      <c r="H48">
        <v>64</v>
      </c>
      <c r="I48" t="s">
        <v>8</v>
      </c>
      <c r="J48" t="s">
        <v>18</v>
      </c>
      <c r="K48" t="str">
        <f>VLOOKUP(J48,Alliance!$A$2:$B$30,2,0)</f>
        <v>LDF</v>
      </c>
      <c r="L48">
        <v>93007</v>
      </c>
      <c r="M48">
        <v>3122</v>
      </c>
      <c r="N48">
        <v>96129</v>
      </c>
      <c r="O48">
        <v>0.61970000000000003</v>
      </c>
      <c r="P48">
        <f>_xlfn.CEILING.MATH(VLOOKUP(C48,'New voters'!A:D,4,0))</f>
        <v>3977</v>
      </c>
      <c r="Q48">
        <f t="shared" si="0"/>
        <v>2465</v>
      </c>
      <c r="R48" s="20">
        <f t="shared" si="1"/>
        <v>9612.9</v>
      </c>
      <c r="S48">
        <v>190139</v>
      </c>
    </row>
    <row r="49" spans="1:19" x14ac:dyDescent="0.3">
      <c r="A49" t="s">
        <v>13</v>
      </c>
      <c r="B49">
        <v>15</v>
      </c>
      <c r="C49" t="s">
        <v>46</v>
      </c>
      <c r="D49" t="str">
        <f>VLOOKUP(C49,[1]Sheet2!$A$4:$B$143,2,0)</f>
        <v>Kannur</v>
      </c>
      <c r="E49" s="3">
        <v>2</v>
      </c>
      <c r="F49" t="s">
        <v>227</v>
      </c>
      <c r="G49" t="s">
        <v>15</v>
      </c>
      <c r="H49">
        <v>66</v>
      </c>
      <c r="I49" t="s">
        <v>8</v>
      </c>
      <c r="J49" t="s">
        <v>47</v>
      </c>
      <c r="K49" t="str">
        <f>VLOOKUP(J49,Alliance!$A$2:$B$30,2,0)</f>
        <v>UDF</v>
      </c>
      <c r="L49">
        <v>34195</v>
      </c>
      <c r="M49">
        <v>971</v>
      </c>
      <c r="N49">
        <v>35166</v>
      </c>
      <c r="O49">
        <v>0.22670000000000001</v>
      </c>
      <c r="P49">
        <f>_xlfn.CEILING.MATH(VLOOKUP(C49,'New voters'!A:D,4,0))</f>
        <v>3977</v>
      </c>
      <c r="Q49">
        <f t="shared" si="0"/>
        <v>902</v>
      </c>
      <c r="R49">
        <f>+R48*0.8</f>
        <v>7690.32</v>
      </c>
      <c r="S49">
        <v>190139</v>
      </c>
    </row>
    <row r="50" spans="1:19" x14ac:dyDescent="0.3">
      <c r="A50" t="s">
        <v>13</v>
      </c>
      <c r="B50">
        <v>15</v>
      </c>
      <c r="C50" t="s">
        <v>46</v>
      </c>
      <c r="D50" t="str">
        <f>VLOOKUP(C50,[1]Sheet2!$A$4:$B$143,2,0)</f>
        <v>Kannur</v>
      </c>
      <c r="E50" s="3">
        <v>3</v>
      </c>
      <c r="F50" t="s">
        <v>228</v>
      </c>
      <c r="G50" t="s">
        <v>15</v>
      </c>
      <c r="H50">
        <v>41</v>
      </c>
      <c r="I50" t="s">
        <v>8</v>
      </c>
      <c r="J50" t="s">
        <v>17</v>
      </c>
      <c r="K50" t="str">
        <f>VLOOKUP(J50,Alliance!$A$2:$B$30,2,0)</f>
        <v>NDA</v>
      </c>
      <c r="L50">
        <v>17815</v>
      </c>
      <c r="M50">
        <v>408</v>
      </c>
      <c r="N50">
        <v>18223</v>
      </c>
      <c r="O50">
        <v>0.11749999999999999</v>
      </c>
      <c r="P50">
        <f>_xlfn.CEILING.MATH(VLOOKUP(C50,'New voters'!A:D,4,0))</f>
        <v>3977</v>
      </c>
      <c r="Q50">
        <f t="shared" si="0"/>
        <v>468</v>
      </c>
      <c r="R50">
        <f>R48*0.2</f>
        <v>1922.58</v>
      </c>
      <c r="S50">
        <v>190139</v>
      </c>
    </row>
    <row r="51" spans="1:19" x14ac:dyDescent="0.3">
      <c r="A51" t="s">
        <v>13</v>
      </c>
      <c r="B51">
        <v>15</v>
      </c>
      <c r="C51" t="s">
        <v>46</v>
      </c>
      <c r="D51" t="str">
        <f>VLOOKUP(C51,[1]Sheet2!$A$4:$B$143,2,0)</f>
        <v>Kannur</v>
      </c>
      <c r="E51" s="3">
        <v>4</v>
      </c>
      <c r="F51" t="s">
        <v>229</v>
      </c>
      <c r="G51" t="s">
        <v>15</v>
      </c>
      <c r="H51">
        <v>44</v>
      </c>
      <c r="I51" t="s">
        <v>8</v>
      </c>
      <c r="J51" t="s">
        <v>29</v>
      </c>
      <c r="K51" t="str">
        <f>VLOOKUP(J51,Alliance!$A$2:$B$30,2,0)</f>
        <v>Others</v>
      </c>
      <c r="L51">
        <v>4173</v>
      </c>
      <c r="M51">
        <v>28</v>
      </c>
      <c r="N51">
        <v>4201</v>
      </c>
      <c r="O51">
        <v>2.7099999999999999E-2</v>
      </c>
      <c r="P51">
        <f>_xlfn.CEILING.MATH(VLOOKUP(C51,'New voters'!A:D,4,0))</f>
        <v>3977</v>
      </c>
      <c r="Q51">
        <f t="shared" si="0"/>
        <v>108</v>
      </c>
      <c r="R51">
        <f t="shared" si="1"/>
        <v>0</v>
      </c>
      <c r="S51">
        <v>190139</v>
      </c>
    </row>
    <row r="52" spans="1:19" x14ac:dyDescent="0.3">
      <c r="A52" t="s">
        <v>13</v>
      </c>
      <c r="B52">
        <v>16</v>
      </c>
      <c r="C52" t="s">
        <v>48</v>
      </c>
      <c r="D52" t="str">
        <f>VLOOKUP(C52,[1]Sheet2!$A$4:$B$143,2,0)</f>
        <v>Kannur</v>
      </c>
      <c r="E52" s="3">
        <v>1</v>
      </c>
      <c r="F52" t="s">
        <v>230</v>
      </c>
      <c r="G52" t="s">
        <v>15</v>
      </c>
      <c r="H52">
        <v>68</v>
      </c>
      <c r="I52" t="s">
        <v>8</v>
      </c>
      <c r="J52" t="s">
        <v>25</v>
      </c>
      <c r="K52" t="str">
        <f>VLOOKUP(J52,Alliance!$A$2:$B$30,2,0)</f>
        <v>UDF</v>
      </c>
      <c r="L52">
        <v>64784</v>
      </c>
      <c r="M52">
        <v>1922</v>
      </c>
      <c r="N52">
        <v>66706</v>
      </c>
      <c r="O52">
        <v>0.46929999999999999</v>
      </c>
      <c r="P52">
        <f>_xlfn.CEILING.MATH(VLOOKUP(C52,'New voters'!A:D,4,0))</f>
        <v>3729</v>
      </c>
      <c r="Q52">
        <f t="shared" si="0"/>
        <v>1751</v>
      </c>
      <c r="R52">
        <f>+R53*0.8</f>
        <v>5082.7200000000012</v>
      </c>
      <c r="S52">
        <v>178302</v>
      </c>
    </row>
    <row r="53" spans="1:19" x14ac:dyDescent="0.3">
      <c r="A53" t="s">
        <v>13</v>
      </c>
      <c r="B53">
        <v>16</v>
      </c>
      <c r="C53" t="s">
        <v>48</v>
      </c>
      <c r="D53" t="str">
        <f>VLOOKUP(C53,[1]Sheet2!$A$4:$B$143,2,0)</f>
        <v>Kannur</v>
      </c>
      <c r="E53" s="3">
        <v>2</v>
      </c>
      <c r="F53" t="s">
        <v>231</v>
      </c>
      <c r="G53" t="s">
        <v>15</v>
      </c>
      <c r="H53">
        <v>38</v>
      </c>
      <c r="I53" t="s">
        <v>8</v>
      </c>
      <c r="J53" t="s">
        <v>18</v>
      </c>
      <c r="K53" t="str">
        <f>VLOOKUP(J53,Alliance!$A$2:$B$30,2,0)</f>
        <v>LDF</v>
      </c>
      <c r="L53">
        <v>61942</v>
      </c>
      <c r="M53">
        <v>1592</v>
      </c>
      <c r="N53">
        <v>63534</v>
      </c>
      <c r="O53">
        <v>0.44700000000000001</v>
      </c>
      <c r="P53">
        <f>_xlfn.CEILING.MATH(VLOOKUP(C53,'New voters'!A:D,4,0))</f>
        <v>3729</v>
      </c>
      <c r="Q53">
        <f t="shared" si="0"/>
        <v>1667</v>
      </c>
      <c r="R53" s="20">
        <f t="shared" si="1"/>
        <v>6353.4000000000005</v>
      </c>
      <c r="S53">
        <v>178302</v>
      </c>
    </row>
    <row r="54" spans="1:19" x14ac:dyDescent="0.3">
      <c r="A54" t="s">
        <v>13</v>
      </c>
      <c r="B54">
        <v>16</v>
      </c>
      <c r="C54" t="s">
        <v>48</v>
      </c>
      <c r="D54" t="str">
        <f>VLOOKUP(C54,[1]Sheet2!$A$4:$B$143,2,0)</f>
        <v>Kannur</v>
      </c>
      <c r="E54" s="3">
        <v>3</v>
      </c>
      <c r="F54" t="s">
        <v>232</v>
      </c>
      <c r="G54" t="s">
        <v>30</v>
      </c>
      <c r="H54">
        <v>47</v>
      </c>
      <c r="I54" t="s">
        <v>8</v>
      </c>
      <c r="J54" t="s">
        <v>17</v>
      </c>
      <c r="K54" t="str">
        <f>VLOOKUP(J54,Alliance!$A$2:$B$30,2,0)</f>
        <v>NDA</v>
      </c>
      <c r="L54">
        <v>8956</v>
      </c>
      <c r="M54">
        <v>199</v>
      </c>
      <c r="N54">
        <v>9155</v>
      </c>
      <c r="O54">
        <v>6.4399999999999999E-2</v>
      </c>
      <c r="P54">
        <f>_xlfn.CEILING.MATH(VLOOKUP(C54,'New voters'!A:D,4,0))</f>
        <v>3729</v>
      </c>
      <c r="Q54">
        <f t="shared" si="0"/>
        <v>241</v>
      </c>
      <c r="R54">
        <f>R53*0.2</f>
        <v>1270.6800000000003</v>
      </c>
      <c r="S54">
        <v>178302</v>
      </c>
    </row>
    <row r="55" spans="1:19" x14ac:dyDescent="0.3">
      <c r="A55" t="s">
        <v>13</v>
      </c>
      <c r="B55">
        <v>17</v>
      </c>
      <c r="C55" t="s">
        <v>648</v>
      </c>
      <c r="D55" t="str">
        <f>VLOOKUP(C55,[1]Sheet2!$A$4:$B$143,2,0)</f>
        <v>Wayanad</v>
      </c>
      <c r="E55" s="3">
        <v>1</v>
      </c>
      <c r="F55" t="s">
        <v>233</v>
      </c>
      <c r="G55" t="s">
        <v>15</v>
      </c>
      <c r="H55">
        <v>51</v>
      </c>
      <c r="I55" t="s">
        <v>26</v>
      </c>
      <c r="J55" t="s">
        <v>18</v>
      </c>
      <c r="K55" t="str">
        <f>VLOOKUP(J55,Alliance!$A$2:$B$30,2,0)</f>
        <v>LDF</v>
      </c>
      <c r="L55">
        <v>70807</v>
      </c>
      <c r="M55">
        <v>1729</v>
      </c>
      <c r="N55">
        <v>72536</v>
      </c>
      <c r="O55">
        <v>0.47539999999999999</v>
      </c>
      <c r="P55">
        <f>_xlfn.CEILING.MATH(VLOOKUP(C55,'New voters'!A:D,4,0))</f>
        <v>4085</v>
      </c>
      <c r="Q55">
        <f t="shared" si="0"/>
        <v>1943</v>
      </c>
      <c r="R55" s="20">
        <f t="shared" si="1"/>
        <v>7253.6</v>
      </c>
      <c r="S55">
        <v>195326</v>
      </c>
    </row>
    <row r="56" spans="1:19" x14ac:dyDescent="0.3">
      <c r="A56" t="s">
        <v>13</v>
      </c>
      <c r="B56">
        <v>17</v>
      </c>
      <c r="C56" t="s">
        <v>648</v>
      </c>
      <c r="D56" t="str">
        <f>VLOOKUP(C56,[1]Sheet2!$A$4:$B$143,2,0)</f>
        <v>Wayanad</v>
      </c>
      <c r="E56" s="3">
        <v>2</v>
      </c>
      <c r="F56" t="s">
        <v>234</v>
      </c>
      <c r="G56" t="s">
        <v>30</v>
      </c>
      <c r="H56">
        <v>40</v>
      </c>
      <c r="I56" t="s">
        <v>26</v>
      </c>
      <c r="J56" t="s">
        <v>25</v>
      </c>
      <c r="K56" t="str">
        <f>VLOOKUP(J56,Alliance!$A$2:$B$30,2,0)</f>
        <v>UDF</v>
      </c>
      <c r="L56">
        <v>61741</v>
      </c>
      <c r="M56">
        <v>1513</v>
      </c>
      <c r="N56">
        <v>63254</v>
      </c>
      <c r="O56">
        <v>0.41460000000000002</v>
      </c>
      <c r="P56">
        <f>_xlfn.CEILING.MATH(VLOOKUP(C56,'New voters'!A:D,4,0))</f>
        <v>4085</v>
      </c>
      <c r="Q56">
        <f t="shared" si="0"/>
        <v>1694</v>
      </c>
      <c r="R56">
        <f>+R55*0.8</f>
        <v>5802.880000000001</v>
      </c>
      <c r="S56">
        <v>195326</v>
      </c>
    </row>
    <row r="57" spans="1:19" x14ac:dyDescent="0.3">
      <c r="A57" t="s">
        <v>13</v>
      </c>
      <c r="B57">
        <v>17</v>
      </c>
      <c r="C57" t="s">
        <v>648</v>
      </c>
      <c r="D57" t="str">
        <f>VLOOKUP(C57,[1]Sheet2!$A$4:$B$143,2,0)</f>
        <v>Wayanad</v>
      </c>
      <c r="E57" s="3">
        <v>3</v>
      </c>
      <c r="F57" t="s">
        <v>235</v>
      </c>
      <c r="G57" t="s">
        <v>15</v>
      </c>
      <c r="H57">
        <v>47</v>
      </c>
      <c r="I57" t="s">
        <v>26</v>
      </c>
      <c r="J57" t="s">
        <v>17</v>
      </c>
      <c r="K57" t="str">
        <f>VLOOKUP(J57,Alliance!$A$2:$B$30,2,0)</f>
        <v>NDA</v>
      </c>
      <c r="L57">
        <v>12911</v>
      </c>
      <c r="M57">
        <v>231</v>
      </c>
      <c r="N57">
        <v>13142</v>
      </c>
      <c r="O57">
        <v>8.6099999999999996E-2</v>
      </c>
      <c r="P57">
        <f>_xlfn.CEILING.MATH(VLOOKUP(C57,'New voters'!A:D,4,0))</f>
        <v>4085</v>
      </c>
      <c r="Q57">
        <f t="shared" si="0"/>
        <v>352</v>
      </c>
      <c r="R57">
        <f>R55*0.2</f>
        <v>1450.7200000000003</v>
      </c>
      <c r="S57">
        <v>195326</v>
      </c>
    </row>
    <row r="58" spans="1:19" x14ac:dyDescent="0.3">
      <c r="A58" t="s">
        <v>13</v>
      </c>
      <c r="B58">
        <v>17</v>
      </c>
      <c r="C58" t="s">
        <v>648</v>
      </c>
      <c r="D58" t="str">
        <f>VLOOKUP(C58,[1]Sheet2!$A$4:$B$143,2,0)</f>
        <v>Wayanad</v>
      </c>
      <c r="E58" s="3">
        <v>4</v>
      </c>
      <c r="F58" t="s">
        <v>236</v>
      </c>
      <c r="G58" t="s">
        <v>30</v>
      </c>
      <c r="H58">
        <v>33</v>
      </c>
      <c r="I58" t="s">
        <v>26</v>
      </c>
      <c r="J58" t="s">
        <v>29</v>
      </c>
      <c r="K58" t="str">
        <f>VLOOKUP(J58,Alliance!$A$2:$B$30,2,0)</f>
        <v>Others</v>
      </c>
      <c r="L58">
        <v>1966</v>
      </c>
      <c r="M58">
        <v>26</v>
      </c>
      <c r="N58">
        <v>1992</v>
      </c>
      <c r="O58">
        <v>1.3100000000000001E-2</v>
      </c>
      <c r="P58">
        <f>_xlfn.CEILING.MATH(VLOOKUP(C58,'New voters'!A:D,4,0))</f>
        <v>4085</v>
      </c>
      <c r="Q58">
        <f t="shared" si="0"/>
        <v>54</v>
      </c>
      <c r="R58">
        <f t="shared" si="1"/>
        <v>0</v>
      </c>
      <c r="S58">
        <v>195326</v>
      </c>
    </row>
    <row r="59" spans="1:19" x14ac:dyDescent="0.3">
      <c r="A59" t="s">
        <v>13</v>
      </c>
      <c r="B59">
        <v>18</v>
      </c>
      <c r="C59" t="s">
        <v>663</v>
      </c>
      <c r="D59" t="str">
        <f>VLOOKUP(C59,[1]Sheet2!$A$4:$B$143,2,0)</f>
        <v>Wayanad</v>
      </c>
      <c r="E59" s="3">
        <v>1</v>
      </c>
      <c r="F59" t="s">
        <v>237</v>
      </c>
      <c r="G59" t="s">
        <v>15</v>
      </c>
      <c r="H59">
        <v>45</v>
      </c>
      <c r="I59" t="s">
        <v>26</v>
      </c>
      <c r="J59" t="s">
        <v>25</v>
      </c>
      <c r="K59" t="str">
        <f>VLOOKUP(J59,Alliance!$A$2:$B$30,2,0)</f>
        <v>UDF</v>
      </c>
      <c r="L59">
        <v>79152</v>
      </c>
      <c r="M59">
        <v>1925</v>
      </c>
      <c r="N59">
        <v>81077</v>
      </c>
      <c r="O59">
        <v>0.48420000000000002</v>
      </c>
      <c r="P59">
        <f>_xlfn.CEILING.MATH(VLOOKUP(C59,'New voters'!A:D,4,0))</f>
        <v>4615</v>
      </c>
      <c r="Q59">
        <f t="shared" si="0"/>
        <v>2235</v>
      </c>
      <c r="R59">
        <f>R60*0.8</f>
        <v>5540.4000000000005</v>
      </c>
      <c r="S59">
        <v>220642</v>
      </c>
    </row>
    <row r="60" spans="1:19" x14ac:dyDescent="0.3">
      <c r="A60" t="s">
        <v>13</v>
      </c>
      <c r="B60">
        <v>18</v>
      </c>
      <c r="C60" t="s">
        <v>663</v>
      </c>
      <c r="D60" t="str">
        <f>VLOOKUP(C60,[1]Sheet2!$A$4:$B$143,2,0)</f>
        <v>Wayanad</v>
      </c>
      <c r="E60" s="3">
        <v>2</v>
      </c>
      <c r="F60" t="s">
        <v>238</v>
      </c>
      <c r="G60" t="s">
        <v>15</v>
      </c>
      <c r="H60">
        <v>49</v>
      </c>
      <c r="I60" t="s">
        <v>26</v>
      </c>
      <c r="J60" t="s">
        <v>18</v>
      </c>
      <c r="K60" t="str">
        <f>VLOOKUP(J60,Alliance!$A$2:$B$30,2,0)</f>
        <v>LDF</v>
      </c>
      <c r="L60">
        <v>67616</v>
      </c>
      <c r="M60">
        <v>1639</v>
      </c>
      <c r="N60">
        <v>69255</v>
      </c>
      <c r="O60">
        <v>0.41359999999999997</v>
      </c>
      <c r="P60">
        <f>_xlfn.CEILING.MATH(VLOOKUP(C60,'New voters'!A:D,4,0))</f>
        <v>4615</v>
      </c>
      <c r="Q60">
        <f t="shared" si="0"/>
        <v>1909</v>
      </c>
      <c r="R60" s="20">
        <f t="shared" si="1"/>
        <v>6925.5</v>
      </c>
      <c r="S60">
        <v>220642</v>
      </c>
    </row>
    <row r="61" spans="1:19" x14ac:dyDescent="0.3">
      <c r="A61" t="s">
        <v>13</v>
      </c>
      <c r="B61">
        <v>18</v>
      </c>
      <c r="C61" t="s">
        <v>663</v>
      </c>
      <c r="D61" t="str">
        <f>VLOOKUP(C61,[1]Sheet2!$A$4:$B$143,2,0)</f>
        <v>Wayanad</v>
      </c>
      <c r="E61" s="3">
        <v>3</v>
      </c>
      <c r="F61" t="s">
        <v>239</v>
      </c>
      <c r="G61" t="s">
        <v>30</v>
      </c>
      <c r="H61">
        <v>50</v>
      </c>
      <c r="I61" t="s">
        <v>26</v>
      </c>
      <c r="J61" t="s">
        <v>17</v>
      </c>
      <c r="K61" t="str">
        <f>VLOOKUP(J61,Alliance!$A$2:$B$30,2,0)</f>
        <v>NDA</v>
      </c>
      <c r="L61">
        <v>14934</v>
      </c>
      <c r="M61">
        <v>264</v>
      </c>
      <c r="N61">
        <v>15198</v>
      </c>
      <c r="O61">
        <v>9.0800000000000006E-2</v>
      </c>
      <c r="P61">
        <f>_xlfn.CEILING.MATH(VLOOKUP(C61,'New voters'!A:D,4,0))</f>
        <v>4615</v>
      </c>
      <c r="Q61">
        <f t="shared" si="0"/>
        <v>420</v>
      </c>
      <c r="R61">
        <f>R60*0.2</f>
        <v>1385.1000000000001</v>
      </c>
      <c r="S61">
        <v>220642</v>
      </c>
    </row>
    <row r="62" spans="1:19" x14ac:dyDescent="0.3">
      <c r="A62" t="s">
        <v>13</v>
      </c>
      <c r="B62">
        <v>19</v>
      </c>
      <c r="C62" t="s">
        <v>49</v>
      </c>
      <c r="D62" t="str">
        <f>VLOOKUP(C62,[1]Sheet2!$A$4:$B$143,2,0)</f>
        <v>Wayanad</v>
      </c>
      <c r="E62" s="3">
        <v>1</v>
      </c>
      <c r="F62" t="s">
        <v>240</v>
      </c>
      <c r="G62" t="s">
        <v>15</v>
      </c>
      <c r="H62">
        <v>46</v>
      </c>
      <c r="I62" t="s">
        <v>8</v>
      </c>
      <c r="J62" t="s">
        <v>25</v>
      </c>
      <c r="K62" t="str">
        <f>VLOOKUP(J62,Alliance!$A$2:$B$30,2,0)</f>
        <v>UDF</v>
      </c>
      <c r="L62">
        <v>68845</v>
      </c>
      <c r="M62">
        <v>1407</v>
      </c>
      <c r="N62">
        <v>70252</v>
      </c>
      <c r="O62">
        <v>0.46149999999999997</v>
      </c>
      <c r="P62">
        <f>_xlfn.CEILING.MATH(VLOOKUP(C62,'New voters'!A:D,4,0))</f>
        <v>4208</v>
      </c>
      <c r="Q62">
        <f t="shared" si="0"/>
        <v>1942</v>
      </c>
      <c r="R62">
        <f>R63*0.8</f>
        <v>5182.5600000000013</v>
      </c>
      <c r="S62">
        <v>201192</v>
      </c>
    </row>
    <row r="63" spans="1:19" x14ac:dyDescent="0.3">
      <c r="A63" t="s">
        <v>13</v>
      </c>
      <c r="B63">
        <v>19</v>
      </c>
      <c r="C63" t="s">
        <v>49</v>
      </c>
      <c r="D63" t="str">
        <f>VLOOKUP(C63,[1]Sheet2!$A$4:$B$143,2,0)</f>
        <v>Wayanad</v>
      </c>
      <c r="E63" s="3">
        <v>2</v>
      </c>
      <c r="F63" t="s">
        <v>241</v>
      </c>
      <c r="G63" t="s">
        <v>15</v>
      </c>
      <c r="H63">
        <v>53</v>
      </c>
      <c r="I63" t="s">
        <v>8</v>
      </c>
      <c r="J63" t="s">
        <v>45</v>
      </c>
      <c r="K63" t="str">
        <f>VLOOKUP(J63,Alliance!$A$2:$B$30,2,0)</f>
        <v>LDF</v>
      </c>
      <c r="L63">
        <v>63392</v>
      </c>
      <c r="M63">
        <v>1390</v>
      </c>
      <c r="N63">
        <v>64782</v>
      </c>
      <c r="O63">
        <v>0.42560000000000003</v>
      </c>
      <c r="P63">
        <f>_xlfn.CEILING.MATH(VLOOKUP(C63,'New voters'!A:D,4,0))</f>
        <v>4208</v>
      </c>
      <c r="Q63">
        <f t="shared" si="0"/>
        <v>1791</v>
      </c>
      <c r="R63" s="20">
        <f t="shared" si="1"/>
        <v>6478.2000000000007</v>
      </c>
      <c r="S63">
        <v>201192</v>
      </c>
    </row>
    <row r="64" spans="1:19" x14ac:dyDescent="0.3">
      <c r="A64" t="s">
        <v>13</v>
      </c>
      <c r="B64">
        <v>19</v>
      </c>
      <c r="C64" t="s">
        <v>49</v>
      </c>
      <c r="D64" t="str">
        <f>VLOOKUP(C64,[1]Sheet2!$A$4:$B$143,2,0)</f>
        <v>Wayanad</v>
      </c>
      <c r="E64" s="3">
        <v>3</v>
      </c>
      <c r="F64" t="s">
        <v>242</v>
      </c>
      <c r="G64" t="s">
        <v>15</v>
      </c>
      <c r="H64">
        <v>42</v>
      </c>
      <c r="I64" t="s">
        <v>8</v>
      </c>
      <c r="J64" t="s">
        <v>17</v>
      </c>
      <c r="K64" t="str">
        <f>VLOOKUP(J64,Alliance!$A$2:$B$30,2,0)</f>
        <v>NDA</v>
      </c>
      <c r="L64">
        <v>13868</v>
      </c>
      <c r="M64">
        <v>245</v>
      </c>
      <c r="N64">
        <v>14113</v>
      </c>
      <c r="O64">
        <v>9.2699999999999991E-2</v>
      </c>
      <c r="P64">
        <f>_xlfn.CEILING.MATH(VLOOKUP(C64,'New voters'!A:D,4,0))</f>
        <v>4208</v>
      </c>
      <c r="Q64">
        <f t="shared" si="0"/>
        <v>391</v>
      </c>
      <c r="R64">
        <f>R63*0.2</f>
        <v>1295.6400000000003</v>
      </c>
      <c r="S64">
        <v>201192</v>
      </c>
    </row>
    <row r="65" spans="1:19" x14ac:dyDescent="0.3">
      <c r="A65" t="s">
        <v>13</v>
      </c>
      <c r="B65">
        <v>20</v>
      </c>
      <c r="C65" t="s">
        <v>50</v>
      </c>
      <c r="D65" t="str">
        <f>VLOOKUP(C65,[1]Sheet2!$A$4:$B$143,2,0)</f>
        <v>Kozhikode</v>
      </c>
      <c r="E65" s="3">
        <v>1</v>
      </c>
      <c r="F65" t="s">
        <v>243</v>
      </c>
      <c r="G65" t="s">
        <v>30</v>
      </c>
      <c r="H65">
        <v>50</v>
      </c>
      <c r="I65" t="s">
        <v>8</v>
      </c>
      <c r="J65" t="s">
        <v>51</v>
      </c>
      <c r="K65" t="str">
        <f>VLOOKUP(J65,Alliance!$A$2:$B$30,2,0)</f>
        <v>UDF</v>
      </c>
      <c r="L65">
        <v>63418</v>
      </c>
      <c r="M65">
        <v>1675</v>
      </c>
      <c r="N65">
        <v>65093</v>
      </c>
      <c r="O65">
        <v>0.4763</v>
      </c>
      <c r="P65">
        <f>_xlfn.CEILING.MATH(VLOOKUP(C65,'New voters'!A:D,4,0))</f>
        <v>3507</v>
      </c>
      <c r="Q65">
        <f t="shared" si="0"/>
        <v>1671</v>
      </c>
      <c r="R65">
        <f>R66*0.8</f>
        <v>4608.1600000000008</v>
      </c>
      <c r="S65">
        <v>167694</v>
      </c>
    </row>
    <row r="66" spans="1:19" x14ac:dyDescent="0.3">
      <c r="A66" t="s">
        <v>13</v>
      </c>
      <c r="B66">
        <v>20</v>
      </c>
      <c r="C66" t="s">
        <v>50</v>
      </c>
      <c r="D66" t="str">
        <f>VLOOKUP(C66,[1]Sheet2!$A$4:$B$143,2,0)</f>
        <v>Kozhikode</v>
      </c>
      <c r="E66" s="3">
        <v>2</v>
      </c>
      <c r="F66" t="s">
        <v>244</v>
      </c>
      <c r="G66" t="s">
        <v>15</v>
      </c>
      <c r="H66">
        <v>65</v>
      </c>
      <c r="I66" t="s">
        <v>8</v>
      </c>
      <c r="J66" t="s">
        <v>45</v>
      </c>
      <c r="K66" t="str">
        <f>VLOOKUP(J66,Alliance!$A$2:$B$30,2,0)</f>
        <v>LDF</v>
      </c>
      <c r="L66">
        <v>55672</v>
      </c>
      <c r="M66">
        <v>1930</v>
      </c>
      <c r="N66">
        <v>57602</v>
      </c>
      <c r="O66">
        <v>0.42149999999999999</v>
      </c>
      <c r="P66">
        <f>_xlfn.CEILING.MATH(VLOOKUP(C66,'New voters'!A:D,4,0))</f>
        <v>3507</v>
      </c>
      <c r="Q66">
        <f t="shared" si="0"/>
        <v>1479</v>
      </c>
      <c r="R66" s="20">
        <f t="shared" si="1"/>
        <v>5760.2000000000007</v>
      </c>
      <c r="S66">
        <v>167694</v>
      </c>
    </row>
    <row r="67" spans="1:19" x14ac:dyDescent="0.3">
      <c r="A67" t="s">
        <v>13</v>
      </c>
      <c r="B67">
        <v>20</v>
      </c>
      <c r="C67" t="s">
        <v>50</v>
      </c>
      <c r="D67" t="str">
        <f>VLOOKUP(C67,[1]Sheet2!$A$4:$B$143,2,0)</f>
        <v>Kozhikode</v>
      </c>
      <c r="E67" s="3">
        <v>3</v>
      </c>
      <c r="F67" t="s">
        <v>245</v>
      </c>
      <c r="G67" t="s">
        <v>15</v>
      </c>
      <c r="H67">
        <v>49</v>
      </c>
      <c r="I67" t="s">
        <v>8</v>
      </c>
      <c r="J67" t="s">
        <v>17</v>
      </c>
      <c r="K67" t="str">
        <f>VLOOKUP(J67,Alliance!$A$2:$B$30,2,0)</f>
        <v>NDA</v>
      </c>
      <c r="L67">
        <v>10033</v>
      </c>
      <c r="M67">
        <v>192</v>
      </c>
      <c r="N67">
        <v>10225</v>
      </c>
      <c r="O67">
        <v>7.4800000000000005E-2</v>
      </c>
      <c r="P67">
        <f>_xlfn.CEILING.MATH(VLOOKUP(C67,'New voters'!A:D,4,0))</f>
        <v>3507</v>
      </c>
      <c r="Q67">
        <f t="shared" ref="Q67:Q130" si="2">_xlfn.CEILING.MATH(P67*O67)</f>
        <v>263</v>
      </c>
      <c r="R67">
        <f>R66*0.2</f>
        <v>1152.0400000000002</v>
      </c>
      <c r="S67">
        <v>167694</v>
      </c>
    </row>
    <row r="68" spans="1:19" x14ac:dyDescent="0.3">
      <c r="A68" t="s">
        <v>13</v>
      </c>
      <c r="B68">
        <v>20</v>
      </c>
      <c r="C68" t="s">
        <v>50</v>
      </c>
      <c r="D68" t="str">
        <f>VLOOKUP(C68,[1]Sheet2!$A$4:$B$143,2,0)</f>
        <v>Kozhikode</v>
      </c>
      <c r="E68" s="3">
        <v>4</v>
      </c>
      <c r="F68" t="s">
        <v>246</v>
      </c>
      <c r="G68" t="s">
        <v>15</v>
      </c>
      <c r="H68">
        <v>42</v>
      </c>
      <c r="I68" t="s">
        <v>8</v>
      </c>
      <c r="J68" t="s">
        <v>29</v>
      </c>
      <c r="K68" t="str">
        <f>VLOOKUP(J68,Alliance!$A$2:$B$30,2,0)</f>
        <v>Others</v>
      </c>
      <c r="L68">
        <v>2820</v>
      </c>
      <c r="M68">
        <v>16</v>
      </c>
      <c r="N68">
        <v>2836</v>
      </c>
      <c r="O68">
        <v>2.0799999999999999E-2</v>
      </c>
      <c r="P68">
        <f>_xlfn.CEILING.MATH(VLOOKUP(C68,'New voters'!A:D,4,0))</f>
        <v>3507</v>
      </c>
      <c r="Q68">
        <f t="shared" si="2"/>
        <v>73</v>
      </c>
      <c r="R68">
        <f t="shared" ref="R68:R129" si="3">IF(K68="LDF",N68*0.1,0)</f>
        <v>0</v>
      </c>
      <c r="S68">
        <v>167694</v>
      </c>
    </row>
    <row r="69" spans="1:19" x14ac:dyDescent="0.3">
      <c r="A69" t="s">
        <v>13</v>
      </c>
      <c r="B69">
        <v>21</v>
      </c>
      <c r="C69" t="s">
        <v>52</v>
      </c>
      <c r="D69" t="str">
        <f>VLOOKUP(C69,[1]Sheet2!$A$4:$B$143,2,0)</f>
        <v>Kozhikode</v>
      </c>
      <c r="E69" s="3">
        <v>1</v>
      </c>
      <c r="F69" t="s">
        <v>247</v>
      </c>
      <c r="G69" t="s">
        <v>15</v>
      </c>
      <c r="H69">
        <v>69</v>
      </c>
      <c r="I69" t="s">
        <v>8</v>
      </c>
      <c r="J69" t="s">
        <v>18</v>
      </c>
      <c r="K69" t="str">
        <f>VLOOKUP(J69,Alliance!$A$2:$B$30,2,0)</f>
        <v>LDF</v>
      </c>
      <c r="L69">
        <v>77265</v>
      </c>
      <c r="M69">
        <v>2878</v>
      </c>
      <c r="N69">
        <v>80143</v>
      </c>
      <c r="O69">
        <v>0.47200000000000003</v>
      </c>
      <c r="P69">
        <f>_xlfn.CEILING.MATH(VLOOKUP(C69,'New voters'!A:D,4,0))</f>
        <v>4236</v>
      </c>
      <c r="Q69">
        <f t="shared" si="2"/>
        <v>2000</v>
      </c>
      <c r="R69" s="20">
        <f t="shared" si="3"/>
        <v>8014.3</v>
      </c>
      <c r="S69">
        <v>202518</v>
      </c>
    </row>
    <row r="70" spans="1:19" x14ac:dyDescent="0.3">
      <c r="A70" t="s">
        <v>13</v>
      </c>
      <c r="B70">
        <v>21</v>
      </c>
      <c r="C70" t="s">
        <v>52</v>
      </c>
      <c r="D70" t="str">
        <f>VLOOKUP(C70,[1]Sheet2!$A$4:$B$143,2,0)</f>
        <v>Kozhikode</v>
      </c>
      <c r="E70" s="3">
        <v>2</v>
      </c>
      <c r="F70" t="s">
        <v>248</v>
      </c>
      <c r="G70" t="s">
        <v>15</v>
      </c>
      <c r="H70">
        <v>61</v>
      </c>
      <c r="I70" t="s">
        <v>8</v>
      </c>
      <c r="J70" t="s">
        <v>16</v>
      </c>
      <c r="K70" t="str">
        <f>VLOOKUP(J70,Alliance!$A$2:$B$30,2,0)</f>
        <v>UDF</v>
      </c>
      <c r="L70">
        <v>77561</v>
      </c>
      <c r="M70">
        <v>2249</v>
      </c>
      <c r="N70">
        <v>79810</v>
      </c>
      <c r="O70">
        <v>0.47009999999999996</v>
      </c>
      <c r="P70">
        <f>_xlfn.CEILING.MATH(VLOOKUP(C70,'New voters'!A:D,4,0))</f>
        <v>4236</v>
      </c>
      <c r="Q70">
        <f t="shared" si="2"/>
        <v>1992</v>
      </c>
      <c r="R70">
        <f>R69*0.8</f>
        <v>6411.4400000000005</v>
      </c>
      <c r="S70">
        <v>202518</v>
      </c>
    </row>
    <row r="71" spans="1:19" x14ac:dyDescent="0.3">
      <c r="A71" t="s">
        <v>13</v>
      </c>
      <c r="B71">
        <v>21</v>
      </c>
      <c r="C71" t="s">
        <v>52</v>
      </c>
      <c r="D71" t="str">
        <f>VLOOKUP(C71,[1]Sheet2!$A$4:$B$143,2,0)</f>
        <v>Kozhikode</v>
      </c>
      <c r="E71" s="3">
        <v>3</v>
      </c>
      <c r="F71" t="s">
        <v>249</v>
      </c>
      <c r="G71" t="s">
        <v>15</v>
      </c>
      <c r="H71">
        <v>51</v>
      </c>
      <c r="I71" t="s">
        <v>8</v>
      </c>
      <c r="J71" t="s">
        <v>17</v>
      </c>
      <c r="K71" t="str">
        <f>VLOOKUP(J71,Alliance!$A$2:$B$30,2,0)</f>
        <v>NDA</v>
      </c>
      <c r="L71">
        <v>8919</v>
      </c>
      <c r="M71">
        <v>220</v>
      </c>
      <c r="N71">
        <v>9139</v>
      </c>
      <c r="O71">
        <v>5.3800000000000001E-2</v>
      </c>
      <c r="P71">
        <f>_xlfn.CEILING.MATH(VLOOKUP(C71,'New voters'!A:D,4,0))</f>
        <v>4236</v>
      </c>
      <c r="Q71">
        <f t="shared" si="2"/>
        <v>228</v>
      </c>
      <c r="R71">
        <f>R69*0.2</f>
        <v>1602.8600000000001</v>
      </c>
      <c r="S71">
        <v>202518</v>
      </c>
    </row>
    <row r="72" spans="1:19" x14ac:dyDescent="0.3">
      <c r="A72" t="s">
        <v>13</v>
      </c>
      <c r="B72">
        <v>22</v>
      </c>
      <c r="C72" t="s">
        <v>53</v>
      </c>
      <c r="D72" t="str">
        <f>VLOOKUP(C72,[1]Sheet2!$A$4:$B$143,2,0)</f>
        <v>Kozhikode</v>
      </c>
      <c r="E72" s="3">
        <v>1</v>
      </c>
      <c r="F72" t="s">
        <v>250</v>
      </c>
      <c r="G72" t="s">
        <v>15</v>
      </c>
      <c r="H72">
        <v>68</v>
      </c>
      <c r="I72" t="s">
        <v>8</v>
      </c>
      <c r="J72" t="s">
        <v>28</v>
      </c>
      <c r="K72" t="str">
        <f>VLOOKUP(J72,Alliance!$A$2:$B$30,2,0)</f>
        <v>LDF</v>
      </c>
      <c r="L72">
        <v>80571</v>
      </c>
      <c r="M72">
        <v>2722</v>
      </c>
      <c r="N72">
        <v>83293</v>
      </c>
      <c r="O72">
        <v>0.47460000000000002</v>
      </c>
      <c r="P72">
        <f>_xlfn.CEILING.MATH(VLOOKUP(C72,'New voters'!A:D,4,0))</f>
        <v>4528</v>
      </c>
      <c r="Q72">
        <f t="shared" si="2"/>
        <v>2149</v>
      </c>
      <c r="R72" s="20">
        <f t="shared" si="3"/>
        <v>8329.3000000000011</v>
      </c>
      <c r="S72">
        <v>216491</v>
      </c>
    </row>
    <row r="73" spans="1:19" x14ac:dyDescent="0.3">
      <c r="A73" t="s">
        <v>13</v>
      </c>
      <c r="B73">
        <v>22</v>
      </c>
      <c r="C73" t="s">
        <v>53</v>
      </c>
      <c r="D73" t="str">
        <f>VLOOKUP(C73,[1]Sheet2!$A$4:$B$143,2,0)</f>
        <v>Kozhikode</v>
      </c>
      <c r="E73" s="3">
        <v>2</v>
      </c>
      <c r="F73" t="s">
        <v>251</v>
      </c>
      <c r="G73" t="s">
        <v>15</v>
      </c>
      <c r="H73">
        <v>51</v>
      </c>
      <c r="I73" t="s">
        <v>8</v>
      </c>
      <c r="J73" t="s">
        <v>25</v>
      </c>
      <c r="K73" t="str">
        <f>VLOOKUP(J73,Alliance!$A$2:$B$30,2,0)</f>
        <v>UDF</v>
      </c>
      <c r="L73">
        <v>77102</v>
      </c>
      <c r="M73">
        <v>2155</v>
      </c>
      <c r="N73">
        <v>79257</v>
      </c>
      <c r="O73">
        <v>0.45159999999999995</v>
      </c>
      <c r="P73">
        <f>_xlfn.CEILING.MATH(VLOOKUP(C73,'New voters'!A:D,4,0))</f>
        <v>4528</v>
      </c>
      <c r="Q73">
        <f t="shared" si="2"/>
        <v>2045</v>
      </c>
      <c r="R73">
        <f>R72*0.8</f>
        <v>6663.4400000000014</v>
      </c>
      <c r="S73">
        <v>216491</v>
      </c>
    </row>
    <row r="74" spans="1:19" x14ac:dyDescent="0.3">
      <c r="A74" t="s">
        <v>13</v>
      </c>
      <c r="B74">
        <v>22</v>
      </c>
      <c r="C74" t="s">
        <v>53</v>
      </c>
      <c r="D74" t="str">
        <f>VLOOKUP(C74,[1]Sheet2!$A$4:$B$143,2,0)</f>
        <v>Kozhikode</v>
      </c>
      <c r="E74" s="3">
        <v>3</v>
      </c>
      <c r="F74" t="s">
        <v>252</v>
      </c>
      <c r="G74" t="s">
        <v>15</v>
      </c>
      <c r="H74">
        <v>60</v>
      </c>
      <c r="I74" t="s">
        <v>8</v>
      </c>
      <c r="J74" t="s">
        <v>17</v>
      </c>
      <c r="K74" t="str">
        <f>VLOOKUP(J74,Alliance!$A$2:$B$30,2,0)</f>
        <v>NDA</v>
      </c>
      <c r="L74">
        <v>10321</v>
      </c>
      <c r="M74">
        <v>217</v>
      </c>
      <c r="N74">
        <v>10538</v>
      </c>
      <c r="O74">
        <v>0.06</v>
      </c>
      <c r="P74">
        <f>_xlfn.CEILING.MATH(VLOOKUP(C74,'New voters'!A:D,4,0))</f>
        <v>4528</v>
      </c>
      <c r="Q74">
        <f t="shared" si="2"/>
        <v>272</v>
      </c>
      <c r="R74">
        <f>R72*0.2</f>
        <v>1665.8600000000004</v>
      </c>
      <c r="S74">
        <v>216491</v>
      </c>
    </row>
    <row r="75" spans="1:19" x14ac:dyDescent="0.3">
      <c r="A75" t="s">
        <v>13</v>
      </c>
      <c r="B75">
        <v>22</v>
      </c>
      <c r="C75" t="s">
        <v>53</v>
      </c>
      <c r="D75" t="str">
        <f>VLOOKUP(C75,[1]Sheet2!$A$4:$B$143,2,0)</f>
        <v>Kozhikode</v>
      </c>
      <c r="E75" s="3">
        <v>4</v>
      </c>
      <c r="F75" t="s">
        <v>253</v>
      </c>
      <c r="G75" t="s">
        <v>15</v>
      </c>
      <c r="H75">
        <v>45</v>
      </c>
      <c r="I75" t="s">
        <v>8</v>
      </c>
      <c r="J75" t="s">
        <v>29</v>
      </c>
      <c r="K75" t="str">
        <f>VLOOKUP(J75,Alliance!$A$2:$B$30,2,0)</f>
        <v>Others</v>
      </c>
      <c r="L75">
        <v>1654</v>
      </c>
      <c r="M75">
        <v>22</v>
      </c>
      <c r="N75">
        <v>1676</v>
      </c>
      <c r="O75">
        <v>9.4999999999999998E-3</v>
      </c>
      <c r="P75">
        <f>_xlfn.CEILING.MATH(VLOOKUP(C75,'New voters'!A:D,4,0))</f>
        <v>4528</v>
      </c>
      <c r="Q75">
        <f t="shared" si="2"/>
        <v>44</v>
      </c>
      <c r="R75">
        <f t="shared" si="3"/>
        <v>0</v>
      </c>
      <c r="S75">
        <v>216491</v>
      </c>
    </row>
    <row r="76" spans="1:19" x14ac:dyDescent="0.3">
      <c r="A76" t="s">
        <v>13</v>
      </c>
      <c r="B76">
        <v>23</v>
      </c>
      <c r="C76" t="s">
        <v>54</v>
      </c>
      <c r="D76" t="str">
        <f>VLOOKUP(C76,[1]Sheet2!$A$4:$B$143,2,0)</f>
        <v>Kozhikode</v>
      </c>
      <c r="E76" s="3">
        <v>1</v>
      </c>
      <c r="F76" t="s">
        <v>254</v>
      </c>
      <c r="G76" t="s">
        <v>30</v>
      </c>
      <c r="H76">
        <v>54</v>
      </c>
      <c r="I76" t="s">
        <v>8</v>
      </c>
      <c r="J76" t="s">
        <v>18</v>
      </c>
      <c r="K76" t="str">
        <f>VLOOKUP(J76,Alliance!$A$2:$B$30,2,0)</f>
        <v>LDF</v>
      </c>
      <c r="L76">
        <v>73406</v>
      </c>
      <c r="M76">
        <v>2222</v>
      </c>
      <c r="N76">
        <v>75628</v>
      </c>
      <c r="O76">
        <v>0.46659999999999996</v>
      </c>
      <c r="P76">
        <f>_xlfn.CEILING.MATH(VLOOKUP(C76,'New voters'!A:D,4,0))</f>
        <v>4322</v>
      </c>
      <c r="Q76">
        <f t="shared" si="2"/>
        <v>2017</v>
      </c>
      <c r="R76" s="20">
        <f t="shared" si="3"/>
        <v>7562.8</v>
      </c>
      <c r="S76">
        <v>206652</v>
      </c>
    </row>
    <row r="77" spans="1:19" x14ac:dyDescent="0.3">
      <c r="A77" t="s">
        <v>13</v>
      </c>
      <c r="B77">
        <v>23</v>
      </c>
      <c r="C77" t="s">
        <v>54</v>
      </c>
      <c r="D77" t="str">
        <f>VLOOKUP(C77,[1]Sheet2!$A$4:$B$143,2,0)</f>
        <v>Kozhikode</v>
      </c>
      <c r="E77" s="3">
        <v>2</v>
      </c>
      <c r="F77" t="s">
        <v>255</v>
      </c>
      <c r="G77" t="s">
        <v>15</v>
      </c>
      <c r="H77">
        <v>63</v>
      </c>
      <c r="I77" t="s">
        <v>8</v>
      </c>
      <c r="J77" t="s">
        <v>25</v>
      </c>
      <c r="K77" t="str">
        <f>VLOOKUP(J77,Alliance!$A$2:$B$30,2,0)</f>
        <v>UDF</v>
      </c>
      <c r="L77">
        <v>65807</v>
      </c>
      <c r="M77">
        <v>1349</v>
      </c>
      <c r="N77">
        <v>67156</v>
      </c>
      <c r="O77">
        <v>0.4143</v>
      </c>
      <c r="P77">
        <f>_xlfn.CEILING.MATH(VLOOKUP(C77,'New voters'!A:D,4,0))</f>
        <v>4322</v>
      </c>
      <c r="Q77">
        <f t="shared" si="2"/>
        <v>1791</v>
      </c>
      <c r="R77">
        <f>R76*0.8</f>
        <v>6050.2400000000007</v>
      </c>
      <c r="S77">
        <v>206652</v>
      </c>
    </row>
    <row r="78" spans="1:19" x14ac:dyDescent="0.3">
      <c r="A78" t="s">
        <v>13</v>
      </c>
      <c r="B78">
        <v>23</v>
      </c>
      <c r="C78" t="s">
        <v>54</v>
      </c>
      <c r="D78" t="str">
        <f>VLOOKUP(C78,[1]Sheet2!$A$4:$B$143,2,0)</f>
        <v>Kozhikode</v>
      </c>
      <c r="E78" s="3">
        <v>3</v>
      </c>
      <c r="F78" t="s">
        <v>256</v>
      </c>
      <c r="G78" t="s">
        <v>15</v>
      </c>
      <c r="H78">
        <v>62</v>
      </c>
      <c r="I78" t="s">
        <v>8</v>
      </c>
      <c r="J78" t="s">
        <v>17</v>
      </c>
      <c r="K78" t="str">
        <f>VLOOKUP(J78,Alliance!$A$2:$B$30,2,0)</f>
        <v>NDA</v>
      </c>
      <c r="L78">
        <v>17213</v>
      </c>
      <c r="M78">
        <v>342</v>
      </c>
      <c r="N78">
        <v>17555</v>
      </c>
      <c r="O78">
        <v>0.10830000000000001</v>
      </c>
      <c r="P78">
        <f>_xlfn.CEILING.MATH(VLOOKUP(C78,'New voters'!A:D,4,0))</f>
        <v>4322</v>
      </c>
      <c r="Q78">
        <f t="shared" si="2"/>
        <v>469</v>
      </c>
      <c r="R78">
        <f>R76*0.2</f>
        <v>1512.5600000000002</v>
      </c>
      <c r="S78">
        <v>206652</v>
      </c>
    </row>
    <row r="79" spans="1:19" x14ac:dyDescent="0.3">
      <c r="A79" t="s">
        <v>13</v>
      </c>
      <c r="B79">
        <v>24</v>
      </c>
      <c r="C79" t="s">
        <v>55</v>
      </c>
      <c r="D79" t="str">
        <f>VLOOKUP(C79,[1]Sheet2!$A$4:$B$143,2,0)</f>
        <v>Kozhikode</v>
      </c>
      <c r="E79" s="3">
        <v>1</v>
      </c>
      <c r="F79" t="s">
        <v>257</v>
      </c>
      <c r="G79" t="s">
        <v>15</v>
      </c>
      <c r="H79">
        <v>71</v>
      </c>
      <c r="I79" t="s">
        <v>8</v>
      </c>
      <c r="J79" t="s">
        <v>18</v>
      </c>
      <c r="K79" t="str">
        <f>VLOOKUP(J79,Alliance!$A$2:$B$30,2,0)</f>
        <v>LDF</v>
      </c>
      <c r="L79">
        <v>82691</v>
      </c>
      <c r="M79">
        <v>3332</v>
      </c>
      <c r="N79">
        <v>86023</v>
      </c>
      <c r="O79">
        <v>0.52539999999999998</v>
      </c>
      <c r="P79">
        <f>_xlfn.CEILING.MATH(VLOOKUP(C79,'New voters'!A:D,4,0))</f>
        <v>4146</v>
      </c>
      <c r="Q79">
        <f t="shared" si="2"/>
        <v>2179</v>
      </c>
      <c r="R79" s="20">
        <f t="shared" si="3"/>
        <v>8602.3000000000011</v>
      </c>
      <c r="S79">
        <v>198218</v>
      </c>
    </row>
    <row r="80" spans="1:19" s="6" customFormat="1" x14ac:dyDescent="0.3">
      <c r="A80" s="6" t="s">
        <v>13</v>
      </c>
      <c r="B80" s="6">
        <v>24</v>
      </c>
      <c r="C80" s="6" t="s">
        <v>55</v>
      </c>
      <c r="D80" s="6" t="str">
        <f>VLOOKUP(C80,[1]Sheet2!$A$4:$B$143,2,0)</f>
        <v>Kozhikode</v>
      </c>
      <c r="E80" s="22">
        <v>2</v>
      </c>
      <c r="F80" s="6" t="s">
        <v>258</v>
      </c>
      <c r="G80" s="6" t="s">
        <v>15</v>
      </c>
      <c r="H80" s="6">
        <v>56</v>
      </c>
      <c r="I80" s="6" t="s">
        <v>8</v>
      </c>
      <c r="J80" s="6" t="s">
        <v>20</v>
      </c>
      <c r="K80" s="6" t="s">
        <v>177</v>
      </c>
      <c r="L80" s="6">
        <v>61530</v>
      </c>
      <c r="M80" s="6">
        <v>1901</v>
      </c>
      <c r="N80" s="6">
        <v>63431</v>
      </c>
      <c r="O80" s="6">
        <v>0.38740000000000002</v>
      </c>
      <c r="P80" s="6">
        <f>_xlfn.CEILING.MATH(VLOOKUP(C80,'New voters'!A:D,4,0))</f>
        <v>4146</v>
      </c>
      <c r="Q80" s="6">
        <f t="shared" si="2"/>
        <v>1607</v>
      </c>
      <c r="R80" s="6">
        <f>R79*0.8</f>
        <v>6881.8400000000011</v>
      </c>
      <c r="S80" s="6">
        <v>198218</v>
      </c>
    </row>
    <row r="81" spans="1:19" x14ac:dyDescent="0.3">
      <c r="A81" t="s">
        <v>13</v>
      </c>
      <c r="B81">
        <v>24</v>
      </c>
      <c r="C81" t="s">
        <v>55</v>
      </c>
      <c r="D81" t="str">
        <f>VLOOKUP(C81,[1]Sheet2!$A$4:$B$143,2,0)</f>
        <v>Kozhikode</v>
      </c>
      <c r="E81" s="3">
        <v>3</v>
      </c>
      <c r="F81" t="s">
        <v>259</v>
      </c>
      <c r="G81" t="s">
        <v>15</v>
      </c>
      <c r="H81">
        <v>47</v>
      </c>
      <c r="I81" t="s">
        <v>8</v>
      </c>
      <c r="J81" t="s">
        <v>17</v>
      </c>
      <c r="K81" t="str">
        <f>VLOOKUP(J81,Alliance!$A$2:$B$30,2,0)</f>
        <v>NDA</v>
      </c>
      <c r="L81">
        <v>10834</v>
      </c>
      <c r="M81">
        <v>331</v>
      </c>
      <c r="N81">
        <v>11165</v>
      </c>
      <c r="O81">
        <v>6.8199999999999997E-2</v>
      </c>
      <c r="P81">
        <f>_xlfn.CEILING.MATH(VLOOKUP(C81,'New voters'!A:D,4,0))</f>
        <v>4146</v>
      </c>
      <c r="Q81">
        <f t="shared" si="2"/>
        <v>283</v>
      </c>
      <c r="R81">
        <f>R79*0.2</f>
        <v>1720.4600000000003</v>
      </c>
      <c r="S81">
        <v>198218</v>
      </c>
    </row>
    <row r="82" spans="1:19" x14ac:dyDescent="0.3">
      <c r="A82" t="s">
        <v>13</v>
      </c>
      <c r="B82">
        <v>25</v>
      </c>
      <c r="C82" t="s">
        <v>649</v>
      </c>
      <c r="D82" t="str">
        <f>VLOOKUP(C82,[1]Sheet2!$A$4:$B$143,2,0)</f>
        <v>Kozhikode</v>
      </c>
      <c r="E82" s="3">
        <v>1</v>
      </c>
      <c r="F82" t="s">
        <v>260</v>
      </c>
      <c r="G82" t="s">
        <v>15</v>
      </c>
      <c r="H82">
        <v>27</v>
      </c>
      <c r="I82" t="s">
        <v>19</v>
      </c>
      <c r="J82" t="s">
        <v>18</v>
      </c>
      <c r="K82" t="str">
        <f>VLOOKUP(J82,Alliance!$A$2:$B$30,2,0)</f>
        <v>LDF</v>
      </c>
      <c r="L82">
        <v>88612</v>
      </c>
      <c r="M82">
        <v>3227</v>
      </c>
      <c r="N82">
        <v>91839</v>
      </c>
      <c r="O82">
        <v>0.50470000000000004</v>
      </c>
      <c r="P82">
        <f>_xlfn.CEILING.MATH(VLOOKUP(C82,'New voters'!A:D,4,0))</f>
        <v>4711</v>
      </c>
      <c r="Q82">
        <f t="shared" si="2"/>
        <v>2378</v>
      </c>
      <c r="R82" s="20">
        <f t="shared" si="3"/>
        <v>9183.9</v>
      </c>
      <c r="S82">
        <v>225249</v>
      </c>
    </row>
    <row r="83" spans="1:19" x14ac:dyDescent="0.3">
      <c r="A83" t="s">
        <v>13</v>
      </c>
      <c r="B83">
        <v>25</v>
      </c>
      <c r="C83" t="s">
        <v>649</v>
      </c>
      <c r="D83" t="str">
        <f>VLOOKUP(C83,[1]Sheet2!$A$4:$B$143,2,0)</f>
        <v>Kozhikode</v>
      </c>
      <c r="E83" s="3">
        <v>2</v>
      </c>
      <c r="F83" t="s">
        <v>261</v>
      </c>
      <c r="G83" t="s">
        <v>15</v>
      </c>
      <c r="H83">
        <v>45</v>
      </c>
      <c r="I83" t="s">
        <v>19</v>
      </c>
      <c r="J83" t="s">
        <v>25</v>
      </c>
      <c r="K83" t="str">
        <f>VLOOKUP(J83,Alliance!$A$2:$B$30,2,0)</f>
        <v>UDF</v>
      </c>
      <c r="L83">
        <v>69145</v>
      </c>
      <c r="M83">
        <v>2322</v>
      </c>
      <c r="N83">
        <v>71467</v>
      </c>
      <c r="O83">
        <v>0.39280000000000004</v>
      </c>
      <c r="P83">
        <f>_xlfn.CEILING.MATH(VLOOKUP(C83,'New voters'!A:D,4,0))</f>
        <v>4711</v>
      </c>
      <c r="Q83">
        <f t="shared" si="2"/>
        <v>1851</v>
      </c>
      <c r="R83">
        <f>R82*0.8</f>
        <v>7347.12</v>
      </c>
      <c r="S83">
        <v>225249</v>
      </c>
    </row>
    <row r="84" spans="1:19" x14ac:dyDescent="0.3">
      <c r="A84" t="s">
        <v>13</v>
      </c>
      <c r="B84">
        <v>25</v>
      </c>
      <c r="C84" t="s">
        <v>649</v>
      </c>
      <c r="D84" t="str">
        <f>VLOOKUP(C84,[1]Sheet2!$A$4:$B$143,2,0)</f>
        <v>Kozhikode</v>
      </c>
      <c r="E84" s="3">
        <v>3</v>
      </c>
      <c r="F84" t="s">
        <v>262</v>
      </c>
      <c r="G84" t="s">
        <v>15</v>
      </c>
      <c r="H84">
        <v>29</v>
      </c>
      <c r="I84" t="s">
        <v>19</v>
      </c>
      <c r="J84" t="s">
        <v>17</v>
      </c>
      <c r="K84" t="str">
        <f>VLOOKUP(J84,Alliance!$A$2:$B$30,2,0)</f>
        <v>NDA</v>
      </c>
      <c r="L84">
        <v>16033</v>
      </c>
      <c r="M84">
        <v>457</v>
      </c>
      <c r="N84">
        <v>16490</v>
      </c>
      <c r="O84">
        <v>9.06E-2</v>
      </c>
      <c r="P84">
        <f>_xlfn.CEILING.MATH(VLOOKUP(C84,'New voters'!A:D,4,0))</f>
        <v>4711</v>
      </c>
      <c r="Q84">
        <f t="shared" si="2"/>
        <v>427</v>
      </c>
      <c r="R84">
        <f>R82*0.2</f>
        <v>1836.78</v>
      </c>
      <c r="S84">
        <v>225249</v>
      </c>
    </row>
    <row r="85" spans="1:19" x14ac:dyDescent="0.3">
      <c r="A85" t="s">
        <v>13</v>
      </c>
      <c r="B85">
        <v>26</v>
      </c>
      <c r="C85" t="s">
        <v>56</v>
      </c>
      <c r="D85" t="str">
        <f>VLOOKUP(C85,[1]Sheet2!$A$4:$B$143,2,0)</f>
        <v>Kozhikode</v>
      </c>
      <c r="E85" s="3">
        <v>1</v>
      </c>
      <c r="F85" t="s">
        <v>263</v>
      </c>
      <c r="G85" t="s">
        <v>15</v>
      </c>
      <c r="H85">
        <v>75</v>
      </c>
      <c r="I85" t="s">
        <v>8</v>
      </c>
      <c r="J85" t="s">
        <v>57</v>
      </c>
      <c r="K85" t="str">
        <f>VLOOKUP(J85,Alliance!$A$2:$B$30,2,0)</f>
        <v>LDF</v>
      </c>
      <c r="L85">
        <v>80607</v>
      </c>
      <c r="M85">
        <v>3032</v>
      </c>
      <c r="N85">
        <v>83639</v>
      </c>
      <c r="O85">
        <v>0.50890000000000002</v>
      </c>
      <c r="P85">
        <f>_xlfn.CEILING.MATH(VLOOKUP(C85,'New voters'!A:D,4,0))</f>
        <v>4268</v>
      </c>
      <c r="Q85">
        <f t="shared" si="2"/>
        <v>2172</v>
      </c>
      <c r="R85" s="20">
        <f t="shared" si="3"/>
        <v>8363.9</v>
      </c>
      <c r="S85">
        <v>204036</v>
      </c>
    </row>
    <row r="86" spans="1:19" x14ac:dyDescent="0.3">
      <c r="A86" t="s">
        <v>13</v>
      </c>
      <c r="B86">
        <v>26</v>
      </c>
      <c r="C86" t="s">
        <v>56</v>
      </c>
      <c r="D86" t="str">
        <f>VLOOKUP(C86,[1]Sheet2!$A$4:$B$143,2,0)</f>
        <v>Kozhikode</v>
      </c>
      <c r="E86" s="3">
        <v>2</v>
      </c>
      <c r="F86" t="s">
        <v>264</v>
      </c>
      <c r="G86" t="s">
        <v>15</v>
      </c>
      <c r="H86">
        <v>53</v>
      </c>
      <c r="I86" t="s">
        <v>8</v>
      </c>
      <c r="J86" t="s">
        <v>20</v>
      </c>
      <c r="K86" t="s">
        <v>177</v>
      </c>
      <c r="L86">
        <v>43621</v>
      </c>
      <c r="M86">
        <v>1516</v>
      </c>
      <c r="N86">
        <v>45137</v>
      </c>
      <c r="O86">
        <v>0.27460000000000001</v>
      </c>
      <c r="P86">
        <f>_xlfn.CEILING.MATH(VLOOKUP(C86,'New voters'!A:D,4,0))</f>
        <v>4268</v>
      </c>
      <c r="Q86">
        <f t="shared" si="2"/>
        <v>1172</v>
      </c>
      <c r="R86">
        <f>R85*0.8</f>
        <v>6691.12</v>
      </c>
      <c r="S86">
        <v>204036</v>
      </c>
    </row>
    <row r="87" spans="1:19" x14ac:dyDescent="0.3">
      <c r="A87" t="s">
        <v>13</v>
      </c>
      <c r="B87">
        <v>26</v>
      </c>
      <c r="C87" t="s">
        <v>56</v>
      </c>
      <c r="D87" t="str">
        <f>VLOOKUP(C87,[1]Sheet2!$A$4:$B$143,2,0)</f>
        <v>Kozhikode</v>
      </c>
      <c r="E87" s="3">
        <v>3</v>
      </c>
      <c r="F87" t="s">
        <v>265</v>
      </c>
      <c r="G87" t="s">
        <v>15</v>
      </c>
      <c r="H87">
        <v>59</v>
      </c>
      <c r="I87" t="s">
        <v>8</v>
      </c>
      <c r="J87" t="s">
        <v>17</v>
      </c>
      <c r="K87" t="str">
        <f>VLOOKUP(J87,Alliance!$A$2:$B$30,2,0)</f>
        <v>NDA</v>
      </c>
      <c r="L87">
        <v>31056</v>
      </c>
      <c r="M87">
        <v>954</v>
      </c>
      <c r="N87">
        <v>32010</v>
      </c>
      <c r="O87">
        <v>0.1948</v>
      </c>
      <c r="P87">
        <f>_xlfn.CEILING.MATH(VLOOKUP(C87,'New voters'!A:D,4,0))</f>
        <v>4268</v>
      </c>
      <c r="Q87">
        <f t="shared" si="2"/>
        <v>832</v>
      </c>
      <c r="R87">
        <f>R85*0.2</f>
        <v>1672.78</v>
      </c>
      <c r="S87">
        <v>204036</v>
      </c>
    </row>
    <row r="88" spans="1:19" x14ac:dyDescent="0.3">
      <c r="A88" t="s">
        <v>13</v>
      </c>
      <c r="B88">
        <v>26</v>
      </c>
      <c r="C88" t="s">
        <v>56</v>
      </c>
      <c r="D88" t="str">
        <f>VLOOKUP(C88,[1]Sheet2!$A$4:$B$143,2,0)</f>
        <v>Kozhikode</v>
      </c>
      <c r="E88" s="3">
        <v>4</v>
      </c>
      <c r="F88" t="s">
        <v>266</v>
      </c>
      <c r="G88" t="s">
        <v>15</v>
      </c>
      <c r="H88">
        <v>52</v>
      </c>
      <c r="I88" t="s">
        <v>8</v>
      </c>
      <c r="J88" t="s">
        <v>33</v>
      </c>
      <c r="K88" t="str">
        <f>VLOOKUP(J88,Alliance!$A$2:$B$30,2,0)</f>
        <v>Others</v>
      </c>
      <c r="L88">
        <v>1911</v>
      </c>
      <c r="M88">
        <v>89</v>
      </c>
      <c r="N88">
        <v>2000</v>
      </c>
      <c r="O88">
        <v>1.2199999999999999E-2</v>
      </c>
      <c r="P88">
        <f>_xlfn.CEILING.MATH(VLOOKUP(C88,'New voters'!A:D,4,0))</f>
        <v>4268</v>
      </c>
      <c r="Q88">
        <f t="shared" si="2"/>
        <v>53</v>
      </c>
      <c r="R88">
        <f t="shared" si="3"/>
        <v>0</v>
      </c>
      <c r="S88">
        <v>204036</v>
      </c>
    </row>
    <row r="89" spans="1:19" x14ac:dyDescent="0.3">
      <c r="A89" t="s">
        <v>13</v>
      </c>
      <c r="B89">
        <v>27</v>
      </c>
      <c r="C89" t="s">
        <v>58</v>
      </c>
      <c r="D89" t="str">
        <f>VLOOKUP(C89,[1]Sheet2!$A$4:$B$143,2,0)</f>
        <v>Kozhikode</v>
      </c>
      <c r="E89" s="3">
        <v>1</v>
      </c>
      <c r="F89" t="s">
        <v>267</v>
      </c>
      <c r="G89" t="s">
        <v>15</v>
      </c>
      <c r="H89">
        <v>73</v>
      </c>
      <c r="I89" t="s">
        <v>8</v>
      </c>
      <c r="J89" t="s">
        <v>18</v>
      </c>
      <c r="K89" t="str">
        <f>VLOOKUP(J89,Alliance!$A$2:$B$30,2,0)</f>
        <v>LDF</v>
      </c>
      <c r="L89">
        <v>57357</v>
      </c>
      <c r="M89">
        <v>1767</v>
      </c>
      <c r="N89">
        <v>59124</v>
      </c>
      <c r="O89">
        <v>0.42979999999999996</v>
      </c>
      <c r="P89">
        <f>_xlfn.CEILING.MATH(VLOOKUP(C89,'New voters'!A:D,4,0))</f>
        <v>3790</v>
      </c>
      <c r="Q89">
        <f t="shared" si="2"/>
        <v>1629</v>
      </c>
      <c r="R89" s="20">
        <f t="shared" si="3"/>
        <v>5912.4000000000005</v>
      </c>
      <c r="S89">
        <v>181191</v>
      </c>
    </row>
    <row r="90" spans="1:19" x14ac:dyDescent="0.3">
      <c r="A90" t="s">
        <v>13</v>
      </c>
      <c r="B90">
        <v>27</v>
      </c>
      <c r="C90" t="s">
        <v>58</v>
      </c>
      <c r="D90" t="str">
        <f>VLOOKUP(C90,[1]Sheet2!$A$4:$B$143,2,0)</f>
        <v>Kozhikode</v>
      </c>
      <c r="E90" s="3">
        <v>2</v>
      </c>
      <c r="F90" t="s">
        <v>268</v>
      </c>
      <c r="G90" t="s">
        <v>15</v>
      </c>
      <c r="H90">
        <v>26</v>
      </c>
      <c r="I90" t="s">
        <v>8</v>
      </c>
      <c r="J90" t="s">
        <v>25</v>
      </c>
      <c r="K90" t="str">
        <f>VLOOKUP(J90,Alliance!$A$2:$B$30,2,0)</f>
        <v>UDF</v>
      </c>
      <c r="L90">
        <v>44759</v>
      </c>
      <c r="M90">
        <v>1437</v>
      </c>
      <c r="N90">
        <v>46196</v>
      </c>
      <c r="O90">
        <v>0.33579999999999999</v>
      </c>
      <c r="P90">
        <f>_xlfn.CEILING.MATH(VLOOKUP(C90,'New voters'!A:D,4,0))</f>
        <v>3790</v>
      </c>
      <c r="Q90">
        <f t="shared" si="2"/>
        <v>1273</v>
      </c>
      <c r="R90">
        <f>R89*0.8</f>
        <v>4729.920000000001</v>
      </c>
      <c r="S90">
        <v>181191</v>
      </c>
    </row>
    <row r="91" spans="1:19" x14ac:dyDescent="0.3">
      <c r="A91" t="s">
        <v>13</v>
      </c>
      <c r="B91">
        <v>27</v>
      </c>
      <c r="C91" t="s">
        <v>58</v>
      </c>
      <c r="D91" t="str">
        <f>VLOOKUP(C91,[1]Sheet2!$A$4:$B$143,2,0)</f>
        <v>Kozhikode</v>
      </c>
      <c r="E91" s="3">
        <v>3</v>
      </c>
      <c r="F91" t="s">
        <v>269</v>
      </c>
      <c r="G91" t="s">
        <v>15</v>
      </c>
      <c r="H91">
        <v>50</v>
      </c>
      <c r="I91" t="s">
        <v>8</v>
      </c>
      <c r="J91" t="s">
        <v>17</v>
      </c>
      <c r="K91" t="str">
        <f>VLOOKUP(J91,Alliance!$A$2:$B$30,2,0)</f>
        <v>NDA</v>
      </c>
      <c r="L91">
        <v>30241</v>
      </c>
      <c r="M91">
        <v>711</v>
      </c>
      <c r="N91">
        <v>30952</v>
      </c>
      <c r="O91">
        <v>0.22500000000000001</v>
      </c>
      <c r="P91">
        <f>_xlfn.CEILING.MATH(VLOOKUP(C91,'New voters'!A:D,4,0))</f>
        <v>3790</v>
      </c>
      <c r="Q91">
        <f t="shared" si="2"/>
        <v>853</v>
      </c>
      <c r="R91">
        <f>R89*0.2</f>
        <v>1182.4800000000002</v>
      </c>
      <c r="S91">
        <v>181191</v>
      </c>
    </row>
    <row r="92" spans="1:19" x14ac:dyDescent="0.3">
      <c r="A92" t="s">
        <v>13</v>
      </c>
      <c r="B92">
        <v>28</v>
      </c>
      <c r="C92" t="s">
        <v>59</v>
      </c>
      <c r="D92" t="str">
        <f>VLOOKUP(C92,[1]Sheet2!$A$4:$B$143,2,0)</f>
        <v>Kozhikode</v>
      </c>
      <c r="E92" s="3">
        <v>1</v>
      </c>
      <c r="F92" t="s">
        <v>270</v>
      </c>
      <c r="G92" t="s">
        <v>15</v>
      </c>
      <c r="H92">
        <v>61</v>
      </c>
      <c r="I92" t="s">
        <v>8</v>
      </c>
      <c r="J92" t="s">
        <v>22</v>
      </c>
      <c r="K92" t="str">
        <f>VLOOKUP(J92,Alliance!$A$2:$B$30,2,0)</f>
        <v>LDF</v>
      </c>
      <c r="L92">
        <v>51582</v>
      </c>
      <c r="M92">
        <v>975</v>
      </c>
      <c r="N92">
        <v>52557</v>
      </c>
      <c r="O92">
        <v>0.4415</v>
      </c>
      <c r="P92">
        <f>_xlfn.CEILING.MATH(VLOOKUP(C92,'New voters'!A:D,4,0))</f>
        <v>3300</v>
      </c>
      <c r="Q92">
        <f t="shared" si="2"/>
        <v>1457</v>
      </c>
      <c r="R92" s="20">
        <f t="shared" si="3"/>
        <v>5255.7000000000007</v>
      </c>
      <c r="S92">
        <v>157765</v>
      </c>
    </row>
    <row r="93" spans="1:19" x14ac:dyDescent="0.3">
      <c r="A93" t="s">
        <v>13</v>
      </c>
      <c r="B93">
        <v>28</v>
      </c>
      <c r="C93" t="s">
        <v>59</v>
      </c>
      <c r="D93" t="str">
        <f>VLOOKUP(C93,[1]Sheet2!$A$4:$B$143,2,0)</f>
        <v>Kozhikode</v>
      </c>
      <c r="E93" s="3">
        <v>2</v>
      </c>
      <c r="F93" t="s">
        <v>271</v>
      </c>
      <c r="G93" t="s">
        <v>30</v>
      </c>
      <c r="H93">
        <v>58</v>
      </c>
      <c r="I93" t="s">
        <v>8</v>
      </c>
      <c r="J93" t="s">
        <v>16</v>
      </c>
      <c r="K93" t="str">
        <f>VLOOKUP(J93,Alliance!$A$2:$B$30,2,0)</f>
        <v>UDF</v>
      </c>
      <c r="L93">
        <v>39393</v>
      </c>
      <c r="M93">
        <v>705</v>
      </c>
      <c r="N93">
        <v>40098</v>
      </c>
      <c r="O93">
        <v>0.33679999999999999</v>
      </c>
      <c r="P93">
        <f>_xlfn.CEILING.MATH(VLOOKUP(C93,'New voters'!A:D,4,0))</f>
        <v>3300</v>
      </c>
      <c r="Q93">
        <f t="shared" si="2"/>
        <v>1112</v>
      </c>
      <c r="R93">
        <f>R92*0.8</f>
        <v>4204.5600000000004</v>
      </c>
      <c r="S93">
        <v>157765</v>
      </c>
    </row>
    <row r="94" spans="1:19" x14ac:dyDescent="0.3">
      <c r="A94" t="s">
        <v>13</v>
      </c>
      <c r="B94">
        <v>28</v>
      </c>
      <c r="C94" t="s">
        <v>59</v>
      </c>
      <c r="D94" t="str">
        <f>VLOOKUP(C94,[1]Sheet2!$A$4:$B$143,2,0)</f>
        <v>Kozhikode</v>
      </c>
      <c r="E94" s="3">
        <v>3</v>
      </c>
      <c r="F94" t="s">
        <v>272</v>
      </c>
      <c r="G94" t="s">
        <v>30</v>
      </c>
      <c r="H94">
        <v>36</v>
      </c>
      <c r="I94" t="s">
        <v>8</v>
      </c>
      <c r="J94" t="s">
        <v>17</v>
      </c>
      <c r="K94" t="str">
        <f>VLOOKUP(J94,Alliance!$A$2:$B$30,2,0)</f>
        <v>NDA</v>
      </c>
      <c r="L94">
        <v>24314</v>
      </c>
      <c r="M94">
        <v>559</v>
      </c>
      <c r="N94">
        <v>24873</v>
      </c>
      <c r="O94">
        <v>0.2089</v>
      </c>
      <c r="P94">
        <f>_xlfn.CEILING.MATH(VLOOKUP(C94,'New voters'!A:D,4,0))</f>
        <v>3300</v>
      </c>
      <c r="Q94">
        <f t="shared" si="2"/>
        <v>690</v>
      </c>
      <c r="R94">
        <f>R92*0.2</f>
        <v>1051.1400000000001</v>
      </c>
      <c r="S94">
        <v>157765</v>
      </c>
    </row>
    <row r="95" spans="1:19" x14ac:dyDescent="0.3">
      <c r="A95" t="s">
        <v>13</v>
      </c>
      <c r="B95">
        <v>29</v>
      </c>
      <c r="C95" t="s">
        <v>61</v>
      </c>
      <c r="D95" t="str">
        <f>VLOOKUP(C95,[1]Sheet2!$A$4:$B$143,2,0)</f>
        <v>Kozhikode</v>
      </c>
      <c r="E95" s="3">
        <v>1</v>
      </c>
      <c r="F95" t="s">
        <v>273</v>
      </c>
      <c r="G95" t="s">
        <v>15</v>
      </c>
      <c r="H95">
        <v>45</v>
      </c>
      <c r="I95" t="s">
        <v>8</v>
      </c>
      <c r="J95" t="s">
        <v>18</v>
      </c>
      <c r="K95" t="str">
        <f>VLOOKUP(J95,Alliance!$A$2:$B$30,2,0)</f>
        <v>LDF</v>
      </c>
      <c r="L95">
        <v>80505</v>
      </c>
      <c r="M95">
        <v>1660</v>
      </c>
      <c r="N95">
        <v>82165</v>
      </c>
      <c r="O95">
        <v>0.49729999999999996</v>
      </c>
      <c r="P95">
        <f>_xlfn.CEILING.MATH(VLOOKUP(C95,'New voters'!A:D,4,0))</f>
        <v>4355</v>
      </c>
      <c r="Q95">
        <f t="shared" si="2"/>
        <v>2166</v>
      </c>
      <c r="R95" s="20">
        <f t="shared" si="3"/>
        <v>8216.5</v>
      </c>
      <c r="S95">
        <v>208219</v>
      </c>
    </row>
    <row r="96" spans="1:19" x14ac:dyDescent="0.3">
      <c r="A96" t="s">
        <v>13</v>
      </c>
      <c r="B96">
        <v>29</v>
      </c>
      <c r="C96" t="s">
        <v>61</v>
      </c>
      <c r="D96" t="str">
        <f>VLOOKUP(C96,[1]Sheet2!$A$4:$B$143,2,0)</f>
        <v>Kozhikode</v>
      </c>
      <c r="E96" s="3">
        <v>2</v>
      </c>
      <c r="F96" t="s">
        <v>274</v>
      </c>
      <c r="G96" t="s">
        <v>15</v>
      </c>
      <c r="H96">
        <v>55</v>
      </c>
      <c r="I96" t="s">
        <v>8</v>
      </c>
      <c r="J96" t="s">
        <v>25</v>
      </c>
      <c r="K96" t="str">
        <f>VLOOKUP(J96,Alliance!$A$2:$B$30,2,0)</f>
        <v>UDF</v>
      </c>
      <c r="L96">
        <v>52579</v>
      </c>
      <c r="M96">
        <v>839</v>
      </c>
      <c r="N96">
        <v>53418</v>
      </c>
      <c r="O96">
        <v>0.32329999999999998</v>
      </c>
      <c r="P96">
        <f>_xlfn.CEILING.MATH(VLOOKUP(C96,'New voters'!A:D,4,0))</f>
        <v>4355</v>
      </c>
      <c r="Q96">
        <f t="shared" si="2"/>
        <v>1408</v>
      </c>
      <c r="R96">
        <f>R95*0.8</f>
        <v>6573.2000000000007</v>
      </c>
      <c r="S96">
        <v>208219</v>
      </c>
    </row>
    <row r="97" spans="1:19" x14ac:dyDescent="0.3">
      <c r="A97" t="s">
        <v>13</v>
      </c>
      <c r="B97">
        <v>29</v>
      </c>
      <c r="C97" t="s">
        <v>61</v>
      </c>
      <c r="D97" t="str">
        <f>VLOOKUP(C97,[1]Sheet2!$A$4:$B$143,2,0)</f>
        <v>Kozhikode</v>
      </c>
      <c r="E97" s="3">
        <v>3</v>
      </c>
      <c r="F97" t="s">
        <v>275</v>
      </c>
      <c r="G97" t="s">
        <v>15</v>
      </c>
      <c r="H97">
        <v>41</v>
      </c>
      <c r="I97" t="s">
        <v>8</v>
      </c>
      <c r="J97" t="s">
        <v>17</v>
      </c>
      <c r="K97" t="str">
        <f>VLOOKUP(J97,Alliance!$A$2:$B$30,2,0)</f>
        <v>NDA</v>
      </c>
      <c r="L97">
        <v>25822</v>
      </c>
      <c r="M97">
        <v>445</v>
      </c>
      <c r="N97">
        <v>26267</v>
      </c>
      <c r="O97">
        <v>0.159</v>
      </c>
      <c r="P97">
        <f>_xlfn.CEILING.MATH(VLOOKUP(C97,'New voters'!A:D,4,0))</f>
        <v>4355</v>
      </c>
      <c r="Q97">
        <f t="shared" si="2"/>
        <v>693</v>
      </c>
      <c r="R97">
        <f>R95*0.2</f>
        <v>1643.3000000000002</v>
      </c>
      <c r="S97">
        <v>208219</v>
      </c>
    </row>
    <row r="98" spans="1:19" x14ac:dyDescent="0.3">
      <c r="A98" t="s">
        <v>13</v>
      </c>
      <c r="B98">
        <v>29</v>
      </c>
      <c r="C98" t="s">
        <v>61</v>
      </c>
      <c r="D98" t="str">
        <f>VLOOKUP(C98,[1]Sheet2!$A$4:$B$143,2,0)</f>
        <v>Kozhikode</v>
      </c>
      <c r="E98" s="3">
        <v>4</v>
      </c>
      <c r="F98" t="s">
        <v>276</v>
      </c>
      <c r="G98" t="s">
        <v>15</v>
      </c>
      <c r="H98">
        <v>41</v>
      </c>
      <c r="I98" t="s">
        <v>8</v>
      </c>
      <c r="J98" t="s">
        <v>29</v>
      </c>
      <c r="K98" t="str">
        <f>VLOOKUP(J98,Alliance!$A$2:$B$30,2,0)</f>
        <v>Others</v>
      </c>
      <c r="L98">
        <v>2015</v>
      </c>
      <c r="M98">
        <v>14</v>
      </c>
      <c r="N98">
        <v>2029</v>
      </c>
      <c r="O98">
        <v>1.23E-2</v>
      </c>
      <c r="P98">
        <f>_xlfn.CEILING.MATH(VLOOKUP(C98,'New voters'!A:D,4,0))</f>
        <v>4355</v>
      </c>
      <c r="Q98">
        <f t="shared" si="2"/>
        <v>54</v>
      </c>
      <c r="R98">
        <f t="shared" si="3"/>
        <v>0</v>
      </c>
      <c r="S98">
        <v>208219</v>
      </c>
    </row>
    <row r="99" spans="1:19" x14ac:dyDescent="0.3">
      <c r="A99" t="s">
        <v>13</v>
      </c>
      <c r="B99">
        <v>30</v>
      </c>
      <c r="C99" t="s">
        <v>62</v>
      </c>
      <c r="D99" t="str">
        <f>VLOOKUP(C99,[1]Sheet2!$A$4:$B$143,2,0)</f>
        <v>Kozhikode</v>
      </c>
      <c r="E99" s="3">
        <v>1</v>
      </c>
      <c r="F99" t="s">
        <v>277</v>
      </c>
      <c r="G99" t="s">
        <v>15</v>
      </c>
      <c r="H99">
        <v>72</v>
      </c>
      <c r="I99" t="s">
        <v>8</v>
      </c>
      <c r="J99" t="s">
        <v>20</v>
      </c>
      <c r="K99" s="8" t="s">
        <v>178</v>
      </c>
      <c r="L99">
        <v>82498</v>
      </c>
      <c r="M99">
        <v>2640</v>
      </c>
      <c r="N99">
        <v>85138</v>
      </c>
      <c r="O99">
        <v>0.43930000000000002</v>
      </c>
      <c r="P99">
        <f>_xlfn.CEILING.MATH(VLOOKUP(C99,'New voters'!A:D,4,0))</f>
        <v>4861</v>
      </c>
      <c r="Q99">
        <f t="shared" si="2"/>
        <v>2136</v>
      </c>
      <c r="R99" s="20">
        <f t="shared" si="3"/>
        <v>8513.8000000000011</v>
      </c>
      <c r="S99">
        <v>232409</v>
      </c>
    </row>
    <row r="100" spans="1:19" s="6" customFormat="1" x14ac:dyDescent="0.3">
      <c r="A100" s="6" t="s">
        <v>13</v>
      </c>
      <c r="B100" s="6">
        <v>30</v>
      </c>
      <c r="C100" s="6" t="s">
        <v>62</v>
      </c>
      <c r="D100" s="6" t="str">
        <f>VLOOKUP(C100,[1]Sheet2!$A$4:$B$143,2,0)</f>
        <v>Kozhikode</v>
      </c>
      <c r="E100" s="22">
        <v>2</v>
      </c>
      <c r="F100" s="6" t="s">
        <v>278</v>
      </c>
      <c r="G100" s="6" t="s">
        <v>15</v>
      </c>
      <c r="H100" s="6">
        <v>52</v>
      </c>
      <c r="I100" s="6" t="s">
        <v>8</v>
      </c>
      <c r="J100" s="6" t="s">
        <v>20</v>
      </c>
      <c r="K100" s="6" t="s">
        <v>177</v>
      </c>
      <c r="L100" s="6">
        <v>72998</v>
      </c>
      <c r="M100" s="6">
        <v>1864</v>
      </c>
      <c r="N100" s="6">
        <v>74862</v>
      </c>
      <c r="O100" s="6">
        <v>0.38619999999999999</v>
      </c>
      <c r="P100" s="6">
        <f>_xlfn.CEILING.MATH(VLOOKUP(C100,'New voters'!A:D,4,0))</f>
        <v>4861</v>
      </c>
      <c r="Q100" s="6">
        <f t="shared" si="2"/>
        <v>1878</v>
      </c>
      <c r="R100" s="6">
        <f>+R99*0.8</f>
        <v>6811.0400000000009</v>
      </c>
      <c r="S100" s="6">
        <v>232409</v>
      </c>
    </row>
    <row r="101" spans="1:19" x14ac:dyDescent="0.3">
      <c r="A101" t="s">
        <v>13</v>
      </c>
      <c r="B101">
        <v>30</v>
      </c>
      <c r="C101" t="s">
        <v>62</v>
      </c>
      <c r="D101" t="str">
        <f>VLOOKUP(C101,[1]Sheet2!$A$4:$B$143,2,0)</f>
        <v>Kozhikode</v>
      </c>
      <c r="E101" s="3">
        <v>3</v>
      </c>
      <c r="F101" t="s">
        <v>279</v>
      </c>
      <c r="G101" t="s">
        <v>15</v>
      </c>
      <c r="H101">
        <v>44</v>
      </c>
      <c r="I101" t="s">
        <v>8</v>
      </c>
      <c r="J101" t="s">
        <v>17</v>
      </c>
      <c r="K101" t="str">
        <f>VLOOKUP(J101,Alliance!$A$2:$B$30,2,0)</f>
        <v>NDA</v>
      </c>
      <c r="L101">
        <v>27048</v>
      </c>
      <c r="M101">
        <v>624</v>
      </c>
      <c r="N101">
        <v>27672</v>
      </c>
      <c r="O101">
        <v>0.14279999999999998</v>
      </c>
      <c r="P101">
        <f>_xlfn.CEILING.MATH(VLOOKUP(C101,'New voters'!A:D,4,0))</f>
        <v>4861</v>
      </c>
      <c r="Q101">
        <f t="shared" si="2"/>
        <v>695</v>
      </c>
      <c r="R101">
        <f>R99*0.2</f>
        <v>1702.7600000000002</v>
      </c>
      <c r="S101">
        <v>232409</v>
      </c>
    </row>
    <row r="102" spans="1:19" x14ac:dyDescent="0.3">
      <c r="A102" t="s">
        <v>13</v>
      </c>
      <c r="B102">
        <v>31</v>
      </c>
      <c r="C102" t="s">
        <v>63</v>
      </c>
      <c r="D102" t="str">
        <f>VLOOKUP(C102,[1]Sheet2!$A$4:$B$143,2,0)</f>
        <v>Kozhikode</v>
      </c>
      <c r="E102" s="3">
        <v>1</v>
      </c>
      <c r="F102" t="s">
        <v>280</v>
      </c>
      <c r="G102" t="s">
        <v>15</v>
      </c>
      <c r="H102">
        <v>58</v>
      </c>
      <c r="I102" t="s">
        <v>8</v>
      </c>
      <c r="J102" t="s">
        <v>16</v>
      </c>
      <c r="K102" t="str">
        <f>VLOOKUP(J102,Alliance!$A$2:$B$30,2,0)</f>
        <v>UDF</v>
      </c>
      <c r="L102">
        <v>70193</v>
      </c>
      <c r="M102">
        <v>2143</v>
      </c>
      <c r="N102">
        <v>72336</v>
      </c>
      <c r="O102">
        <v>0.47859999999999997</v>
      </c>
      <c r="P102">
        <f>_xlfn.CEILING.MATH(VLOOKUP(C102,'New voters'!A:D,4,0))</f>
        <v>3839</v>
      </c>
      <c r="Q102">
        <f t="shared" si="2"/>
        <v>1838</v>
      </c>
      <c r="R102">
        <f>+R103*0.8</f>
        <v>5279.3600000000006</v>
      </c>
      <c r="S102">
        <v>183551</v>
      </c>
    </row>
    <row r="103" spans="1:19" s="6" customFormat="1" x14ac:dyDescent="0.3">
      <c r="A103" s="6" t="s">
        <v>13</v>
      </c>
      <c r="B103" s="6">
        <v>31</v>
      </c>
      <c r="C103" s="6" t="s">
        <v>63</v>
      </c>
      <c r="D103" s="6" t="str">
        <f>VLOOKUP(C103,[1]Sheet2!$A$4:$B$143,2,0)</f>
        <v>Kozhikode</v>
      </c>
      <c r="E103" s="22">
        <v>2</v>
      </c>
      <c r="F103" s="6" t="s">
        <v>281</v>
      </c>
      <c r="G103" s="6" t="s">
        <v>15</v>
      </c>
      <c r="H103" s="6">
        <v>55</v>
      </c>
      <c r="I103" s="6" t="s">
        <v>8</v>
      </c>
      <c r="J103" s="6" t="s">
        <v>20</v>
      </c>
      <c r="K103" s="6" t="s">
        <v>178</v>
      </c>
      <c r="L103" s="6">
        <v>64114</v>
      </c>
      <c r="M103" s="6">
        <v>1878</v>
      </c>
      <c r="N103" s="6">
        <v>65992</v>
      </c>
      <c r="O103" s="6">
        <v>0.43659999999999999</v>
      </c>
      <c r="P103" s="6">
        <f>_xlfn.CEILING.MATH(VLOOKUP(C103,'New voters'!A:D,4,0))</f>
        <v>3839</v>
      </c>
      <c r="Q103" s="6">
        <f t="shared" si="2"/>
        <v>1677</v>
      </c>
      <c r="R103" s="26">
        <f>IF(K103="LDF",N103*0.1,0)</f>
        <v>6599.2000000000007</v>
      </c>
      <c r="S103" s="6">
        <v>183551</v>
      </c>
    </row>
    <row r="104" spans="1:19" x14ac:dyDescent="0.3">
      <c r="A104" t="s">
        <v>13</v>
      </c>
      <c r="B104">
        <v>31</v>
      </c>
      <c r="C104" t="s">
        <v>63</v>
      </c>
      <c r="D104" t="str">
        <f>VLOOKUP(C104,[1]Sheet2!$A$4:$B$143,2,0)</f>
        <v>Kozhikode</v>
      </c>
      <c r="E104" s="3">
        <v>3</v>
      </c>
      <c r="F104" t="s">
        <v>282</v>
      </c>
      <c r="G104" t="s">
        <v>15</v>
      </c>
      <c r="H104">
        <v>52</v>
      </c>
      <c r="I104" t="s">
        <v>8</v>
      </c>
      <c r="J104" t="s">
        <v>17</v>
      </c>
      <c r="K104" t="str">
        <f>VLOOKUP(J104,Alliance!$A$2:$B$30,2,0)</f>
        <v>NDA</v>
      </c>
      <c r="L104">
        <v>9227</v>
      </c>
      <c r="M104">
        <v>271</v>
      </c>
      <c r="N104">
        <v>9498</v>
      </c>
      <c r="O104">
        <v>6.2800000000000009E-2</v>
      </c>
      <c r="P104">
        <f>_xlfn.CEILING.MATH(VLOOKUP(C104,'New voters'!A:D,4,0))</f>
        <v>3839</v>
      </c>
      <c r="Q104">
        <f t="shared" si="2"/>
        <v>242</v>
      </c>
      <c r="R104">
        <f>R103*0.2</f>
        <v>1319.8400000000001</v>
      </c>
      <c r="S104">
        <v>183551</v>
      </c>
    </row>
    <row r="105" spans="1:19" x14ac:dyDescent="0.3">
      <c r="A105" t="s">
        <v>13</v>
      </c>
      <c r="B105">
        <v>31</v>
      </c>
      <c r="C105" t="s">
        <v>63</v>
      </c>
      <c r="D105" t="str">
        <f>VLOOKUP(C105,[1]Sheet2!$A$4:$B$143,2,0)</f>
        <v>Kozhikode</v>
      </c>
      <c r="E105" s="3">
        <v>4</v>
      </c>
      <c r="F105" t="s">
        <v>283</v>
      </c>
      <c r="G105" t="s">
        <v>15</v>
      </c>
      <c r="H105">
        <v>39</v>
      </c>
      <c r="I105" t="s">
        <v>8</v>
      </c>
      <c r="J105" t="s">
        <v>29</v>
      </c>
      <c r="K105" t="str">
        <f>VLOOKUP(J105,Alliance!$A$2:$B$30,2,0)</f>
        <v>Others</v>
      </c>
      <c r="L105">
        <v>1734</v>
      </c>
      <c r="M105">
        <v>35</v>
      </c>
      <c r="N105">
        <v>1769</v>
      </c>
      <c r="O105">
        <v>1.1699999999999999E-2</v>
      </c>
      <c r="P105">
        <f>_xlfn.CEILING.MATH(VLOOKUP(C105,'New voters'!A:D,4,0))</f>
        <v>3839</v>
      </c>
      <c r="Q105">
        <f t="shared" si="2"/>
        <v>45</v>
      </c>
      <c r="R105">
        <f t="shared" si="3"/>
        <v>0</v>
      </c>
      <c r="S105">
        <v>183551</v>
      </c>
    </row>
    <row r="106" spans="1:19" x14ac:dyDescent="0.3">
      <c r="A106" t="s">
        <v>13</v>
      </c>
      <c r="B106">
        <v>32</v>
      </c>
      <c r="C106" t="s">
        <v>64</v>
      </c>
      <c r="D106" t="str">
        <f>VLOOKUP(C106,[1]Sheet2!$A$4:$B$143,2,0)</f>
        <v>Kozhikode</v>
      </c>
      <c r="E106" s="3">
        <v>1</v>
      </c>
      <c r="F106" t="s">
        <v>284</v>
      </c>
      <c r="G106" t="s">
        <v>15</v>
      </c>
      <c r="H106">
        <v>28</v>
      </c>
      <c r="I106" t="s">
        <v>8</v>
      </c>
      <c r="J106" t="s">
        <v>18</v>
      </c>
      <c r="K106" t="str">
        <f>VLOOKUP(J106,Alliance!$A$2:$B$30,2,0)</f>
        <v>LDF</v>
      </c>
      <c r="L106">
        <v>66017</v>
      </c>
      <c r="M106">
        <v>1850</v>
      </c>
      <c r="N106">
        <v>67867</v>
      </c>
      <c r="O106">
        <v>0.47460000000000002</v>
      </c>
      <c r="P106">
        <f>_xlfn.CEILING.MATH(VLOOKUP(C106,'New voters'!A:D,4,0))</f>
        <v>3777</v>
      </c>
      <c r="Q106">
        <f t="shared" si="2"/>
        <v>1793</v>
      </c>
      <c r="R106" s="20">
        <f>IF(K106="LDF",N106*0.1,0)</f>
        <v>6786.7000000000007</v>
      </c>
      <c r="S106">
        <v>180570</v>
      </c>
    </row>
    <row r="107" spans="1:19" x14ac:dyDescent="0.3">
      <c r="A107" t="s">
        <v>13</v>
      </c>
      <c r="B107">
        <v>32</v>
      </c>
      <c r="C107" t="s">
        <v>64</v>
      </c>
      <c r="D107" t="str">
        <f>VLOOKUP(C107,[1]Sheet2!$A$4:$B$143,2,0)</f>
        <v>Kozhikode</v>
      </c>
      <c r="E107" s="3">
        <v>2</v>
      </c>
      <c r="F107" t="s">
        <v>285</v>
      </c>
      <c r="G107" t="s">
        <v>15</v>
      </c>
      <c r="H107">
        <v>56</v>
      </c>
      <c r="I107" t="s">
        <v>8</v>
      </c>
      <c r="J107" t="s">
        <v>16</v>
      </c>
      <c r="K107" t="str">
        <f>VLOOKUP(J107,Alliance!$A$2:$B$30,2,0)</f>
        <v>UDF</v>
      </c>
      <c r="L107">
        <v>61469</v>
      </c>
      <c r="M107">
        <v>1755</v>
      </c>
      <c r="N107">
        <v>63224</v>
      </c>
      <c r="O107">
        <v>0.44209999999999999</v>
      </c>
      <c r="P107">
        <f>_xlfn.CEILING.MATH(VLOOKUP(C107,'New voters'!A:D,4,0))</f>
        <v>3777</v>
      </c>
      <c r="Q107">
        <f t="shared" si="2"/>
        <v>1670</v>
      </c>
      <c r="R107">
        <f>R106*0.8</f>
        <v>5429.3600000000006</v>
      </c>
      <c r="S107">
        <v>180570</v>
      </c>
    </row>
    <row r="108" spans="1:19" x14ac:dyDescent="0.3">
      <c r="A108" t="s">
        <v>13</v>
      </c>
      <c r="B108">
        <v>32</v>
      </c>
      <c r="C108" t="s">
        <v>64</v>
      </c>
      <c r="D108" t="str">
        <f>VLOOKUP(C108,[1]Sheet2!$A$4:$B$143,2,0)</f>
        <v>Kozhikode</v>
      </c>
      <c r="E108" s="3">
        <v>3</v>
      </c>
      <c r="F108" t="s">
        <v>286</v>
      </c>
      <c r="G108" t="s">
        <v>15</v>
      </c>
      <c r="H108">
        <v>66</v>
      </c>
      <c r="I108" t="s">
        <v>8</v>
      </c>
      <c r="J108" t="s">
        <v>17</v>
      </c>
      <c r="K108" t="str">
        <f>VLOOKUP(J108,Alliance!$A$2:$B$30,2,0)</f>
        <v>NDA</v>
      </c>
      <c r="L108">
        <v>7632</v>
      </c>
      <c r="M108">
        <v>162</v>
      </c>
      <c r="N108">
        <v>7794</v>
      </c>
      <c r="O108">
        <v>5.45E-2</v>
      </c>
      <c r="P108">
        <f>_xlfn.CEILING.MATH(VLOOKUP(C108,'New voters'!A:D,4,0))</f>
        <v>3777</v>
      </c>
      <c r="Q108">
        <f t="shared" si="2"/>
        <v>206</v>
      </c>
      <c r="R108">
        <f>R106*0.2</f>
        <v>1357.3400000000001</v>
      </c>
      <c r="S108">
        <v>180570</v>
      </c>
    </row>
    <row r="109" spans="1:19" x14ac:dyDescent="0.3">
      <c r="A109" t="s">
        <v>13</v>
      </c>
      <c r="B109">
        <v>32</v>
      </c>
      <c r="C109" t="s">
        <v>64</v>
      </c>
      <c r="D109" t="str">
        <f>VLOOKUP(C109,[1]Sheet2!$A$4:$B$143,2,0)</f>
        <v>Kozhikode</v>
      </c>
      <c r="E109" s="3">
        <v>4</v>
      </c>
      <c r="F109" t="s">
        <v>287</v>
      </c>
      <c r="G109" t="s">
        <v>15</v>
      </c>
      <c r="H109">
        <v>61</v>
      </c>
      <c r="I109" t="s">
        <v>8</v>
      </c>
      <c r="J109" t="s">
        <v>20</v>
      </c>
      <c r="K109" t="str">
        <f>VLOOKUP(J109,Alliance!$A$2:$B$30,2,0)</f>
        <v>Others</v>
      </c>
      <c r="L109">
        <v>1800</v>
      </c>
      <c r="M109">
        <v>47</v>
      </c>
      <c r="N109">
        <v>1847</v>
      </c>
      <c r="O109">
        <v>1.29E-2</v>
      </c>
      <c r="P109">
        <f>_xlfn.CEILING.MATH(VLOOKUP(C109,'New voters'!A:D,4,0))</f>
        <v>3777</v>
      </c>
      <c r="Q109">
        <f t="shared" si="2"/>
        <v>49</v>
      </c>
      <c r="R109">
        <f t="shared" si="3"/>
        <v>0</v>
      </c>
      <c r="S109">
        <v>180570</v>
      </c>
    </row>
    <row r="110" spans="1:19" x14ac:dyDescent="0.3">
      <c r="A110" t="s">
        <v>13</v>
      </c>
      <c r="B110">
        <v>33</v>
      </c>
      <c r="C110" t="s">
        <v>65</v>
      </c>
      <c r="D110" t="str">
        <f>VLOOKUP(C110,[1]Sheet2!$A$4:$B$143,2,0)</f>
        <v>Malappuram</v>
      </c>
      <c r="E110" s="3">
        <v>1</v>
      </c>
      <c r="F110" t="s">
        <v>288</v>
      </c>
      <c r="G110" t="s">
        <v>15</v>
      </c>
      <c r="H110">
        <v>55</v>
      </c>
      <c r="I110" t="s">
        <v>8</v>
      </c>
      <c r="J110" t="s">
        <v>16</v>
      </c>
      <c r="K110" t="str">
        <f>VLOOKUP(J110,Alliance!$A$2:$B$30,2,0)</f>
        <v>UDF</v>
      </c>
      <c r="L110">
        <v>81259</v>
      </c>
      <c r="M110">
        <v>1500</v>
      </c>
      <c r="N110">
        <v>82759</v>
      </c>
      <c r="O110">
        <v>0.50419999999999998</v>
      </c>
      <c r="P110">
        <f>_xlfn.CEILING.MATH(VLOOKUP(C110,'New voters'!A:D,4,0))</f>
        <v>4296</v>
      </c>
      <c r="Q110">
        <f t="shared" si="2"/>
        <v>2167</v>
      </c>
      <c r="R110">
        <f>R111*0.8</f>
        <v>5207.4400000000005</v>
      </c>
      <c r="S110">
        <v>205411</v>
      </c>
    </row>
    <row r="111" spans="1:19" x14ac:dyDescent="0.3">
      <c r="A111" t="s">
        <v>13</v>
      </c>
      <c r="B111">
        <v>33</v>
      </c>
      <c r="C111" t="s">
        <v>65</v>
      </c>
      <c r="D111" t="str">
        <f>VLOOKUP(C111,[1]Sheet2!$A$4:$B$143,2,0)</f>
        <v>Malappuram</v>
      </c>
      <c r="E111" s="3">
        <v>2</v>
      </c>
      <c r="F111" t="s">
        <v>289</v>
      </c>
      <c r="G111" t="s">
        <v>15</v>
      </c>
      <c r="H111">
        <v>56</v>
      </c>
      <c r="I111" t="s">
        <v>8</v>
      </c>
      <c r="J111" t="s">
        <v>20</v>
      </c>
      <c r="K111" t="s">
        <v>178</v>
      </c>
      <c r="L111">
        <v>64015</v>
      </c>
      <c r="M111">
        <v>1078</v>
      </c>
      <c r="N111">
        <v>65093</v>
      </c>
      <c r="O111">
        <v>0.39659999999999995</v>
      </c>
      <c r="P111">
        <f>_xlfn.CEILING.MATH(VLOOKUP(C111,'New voters'!A:D,4,0))</f>
        <v>4296</v>
      </c>
      <c r="Q111">
        <f t="shared" si="2"/>
        <v>1704</v>
      </c>
      <c r="R111" s="20">
        <f t="shared" si="3"/>
        <v>6509.3</v>
      </c>
      <c r="S111">
        <v>205411</v>
      </c>
    </row>
    <row r="112" spans="1:19" x14ac:dyDescent="0.3">
      <c r="A112" t="s">
        <v>13</v>
      </c>
      <c r="B112">
        <v>33</v>
      </c>
      <c r="C112" t="s">
        <v>65</v>
      </c>
      <c r="D112" t="str">
        <f>VLOOKUP(C112,[1]Sheet2!$A$4:$B$143,2,0)</f>
        <v>Malappuram</v>
      </c>
      <c r="E112" s="3">
        <v>3</v>
      </c>
      <c r="F112" t="s">
        <v>290</v>
      </c>
      <c r="G112" t="s">
        <v>30</v>
      </c>
      <c r="H112">
        <v>42</v>
      </c>
      <c r="I112" t="s">
        <v>8</v>
      </c>
      <c r="J112" t="s">
        <v>17</v>
      </c>
      <c r="K112" t="str">
        <f>VLOOKUP(J112,Alliance!$A$2:$B$30,2,0)</f>
        <v>NDA</v>
      </c>
      <c r="L112">
        <v>10904</v>
      </c>
      <c r="M112">
        <v>210</v>
      </c>
      <c r="N112">
        <v>11114</v>
      </c>
      <c r="O112">
        <v>6.7699999999999996E-2</v>
      </c>
      <c r="P112">
        <f>_xlfn.CEILING.MATH(VLOOKUP(C112,'New voters'!A:D,4,0))</f>
        <v>4296</v>
      </c>
      <c r="Q112">
        <f t="shared" si="2"/>
        <v>291</v>
      </c>
      <c r="R112">
        <f>R111*0.2</f>
        <v>1301.8600000000001</v>
      </c>
      <c r="S112">
        <v>205411</v>
      </c>
    </row>
    <row r="113" spans="1:19" x14ac:dyDescent="0.3">
      <c r="A113" t="s">
        <v>13</v>
      </c>
      <c r="B113">
        <v>33</v>
      </c>
      <c r="C113" t="s">
        <v>65</v>
      </c>
      <c r="D113" t="str">
        <f>VLOOKUP(C113,[1]Sheet2!$A$4:$B$143,2,0)</f>
        <v>Malappuram</v>
      </c>
      <c r="E113" s="3">
        <v>4</v>
      </c>
      <c r="F113" t="s">
        <v>291</v>
      </c>
      <c r="G113" t="s">
        <v>15</v>
      </c>
      <c r="H113">
        <v>45</v>
      </c>
      <c r="I113" t="s">
        <v>8</v>
      </c>
      <c r="J113" t="s">
        <v>33</v>
      </c>
      <c r="K113" t="str">
        <f>VLOOKUP(J113,Alliance!$A$2:$B$30,2,0)</f>
        <v>Others</v>
      </c>
      <c r="L113">
        <v>2505</v>
      </c>
      <c r="M113">
        <v>74</v>
      </c>
      <c r="N113">
        <v>2579</v>
      </c>
      <c r="O113">
        <v>1.5700000000000002E-2</v>
      </c>
      <c r="P113">
        <f>_xlfn.CEILING.MATH(VLOOKUP(C113,'New voters'!A:D,4,0))</f>
        <v>4296</v>
      </c>
      <c r="Q113">
        <f t="shared" si="2"/>
        <v>68</v>
      </c>
      <c r="R113">
        <f t="shared" si="3"/>
        <v>0</v>
      </c>
      <c r="S113">
        <v>205411</v>
      </c>
    </row>
    <row r="114" spans="1:19" x14ac:dyDescent="0.3">
      <c r="A114" t="s">
        <v>13</v>
      </c>
      <c r="B114">
        <v>34</v>
      </c>
      <c r="C114" t="s">
        <v>66</v>
      </c>
      <c r="D114" t="str">
        <f>VLOOKUP(C114,[1]Sheet2!$A$4:$B$143,2,0)</f>
        <v>Malappuram</v>
      </c>
      <c r="E114" s="3">
        <v>1</v>
      </c>
      <c r="F114" t="s">
        <v>292</v>
      </c>
      <c r="G114" t="s">
        <v>15</v>
      </c>
      <c r="H114">
        <v>61</v>
      </c>
      <c r="I114" t="s">
        <v>8</v>
      </c>
      <c r="J114" t="s">
        <v>16</v>
      </c>
      <c r="K114" t="str">
        <f>VLOOKUP(J114,Alliance!$A$2:$B$30,2,0)</f>
        <v>UDF</v>
      </c>
      <c r="L114">
        <v>75952</v>
      </c>
      <c r="M114">
        <v>2124</v>
      </c>
      <c r="N114">
        <v>78076</v>
      </c>
      <c r="O114">
        <v>0.54490000000000005</v>
      </c>
      <c r="P114">
        <f>_xlfn.CEILING.MATH(VLOOKUP(C114,'New voters'!A:D,4,0))</f>
        <v>3764</v>
      </c>
      <c r="Q114">
        <f t="shared" si="2"/>
        <v>2052</v>
      </c>
      <c r="R114">
        <f>R115*0.8</f>
        <v>4442.4000000000005</v>
      </c>
      <c r="S114">
        <v>179951</v>
      </c>
    </row>
    <row r="115" spans="1:19" x14ac:dyDescent="0.3">
      <c r="A115" t="s">
        <v>13</v>
      </c>
      <c r="B115">
        <v>34</v>
      </c>
      <c r="C115" t="s">
        <v>66</v>
      </c>
      <c r="D115" t="str">
        <f>VLOOKUP(C115,[1]Sheet2!$A$4:$B$143,2,0)</f>
        <v>Malappuram</v>
      </c>
      <c r="E115" s="3">
        <v>2</v>
      </c>
      <c r="F115" t="s">
        <v>293</v>
      </c>
      <c r="G115" t="s">
        <v>15</v>
      </c>
      <c r="H115">
        <v>60</v>
      </c>
      <c r="I115" t="s">
        <v>8</v>
      </c>
      <c r="J115" t="s">
        <v>20</v>
      </c>
      <c r="K115" t="s">
        <v>178</v>
      </c>
      <c r="L115">
        <v>54218</v>
      </c>
      <c r="M115">
        <v>1312</v>
      </c>
      <c r="N115">
        <v>55530</v>
      </c>
      <c r="O115">
        <v>0.3876</v>
      </c>
      <c r="P115">
        <f>_xlfn.CEILING.MATH(VLOOKUP(C115,'New voters'!A:D,4,0))</f>
        <v>3764</v>
      </c>
      <c r="Q115">
        <f t="shared" si="2"/>
        <v>1459</v>
      </c>
      <c r="R115" s="20">
        <f t="shared" si="3"/>
        <v>5553</v>
      </c>
      <c r="S115">
        <v>179951</v>
      </c>
    </row>
    <row r="116" spans="1:19" x14ac:dyDescent="0.3">
      <c r="A116" t="s">
        <v>13</v>
      </c>
      <c r="B116">
        <v>34</v>
      </c>
      <c r="C116" t="s">
        <v>66</v>
      </c>
      <c r="D116" t="str">
        <f>VLOOKUP(C116,[1]Sheet2!$A$4:$B$143,2,0)</f>
        <v>Malappuram</v>
      </c>
      <c r="E116" s="3">
        <v>3</v>
      </c>
      <c r="F116" t="s">
        <v>294</v>
      </c>
      <c r="G116" t="s">
        <v>15</v>
      </c>
      <c r="H116">
        <v>45</v>
      </c>
      <c r="I116" t="s">
        <v>8</v>
      </c>
      <c r="J116" t="s">
        <v>17</v>
      </c>
      <c r="K116" t="str">
        <f>VLOOKUP(J116,Alliance!$A$2:$B$30,2,0)</f>
        <v>NDA</v>
      </c>
      <c r="L116">
        <v>6509</v>
      </c>
      <c r="M116">
        <v>174</v>
      </c>
      <c r="N116">
        <v>6683</v>
      </c>
      <c r="O116">
        <v>4.6600000000000003E-2</v>
      </c>
      <c r="P116">
        <f>_xlfn.CEILING.MATH(VLOOKUP(C116,'New voters'!A:D,4,0))</f>
        <v>3764</v>
      </c>
      <c r="Q116">
        <f t="shared" si="2"/>
        <v>176</v>
      </c>
      <c r="R116">
        <f>R115*0.2</f>
        <v>1110.6000000000001</v>
      </c>
      <c r="S116">
        <v>179951</v>
      </c>
    </row>
    <row r="117" spans="1:19" x14ac:dyDescent="0.3">
      <c r="A117" t="s">
        <v>13</v>
      </c>
      <c r="B117">
        <v>35</v>
      </c>
      <c r="C117" t="s">
        <v>67</v>
      </c>
      <c r="D117" t="str">
        <f>VLOOKUP(C117,[1]Sheet2!$A$4:$B$143,2,0)</f>
        <v>Malappuram</v>
      </c>
      <c r="E117" s="3">
        <v>1</v>
      </c>
      <c r="F117" t="s">
        <v>295</v>
      </c>
      <c r="G117" t="s">
        <v>15</v>
      </c>
      <c r="H117">
        <v>53</v>
      </c>
      <c r="I117" t="s">
        <v>8</v>
      </c>
      <c r="J117" t="s">
        <v>20</v>
      </c>
      <c r="K117" s="8" t="s">
        <v>178</v>
      </c>
      <c r="L117">
        <v>79505</v>
      </c>
      <c r="M117">
        <v>1722</v>
      </c>
      <c r="N117">
        <v>81227</v>
      </c>
      <c r="O117">
        <v>0.46899999999999997</v>
      </c>
      <c r="P117">
        <f>_xlfn.CEILING.MATH(VLOOKUP(C117,'New voters'!A:D,4,0))</f>
        <v>4729</v>
      </c>
      <c r="Q117">
        <f t="shared" si="2"/>
        <v>2218</v>
      </c>
      <c r="R117" s="20">
        <f t="shared" si="3"/>
        <v>8122.7000000000007</v>
      </c>
      <c r="S117">
        <v>226115</v>
      </c>
    </row>
    <row r="118" spans="1:19" x14ac:dyDescent="0.3">
      <c r="A118" t="s">
        <v>13</v>
      </c>
      <c r="B118">
        <v>35</v>
      </c>
      <c r="C118" t="s">
        <v>67</v>
      </c>
      <c r="D118" t="str">
        <f>VLOOKUP(C118,[1]Sheet2!$A$4:$B$143,2,0)</f>
        <v>Malappuram</v>
      </c>
      <c r="E118" s="3">
        <v>2</v>
      </c>
      <c r="F118" t="s">
        <v>296</v>
      </c>
      <c r="G118" t="s">
        <v>15</v>
      </c>
      <c r="H118">
        <v>57</v>
      </c>
      <c r="I118" t="s">
        <v>8</v>
      </c>
      <c r="J118" t="s">
        <v>25</v>
      </c>
      <c r="K118" t="str">
        <f>VLOOKUP(J118,Alliance!$A$2:$B$30,2,0)</f>
        <v>UDF</v>
      </c>
      <c r="L118">
        <v>76713</v>
      </c>
      <c r="M118">
        <v>1814</v>
      </c>
      <c r="N118">
        <v>78527</v>
      </c>
      <c r="O118">
        <v>0.45340000000000003</v>
      </c>
      <c r="P118">
        <f>_xlfn.CEILING.MATH(VLOOKUP(C118,'New voters'!A:D,4,0))</f>
        <v>4729</v>
      </c>
      <c r="Q118">
        <f t="shared" si="2"/>
        <v>2145</v>
      </c>
      <c r="R118">
        <f>R117*0.8</f>
        <v>6498.1600000000008</v>
      </c>
      <c r="S118">
        <v>226115</v>
      </c>
    </row>
    <row r="119" spans="1:19" x14ac:dyDescent="0.3">
      <c r="A119" t="s">
        <v>13</v>
      </c>
      <c r="B119">
        <v>35</v>
      </c>
      <c r="C119" t="s">
        <v>67</v>
      </c>
      <c r="D119" t="str">
        <f>VLOOKUP(C119,[1]Sheet2!$A$4:$B$143,2,0)</f>
        <v>Malappuram</v>
      </c>
      <c r="E119" s="3">
        <v>3</v>
      </c>
      <c r="F119" t="s">
        <v>297</v>
      </c>
      <c r="G119" t="s">
        <v>15</v>
      </c>
      <c r="H119">
        <v>42</v>
      </c>
      <c r="I119" t="s">
        <v>8</v>
      </c>
      <c r="J119" t="s">
        <v>17</v>
      </c>
      <c r="K119" t="str">
        <f>VLOOKUP(J119,Alliance!$A$2:$B$30,2,0)</f>
        <v>NDA</v>
      </c>
      <c r="L119">
        <v>8440</v>
      </c>
      <c r="M119">
        <v>155</v>
      </c>
      <c r="N119">
        <v>8595</v>
      </c>
      <c r="O119">
        <v>4.9599999999999998E-2</v>
      </c>
      <c r="P119">
        <f>_xlfn.CEILING.MATH(VLOOKUP(C119,'New voters'!A:D,4,0))</f>
        <v>4729</v>
      </c>
      <c r="Q119">
        <f t="shared" si="2"/>
        <v>235</v>
      </c>
      <c r="R119">
        <f>R117*0.2</f>
        <v>1624.5400000000002</v>
      </c>
      <c r="S119">
        <v>226115</v>
      </c>
    </row>
    <row r="120" spans="1:19" x14ac:dyDescent="0.3">
      <c r="A120" t="s">
        <v>13</v>
      </c>
      <c r="B120">
        <v>35</v>
      </c>
      <c r="C120" t="s">
        <v>67</v>
      </c>
      <c r="D120" t="str">
        <f>VLOOKUP(C120,[1]Sheet2!$A$4:$B$143,2,0)</f>
        <v>Malappuram</v>
      </c>
      <c r="E120" s="3">
        <v>4</v>
      </c>
      <c r="F120" t="s">
        <v>298</v>
      </c>
      <c r="G120" t="s">
        <v>15</v>
      </c>
      <c r="H120">
        <v>54</v>
      </c>
      <c r="I120" t="s">
        <v>8</v>
      </c>
      <c r="J120" t="s">
        <v>29</v>
      </c>
      <c r="K120" t="str">
        <f>VLOOKUP(J120,Alliance!$A$2:$B$30,2,0)</f>
        <v>Others</v>
      </c>
      <c r="L120">
        <v>3249</v>
      </c>
      <c r="M120">
        <v>32</v>
      </c>
      <c r="N120">
        <v>3281</v>
      </c>
      <c r="O120">
        <v>1.89E-2</v>
      </c>
      <c r="P120">
        <f>_xlfn.CEILING.MATH(VLOOKUP(C120,'New voters'!A:D,4,0))</f>
        <v>4729</v>
      </c>
      <c r="Q120">
        <f t="shared" si="2"/>
        <v>90</v>
      </c>
      <c r="R120">
        <f t="shared" si="3"/>
        <v>0</v>
      </c>
      <c r="S120">
        <v>226115</v>
      </c>
    </row>
    <row r="121" spans="1:19" x14ac:dyDescent="0.3">
      <c r="A121" t="s">
        <v>13</v>
      </c>
      <c r="B121">
        <v>36</v>
      </c>
      <c r="C121" t="s">
        <v>650</v>
      </c>
      <c r="D121" t="str">
        <f>VLOOKUP(C121,[1]Sheet2!$A$4:$B$143,2,0)</f>
        <v>Malappuram</v>
      </c>
      <c r="E121" s="3">
        <v>1</v>
      </c>
      <c r="F121" t="s">
        <v>299</v>
      </c>
      <c r="G121" t="s">
        <v>15</v>
      </c>
      <c r="H121">
        <v>56</v>
      </c>
      <c r="I121" t="s">
        <v>19</v>
      </c>
      <c r="J121" t="s">
        <v>25</v>
      </c>
      <c r="K121" t="str">
        <f>VLOOKUP(J121,Alliance!$A$2:$B$30,2,0)</f>
        <v>UDF</v>
      </c>
      <c r="L121">
        <v>85776</v>
      </c>
      <c r="M121">
        <v>1639</v>
      </c>
      <c r="N121">
        <v>87415</v>
      </c>
      <c r="O121">
        <v>0.51439999999999997</v>
      </c>
      <c r="P121">
        <f>_xlfn.CEILING.MATH(VLOOKUP(C121,'New voters'!A:D,4,0))</f>
        <v>4741</v>
      </c>
      <c r="Q121">
        <f t="shared" si="2"/>
        <v>2439</v>
      </c>
      <c r="R121">
        <f>R122*0.8</f>
        <v>5748.1600000000008</v>
      </c>
      <c r="S121">
        <v>226658</v>
      </c>
    </row>
    <row r="122" spans="1:19" x14ac:dyDescent="0.3">
      <c r="A122" t="s">
        <v>13</v>
      </c>
      <c r="B122">
        <v>36</v>
      </c>
      <c r="C122" t="s">
        <v>650</v>
      </c>
      <c r="D122" t="str">
        <f>VLOOKUP(C122,[1]Sheet2!$A$4:$B$143,2,0)</f>
        <v>Malappuram</v>
      </c>
      <c r="E122" s="3">
        <v>2</v>
      </c>
      <c r="F122" t="s">
        <v>300</v>
      </c>
      <c r="G122" t="s">
        <v>30</v>
      </c>
      <c r="H122">
        <v>28</v>
      </c>
      <c r="I122" t="s">
        <v>19</v>
      </c>
      <c r="J122" t="s">
        <v>18</v>
      </c>
      <c r="K122" t="str">
        <f>VLOOKUP(J122,Alliance!$A$2:$B$30,2,0)</f>
        <v>LDF</v>
      </c>
      <c r="L122">
        <v>70548</v>
      </c>
      <c r="M122">
        <v>1304</v>
      </c>
      <c r="N122">
        <v>71852</v>
      </c>
      <c r="O122">
        <v>0.42280000000000001</v>
      </c>
      <c r="P122">
        <f>_xlfn.CEILING.MATH(VLOOKUP(C122,'New voters'!A:D,4,0))</f>
        <v>4741</v>
      </c>
      <c r="Q122">
        <f t="shared" si="2"/>
        <v>2005</v>
      </c>
      <c r="R122" s="20">
        <f t="shared" si="3"/>
        <v>7185.2000000000007</v>
      </c>
      <c r="S122">
        <v>226658</v>
      </c>
    </row>
    <row r="123" spans="1:19" x14ac:dyDescent="0.3">
      <c r="A123" t="s">
        <v>13</v>
      </c>
      <c r="B123">
        <v>36</v>
      </c>
      <c r="C123" t="s">
        <v>650</v>
      </c>
      <c r="D123" t="str">
        <f>VLOOKUP(C123,[1]Sheet2!$A$4:$B$143,2,0)</f>
        <v>Malappuram</v>
      </c>
      <c r="E123" s="3">
        <v>3</v>
      </c>
      <c r="F123" t="s">
        <v>301</v>
      </c>
      <c r="G123" t="s">
        <v>15</v>
      </c>
      <c r="H123">
        <v>63</v>
      </c>
      <c r="I123" t="s">
        <v>19</v>
      </c>
      <c r="J123" t="s">
        <v>17</v>
      </c>
      <c r="K123" t="str">
        <f>VLOOKUP(J123,Alliance!$A$2:$B$30,2,0)</f>
        <v>NDA</v>
      </c>
      <c r="L123">
        <v>6929</v>
      </c>
      <c r="M123">
        <v>128</v>
      </c>
      <c r="N123">
        <v>7057</v>
      </c>
      <c r="O123">
        <v>4.1500000000000002E-2</v>
      </c>
      <c r="P123">
        <f>_xlfn.CEILING.MATH(VLOOKUP(C123,'New voters'!A:D,4,0))</f>
        <v>4741</v>
      </c>
      <c r="Q123">
        <f t="shared" si="2"/>
        <v>197</v>
      </c>
      <c r="R123">
        <f>R122*0.2</f>
        <v>1437.0400000000002</v>
      </c>
      <c r="S123">
        <v>226658</v>
      </c>
    </row>
    <row r="124" spans="1:19" x14ac:dyDescent="0.3">
      <c r="A124" t="s">
        <v>13</v>
      </c>
      <c r="B124">
        <v>36</v>
      </c>
      <c r="C124" t="s">
        <v>650</v>
      </c>
      <c r="D124" t="str">
        <f>VLOOKUP(C124,[1]Sheet2!$A$4:$B$143,2,0)</f>
        <v>Malappuram</v>
      </c>
      <c r="E124" s="3">
        <v>4</v>
      </c>
      <c r="F124" t="s">
        <v>302</v>
      </c>
      <c r="G124" t="s">
        <v>15</v>
      </c>
      <c r="H124">
        <v>58</v>
      </c>
      <c r="I124" t="s">
        <v>19</v>
      </c>
      <c r="J124" t="s">
        <v>33</v>
      </c>
      <c r="K124" t="str">
        <f>VLOOKUP(J124,Alliance!$A$2:$B$30,2,0)</f>
        <v>Others</v>
      </c>
      <c r="L124">
        <v>2843</v>
      </c>
      <c r="M124">
        <v>100</v>
      </c>
      <c r="N124">
        <v>2943</v>
      </c>
      <c r="O124">
        <v>1.7299999999999999E-2</v>
      </c>
      <c r="P124">
        <f>_xlfn.CEILING.MATH(VLOOKUP(C124,'New voters'!A:D,4,0))</f>
        <v>4741</v>
      </c>
      <c r="Q124">
        <f t="shared" si="2"/>
        <v>83</v>
      </c>
      <c r="R124">
        <f t="shared" si="3"/>
        <v>0</v>
      </c>
      <c r="S124">
        <v>226658</v>
      </c>
    </row>
    <row r="125" spans="1:19" x14ac:dyDescent="0.3">
      <c r="A125" t="s">
        <v>13</v>
      </c>
      <c r="B125">
        <v>37</v>
      </c>
      <c r="C125" t="s">
        <v>68</v>
      </c>
      <c r="D125" t="str">
        <f>VLOOKUP(C125,[1]Sheet2!$A$4:$B$143,2,0)</f>
        <v>Malappuram</v>
      </c>
      <c r="E125" s="3">
        <v>1</v>
      </c>
      <c r="F125" t="s">
        <v>303</v>
      </c>
      <c r="G125" t="s">
        <v>15</v>
      </c>
      <c r="H125">
        <v>71</v>
      </c>
      <c r="I125" t="s">
        <v>8</v>
      </c>
      <c r="J125" t="s">
        <v>16</v>
      </c>
      <c r="K125" t="str">
        <f>VLOOKUP(J125,Alliance!$A$2:$B$30,2,0)</f>
        <v>UDF</v>
      </c>
      <c r="L125">
        <v>77384</v>
      </c>
      <c r="M125">
        <v>1452</v>
      </c>
      <c r="N125">
        <v>78836</v>
      </c>
      <c r="O125">
        <v>0.50219999999999998</v>
      </c>
      <c r="P125">
        <f>_xlfn.CEILING.MATH(VLOOKUP(C125,'New voters'!A:D,4,0))</f>
        <v>4331</v>
      </c>
      <c r="Q125">
        <f t="shared" si="2"/>
        <v>2176</v>
      </c>
      <c r="R125">
        <f>R126*0.8</f>
        <v>5141.0400000000009</v>
      </c>
      <c r="S125">
        <v>207051</v>
      </c>
    </row>
    <row r="126" spans="1:19" x14ac:dyDescent="0.3">
      <c r="A126" t="s">
        <v>13</v>
      </c>
      <c r="B126">
        <v>37</v>
      </c>
      <c r="C126" t="s">
        <v>68</v>
      </c>
      <c r="D126" t="str">
        <f>VLOOKUP(C126,[1]Sheet2!$A$4:$B$143,2,0)</f>
        <v>Malappuram</v>
      </c>
      <c r="E126" s="3">
        <v>2</v>
      </c>
      <c r="F126" t="s">
        <v>304</v>
      </c>
      <c r="G126" t="s">
        <v>15</v>
      </c>
      <c r="H126">
        <v>60</v>
      </c>
      <c r="I126" t="s">
        <v>8</v>
      </c>
      <c r="J126" t="s">
        <v>28</v>
      </c>
      <c r="K126" t="str">
        <f>VLOOKUP(J126,Alliance!$A$2:$B$30,2,0)</f>
        <v>LDF</v>
      </c>
      <c r="L126">
        <v>62881</v>
      </c>
      <c r="M126">
        <v>1382</v>
      </c>
      <c r="N126">
        <v>64263</v>
      </c>
      <c r="O126">
        <v>0.4093</v>
      </c>
      <c r="P126">
        <f>_xlfn.CEILING.MATH(VLOOKUP(C126,'New voters'!A:D,4,0))</f>
        <v>4331</v>
      </c>
      <c r="Q126">
        <f t="shared" si="2"/>
        <v>1773</v>
      </c>
      <c r="R126" s="20">
        <f t="shared" si="3"/>
        <v>6426.3</v>
      </c>
      <c r="S126">
        <v>207051</v>
      </c>
    </row>
    <row r="127" spans="1:19" x14ac:dyDescent="0.3">
      <c r="A127" t="s">
        <v>13</v>
      </c>
      <c r="B127">
        <v>37</v>
      </c>
      <c r="C127" t="s">
        <v>68</v>
      </c>
      <c r="D127" t="str">
        <f>VLOOKUP(C127,[1]Sheet2!$A$4:$B$143,2,0)</f>
        <v>Malappuram</v>
      </c>
      <c r="E127" s="3">
        <v>3</v>
      </c>
      <c r="F127" t="s">
        <v>305</v>
      </c>
      <c r="G127" t="s">
        <v>15</v>
      </c>
      <c r="H127">
        <v>42</v>
      </c>
      <c r="I127" t="s">
        <v>8</v>
      </c>
      <c r="J127" t="s">
        <v>17</v>
      </c>
      <c r="K127" t="str">
        <f>VLOOKUP(J127,Alliance!$A$2:$B$30,2,0)</f>
        <v>NDA</v>
      </c>
      <c r="L127">
        <v>11030</v>
      </c>
      <c r="M127">
        <v>320</v>
      </c>
      <c r="N127">
        <v>11350</v>
      </c>
      <c r="O127">
        <v>7.2300000000000003E-2</v>
      </c>
      <c r="P127">
        <f>_xlfn.CEILING.MATH(VLOOKUP(C127,'New voters'!A:D,4,0))</f>
        <v>4331</v>
      </c>
      <c r="Q127">
        <f t="shared" si="2"/>
        <v>314</v>
      </c>
      <c r="R127">
        <f>R126*0.2</f>
        <v>1285.2600000000002</v>
      </c>
      <c r="S127">
        <v>207051</v>
      </c>
    </row>
    <row r="128" spans="1:19" x14ac:dyDescent="0.3">
      <c r="A128" t="s">
        <v>13</v>
      </c>
      <c r="B128">
        <v>38</v>
      </c>
      <c r="C128" t="s">
        <v>69</v>
      </c>
      <c r="D128" t="str">
        <f>VLOOKUP(C128,[1]Sheet2!$A$4:$B$143,2,0)</f>
        <v>Malappuram</v>
      </c>
      <c r="E128" s="3">
        <v>1</v>
      </c>
      <c r="F128" t="s">
        <v>306</v>
      </c>
      <c r="G128" t="s">
        <v>15</v>
      </c>
      <c r="H128">
        <v>45</v>
      </c>
      <c r="I128" t="s">
        <v>8</v>
      </c>
      <c r="J128" t="s">
        <v>16</v>
      </c>
      <c r="K128" t="str">
        <f>VLOOKUP(J128,Alliance!$A$2:$B$30,2,0)</f>
        <v>UDF</v>
      </c>
      <c r="L128">
        <v>75264</v>
      </c>
      <c r="M128">
        <v>1266</v>
      </c>
      <c r="N128">
        <v>76530</v>
      </c>
      <c r="O128">
        <v>0.46210000000000001</v>
      </c>
      <c r="P128">
        <f>_xlfn.CEILING.MATH(VLOOKUP(C128,'New voters'!A:D,4,0))</f>
        <v>4561</v>
      </c>
      <c r="Q128">
        <f t="shared" si="2"/>
        <v>2108</v>
      </c>
      <c r="R128">
        <f>R129*0.8</f>
        <v>6119.3600000000006</v>
      </c>
      <c r="S128">
        <v>218090</v>
      </c>
    </row>
    <row r="129" spans="1:19" x14ac:dyDescent="0.3">
      <c r="A129" t="s">
        <v>13</v>
      </c>
      <c r="B129">
        <v>38</v>
      </c>
      <c r="C129" t="s">
        <v>69</v>
      </c>
      <c r="D129" t="str">
        <f>VLOOKUP(C129,[1]Sheet2!$A$4:$B$143,2,0)</f>
        <v>Malappuram</v>
      </c>
      <c r="E129" s="3">
        <v>2</v>
      </c>
      <c r="F129" t="s">
        <v>307</v>
      </c>
      <c r="G129" t="s">
        <v>15</v>
      </c>
      <c r="H129">
        <v>53</v>
      </c>
      <c r="I129" t="s">
        <v>8</v>
      </c>
      <c r="J129" t="s">
        <v>20</v>
      </c>
      <c r="K129" t="s">
        <v>178</v>
      </c>
      <c r="L129">
        <v>75067</v>
      </c>
      <c r="M129">
        <v>1425</v>
      </c>
      <c r="N129">
        <v>76492</v>
      </c>
      <c r="O129">
        <v>0.46189999999999998</v>
      </c>
      <c r="P129">
        <f>_xlfn.CEILING.MATH(VLOOKUP(C129,'New voters'!A:D,4,0))</f>
        <v>4561</v>
      </c>
      <c r="Q129">
        <f t="shared" si="2"/>
        <v>2107</v>
      </c>
      <c r="R129" s="20">
        <f t="shared" si="3"/>
        <v>7649.2000000000007</v>
      </c>
      <c r="S129">
        <v>218090</v>
      </c>
    </row>
    <row r="130" spans="1:19" x14ac:dyDescent="0.3">
      <c r="A130" t="s">
        <v>13</v>
      </c>
      <c r="B130">
        <v>38</v>
      </c>
      <c r="C130" t="s">
        <v>69</v>
      </c>
      <c r="D130" t="str">
        <f>VLOOKUP(C130,[1]Sheet2!$A$4:$B$143,2,0)</f>
        <v>Malappuram</v>
      </c>
      <c r="E130" s="3">
        <v>3</v>
      </c>
      <c r="F130" t="s">
        <v>308</v>
      </c>
      <c r="G130" t="s">
        <v>30</v>
      </c>
      <c r="H130">
        <v>41</v>
      </c>
      <c r="I130" t="s">
        <v>8</v>
      </c>
      <c r="J130" t="s">
        <v>17</v>
      </c>
      <c r="K130" t="str">
        <f>VLOOKUP(J130,Alliance!$A$2:$B$30,2,0)</f>
        <v>NDA</v>
      </c>
      <c r="L130">
        <v>7846</v>
      </c>
      <c r="M130">
        <v>175</v>
      </c>
      <c r="N130">
        <v>8021</v>
      </c>
      <c r="O130">
        <v>4.8399999999999999E-2</v>
      </c>
      <c r="P130">
        <f>_xlfn.CEILING.MATH(VLOOKUP(C130,'New voters'!A:D,4,0))</f>
        <v>4561</v>
      </c>
      <c r="Q130">
        <f t="shared" si="2"/>
        <v>221</v>
      </c>
      <c r="R130">
        <f>R129*0.2</f>
        <v>1529.8400000000001</v>
      </c>
      <c r="S130">
        <v>218090</v>
      </c>
    </row>
    <row r="131" spans="1:19" x14ac:dyDescent="0.3">
      <c r="A131" t="s">
        <v>13</v>
      </c>
      <c r="B131">
        <v>39</v>
      </c>
      <c r="C131" t="s">
        <v>70</v>
      </c>
      <c r="D131" t="str">
        <f>VLOOKUP(C131,[1]Sheet2!$A$4:$B$143,2,0)</f>
        <v>Malappuram</v>
      </c>
      <c r="E131" s="3">
        <v>1</v>
      </c>
      <c r="F131" t="s">
        <v>309</v>
      </c>
      <c r="G131" t="s">
        <v>15</v>
      </c>
      <c r="H131">
        <v>68</v>
      </c>
      <c r="I131" t="s">
        <v>8</v>
      </c>
      <c r="J131" t="s">
        <v>16</v>
      </c>
      <c r="K131" t="str">
        <f>VLOOKUP(J131,Alliance!$A$2:$B$30,2,0)</f>
        <v>UDF</v>
      </c>
      <c r="L131">
        <v>81273</v>
      </c>
      <c r="M131">
        <v>1958</v>
      </c>
      <c r="N131">
        <v>83231</v>
      </c>
      <c r="O131">
        <v>0.49459999999999998</v>
      </c>
      <c r="P131">
        <f>_xlfn.CEILING.MATH(VLOOKUP(C131,'New voters'!A:D,4,0))</f>
        <v>4558</v>
      </c>
      <c r="Q131">
        <f t="shared" ref="Q131:Q194" si="4">_xlfn.CEILING.MATH(P131*O131)</f>
        <v>2255</v>
      </c>
      <c r="R131">
        <f>R132*0.8</f>
        <v>6158.8</v>
      </c>
      <c r="S131">
        <v>217930</v>
      </c>
    </row>
    <row r="132" spans="1:19" x14ac:dyDescent="0.3">
      <c r="A132" t="s">
        <v>13</v>
      </c>
      <c r="B132">
        <v>39</v>
      </c>
      <c r="C132" t="s">
        <v>70</v>
      </c>
      <c r="D132" t="str">
        <f>VLOOKUP(C132,[1]Sheet2!$A$4:$B$143,2,0)</f>
        <v>Malappuram</v>
      </c>
      <c r="E132" s="3">
        <v>2</v>
      </c>
      <c r="F132" t="s">
        <v>310</v>
      </c>
      <c r="G132" t="s">
        <v>15</v>
      </c>
      <c r="H132">
        <v>50</v>
      </c>
      <c r="I132" t="s">
        <v>8</v>
      </c>
      <c r="J132" t="s">
        <v>18</v>
      </c>
      <c r="K132" t="str">
        <f>VLOOKUP(J132,Alliance!$A$2:$B$30,2,0)</f>
        <v>LDF</v>
      </c>
      <c r="L132">
        <v>75322</v>
      </c>
      <c r="M132">
        <v>1663</v>
      </c>
      <c r="N132">
        <v>76985</v>
      </c>
      <c r="O132">
        <v>0.45750000000000002</v>
      </c>
      <c r="P132">
        <f>_xlfn.CEILING.MATH(VLOOKUP(C132,'New voters'!A:D,4,0))</f>
        <v>4558</v>
      </c>
      <c r="Q132">
        <f t="shared" si="4"/>
        <v>2086</v>
      </c>
      <c r="R132" s="20">
        <f t="shared" ref="R132:R193" si="5">IF(K132="LDF",N132*0.1,0)</f>
        <v>7698.5</v>
      </c>
      <c r="S132">
        <v>217930</v>
      </c>
    </row>
    <row r="133" spans="1:19" x14ac:dyDescent="0.3">
      <c r="A133" t="s">
        <v>13</v>
      </c>
      <c r="B133">
        <v>39</v>
      </c>
      <c r="C133" t="s">
        <v>70</v>
      </c>
      <c r="D133" t="str">
        <f>VLOOKUP(C133,[1]Sheet2!$A$4:$B$143,2,0)</f>
        <v>Malappuram</v>
      </c>
      <c r="E133" s="3">
        <v>3</v>
      </c>
      <c r="F133" t="s">
        <v>311</v>
      </c>
      <c r="G133" t="s">
        <v>15</v>
      </c>
      <c r="H133">
        <v>29</v>
      </c>
      <c r="I133" t="s">
        <v>8</v>
      </c>
      <c r="J133" t="s">
        <v>17</v>
      </c>
      <c r="K133" t="str">
        <f>VLOOKUP(J133,Alliance!$A$2:$B$30,2,0)</f>
        <v>NDA</v>
      </c>
      <c r="L133">
        <v>6469</v>
      </c>
      <c r="M133">
        <v>172</v>
      </c>
      <c r="N133">
        <v>6641</v>
      </c>
      <c r="O133">
        <v>3.95E-2</v>
      </c>
      <c r="P133">
        <f>_xlfn.CEILING.MATH(VLOOKUP(C133,'New voters'!A:D,4,0))</f>
        <v>4558</v>
      </c>
      <c r="Q133">
        <f t="shared" si="4"/>
        <v>181</v>
      </c>
      <c r="R133">
        <f>R132*0.2</f>
        <v>1539.7</v>
      </c>
      <c r="S133">
        <v>217930</v>
      </c>
    </row>
    <row r="134" spans="1:19" x14ac:dyDescent="0.3">
      <c r="A134" t="s">
        <v>13</v>
      </c>
      <c r="B134">
        <v>40</v>
      </c>
      <c r="C134" t="s">
        <v>71</v>
      </c>
      <c r="D134" t="str">
        <f>VLOOKUP(C134,[1]Sheet2!$A$4:$B$143,2,0)</f>
        <v>Malappuram</v>
      </c>
      <c r="E134" s="3">
        <v>1</v>
      </c>
      <c r="F134" t="s">
        <v>312</v>
      </c>
      <c r="G134" t="s">
        <v>15</v>
      </c>
      <c r="H134">
        <v>61</v>
      </c>
      <c r="I134" t="s">
        <v>8</v>
      </c>
      <c r="J134" t="s">
        <v>16</v>
      </c>
      <c r="K134" t="str">
        <f>VLOOKUP(J134,Alliance!$A$2:$B$30,2,0)</f>
        <v>UDF</v>
      </c>
      <c r="L134">
        <v>91470</v>
      </c>
      <c r="M134">
        <v>1696</v>
      </c>
      <c r="N134">
        <v>93166</v>
      </c>
      <c r="O134">
        <v>0.57569999999999999</v>
      </c>
      <c r="P134">
        <f>_xlfn.CEILING.MATH(VLOOKUP(C134,'New voters'!A:D,4,0))</f>
        <v>4436</v>
      </c>
      <c r="Q134">
        <f t="shared" si="4"/>
        <v>2554</v>
      </c>
      <c r="R134">
        <f>R135*0.8</f>
        <v>4636.6400000000003</v>
      </c>
      <c r="S134">
        <v>212076</v>
      </c>
    </row>
    <row r="135" spans="1:19" x14ac:dyDescent="0.3">
      <c r="A135" t="s">
        <v>13</v>
      </c>
      <c r="B135">
        <v>40</v>
      </c>
      <c r="C135" t="s">
        <v>71</v>
      </c>
      <c r="D135" t="str">
        <f>VLOOKUP(C135,[1]Sheet2!$A$4:$B$143,2,0)</f>
        <v>Malappuram</v>
      </c>
      <c r="E135" s="3">
        <v>2</v>
      </c>
      <c r="F135" t="s">
        <v>313</v>
      </c>
      <c r="G135" t="s">
        <v>15</v>
      </c>
      <c r="H135">
        <v>68</v>
      </c>
      <c r="I135" t="s">
        <v>8</v>
      </c>
      <c r="J135" t="s">
        <v>18</v>
      </c>
      <c r="K135" t="str">
        <f>VLOOKUP(J135,Alliance!$A$2:$B$30,2,0)</f>
        <v>LDF</v>
      </c>
      <c r="L135">
        <v>56814</v>
      </c>
      <c r="M135">
        <v>1144</v>
      </c>
      <c r="N135">
        <v>57958</v>
      </c>
      <c r="O135">
        <v>0.35820000000000002</v>
      </c>
      <c r="P135">
        <f>_xlfn.CEILING.MATH(VLOOKUP(C135,'New voters'!A:D,4,0))</f>
        <v>4436</v>
      </c>
      <c r="Q135">
        <f t="shared" si="4"/>
        <v>1589</v>
      </c>
      <c r="R135" s="20">
        <f t="shared" si="5"/>
        <v>5795.8</v>
      </c>
      <c r="S135">
        <v>212076</v>
      </c>
    </row>
    <row r="136" spans="1:19" x14ac:dyDescent="0.3">
      <c r="A136" t="s">
        <v>13</v>
      </c>
      <c r="B136">
        <v>40</v>
      </c>
      <c r="C136" t="s">
        <v>71</v>
      </c>
      <c r="D136" t="str">
        <f>VLOOKUP(C136,[1]Sheet2!$A$4:$B$143,2,0)</f>
        <v>Malappuram</v>
      </c>
      <c r="E136" s="3">
        <v>3</v>
      </c>
      <c r="F136" t="s">
        <v>314</v>
      </c>
      <c r="G136" t="s">
        <v>15</v>
      </c>
      <c r="H136">
        <v>46</v>
      </c>
      <c r="I136" t="s">
        <v>8</v>
      </c>
      <c r="J136" t="s">
        <v>17</v>
      </c>
      <c r="K136" t="str">
        <f>VLOOKUP(J136,Alliance!$A$2:$B$30,2,0)</f>
        <v>NDA</v>
      </c>
      <c r="L136">
        <v>5755</v>
      </c>
      <c r="M136">
        <v>128</v>
      </c>
      <c r="N136">
        <v>5883</v>
      </c>
      <c r="O136">
        <v>3.6400000000000002E-2</v>
      </c>
      <c r="P136">
        <f>_xlfn.CEILING.MATH(VLOOKUP(C136,'New voters'!A:D,4,0))</f>
        <v>4436</v>
      </c>
      <c r="Q136">
        <f t="shared" si="4"/>
        <v>162</v>
      </c>
      <c r="R136">
        <f>R135*0.2</f>
        <v>1159.1600000000001</v>
      </c>
      <c r="S136">
        <v>212076</v>
      </c>
    </row>
    <row r="137" spans="1:19" x14ac:dyDescent="0.3">
      <c r="A137" t="s">
        <v>13</v>
      </c>
      <c r="B137">
        <v>40</v>
      </c>
      <c r="C137" t="s">
        <v>71</v>
      </c>
      <c r="D137" t="str">
        <f>VLOOKUP(C137,[1]Sheet2!$A$4:$B$143,2,0)</f>
        <v>Malappuram</v>
      </c>
      <c r="E137" s="3">
        <v>4</v>
      </c>
      <c r="F137" t="s">
        <v>315</v>
      </c>
      <c r="G137" t="s">
        <v>30</v>
      </c>
      <c r="H137">
        <v>60</v>
      </c>
      <c r="I137" t="s">
        <v>8</v>
      </c>
      <c r="J137" t="s">
        <v>33</v>
      </c>
      <c r="K137" t="str">
        <f>VLOOKUP(J137,Alliance!$A$2:$B$30,2,0)</f>
        <v>Others</v>
      </c>
      <c r="L137">
        <v>3090</v>
      </c>
      <c r="M137">
        <v>104</v>
      </c>
      <c r="N137">
        <v>3194</v>
      </c>
      <c r="O137">
        <v>1.9699999999999999E-2</v>
      </c>
      <c r="P137">
        <f>_xlfn.CEILING.MATH(VLOOKUP(C137,'New voters'!A:D,4,0))</f>
        <v>4436</v>
      </c>
      <c r="Q137">
        <f t="shared" si="4"/>
        <v>88</v>
      </c>
      <c r="R137">
        <f t="shared" si="5"/>
        <v>0</v>
      </c>
      <c r="S137">
        <v>212076</v>
      </c>
    </row>
    <row r="138" spans="1:19" x14ac:dyDescent="0.3">
      <c r="A138" t="s">
        <v>13</v>
      </c>
      <c r="B138">
        <v>41</v>
      </c>
      <c r="C138" t="s">
        <v>72</v>
      </c>
      <c r="D138" t="str">
        <f>VLOOKUP(C138,[1]Sheet2!$A$4:$B$143,2,0)</f>
        <v>Malappuram</v>
      </c>
      <c r="E138" s="3">
        <v>1</v>
      </c>
      <c r="F138" t="s">
        <v>316</v>
      </c>
      <c r="G138" t="s">
        <v>15</v>
      </c>
      <c r="H138">
        <v>69</v>
      </c>
      <c r="I138" t="s">
        <v>8</v>
      </c>
      <c r="J138" t="s">
        <v>16</v>
      </c>
      <c r="K138" t="str">
        <f>VLOOKUP(J138,Alliance!$A$2:$B$30,2,0)</f>
        <v>UDF</v>
      </c>
      <c r="L138">
        <v>69283</v>
      </c>
      <c r="M138">
        <v>1098</v>
      </c>
      <c r="N138">
        <v>70381</v>
      </c>
      <c r="O138">
        <v>0.53500000000000003</v>
      </c>
      <c r="P138">
        <f>_xlfn.CEILING.MATH(VLOOKUP(C138,'New voters'!A:D,4,0))</f>
        <v>3877</v>
      </c>
      <c r="Q138">
        <f t="shared" si="4"/>
        <v>2075</v>
      </c>
      <c r="R138">
        <f>R139*0.8</f>
        <v>3182.8</v>
      </c>
      <c r="S138">
        <v>185377</v>
      </c>
    </row>
    <row r="139" spans="1:19" x14ac:dyDescent="0.3">
      <c r="A139" t="s">
        <v>13</v>
      </c>
      <c r="B139">
        <v>41</v>
      </c>
      <c r="C139" t="s">
        <v>72</v>
      </c>
      <c r="D139" t="str">
        <f>VLOOKUP(C139,[1]Sheet2!$A$4:$B$143,2,0)</f>
        <v>Malappuram</v>
      </c>
      <c r="E139" s="3">
        <v>2</v>
      </c>
      <c r="F139" t="s">
        <v>317</v>
      </c>
      <c r="G139" t="s">
        <v>30</v>
      </c>
      <c r="H139">
        <v>31</v>
      </c>
      <c r="I139" t="s">
        <v>8</v>
      </c>
      <c r="J139" t="s">
        <v>18</v>
      </c>
      <c r="K139" t="str">
        <f>VLOOKUP(J139,Alliance!$A$2:$B$30,2,0)</f>
        <v>LDF</v>
      </c>
      <c r="L139">
        <v>39150</v>
      </c>
      <c r="M139">
        <v>635</v>
      </c>
      <c r="N139">
        <v>39785</v>
      </c>
      <c r="O139">
        <v>0.3024</v>
      </c>
      <c r="P139">
        <f>_xlfn.CEILING.MATH(VLOOKUP(C139,'New voters'!A:D,4,0))</f>
        <v>3877</v>
      </c>
      <c r="Q139">
        <f t="shared" si="4"/>
        <v>1173</v>
      </c>
      <c r="R139" s="20">
        <f t="shared" si="5"/>
        <v>3978.5</v>
      </c>
      <c r="S139">
        <v>185377</v>
      </c>
    </row>
    <row r="140" spans="1:19" x14ac:dyDescent="0.3">
      <c r="A140" t="s">
        <v>13</v>
      </c>
      <c r="B140">
        <v>41</v>
      </c>
      <c r="C140" t="s">
        <v>72</v>
      </c>
      <c r="D140" t="str">
        <f>VLOOKUP(C140,[1]Sheet2!$A$4:$B$143,2,0)</f>
        <v>Malappuram</v>
      </c>
      <c r="E140" s="3">
        <v>3</v>
      </c>
      <c r="F140" t="s">
        <v>318</v>
      </c>
      <c r="G140" t="s">
        <v>15</v>
      </c>
      <c r="H140">
        <v>50</v>
      </c>
      <c r="I140" t="s">
        <v>8</v>
      </c>
      <c r="J140" t="s">
        <v>20</v>
      </c>
      <c r="K140" t="str">
        <f>VLOOKUP(J140,Alliance!$A$2:$B$30,2,0)</f>
        <v>Others</v>
      </c>
      <c r="L140">
        <v>11149</v>
      </c>
      <c r="M140">
        <v>106</v>
      </c>
      <c r="N140">
        <v>11255</v>
      </c>
      <c r="O140">
        <v>8.5600000000000009E-2</v>
      </c>
      <c r="P140">
        <f>_xlfn.CEILING.MATH(VLOOKUP(C140,'New voters'!A:D,4,0))</f>
        <v>3877</v>
      </c>
      <c r="Q140">
        <f t="shared" si="4"/>
        <v>332</v>
      </c>
      <c r="R140">
        <f t="shared" si="5"/>
        <v>0</v>
      </c>
      <c r="S140">
        <v>185377</v>
      </c>
    </row>
    <row r="141" spans="1:19" x14ac:dyDescent="0.3">
      <c r="A141" t="s">
        <v>13</v>
      </c>
      <c r="B141">
        <v>41</v>
      </c>
      <c r="C141" t="s">
        <v>72</v>
      </c>
      <c r="D141" t="str">
        <f>VLOOKUP(C141,[1]Sheet2!$A$4:$B$143,2,0)</f>
        <v>Malappuram</v>
      </c>
      <c r="E141" s="3">
        <v>4</v>
      </c>
      <c r="F141" t="s">
        <v>319</v>
      </c>
      <c r="G141" t="s">
        <v>15</v>
      </c>
      <c r="H141">
        <v>57</v>
      </c>
      <c r="I141" t="s">
        <v>8</v>
      </c>
      <c r="J141" t="s">
        <v>17</v>
      </c>
      <c r="K141" t="str">
        <f>VLOOKUP(J141,Alliance!$A$2:$B$30,2,0)</f>
        <v>NDA</v>
      </c>
      <c r="L141">
        <v>5853</v>
      </c>
      <c r="M141">
        <v>115</v>
      </c>
      <c r="N141">
        <v>5968</v>
      </c>
      <c r="O141">
        <v>4.5400000000000003E-2</v>
      </c>
      <c r="P141">
        <f>_xlfn.CEILING.MATH(VLOOKUP(C141,'New voters'!A:D,4,0))</f>
        <v>3877</v>
      </c>
      <c r="Q141">
        <f t="shared" si="4"/>
        <v>177</v>
      </c>
      <c r="R141">
        <f>R139*0.2</f>
        <v>795.7</v>
      </c>
      <c r="S141">
        <v>185377</v>
      </c>
    </row>
    <row r="142" spans="1:19" x14ac:dyDescent="0.3">
      <c r="A142" t="s">
        <v>13</v>
      </c>
      <c r="B142">
        <v>41</v>
      </c>
      <c r="C142" t="s">
        <v>72</v>
      </c>
      <c r="D142" t="str">
        <f>VLOOKUP(C142,[1]Sheet2!$A$4:$B$143,2,0)</f>
        <v>Malappuram</v>
      </c>
      <c r="E142" s="3">
        <v>5</v>
      </c>
      <c r="F142" t="s">
        <v>320</v>
      </c>
      <c r="G142" t="s">
        <v>15</v>
      </c>
      <c r="H142">
        <v>66</v>
      </c>
      <c r="I142" t="s">
        <v>8</v>
      </c>
      <c r="J142" t="s">
        <v>33</v>
      </c>
      <c r="K142" t="str">
        <f>VLOOKUP(J142,Alliance!$A$2:$B$30,2,0)</f>
        <v>Others</v>
      </c>
      <c r="L142">
        <v>1984</v>
      </c>
      <c r="M142">
        <v>67</v>
      </c>
      <c r="N142">
        <v>2051</v>
      </c>
      <c r="O142">
        <v>1.5600000000000001E-2</v>
      </c>
      <c r="P142">
        <f>_xlfn.CEILING.MATH(VLOOKUP(C142,'New voters'!A:D,4,0))</f>
        <v>3877</v>
      </c>
      <c r="Q142">
        <f t="shared" si="4"/>
        <v>61</v>
      </c>
      <c r="R142">
        <f t="shared" si="5"/>
        <v>0</v>
      </c>
      <c r="S142">
        <v>185377</v>
      </c>
    </row>
    <row r="143" spans="1:19" x14ac:dyDescent="0.3">
      <c r="A143" t="s">
        <v>13</v>
      </c>
      <c r="B143">
        <v>42</v>
      </c>
      <c r="C143" t="s">
        <v>73</v>
      </c>
      <c r="D143" t="str">
        <f>VLOOKUP(C143,[1]Sheet2!$A$4:$B$143,2,0)</f>
        <v>Malappuram</v>
      </c>
      <c r="E143" s="3">
        <v>1</v>
      </c>
      <c r="F143" t="s">
        <v>321</v>
      </c>
      <c r="G143" t="s">
        <v>15</v>
      </c>
      <c r="H143">
        <v>73</v>
      </c>
      <c r="I143" t="s">
        <v>8</v>
      </c>
      <c r="J143" t="s">
        <v>16</v>
      </c>
      <c r="K143" t="str">
        <f>VLOOKUP(J143,Alliance!$A$2:$B$30,2,0)</f>
        <v>UDF</v>
      </c>
      <c r="L143">
        <v>70342</v>
      </c>
      <c r="M143">
        <v>1481</v>
      </c>
      <c r="N143">
        <v>71823</v>
      </c>
      <c r="O143">
        <v>0.4743</v>
      </c>
      <c r="P143">
        <f>_xlfn.CEILING.MATH(VLOOKUP(C143,'New voters'!A:D,4,0))</f>
        <v>4161</v>
      </c>
      <c r="Q143">
        <f t="shared" si="4"/>
        <v>1974</v>
      </c>
      <c r="R143">
        <f>R144*0.8</f>
        <v>4616.5600000000004</v>
      </c>
      <c r="S143">
        <v>198962</v>
      </c>
    </row>
    <row r="144" spans="1:19" x14ac:dyDescent="0.3">
      <c r="A144" t="s">
        <v>13</v>
      </c>
      <c r="B144">
        <v>42</v>
      </c>
      <c r="C144" t="s">
        <v>73</v>
      </c>
      <c r="D144" t="str">
        <f>VLOOKUP(C144,[1]Sheet2!$A$4:$B$143,2,0)</f>
        <v>Malappuram</v>
      </c>
      <c r="E144" s="3">
        <v>2</v>
      </c>
      <c r="F144" t="s">
        <v>322</v>
      </c>
      <c r="G144" t="s">
        <v>15</v>
      </c>
      <c r="H144">
        <v>61</v>
      </c>
      <c r="I144" t="s">
        <v>8</v>
      </c>
      <c r="J144" t="s">
        <v>22</v>
      </c>
      <c r="K144" t="str">
        <f>VLOOKUP(J144,Alliance!$A$2:$B$30,2,0)</f>
        <v>LDF</v>
      </c>
      <c r="L144">
        <v>56401</v>
      </c>
      <c r="M144">
        <v>1306</v>
      </c>
      <c r="N144">
        <v>57707</v>
      </c>
      <c r="O144">
        <v>0.38109999999999999</v>
      </c>
      <c r="P144">
        <f>_xlfn.CEILING.MATH(VLOOKUP(C144,'New voters'!A:D,4,0))</f>
        <v>4161</v>
      </c>
      <c r="Q144">
        <f t="shared" si="4"/>
        <v>1586</v>
      </c>
      <c r="R144" s="20">
        <f t="shared" si="5"/>
        <v>5770.7000000000007</v>
      </c>
      <c r="S144">
        <v>198962</v>
      </c>
    </row>
    <row r="145" spans="1:19" x14ac:dyDescent="0.3">
      <c r="A145" t="s">
        <v>13</v>
      </c>
      <c r="B145">
        <v>42</v>
      </c>
      <c r="C145" t="s">
        <v>73</v>
      </c>
      <c r="D145" t="str">
        <f>VLOOKUP(C145,[1]Sheet2!$A$4:$B$143,2,0)</f>
        <v>Malappuram</v>
      </c>
      <c r="E145" s="3">
        <v>3</v>
      </c>
      <c r="F145" t="s">
        <v>323</v>
      </c>
      <c r="G145" t="s">
        <v>15</v>
      </c>
      <c r="H145">
        <v>63</v>
      </c>
      <c r="I145" t="s">
        <v>8</v>
      </c>
      <c r="J145" t="s">
        <v>17</v>
      </c>
      <c r="K145" t="str">
        <f>VLOOKUP(J145,Alliance!$A$2:$B$30,2,0)</f>
        <v>NDA</v>
      </c>
      <c r="L145">
        <v>19304</v>
      </c>
      <c r="M145">
        <v>549</v>
      </c>
      <c r="N145">
        <v>19853</v>
      </c>
      <c r="O145">
        <v>0.13109999999999999</v>
      </c>
      <c r="P145">
        <f>_xlfn.CEILING.MATH(VLOOKUP(C145,'New voters'!A:D,4,0))</f>
        <v>4161</v>
      </c>
      <c r="Q145">
        <f t="shared" si="4"/>
        <v>546</v>
      </c>
      <c r="R145">
        <f>R144*0.2</f>
        <v>1154.1400000000001</v>
      </c>
      <c r="S145">
        <v>198962</v>
      </c>
    </row>
    <row r="146" spans="1:19" x14ac:dyDescent="0.3">
      <c r="A146" t="s">
        <v>13</v>
      </c>
      <c r="B146">
        <v>43</v>
      </c>
      <c r="C146" t="s">
        <v>74</v>
      </c>
      <c r="D146" t="str">
        <f>VLOOKUP(C146,[1]Sheet2!$A$4:$B$143,2,0)</f>
        <v>Malappuram</v>
      </c>
      <c r="E146" s="3">
        <v>1</v>
      </c>
      <c r="F146" t="s">
        <v>324</v>
      </c>
      <c r="G146" t="s">
        <v>15</v>
      </c>
      <c r="H146">
        <v>71</v>
      </c>
      <c r="I146" t="s">
        <v>8</v>
      </c>
      <c r="J146" t="s">
        <v>16</v>
      </c>
      <c r="K146" t="str">
        <f>VLOOKUP(J146,Alliance!$A$2:$B$30,2,0)</f>
        <v>UDF</v>
      </c>
      <c r="L146">
        <v>72579</v>
      </c>
      <c r="M146">
        <v>920</v>
      </c>
      <c r="N146">
        <v>73499</v>
      </c>
      <c r="O146">
        <v>0.49740000000000001</v>
      </c>
      <c r="P146">
        <f>_xlfn.CEILING.MATH(VLOOKUP(C146,'New voters'!A:D,4,0))</f>
        <v>4124</v>
      </c>
      <c r="Q146">
        <f t="shared" si="4"/>
        <v>2052</v>
      </c>
      <c r="R146">
        <f>R147*0.8</f>
        <v>5113.68</v>
      </c>
      <c r="S146">
        <v>197158</v>
      </c>
    </row>
    <row r="147" spans="1:19" s="6" customFormat="1" x14ac:dyDescent="0.3">
      <c r="A147" s="6" t="s">
        <v>13</v>
      </c>
      <c r="B147" s="6">
        <v>43</v>
      </c>
      <c r="C147" s="6" t="s">
        <v>74</v>
      </c>
      <c r="D147" s="6" t="str">
        <f>VLOOKUP(C147,[1]Sheet2!$A$4:$B$143,2,0)</f>
        <v>Malappuram</v>
      </c>
      <c r="E147" s="22">
        <v>2</v>
      </c>
      <c r="F147" s="6" t="s">
        <v>325</v>
      </c>
      <c r="G147" s="6" t="s">
        <v>15</v>
      </c>
      <c r="H147" s="6">
        <v>48</v>
      </c>
      <c r="I147" s="6" t="s">
        <v>8</v>
      </c>
      <c r="J147" s="6" t="s">
        <v>20</v>
      </c>
      <c r="K147" s="6" t="s">
        <v>178</v>
      </c>
      <c r="L147" s="6">
        <v>63159</v>
      </c>
      <c r="M147" s="6">
        <v>762</v>
      </c>
      <c r="N147" s="6">
        <v>63921</v>
      </c>
      <c r="O147" s="6">
        <v>0.43259999999999998</v>
      </c>
      <c r="P147" s="6">
        <f>_xlfn.CEILING.MATH(VLOOKUP(C147,'New voters'!A:D,4,0))</f>
        <v>4124</v>
      </c>
      <c r="Q147" s="6">
        <f t="shared" si="4"/>
        <v>1785</v>
      </c>
      <c r="R147" s="26">
        <f t="shared" si="5"/>
        <v>6392.1</v>
      </c>
      <c r="S147" s="6">
        <v>197158</v>
      </c>
    </row>
    <row r="148" spans="1:19" x14ac:dyDescent="0.3">
      <c r="A148" t="s">
        <v>13</v>
      </c>
      <c r="B148">
        <v>43</v>
      </c>
      <c r="C148" t="s">
        <v>74</v>
      </c>
      <c r="D148" t="str">
        <f>VLOOKUP(C148,[1]Sheet2!$A$4:$B$143,2,0)</f>
        <v>Malappuram</v>
      </c>
      <c r="E148" s="3">
        <v>3</v>
      </c>
      <c r="F148" t="s">
        <v>326</v>
      </c>
      <c r="G148" t="s">
        <v>15</v>
      </c>
      <c r="H148">
        <v>68</v>
      </c>
      <c r="I148" t="s">
        <v>8</v>
      </c>
      <c r="J148" t="s">
        <v>17</v>
      </c>
      <c r="K148" t="str">
        <f>VLOOKUP(J148,Alliance!$A$2:$B$30,2,0)</f>
        <v>NDA</v>
      </c>
      <c r="L148">
        <v>8128</v>
      </c>
      <c r="M148">
        <v>186</v>
      </c>
      <c r="N148">
        <v>8314</v>
      </c>
      <c r="O148">
        <v>5.6299999999999996E-2</v>
      </c>
      <c r="P148">
        <f>_xlfn.CEILING.MATH(VLOOKUP(C148,'New voters'!A:D,4,0))</f>
        <v>4124</v>
      </c>
      <c r="Q148">
        <f t="shared" si="4"/>
        <v>233</v>
      </c>
      <c r="R148">
        <f>R147*0.2</f>
        <v>1278.42</v>
      </c>
      <c r="S148">
        <v>197158</v>
      </c>
    </row>
    <row r="149" spans="1:19" x14ac:dyDescent="0.3">
      <c r="A149" t="s">
        <v>13</v>
      </c>
      <c r="B149">
        <v>44</v>
      </c>
      <c r="C149" t="s">
        <v>75</v>
      </c>
      <c r="D149" t="str">
        <f>VLOOKUP(C149,[1]Sheet2!$A$4:$B$143,2,0)</f>
        <v>Malappuram</v>
      </c>
      <c r="E149" s="3">
        <v>1</v>
      </c>
      <c r="F149" t="s">
        <v>327</v>
      </c>
      <c r="G149" t="s">
        <v>15</v>
      </c>
      <c r="H149">
        <v>59</v>
      </c>
      <c r="I149" t="s">
        <v>8</v>
      </c>
      <c r="J149" t="s">
        <v>76</v>
      </c>
      <c r="K149" t="str">
        <f>VLOOKUP(J149,Alliance!$A$2:$B$30,2,0)</f>
        <v>LDF</v>
      </c>
      <c r="L149">
        <v>69633</v>
      </c>
      <c r="M149">
        <v>1071</v>
      </c>
      <c r="N149">
        <v>70704</v>
      </c>
      <c r="O149">
        <v>0.46340000000000003</v>
      </c>
      <c r="P149">
        <f>_xlfn.CEILING.MATH(VLOOKUP(C149,'New voters'!A:D,4,0))</f>
        <v>4102</v>
      </c>
      <c r="Q149">
        <f t="shared" si="4"/>
        <v>1901</v>
      </c>
      <c r="R149" s="20">
        <f t="shared" si="5"/>
        <v>7070.4000000000005</v>
      </c>
      <c r="S149">
        <v>196123</v>
      </c>
    </row>
    <row r="150" spans="1:19" x14ac:dyDescent="0.3">
      <c r="A150" t="s">
        <v>13</v>
      </c>
      <c r="B150">
        <v>44</v>
      </c>
      <c r="C150" t="s">
        <v>75</v>
      </c>
      <c r="D150" t="str">
        <f>VLOOKUP(C150,[1]Sheet2!$A$4:$B$143,2,0)</f>
        <v>Malappuram</v>
      </c>
      <c r="E150" s="3">
        <v>2</v>
      </c>
      <c r="F150" t="s">
        <v>328</v>
      </c>
      <c r="G150" t="s">
        <v>15</v>
      </c>
      <c r="H150">
        <v>41</v>
      </c>
      <c r="I150" t="s">
        <v>8</v>
      </c>
      <c r="J150" t="s">
        <v>16</v>
      </c>
      <c r="K150" t="str">
        <f>VLOOKUP(J150,Alliance!$A$2:$B$30,2,0)</f>
        <v>UDF</v>
      </c>
      <c r="L150">
        <v>68810</v>
      </c>
      <c r="M150">
        <v>909</v>
      </c>
      <c r="N150">
        <v>69719</v>
      </c>
      <c r="O150">
        <v>0.45700000000000002</v>
      </c>
      <c r="P150">
        <f>_xlfn.CEILING.MATH(VLOOKUP(C150,'New voters'!A:D,4,0))</f>
        <v>4102</v>
      </c>
      <c r="Q150">
        <f t="shared" si="4"/>
        <v>1875</v>
      </c>
      <c r="R150">
        <f>R149*0.8</f>
        <v>5656.3200000000006</v>
      </c>
      <c r="S150">
        <v>196123</v>
      </c>
    </row>
    <row r="151" spans="1:19" x14ac:dyDescent="0.3">
      <c r="A151" t="s">
        <v>13</v>
      </c>
      <c r="B151">
        <v>44</v>
      </c>
      <c r="C151" t="s">
        <v>75</v>
      </c>
      <c r="D151" t="str">
        <f>VLOOKUP(C151,[1]Sheet2!$A$4:$B$143,2,0)</f>
        <v>Malappuram</v>
      </c>
      <c r="E151" s="3">
        <v>3</v>
      </c>
      <c r="F151" t="s">
        <v>329</v>
      </c>
      <c r="G151" t="s">
        <v>15</v>
      </c>
      <c r="H151">
        <v>56</v>
      </c>
      <c r="I151" t="s">
        <v>8</v>
      </c>
      <c r="J151" t="s">
        <v>17</v>
      </c>
      <c r="K151" t="str">
        <f>VLOOKUP(J151,Alliance!$A$2:$B$30,2,0)</f>
        <v>NDA</v>
      </c>
      <c r="L151">
        <v>10371</v>
      </c>
      <c r="M151">
        <v>219</v>
      </c>
      <c r="N151">
        <v>10590</v>
      </c>
      <c r="O151">
        <v>6.9400000000000003E-2</v>
      </c>
      <c r="P151">
        <f>_xlfn.CEILING.MATH(VLOOKUP(C151,'New voters'!A:D,4,0))</f>
        <v>4102</v>
      </c>
      <c r="Q151">
        <f t="shared" si="4"/>
        <v>285</v>
      </c>
      <c r="R151">
        <f>R149*0.2</f>
        <v>1414.0800000000002</v>
      </c>
      <c r="S151">
        <v>196123</v>
      </c>
    </row>
    <row r="152" spans="1:19" x14ac:dyDescent="0.3">
      <c r="A152" t="s">
        <v>13</v>
      </c>
      <c r="B152">
        <v>45</v>
      </c>
      <c r="C152" t="s">
        <v>77</v>
      </c>
      <c r="D152" t="str">
        <f>VLOOKUP(C152,[1]Sheet2!$A$4:$B$143,2,0)</f>
        <v>Malappuram</v>
      </c>
      <c r="E152" s="3">
        <v>1</v>
      </c>
      <c r="F152" t="s">
        <v>330</v>
      </c>
      <c r="G152" t="s">
        <v>15</v>
      </c>
      <c r="H152">
        <v>61</v>
      </c>
      <c r="I152" t="s">
        <v>8</v>
      </c>
      <c r="J152" t="s">
        <v>16</v>
      </c>
      <c r="K152" t="str">
        <f>VLOOKUP(J152,Alliance!$A$2:$B$30,2,0)</f>
        <v>UDF</v>
      </c>
      <c r="L152">
        <v>80906</v>
      </c>
      <c r="M152">
        <v>1408</v>
      </c>
      <c r="N152">
        <v>82314</v>
      </c>
      <c r="O152">
        <v>0.48210000000000003</v>
      </c>
      <c r="P152">
        <f>_xlfn.CEILING.MATH(VLOOKUP(C152,'New voters'!A:D,4,0))</f>
        <v>4800</v>
      </c>
      <c r="Q152">
        <f t="shared" si="4"/>
        <v>2315</v>
      </c>
      <c r="R152">
        <f>R153*0.8</f>
        <v>6008</v>
      </c>
      <c r="S152">
        <v>229493</v>
      </c>
    </row>
    <row r="153" spans="1:19" x14ac:dyDescent="0.3">
      <c r="A153" t="s">
        <v>13</v>
      </c>
      <c r="B153">
        <v>45</v>
      </c>
      <c r="C153" t="s">
        <v>77</v>
      </c>
      <c r="D153" t="str">
        <f>VLOOKUP(C153,[1]Sheet2!$A$4:$B$143,2,0)</f>
        <v>Malappuram</v>
      </c>
      <c r="E153" s="3">
        <v>2</v>
      </c>
      <c r="F153" t="s">
        <v>331</v>
      </c>
      <c r="G153" t="s">
        <v>15</v>
      </c>
      <c r="H153">
        <v>51</v>
      </c>
      <c r="I153" t="s">
        <v>8</v>
      </c>
      <c r="J153" t="s">
        <v>18</v>
      </c>
      <c r="K153" t="str">
        <f>VLOOKUP(J153,Alliance!$A$2:$B$30,2,0)</f>
        <v>LDF</v>
      </c>
      <c r="L153">
        <v>73947</v>
      </c>
      <c r="M153">
        <v>1153</v>
      </c>
      <c r="N153">
        <v>75100</v>
      </c>
      <c r="O153">
        <v>0.43979999999999997</v>
      </c>
      <c r="P153">
        <f>_xlfn.CEILING.MATH(VLOOKUP(C153,'New voters'!A:D,4,0))</f>
        <v>4800</v>
      </c>
      <c r="Q153">
        <f t="shared" si="4"/>
        <v>2112</v>
      </c>
      <c r="R153" s="20">
        <f t="shared" si="5"/>
        <v>7510</v>
      </c>
      <c r="S153">
        <v>229493</v>
      </c>
    </row>
    <row r="154" spans="1:19" x14ac:dyDescent="0.3">
      <c r="A154" t="s">
        <v>13</v>
      </c>
      <c r="B154">
        <v>45</v>
      </c>
      <c r="C154" t="s">
        <v>77</v>
      </c>
      <c r="D154" t="str">
        <f>VLOOKUP(C154,[1]Sheet2!$A$4:$B$143,2,0)</f>
        <v>Malappuram</v>
      </c>
      <c r="E154" s="3">
        <v>3</v>
      </c>
      <c r="F154" t="s">
        <v>332</v>
      </c>
      <c r="G154" t="s">
        <v>15</v>
      </c>
      <c r="H154">
        <v>68</v>
      </c>
      <c r="I154" t="s">
        <v>8</v>
      </c>
      <c r="J154" t="s">
        <v>17</v>
      </c>
      <c r="K154" t="str">
        <f>VLOOKUP(J154,Alliance!$A$2:$B$30,2,0)</f>
        <v>NDA</v>
      </c>
      <c r="L154">
        <v>8933</v>
      </c>
      <c r="M154">
        <v>164</v>
      </c>
      <c r="N154">
        <v>9097</v>
      </c>
      <c r="O154">
        <v>5.33E-2</v>
      </c>
      <c r="P154">
        <f>_xlfn.CEILING.MATH(VLOOKUP(C154,'New voters'!A:D,4,0))</f>
        <v>4800</v>
      </c>
      <c r="Q154">
        <f t="shared" si="4"/>
        <v>256</v>
      </c>
      <c r="R154">
        <f>R153*0.2</f>
        <v>1502</v>
      </c>
      <c r="S154">
        <v>229493</v>
      </c>
    </row>
    <row r="155" spans="1:19" x14ac:dyDescent="0.3">
      <c r="A155" t="s">
        <v>13</v>
      </c>
      <c r="B155">
        <v>45</v>
      </c>
      <c r="C155" t="s">
        <v>77</v>
      </c>
      <c r="D155" t="str">
        <f>VLOOKUP(C155,[1]Sheet2!$A$4:$B$143,2,0)</f>
        <v>Malappuram</v>
      </c>
      <c r="E155" s="3">
        <v>4</v>
      </c>
      <c r="F155" t="s">
        <v>333</v>
      </c>
      <c r="G155" t="s">
        <v>15</v>
      </c>
      <c r="H155">
        <v>49</v>
      </c>
      <c r="I155" t="s">
        <v>8</v>
      </c>
      <c r="J155" t="s">
        <v>29</v>
      </c>
      <c r="K155" t="str">
        <f>VLOOKUP(J155,Alliance!$A$2:$B$30,2,0)</f>
        <v>Others</v>
      </c>
      <c r="L155">
        <v>2699</v>
      </c>
      <c r="M155">
        <v>13</v>
      </c>
      <c r="N155">
        <v>2712</v>
      </c>
      <c r="O155">
        <v>1.5900000000000001E-2</v>
      </c>
      <c r="P155">
        <f>_xlfn.CEILING.MATH(VLOOKUP(C155,'New voters'!A:D,4,0))</f>
        <v>4800</v>
      </c>
      <c r="Q155">
        <f t="shared" si="4"/>
        <v>77</v>
      </c>
      <c r="R155">
        <f t="shared" si="5"/>
        <v>0</v>
      </c>
      <c r="S155">
        <v>229493</v>
      </c>
    </row>
    <row r="156" spans="1:19" x14ac:dyDescent="0.3">
      <c r="A156" t="s">
        <v>13</v>
      </c>
      <c r="B156">
        <v>46</v>
      </c>
      <c r="C156" t="s">
        <v>78</v>
      </c>
      <c r="D156" t="str">
        <f>VLOOKUP(C156,[1]Sheet2!$A$4:$B$143,2,0)</f>
        <v>Malappuram</v>
      </c>
      <c r="E156" s="3">
        <v>1</v>
      </c>
      <c r="F156" t="s">
        <v>334</v>
      </c>
      <c r="G156" t="s">
        <v>15</v>
      </c>
      <c r="H156">
        <v>60</v>
      </c>
      <c r="I156" t="s">
        <v>8</v>
      </c>
      <c r="J156" t="s">
        <v>16</v>
      </c>
      <c r="K156" t="str">
        <f>VLOOKUP(J156,Alliance!$A$2:$B$30,2,0)</f>
        <v>UDF</v>
      </c>
      <c r="L156">
        <v>80061</v>
      </c>
      <c r="M156">
        <v>1639</v>
      </c>
      <c r="N156">
        <v>81700</v>
      </c>
      <c r="O156">
        <v>0.51080000000000003</v>
      </c>
      <c r="P156">
        <f>_xlfn.CEILING.MATH(VLOOKUP(C156,'New voters'!A:D,4,0))</f>
        <v>4529</v>
      </c>
      <c r="Q156">
        <f t="shared" si="4"/>
        <v>2314</v>
      </c>
      <c r="R156">
        <f>R157*0.8</f>
        <v>5208.9600000000009</v>
      </c>
      <c r="S156">
        <v>216518</v>
      </c>
    </row>
    <row r="157" spans="1:19" x14ac:dyDescent="0.3">
      <c r="A157" t="s">
        <v>13</v>
      </c>
      <c r="B157">
        <v>46</v>
      </c>
      <c r="C157" t="s">
        <v>78</v>
      </c>
      <c r="D157" t="str">
        <f>VLOOKUP(C157,[1]Sheet2!$A$4:$B$143,2,0)</f>
        <v>Malappuram</v>
      </c>
      <c r="E157" s="3">
        <v>2</v>
      </c>
      <c r="F157" t="s">
        <v>335</v>
      </c>
      <c r="G157" t="s">
        <v>15</v>
      </c>
      <c r="H157">
        <v>61</v>
      </c>
      <c r="I157" t="s">
        <v>8</v>
      </c>
      <c r="J157" t="s">
        <v>57</v>
      </c>
      <c r="K157" t="str">
        <f>VLOOKUP(J157,Alliance!$A$2:$B$30,2,0)</f>
        <v>LDF</v>
      </c>
      <c r="L157">
        <v>63739</v>
      </c>
      <c r="M157">
        <v>1373</v>
      </c>
      <c r="N157">
        <v>65112</v>
      </c>
      <c r="O157">
        <v>0.40710000000000002</v>
      </c>
      <c r="P157">
        <f>_xlfn.CEILING.MATH(VLOOKUP(C157,'New voters'!A:D,4,0))</f>
        <v>4529</v>
      </c>
      <c r="Q157">
        <f t="shared" si="4"/>
        <v>1844</v>
      </c>
      <c r="R157" s="20">
        <f t="shared" si="5"/>
        <v>6511.2000000000007</v>
      </c>
      <c r="S157">
        <v>216518</v>
      </c>
    </row>
    <row r="158" spans="1:19" x14ac:dyDescent="0.3">
      <c r="A158" t="s">
        <v>13</v>
      </c>
      <c r="B158">
        <v>46</v>
      </c>
      <c r="C158" t="s">
        <v>78</v>
      </c>
      <c r="D158" t="str">
        <f>VLOOKUP(C158,[1]Sheet2!$A$4:$B$143,2,0)</f>
        <v>Malappuram</v>
      </c>
      <c r="E158" s="3">
        <v>3</v>
      </c>
      <c r="F158" t="s">
        <v>336</v>
      </c>
      <c r="G158" t="s">
        <v>15</v>
      </c>
      <c r="H158">
        <v>50</v>
      </c>
      <c r="I158" t="s">
        <v>8</v>
      </c>
      <c r="J158" t="s">
        <v>17</v>
      </c>
      <c r="K158" t="str">
        <f>VLOOKUP(J158,Alliance!$A$2:$B$30,2,0)</f>
        <v>NDA</v>
      </c>
      <c r="L158">
        <v>10556</v>
      </c>
      <c r="M158">
        <v>240</v>
      </c>
      <c r="N158">
        <v>10796</v>
      </c>
      <c r="O158">
        <v>6.7500000000000004E-2</v>
      </c>
      <c r="P158">
        <f>_xlfn.CEILING.MATH(VLOOKUP(C158,'New voters'!A:D,4,0))</f>
        <v>4529</v>
      </c>
      <c r="Q158">
        <f t="shared" si="4"/>
        <v>306</v>
      </c>
      <c r="R158">
        <f>R157*0.2</f>
        <v>1302.2400000000002</v>
      </c>
      <c r="S158">
        <v>216518</v>
      </c>
    </row>
    <row r="159" spans="1:19" x14ac:dyDescent="0.3">
      <c r="A159" t="s">
        <v>13</v>
      </c>
      <c r="B159">
        <v>47</v>
      </c>
      <c r="C159" t="s">
        <v>79</v>
      </c>
      <c r="D159" t="str">
        <f>VLOOKUP(C159,[1]Sheet2!$A$4:$B$143,2,0)</f>
        <v>Malappuram</v>
      </c>
      <c r="E159" s="3">
        <v>1</v>
      </c>
      <c r="F159" t="s">
        <v>337</v>
      </c>
      <c r="G159" t="s">
        <v>15</v>
      </c>
      <c r="H159">
        <v>53</v>
      </c>
      <c r="I159" t="s">
        <v>8</v>
      </c>
      <c r="J159" t="s">
        <v>20</v>
      </c>
      <c r="K159" s="8" t="s">
        <v>178</v>
      </c>
      <c r="L159">
        <v>68935</v>
      </c>
      <c r="M159">
        <v>1423</v>
      </c>
      <c r="N159">
        <v>70358</v>
      </c>
      <c r="O159">
        <v>0.46460000000000001</v>
      </c>
      <c r="P159">
        <f>_xlfn.CEILING.MATH(VLOOKUP(C159,'New voters'!A:D,4,0))</f>
        <v>4208</v>
      </c>
      <c r="Q159">
        <f t="shared" si="4"/>
        <v>1956</v>
      </c>
      <c r="R159" s="20">
        <f t="shared" si="5"/>
        <v>7035.8</v>
      </c>
      <c r="S159">
        <v>201183</v>
      </c>
    </row>
    <row r="160" spans="1:19" x14ac:dyDescent="0.3">
      <c r="A160" t="s">
        <v>13</v>
      </c>
      <c r="B160">
        <v>47</v>
      </c>
      <c r="C160" t="s">
        <v>79</v>
      </c>
      <c r="D160" t="str">
        <f>VLOOKUP(C160,[1]Sheet2!$A$4:$B$143,2,0)</f>
        <v>Malappuram</v>
      </c>
      <c r="E160" s="3">
        <v>2</v>
      </c>
      <c r="F160" t="s">
        <v>338</v>
      </c>
      <c r="G160" t="s">
        <v>15</v>
      </c>
      <c r="H160">
        <v>36</v>
      </c>
      <c r="I160" t="s">
        <v>8</v>
      </c>
      <c r="J160" t="s">
        <v>25</v>
      </c>
      <c r="K160" t="str">
        <f>VLOOKUP(J160,Alliance!$A$2:$B$30,2,0)</f>
        <v>UDF</v>
      </c>
      <c r="L160">
        <v>66750</v>
      </c>
      <c r="M160">
        <v>1044</v>
      </c>
      <c r="N160">
        <v>67794</v>
      </c>
      <c r="O160">
        <v>0.44770000000000004</v>
      </c>
      <c r="P160">
        <f>_xlfn.CEILING.MATH(VLOOKUP(C160,'New voters'!A:D,4,0))</f>
        <v>4208</v>
      </c>
      <c r="Q160">
        <f t="shared" si="4"/>
        <v>1884</v>
      </c>
      <c r="R160">
        <f>R159*0.8</f>
        <v>5628.64</v>
      </c>
      <c r="S160">
        <v>201183</v>
      </c>
    </row>
    <row r="161" spans="1:19" x14ac:dyDescent="0.3">
      <c r="A161" t="s">
        <v>13</v>
      </c>
      <c r="B161">
        <v>47</v>
      </c>
      <c r="C161" t="s">
        <v>79</v>
      </c>
      <c r="D161" t="str">
        <f>VLOOKUP(C161,[1]Sheet2!$A$4:$B$143,2,0)</f>
        <v>Malappuram</v>
      </c>
      <c r="E161" s="3">
        <v>3</v>
      </c>
      <c r="F161" t="s">
        <v>339</v>
      </c>
      <c r="G161" t="s">
        <v>15</v>
      </c>
      <c r="H161">
        <v>49</v>
      </c>
      <c r="I161" t="s">
        <v>8</v>
      </c>
      <c r="J161" t="s">
        <v>80</v>
      </c>
      <c r="K161" t="str">
        <f>VLOOKUP(J161,Alliance!$A$2:$B$30,2,0)</f>
        <v>NDA</v>
      </c>
      <c r="L161">
        <v>9756</v>
      </c>
      <c r="M161">
        <v>158</v>
      </c>
      <c r="N161">
        <v>9914</v>
      </c>
      <c r="O161">
        <v>6.5500000000000003E-2</v>
      </c>
      <c r="P161">
        <f>_xlfn.CEILING.MATH(VLOOKUP(C161,'New voters'!A:D,4,0))</f>
        <v>4208</v>
      </c>
      <c r="Q161">
        <f t="shared" si="4"/>
        <v>276</v>
      </c>
      <c r="R161">
        <f>R159*0.2</f>
        <v>1407.16</v>
      </c>
      <c r="S161">
        <v>201183</v>
      </c>
    </row>
    <row r="162" spans="1:19" x14ac:dyDescent="0.3">
      <c r="A162" t="s">
        <v>13</v>
      </c>
      <c r="B162">
        <v>47</v>
      </c>
      <c r="C162" t="s">
        <v>79</v>
      </c>
      <c r="D162" t="str">
        <f>VLOOKUP(C162,[1]Sheet2!$A$4:$B$143,2,0)</f>
        <v>Malappuram</v>
      </c>
      <c r="E162" s="3">
        <v>4</v>
      </c>
      <c r="F162" t="s">
        <v>340</v>
      </c>
      <c r="G162" t="s">
        <v>15</v>
      </c>
      <c r="H162">
        <v>30</v>
      </c>
      <c r="I162" t="s">
        <v>8</v>
      </c>
      <c r="J162" t="s">
        <v>29</v>
      </c>
      <c r="K162" t="str">
        <f>VLOOKUP(J162,Alliance!$A$2:$B$30,2,0)</f>
        <v>Others</v>
      </c>
      <c r="L162">
        <v>1738</v>
      </c>
      <c r="M162">
        <v>9</v>
      </c>
      <c r="N162">
        <v>1747</v>
      </c>
      <c r="O162">
        <v>1.15E-2</v>
      </c>
      <c r="P162">
        <f>_xlfn.CEILING.MATH(VLOOKUP(C162,'New voters'!A:D,4,0))</f>
        <v>4208</v>
      </c>
      <c r="Q162">
        <f t="shared" si="4"/>
        <v>49</v>
      </c>
      <c r="R162">
        <f t="shared" si="5"/>
        <v>0</v>
      </c>
      <c r="S162">
        <v>201183</v>
      </c>
    </row>
    <row r="163" spans="1:19" x14ac:dyDescent="0.3">
      <c r="A163" t="s">
        <v>13</v>
      </c>
      <c r="B163">
        <v>48</v>
      </c>
      <c r="C163" t="s">
        <v>81</v>
      </c>
      <c r="D163" t="str">
        <f>VLOOKUP(C163,[1]Sheet2!$A$4:$B$143,2,0)</f>
        <v>Malappuram</v>
      </c>
      <c r="E163" s="3">
        <v>1</v>
      </c>
      <c r="F163" t="s">
        <v>341</v>
      </c>
      <c r="G163" t="s">
        <v>15</v>
      </c>
      <c r="H163">
        <v>71</v>
      </c>
      <c r="I163" t="s">
        <v>8</v>
      </c>
      <c r="J163" t="s">
        <v>18</v>
      </c>
      <c r="K163" t="str">
        <f>VLOOKUP(J163,Alliance!$A$2:$B$30,2,0)</f>
        <v>LDF</v>
      </c>
      <c r="L163">
        <v>73331</v>
      </c>
      <c r="M163">
        <v>1337</v>
      </c>
      <c r="N163">
        <v>74668</v>
      </c>
      <c r="O163">
        <v>0.51350000000000007</v>
      </c>
      <c r="P163">
        <f>_xlfn.CEILING.MATH(VLOOKUP(C163,'New voters'!A:D,4,0))</f>
        <v>4295</v>
      </c>
      <c r="Q163">
        <f t="shared" si="4"/>
        <v>2206</v>
      </c>
      <c r="R163" s="20">
        <f t="shared" si="5"/>
        <v>7466.8</v>
      </c>
      <c r="S163">
        <v>205353</v>
      </c>
    </row>
    <row r="164" spans="1:19" x14ac:dyDescent="0.3">
      <c r="A164" t="s">
        <v>13</v>
      </c>
      <c r="B164">
        <v>48</v>
      </c>
      <c r="C164" t="s">
        <v>81</v>
      </c>
      <c r="D164" t="str">
        <f>VLOOKUP(C164,[1]Sheet2!$A$4:$B$143,2,0)</f>
        <v>Malappuram</v>
      </c>
      <c r="E164" s="3">
        <v>2</v>
      </c>
      <c r="F164" t="s">
        <v>342</v>
      </c>
      <c r="G164" t="s">
        <v>15</v>
      </c>
      <c r="H164">
        <v>35</v>
      </c>
      <c r="I164" t="s">
        <v>8</v>
      </c>
      <c r="J164" t="s">
        <v>25</v>
      </c>
      <c r="K164" t="str">
        <f>VLOOKUP(J164,Alliance!$A$2:$B$30,2,0)</f>
        <v>UDF</v>
      </c>
      <c r="L164">
        <v>56694</v>
      </c>
      <c r="M164">
        <v>931</v>
      </c>
      <c r="N164">
        <v>57625</v>
      </c>
      <c r="O164">
        <v>0.39630000000000004</v>
      </c>
      <c r="P164">
        <f>_xlfn.CEILING.MATH(VLOOKUP(C164,'New voters'!A:D,4,0))</f>
        <v>4295</v>
      </c>
      <c r="Q164">
        <f t="shared" si="4"/>
        <v>1703</v>
      </c>
      <c r="R164">
        <f>R163*0.8</f>
        <v>5973.4400000000005</v>
      </c>
      <c r="S164">
        <v>205353</v>
      </c>
    </row>
    <row r="165" spans="1:19" x14ac:dyDescent="0.3">
      <c r="A165" t="s">
        <v>13</v>
      </c>
      <c r="B165">
        <v>48</v>
      </c>
      <c r="C165" t="s">
        <v>81</v>
      </c>
      <c r="D165" t="str">
        <f>VLOOKUP(C165,[1]Sheet2!$A$4:$B$143,2,0)</f>
        <v>Malappuram</v>
      </c>
      <c r="E165" s="3">
        <v>3</v>
      </c>
      <c r="F165" t="s">
        <v>343</v>
      </c>
      <c r="G165" t="s">
        <v>15</v>
      </c>
      <c r="H165">
        <v>67</v>
      </c>
      <c r="I165" t="s">
        <v>8</v>
      </c>
      <c r="J165" t="s">
        <v>80</v>
      </c>
      <c r="K165" t="str">
        <f>VLOOKUP(J165,Alliance!$A$2:$B$30,2,0)</f>
        <v>NDA</v>
      </c>
      <c r="L165">
        <v>7302</v>
      </c>
      <c r="M165">
        <v>117</v>
      </c>
      <c r="N165">
        <v>7419</v>
      </c>
      <c r="O165">
        <v>5.0999999999999997E-2</v>
      </c>
      <c r="P165">
        <f>_xlfn.CEILING.MATH(VLOOKUP(C165,'New voters'!A:D,4,0))</f>
        <v>4295</v>
      </c>
      <c r="Q165">
        <f t="shared" si="4"/>
        <v>220</v>
      </c>
      <c r="R165">
        <f>R163*0.2</f>
        <v>1493.3600000000001</v>
      </c>
      <c r="S165">
        <v>205353</v>
      </c>
    </row>
    <row r="166" spans="1:19" x14ac:dyDescent="0.3">
      <c r="A166" t="s">
        <v>13</v>
      </c>
      <c r="B166">
        <v>48</v>
      </c>
      <c r="C166" t="s">
        <v>81</v>
      </c>
      <c r="D166" t="str">
        <f>VLOOKUP(C166,[1]Sheet2!$A$4:$B$143,2,0)</f>
        <v>Malappuram</v>
      </c>
      <c r="E166" s="3">
        <v>4</v>
      </c>
      <c r="F166" t="s">
        <v>344</v>
      </c>
      <c r="G166" t="s">
        <v>15</v>
      </c>
      <c r="H166">
        <v>48</v>
      </c>
      <c r="I166" t="s">
        <v>8</v>
      </c>
      <c r="J166" t="s">
        <v>29</v>
      </c>
      <c r="K166" t="str">
        <f>VLOOKUP(J166,Alliance!$A$2:$B$30,2,0)</f>
        <v>Others</v>
      </c>
      <c r="L166">
        <v>3041</v>
      </c>
      <c r="M166">
        <v>24</v>
      </c>
      <c r="N166">
        <v>3065</v>
      </c>
      <c r="O166">
        <v>2.1099999999999997E-2</v>
      </c>
      <c r="P166">
        <f>_xlfn.CEILING.MATH(VLOOKUP(C166,'New voters'!A:D,4,0))</f>
        <v>4295</v>
      </c>
      <c r="Q166">
        <f t="shared" si="4"/>
        <v>91</v>
      </c>
      <c r="R166">
        <f t="shared" si="5"/>
        <v>0</v>
      </c>
      <c r="S166">
        <v>205353</v>
      </c>
    </row>
    <row r="167" spans="1:19" x14ac:dyDescent="0.3">
      <c r="A167" t="s">
        <v>13</v>
      </c>
      <c r="B167">
        <v>48</v>
      </c>
      <c r="C167" t="s">
        <v>81</v>
      </c>
      <c r="D167" t="str">
        <f>VLOOKUP(C167,[1]Sheet2!$A$4:$B$143,2,0)</f>
        <v>Malappuram</v>
      </c>
      <c r="E167" s="3">
        <v>5</v>
      </c>
      <c r="F167" t="s">
        <v>345</v>
      </c>
      <c r="G167" t="s">
        <v>15</v>
      </c>
      <c r="H167">
        <v>49</v>
      </c>
      <c r="I167" t="s">
        <v>8</v>
      </c>
      <c r="J167" t="s">
        <v>33</v>
      </c>
      <c r="K167" t="str">
        <f>VLOOKUP(J167,Alliance!$A$2:$B$30,2,0)</f>
        <v>Others</v>
      </c>
      <c r="L167">
        <v>1820</v>
      </c>
      <c r="M167">
        <v>43</v>
      </c>
      <c r="N167">
        <v>1863</v>
      </c>
      <c r="O167">
        <v>1.2800000000000001E-2</v>
      </c>
      <c r="P167">
        <f>_xlfn.CEILING.MATH(VLOOKUP(C167,'New voters'!A:D,4,0))</f>
        <v>4295</v>
      </c>
      <c r="Q167">
        <f t="shared" si="4"/>
        <v>55</v>
      </c>
      <c r="R167">
        <f t="shared" si="5"/>
        <v>0</v>
      </c>
      <c r="S167">
        <v>205353</v>
      </c>
    </row>
    <row r="168" spans="1:19" x14ac:dyDescent="0.3">
      <c r="A168" t="s">
        <v>13</v>
      </c>
      <c r="B168">
        <v>49</v>
      </c>
      <c r="C168" t="s">
        <v>82</v>
      </c>
      <c r="D168" t="str">
        <f>VLOOKUP(C168,[1]Sheet2!$A$4:$B$143,2,0)</f>
        <v>Palakkad</v>
      </c>
      <c r="E168" s="3">
        <v>1</v>
      </c>
      <c r="F168" t="s">
        <v>346</v>
      </c>
      <c r="G168" t="s">
        <v>15</v>
      </c>
      <c r="H168">
        <v>50</v>
      </c>
      <c r="I168" t="s">
        <v>8</v>
      </c>
      <c r="J168" t="s">
        <v>18</v>
      </c>
      <c r="K168" t="str">
        <f>VLOOKUP(J168,Alliance!$A$2:$B$30,2,0)</f>
        <v>LDF</v>
      </c>
      <c r="L168">
        <v>68468</v>
      </c>
      <c r="M168">
        <v>1346</v>
      </c>
      <c r="N168">
        <v>69814</v>
      </c>
      <c r="O168">
        <v>0.45840000000000003</v>
      </c>
      <c r="P168">
        <f>_xlfn.CEILING.MATH(VLOOKUP(C168,'New voters'!A:D,4,0))</f>
        <v>4063</v>
      </c>
      <c r="Q168">
        <f t="shared" si="4"/>
        <v>1863</v>
      </c>
      <c r="R168" s="20">
        <f t="shared" si="5"/>
        <v>6981.4000000000005</v>
      </c>
      <c r="S168">
        <v>194236</v>
      </c>
    </row>
    <row r="169" spans="1:19" x14ac:dyDescent="0.3">
      <c r="A169" t="s">
        <v>13</v>
      </c>
      <c r="B169">
        <v>49</v>
      </c>
      <c r="C169" t="s">
        <v>82</v>
      </c>
      <c r="D169" t="str">
        <f>VLOOKUP(C169,[1]Sheet2!$A$4:$B$143,2,0)</f>
        <v>Palakkad</v>
      </c>
      <c r="E169" s="3">
        <v>2</v>
      </c>
      <c r="F169" t="s">
        <v>347</v>
      </c>
      <c r="G169" t="s">
        <v>15</v>
      </c>
      <c r="H169">
        <v>42</v>
      </c>
      <c r="I169" t="s">
        <v>8</v>
      </c>
      <c r="J169" t="s">
        <v>25</v>
      </c>
      <c r="K169" t="str">
        <f>VLOOKUP(J169,Alliance!$A$2:$B$30,2,0)</f>
        <v>UDF</v>
      </c>
      <c r="L169">
        <v>65629</v>
      </c>
      <c r="M169">
        <v>1169</v>
      </c>
      <c r="N169">
        <v>66798</v>
      </c>
      <c r="O169">
        <v>0.43859999999999999</v>
      </c>
      <c r="P169">
        <f>_xlfn.CEILING.MATH(VLOOKUP(C169,'New voters'!A:D,4,0))</f>
        <v>4063</v>
      </c>
      <c r="Q169">
        <f t="shared" si="4"/>
        <v>1783</v>
      </c>
      <c r="R169">
        <f>R168*0.8</f>
        <v>5585.1200000000008</v>
      </c>
      <c r="S169">
        <v>194236</v>
      </c>
    </row>
    <row r="170" spans="1:19" x14ac:dyDescent="0.3">
      <c r="A170" t="s">
        <v>13</v>
      </c>
      <c r="B170">
        <v>49</v>
      </c>
      <c r="C170" t="s">
        <v>82</v>
      </c>
      <c r="D170" t="str">
        <f>VLOOKUP(C170,[1]Sheet2!$A$4:$B$143,2,0)</f>
        <v>Palakkad</v>
      </c>
      <c r="E170" s="3">
        <v>3</v>
      </c>
      <c r="F170" t="s">
        <v>348</v>
      </c>
      <c r="G170" t="s">
        <v>15</v>
      </c>
      <c r="H170">
        <v>31</v>
      </c>
      <c r="I170" t="s">
        <v>19</v>
      </c>
      <c r="J170" t="s">
        <v>17</v>
      </c>
      <c r="K170" t="str">
        <f>VLOOKUP(J170,Alliance!$A$2:$B$30,2,0)</f>
        <v>NDA</v>
      </c>
      <c r="L170">
        <v>12645</v>
      </c>
      <c r="M170">
        <v>206</v>
      </c>
      <c r="N170">
        <v>12851</v>
      </c>
      <c r="O170">
        <v>8.4399999999999989E-2</v>
      </c>
      <c r="P170">
        <f>_xlfn.CEILING.MATH(VLOOKUP(C170,'New voters'!A:D,4,0))</f>
        <v>4063</v>
      </c>
      <c r="Q170">
        <f t="shared" si="4"/>
        <v>343</v>
      </c>
      <c r="R170">
        <f>R168*0.2</f>
        <v>1396.2800000000002</v>
      </c>
      <c r="S170">
        <v>194236</v>
      </c>
    </row>
    <row r="171" spans="1:19" x14ac:dyDescent="0.3">
      <c r="A171" t="s">
        <v>13</v>
      </c>
      <c r="B171">
        <v>50</v>
      </c>
      <c r="C171" t="s">
        <v>83</v>
      </c>
      <c r="D171" t="str">
        <f>VLOOKUP(C171,[1]Sheet2!$A$4:$B$143,2,0)</f>
        <v>Palakkad</v>
      </c>
      <c r="E171" s="3">
        <v>1</v>
      </c>
      <c r="F171" t="s">
        <v>349</v>
      </c>
      <c r="G171" t="s">
        <v>15</v>
      </c>
      <c r="H171">
        <v>34</v>
      </c>
      <c r="I171" t="s">
        <v>8</v>
      </c>
      <c r="J171" t="s">
        <v>28</v>
      </c>
      <c r="K171" t="str">
        <f>VLOOKUP(J171,Alliance!$A$2:$B$30,2,0)</f>
        <v>LDF</v>
      </c>
      <c r="L171">
        <v>73761</v>
      </c>
      <c r="M171">
        <v>1550</v>
      </c>
      <c r="N171">
        <v>75311</v>
      </c>
      <c r="O171">
        <v>0.49579999999999996</v>
      </c>
      <c r="P171">
        <f>_xlfn.CEILING.MATH(VLOOKUP(C171,'New voters'!A:D,4,0))</f>
        <v>4078</v>
      </c>
      <c r="Q171">
        <f t="shared" si="4"/>
        <v>2022</v>
      </c>
      <c r="R171" s="20">
        <f t="shared" si="5"/>
        <v>7531.1</v>
      </c>
      <c r="S171">
        <v>194989</v>
      </c>
    </row>
    <row r="172" spans="1:19" x14ac:dyDescent="0.3">
      <c r="A172" t="s">
        <v>13</v>
      </c>
      <c r="B172">
        <v>50</v>
      </c>
      <c r="C172" t="s">
        <v>83</v>
      </c>
      <c r="D172" t="str">
        <f>VLOOKUP(C172,[1]Sheet2!$A$4:$B$143,2,0)</f>
        <v>Palakkad</v>
      </c>
      <c r="E172" s="3">
        <v>2</v>
      </c>
      <c r="F172" t="s">
        <v>350</v>
      </c>
      <c r="G172" t="s">
        <v>15</v>
      </c>
      <c r="H172">
        <v>37</v>
      </c>
      <c r="I172" t="s">
        <v>8</v>
      </c>
      <c r="J172" t="s">
        <v>25</v>
      </c>
      <c r="K172" t="str">
        <f>VLOOKUP(J172,Alliance!$A$2:$B$30,2,0)</f>
        <v>UDF</v>
      </c>
      <c r="L172">
        <v>56480</v>
      </c>
      <c r="M172">
        <v>857</v>
      </c>
      <c r="N172">
        <v>57337</v>
      </c>
      <c r="O172">
        <v>0.37740000000000001</v>
      </c>
      <c r="P172">
        <f>_xlfn.CEILING.MATH(VLOOKUP(C172,'New voters'!A:D,4,0))</f>
        <v>4078</v>
      </c>
      <c r="Q172">
        <f t="shared" si="4"/>
        <v>1540</v>
      </c>
      <c r="R172">
        <f>R171*0.8</f>
        <v>6024.880000000001</v>
      </c>
      <c r="S172">
        <v>194989</v>
      </c>
    </row>
    <row r="173" spans="1:19" x14ac:dyDescent="0.3">
      <c r="A173" t="s">
        <v>13</v>
      </c>
      <c r="B173">
        <v>50</v>
      </c>
      <c r="C173" t="s">
        <v>83</v>
      </c>
      <c r="D173" t="str">
        <f>VLOOKUP(C173,[1]Sheet2!$A$4:$B$143,2,0)</f>
        <v>Palakkad</v>
      </c>
      <c r="E173" s="3">
        <v>3</v>
      </c>
      <c r="F173" t="s">
        <v>351</v>
      </c>
      <c r="G173" t="s">
        <v>15</v>
      </c>
      <c r="H173">
        <v>49</v>
      </c>
      <c r="I173" t="s">
        <v>8</v>
      </c>
      <c r="J173" t="s">
        <v>17</v>
      </c>
      <c r="K173" t="str">
        <f>VLOOKUP(J173,Alliance!$A$2:$B$30,2,0)</f>
        <v>NDA</v>
      </c>
      <c r="L173">
        <v>14231</v>
      </c>
      <c r="M173">
        <v>347</v>
      </c>
      <c r="N173">
        <v>14578</v>
      </c>
      <c r="O173">
        <v>9.6000000000000002E-2</v>
      </c>
      <c r="P173">
        <f>_xlfn.CEILING.MATH(VLOOKUP(C173,'New voters'!A:D,4,0))</f>
        <v>4078</v>
      </c>
      <c r="Q173">
        <f t="shared" si="4"/>
        <v>392</v>
      </c>
      <c r="R173">
        <f>R171*0.2</f>
        <v>1506.2200000000003</v>
      </c>
      <c r="S173">
        <v>194989</v>
      </c>
    </row>
    <row r="174" spans="1:19" x14ac:dyDescent="0.3">
      <c r="A174" t="s">
        <v>13</v>
      </c>
      <c r="B174">
        <v>50</v>
      </c>
      <c r="C174" t="s">
        <v>83</v>
      </c>
      <c r="D174" t="str">
        <f>VLOOKUP(C174,[1]Sheet2!$A$4:$B$143,2,0)</f>
        <v>Palakkad</v>
      </c>
      <c r="E174" s="3">
        <v>4</v>
      </c>
      <c r="F174" t="s">
        <v>352</v>
      </c>
      <c r="G174" t="s">
        <v>15</v>
      </c>
      <c r="H174">
        <v>34</v>
      </c>
      <c r="I174" t="s">
        <v>8</v>
      </c>
      <c r="J174" t="s">
        <v>29</v>
      </c>
      <c r="K174" t="str">
        <f>VLOOKUP(J174,Alliance!$A$2:$B$30,2,0)</f>
        <v>Others</v>
      </c>
      <c r="L174">
        <v>2946</v>
      </c>
      <c r="M174">
        <v>29</v>
      </c>
      <c r="N174">
        <v>2975</v>
      </c>
      <c r="O174">
        <v>1.9599999999999999E-2</v>
      </c>
      <c r="P174">
        <f>_xlfn.CEILING.MATH(VLOOKUP(C174,'New voters'!A:D,4,0))</f>
        <v>4078</v>
      </c>
      <c r="Q174">
        <f t="shared" si="4"/>
        <v>80</v>
      </c>
      <c r="R174">
        <f t="shared" si="5"/>
        <v>0</v>
      </c>
      <c r="S174">
        <v>194989</v>
      </c>
    </row>
    <row r="175" spans="1:19" x14ac:dyDescent="0.3">
      <c r="A175" t="s">
        <v>13</v>
      </c>
      <c r="B175">
        <v>51</v>
      </c>
      <c r="C175" t="s">
        <v>84</v>
      </c>
      <c r="D175" t="str">
        <f>VLOOKUP(C175,[1]Sheet2!$A$4:$B$143,2,0)</f>
        <v>Palakkad</v>
      </c>
      <c r="E175" s="3">
        <v>1</v>
      </c>
      <c r="F175" t="s">
        <v>353</v>
      </c>
      <c r="G175" t="s">
        <v>15</v>
      </c>
      <c r="H175">
        <v>69</v>
      </c>
      <c r="I175" t="s">
        <v>8</v>
      </c>
      <c r="J175" t="s">
        <v>18</v>
      </c>
      <c r="K175" t="str">
        <f>VLOOKUP(J175,Alliance!$A$2:$B$30,2,0)</f>
        <v>LDF</v>
      </c>
      <c r="L175">
        <v>72641</v>
      </c>
      <c r="M175">
        <v>1759</v>
      </c>
      <c r="N175">
        <v>74400</v>
      </c>
      <c r="O175">
        <v>0.48979999999999996</v>
      </c>
      <c r="P175">
        <f>_xlfn.CEILING.MATH(VLOOKUP(C175,'New voters'!A:D,4,0))</f>
        <v>4064</v>
      </c>
      <c r="Q175">
        <f t="shared" si="4"/>
        <v>1991</v>
      </c>
      <c r="R175" s="20">
        <f t="shared" si="5"/>
        <v>7440</v>
      </c>
      <c r="S175">
        <v>194287</v>
      </c>
    </row>
    <row r="176" spans="1:19" x14ac:dyDescent="0.3">
      <c r="A176" t="s">
        <v>13</v>
      </c>
      <c r="B176">
        <v>51</v>
      </c>
      <c r="C176" t="s">
        <v>84</v>
      </c>
      <c r="D176" t="str">
        <f>VLOOKUP(C176,[1]Sheet2!$A$4:$B$143,2,0)</f>
        <v>Palakkad</v>
      </c>
      <c r="E176" s="3">
        <v>2</v>
      </c>
      <c r="F176" t="s">
        <v>354</v>
      </c>
      <c r="G176" t="s">
        <v>15</v>
      </c>
      <c r="H176">
        <v>34</v>
      </c>
      <c r="I176" t="s">
        <v>8</v>
      </c>
      <c r="J176" t="s">
        <v>25</v>
      </c>
      <c r="K176" t="str">
        <f>VLOOKUP(J176,Alliance!$A$2:$B$30,2,0)</f>
        <v>UDF</v>
      </c>
      <c r="L176">
        <v>36940</v>
      </c>
      <c r="M176">
        <v>786</v>
      </c>
      <c r="N176">
        <v>37726</v>
      </c>
      <c r="O176">
        <v>0.24829999999999999</v>
      </c>
      <c r="P176">
        <f>_xlfn.CEILING.MATH(VLOOKUP(C176,'New voters'!A:D,4,0))</f>
        <v>4064</v>
      </c>
      <c r="Q176">
        <f t="shared" si="4"/>
        <v>1010</v>
      </c>
      <c r="R176">
        <f>R175*0.8</f>
        <v>5952</v>
      </c>
      <c r="S176">
        <v>194287</v>
      </c>
    </row>
    <row r="177" spans="1:19" x14ac:dyDescent="0.3">
      <c r="A177" t="s">
        <v>13</v>
      </c>
      <c r="B177">
        <v>51</v>
      </c>
      <c r="C177" t="s">
        <v>84</v>
      </c>
      <c r="D177" t="str">
        <f>VLOOKUP(C177,[1]Sheet2!$A$4:$B$143,2,0)</f>
        <v>Palakkad</v>
      </c>
      <c r="E177" s="3">
        <v>3</v>
      </c>
      <c r="F177" t="s">
        <v>355</v>
      </c>
      <c r="G177" t="s">
        <v>15</v>
      </c>
      <c r="H177">
        <v>38</v>
      </c>
      <c r="I177" t="s">
        <v>8</v>
      </c>
      <c r="J177" t="s">
        <v>17</v>
      </c>
      <c r="K177" t="str">
        <f>VLOOKUP(J177,Alliance!$A$2:$B$30,2,0)</f>
        <v>NDA</v>
      </c>
      <c r="L177">
        <v>36317</v>
      </c>
      <c r="M177">
        <v>656</v>
      </c>
      <c r="N177">
        <v>36973</v>
      </c>
      <c r="O177">
        <v>0.24340000000000001</v>
      </c>
      <c r="P177">
        <f>_xlfn.CEILING.MATH(VLOOKUP(C177,'New voters'!A:D,4,0))</f>
        <v>4064</v>
      </c>
      <c r="Q177">
        <f t="shared" si="4"/>
        <v>990</v>
      </c>
      <c r="R177">
        <f>R175*0.2</f>
        <v>1488</v>
      </c>
      <c r="S177">
        <v>194287</v>
      </c>
    </row>
    <row r="178" spans="1:19" x14ac:dyDescent="0.3">
      <c r="A178" t="s">
        <v>13</v>
      </c>
      <c r="B178">
        <v>52</v>
      </c>
      <c r="C178" t="s">
        <v>85</v>
      </c>
      <c r="D178" t="str">
        <f>VLOOKUP(C178,[1]Sheet2!$A$4:$B$143,2,0)</f>
        <v>Palakkad</v>
      </c>
      <c r="E178" s="3">
        <v>1</v>
      </c>
      <c r="F178" t="s">
        <v>356</v>
      </c>
      <c r="G178" t="s">
        <v>15</v>
      </c>
      <c r="H178">
        <v>42</v>
      </c>
      <c r="I178" t="s">
        <v>8</v>
      </c>
      <c r="J178" t="s">
        <v>18</v>
      </c>
      <c r="K178" t="str">
        <f>VLOOKUP(J178,Alliance!$A$2:$B$30,2,0)</f>
        <v>LDF</v>
      </c>
      <c r="L178">
        <v>72977</v>
      </c>
      <c r="M178">
        <v>1882</v>
      </c>
      <c r="N178">
        <v>74859</v>
      </c>
      <c r="O178">
        <v>0.46450000000000002</v>
      </c>
      <c r="P178">
        <f>_xlfn.CEILING.MATH(VLOOKUP(C178,'New voters'!A:D,4,0))</f>
        <v>4357</v>
      </c>
      <c r="Q178">
        <f t="shared" si="4"/>
        <v>2024</v>
      </c>
      <c r="R178" s="20">
        <f t="shared" si="5"/>
        <v>7485.9000000000005</v>
      </c>
      <c r="S178">
        <v>208304</v>
      </c>
    </row>
    <row r="179" spans="1:19" x14ac:dyDescent="0.3">
      <c r="A179" t="s">
        <v>13</v>
      </c>
      <c r="B179">
        <v>52</v>
      </c>
      <c r="C179" t="s">
        <v>85</v>
      </c>
      <c r="D179" t="str">
        <f>VLOOKUP(C179,[1]Sheet2!$A$4:$B$143,2,0)</f>
        <v>Palakkad</v>
      </c>
      <c r="E179" s="3">
        <v>2</v>
      </c>
      <c r="F179" t="s">
        <v>357</v>
      </c>
      <c r="G179" t="s">
        <v>15</v>
      </c>
      <c r="H179">
        <v>37</v>
      </c>
      <c r="I179" t="s">
        <v>8</v>
      </c>
      <c r="J179" t="s">
        <v>25</v>
      </c>
      <c r="K179" t="str">
        <f>VLOOKUP(J179,Alliance!$A$2:$B$30,2,0)</f>
        <v>UDF</v>
      </c>
      <c r="L179">
        <v>58399</v>
      </c>
      <c r="M179">
        <v>1308</v>
      </c>
      <c r="N179">
        <v>59707</v>
      </c>
      <c r="O179">
        <v>0.3705</v>
      </c>
      <c r="P179">
        <f>_xlfn.CEILING.MATH(VLOOKUP(C179,'New voters'!A:D,4,0))</f>
        <v>4357</v>
      </c>
      <c r="Q179">
        <f t="shared" si="4"/>
        <v>1615</v>
      </c>
      <c r="R179">
        <f>R178*0.8</f>
        <v>5988.7200000000012</v>
      </c>
      <c r="S179">
        <v>208304</v>
      </c>
    </row>
    <row r="180" spans="1:19" x14ac:dyDescent="0.3">
      <c r="A180" t="s">
        <v>13</v>
      </c>
      <c r="B180">
        <v>52</v>
      </c>
      <c r="C180" t="s">
        <v>85</v>
      </c>
      <c r="D180" t="str">
        <f>VLOOKUP(C180,[1]Sheet2!$A$4:$B$143,2,0)</f>
        <v>Palakkad</v>
      </c>
      <c r="E180" s="3">
        <v>3</v>
      </c>
      <c r="F180" t="s">
        <v>358</v>
      </c>
      <c r="G180" t="s">
        <v>15</v>
      </c>
      <c r="H180">
        <v>51</v>
      </c>
      <c r="I180" t="s">
        <v>8</v>
      </c>
      <c r="J180" t="s">
        <v>17</v>
      </c>
      <c r="K180" t="str">
        <f>VLOOKUP(J180,Alliance!$A$2:$B$30,2,0)</f>
        <v>NDA</v>
      </c>
      <c r="L180">
        <v>24516</v>
      </c>
      <c r="M180">
        <v>540</v>
      </c>
      <c r="N180">
        <v>25056</v>
      </c>
      <c r="O180">
        <v>0.1555</v>
      </c>
      <c r="P180">
        <f>_xlfn.CEILING.MATH(VLOOKUP(C180,'New voters'!A:D,4,0))</f>
        <v>4357</v>
      </c>
      <c r="Q180">
        <f t="shared" si="4"/>
        <v>678</v>
      </c>
      <c r="R180">
        <f>R178*0.2</f>
        <v>1497.1800000000003</v>
      </c>
      <c r="S180">
        <v>208304</v>
      </c>
    </row>
    <row r="181" spans="1:19" x14ac:dyDescent="0.3">
      <c r="A181" t="s">
        <v>13</v>
      </c>
      <c r="B181">
        <v>53</v>
      </c>
      <c r="C181" t="s">
        <v>651</v>
      </c>
      <c r="D181" t="str">
        <f>VLOOKUP(C181,[1]Sheet2!$A$4:$B$143,2,0)</f>
        <v>Palakkad</v>
      </c>
      <c r="E181" s="3">
        <v>1</v>
      </c>
      <c r="F181" t="s">
        <v>359</v>
      </c>
      <c r="G181" t="s">
        <v>30</v>
      </c>
      <c r="H181">
        <v>49</v>
      </c>
      <c r="I181" t="s">
        <v>19</v>
      </c>
      <c r="J181" t="s">
        <v>18</v>
      </c>
      <c r="K181" t="str">
        <f>VLOOKUP(J181,Alliance!$A$2:$B$30,2,0)</f>
        <v>LDF</v>
      </c>
      <c r="L181">
        <v>66683</v>
      </c>
      <c r="M181">
        <v>1198</v>
      </c>
      <c r="N181">
        <v>67881</v>
      </c>
      <c r="O181">
        <v>0.49009999999999998</v>
      </c>
      <c r="P181">
        <f>_xlfn.CEILING.MATH(VLOOKUP(C181,'New voters'!A:D,4,0))</f>
        <v>3801</v>
      </c>
      <c r="Q181">
        <f t="shared" si="4"/>
        <v>1863</v>
      </c>
      <c r="R181" s="20">
        <f t="shared" si="5"/>
        <v>6788.1</v>
      </c>
      <c r="S181">
        <v>181747</v>
      </c>
    </row>
    <row r="182" spans="1:19" x14ac:dyDescent="0.3">
      <c r="A182" t="s">
        <v>13</v>
      </c>
      <c r="B182">
        <v>53</v>
      </c>
      <c r="C182" t="s">
        <v>651</v>
      </c>
      <c r="D182" t="str">
        <f>VLOOKUP(C182,[1]Sheet2!$A$4:$B$143,2,0)</f>
        <v>Palakkad</v>
      </c>
      <c r="E182" s="3">
        <v>2</v>
      </c>
      <c r="F182" t="s">
        <v>360</v>
      </c>
      <c r="G182" t="s">
        <v>15</v>
      </c>
      <c r="H182">
        <v>55</v>
      </c>
      <c r="I182" t="s">
        <v>19</v>
      </c>
      <c r="J182" t="s">
        <v>16</v>
      </c>
      <c r="K182" t="str">
        <f>VLOOKUP(J182,Alliance!$A$2:$B$30,2,0)</f>
        <v>UDF</v>
      </c>
      <c r="L182">
        <v>40046</v>
      </c>
      <c r="M182">
        <v>616</v>
      </c>
      <c r="N182">
        <v>40662</v>
      </c>
      <c r="O182">
        <v>0.29359999999999997</v>
      </c>
      <c r="P182">
        <f>_xlfn.CEILING.MATH(VLOOKUP(C182,'New voters'!A:D,4,0))</f>
        <v>3801</v>
      </c>
      <c r="Q182">
        <f t="shared" si="4"/>
        <v>1116</v>
      </c>
      <c r="R182">
        <f>R185*0.8</f>
        <v>5262.9600000000009</v>
      </c>
      <c r="S182">
        <v>181747</v>
      </c>
    </row>
    <row r="183" spans="1:19" x14ac:dyDescent="0.3">
      <c r="A183" t="s">
        <v>13</v>
      </c>
      <c r="B183">
        <v>53</v>
      </c>
      <c r="C183" t="s">
        <v>651</v>
      </c>
      <c r="D183" t="str">
        <f>VLOOKUP(C183,[1]Sheet2!$A$4:$B$143,2,0)</f>
        <v>Palakkad</v>
      </c>
      <c r="E183" s="3">
        <v>3</v>
      </c>
      <c r="F183" t="s">
        <v>361</v>
      </c>
      <c r="G183" t="s">
        <v>15</v>
      </c>
      <c r="H183">
        <v>36</v>
      </c>
      <c r="I183" t="s">
        <v>19</v>
      </c>
      <c r="J183" t="s">
        <v>17</v>
      </c>
      <c r="K183" t="str">
        <f>VLOOKUP(J183,Alliance!$A$2:$B$30,2,0)</f>
        <v>NDA</v>
      </c>
      <c r="L183">
        <v>27223</v>
      </c>
      <c r="M183">
        <v>438</v>
      </c>
      <c r="N183">
        <v>27661</v>
      </c>
      <c r="O183">
        <v>0.19969999999999999</v>
      </c>
      <c r="P183">
        <f>_xlfn.CEILING.MATH(VLOOKUP(C183,'New voters'!A:D,4,0))</f>
        <v>3801</v>
      </c>
      <c r="Q183">
        <f t="shared" si="4"/>
        <v>760</v>
      </c>
      <c r="R183">
        <f>R185*0.2</f>
        <v>1315.7400000000002</v>
      </c>
      <c r="S183">
        <v>181747</v>
      </c>
    </row>
    <row r="184" spans="1:19" x14ac:dyDescent="0.3">
      <c r="A184" t="s">
        <v>13</v>
      </c>
      <c r="B184">
        <v>54</v>
      </c>
      <c r="C184" t="s">
        <v>86</v>
      </c>
      <c r="D184" t="str">
        <f>VLOOKUP(C184,[1]Sheet2!$A$4:$B$143,2,0)</f>
        <v>Palakkad</v>
      </c>
      <c r="E184" s="3">
        <v>1</v>
      </c>
      <c r="F184" t="s">
        <v>362</v>
      </c>
      <c r="G184" t="s">
        <v>15</v>
      </c>
      <c r="H184">
        <v>51</v>
      </c>
      <c r="I184" t="s">
        <v>8</v>
      </c>
      <c r="J184" t="s">
        <v>16</v>
      </c>
      <c r="K184" t="str">
        <f>VLOOKUP(J184,Alliance!$A$2:$B$30,2,0)</f>
        <v>UDF</v>
      </c>
      <c r="L184">
        <v>70448</v>
      </c>
      <c r="M184">
        <v>1209</v>
      </c>
      <c r="N184">
        <v>71657</v>
      </c>
      <c r="O184">
        <v>0.47110000000000002</v>
      </c>
      <c r="P184">
        <f>_xlfn.CEILING.MATH(VLOOKUP(C184,'New voters'!A:D,4,0))</f>
        <v>4150</v>
      </c>
      <c r="Q184">
        <f t="shared" si="4"/>
        <v>1956</v>
      </c>
      <c r="R184">
        <f>R185*0.8</f>
        <v>5262.9600000000009</v>
      </c>
      <c r="S184">
        <v>198421</v>
      </c>
    </row>
    <row r="185" spans="1:19" x14ac:dyDescent="0.3">
      <c r="A185" t="s">
        <v>13</v>
      </c>
      <c r="B185">
        <v>54</v>
      </c>
      <c r="C185" t="s">
        <v>86</v>
      </c>
      <c r="D185" t="str">
        <f>VLOOKUP(C185,[1]Sheet2!$A$4:$B$143,2,0)</f>
        <v>Palakkad</v>
      </c>
      <c r="E185" s="3">
        <v>2</v>
      </c>
      <c r="F185" t="s">
        <v>363</v>
      </c>
      <c r="G185" t="s">
        <v>15</v>
      </c>
      <c r="H185">
        <v>50</v>
      </c>
      <c r="I185" t="s">
        <v>8</v>
      </c>
      <c r="J185" t="s">
        <v>28</v>
      </c>
      <c r="K185" t="str">
        <f>VLOOKUP(J185,Alliance!$A$2:$B$30,2,0)</f>
        <v>LDF</v>
      </c>
      <c r="L185">
        <v>64621</v>
      </c>
      <c r="M185">
        <v>1166</v>
      </c>
      <c r="N185">
        <v>65787</v>
      </c>
      <c r="O185">
        <v>0.4325</v>
      </c>
      <c r="P185">
        <f>_xlfn.CEILING.MATH(VLOOKUP(C185,'New voters'!A:D,4,0))</f>
        <v>4150</v>
      </c>
      <c r="Q185">
        <f t="shared" si="4"/>
        <v>1795</v>
      </c>
      <c r="R185" s="20">
        <f t="shared" si="5"/>
        <v>6578.7000000000007</v>
      </c>
      <c r="S185">
        <v>198421</v>
      </c>
    </row>
    <row r="186" spans="1:19" x14ac:dyDescent="0.3">
      <c r="A186" t="s">
        <v>13</v>
      </c>
      <c r="B186">
        <v>54</v>
      </c>
      <c r="C186" t="s">
        <v>86</v>
      </c>
      <c r="D186" t="str">
        <f>VLOOKUP(C186,[1]Sheet2!$A$4:$B$143,2,0)</f>
        <v>Palakkad</v>
      </c>
      <c r="E186" s="3">
        <v>3</v>
      </c>
      <c r="F186" t="s">
        <v>364</v>
      </c>
      <c r="G186" t="s">
        <v>30</v>
      </c>
      <c r="H186">
        <v>44</v>
      </c>
      <c r="I186" t="s">
        <v>8</v>
      </c>
      <c r="J186" t="s">
        <v>87</v>
      </c>
      <c r="K186" s="8" t="s">
        <v>176</v>
      </c>
      <c r="L186">
        <v>10282</v>
      </c>
      <c r="M186">
        <v>94</v>
      </c>
      <c r="N186">
        <v>10376</v>
      </c>
      <c r="O186">
        <v>6.8199999999999997E-2</v>
      </c>
      <c r="P186">
        <f>_xlfn.CEILING.MATH(VLOOKUP(C186,'New voters'!A:D,4,0))</f>
        <v>4150</v>
      </c>
      <c r="Q186">
        <f t="shared" si="4"/>
        <v>284</v>
      </c>
      <c r="R186">
        <f>R187*0.2</f>
        <v>1518.6800000000003</v>
      </c>
      <c r="S186">
        <v>198421</v>
      </c>
    </row>
    <row r="187" spans="1:19" x14ac:dyDescent="0.3">
      <c r="A187" t="s">
        <v>13</v>
      </c>
      <c r="B187">
        <v>55</v>
      </c>
      <c r="C187" t="s">
        <v>88</v>
      </c>
      <c r="D187" t="str">
        <f>VLOOKUP(C187,[1]Sheet2!$A$4:$B$143,2,0)</f>
        <v>Palakkad</v>
      </c>
      <c r="E187" s="3">
        <v>1</v>
      </c>
      <c r="F187" t="s">
        <v>365</v>
      </c>
      <c r="G187" t="s">
        <v>15</v>
      </c>
      <c r="H187">
        <v>69</v>
      </c>
      <c r="I187" t="s">
        <v>8</v>
      </c>
      <c r="J187" t="s">
        <v>18</v>
      </c>
      <c r="K187" t="str">
        <f>VLOOKUP(J187,Alliance!$A$2:$B$30,2,0)</f>
        <v>LDF</v>
      </c>
      <c r="L187">
        <v>74096</v>
      </c>
      <c r="M187">
        <v>1838</v>
      </c>
      <c r="N187">
        <v>75934</v>
      </c>
      <c r="O187">
        <v>0.46409999999999996</v>
      </c>
      <c r="P187">
        <f>_xlfn.CEILING.MATH(VLOOKUP(C187,'New voters'!A:D,4,0))</f>
        <v>4471</v>
      </c>
      <c r="Q187">
        <f t="shared" si="4"/>
        <v>2075</v>
      </c>
      <c r="R187" s="20">
        <f t="shared" si="5"/>
        <v>7593.4000000000005</v>
      </c>
      <c r="S187">
        <v>213746</v>
      </c>
    </row>
    <row r="188" spans="1:19" x14ac:dyDescent="0.3">
      <c r="A188" t="s">
        <v>13</v>
      </c>
      <c r="B188">
        <v>55</v>
      </c>
      <c r="C188" t="s">
        <v>88</v>
      </c>
      <c r="D188" t="str">
        <f>VLOOKUP(C188,[1]Sheet2!$A$4:$B$143,2,0)</f>
        <v>Palakkad</v>
      </c>
      <c r="E188" s="3">
        <v>2</v>
      </c>
      <c r="F188" t="s">
        <v>366</v>
      </c>
      <c r="G188" t="s">
        <v>15</v>
      </c>
      <c r="H188">
        <v>50</v>
      </c>
      <c r="I188" t="s">
        <v>8</v>
      </c>
      <c r="J188" t="s">
        <v>17</v>
      </c>
      <c r="K188" t="str">
        <f>VLOOKUP(J188,Alliance!$A$2:$B$30,2,0)</f>
        <v>NDA</v>
      </c>
      <c r="L188">
        <v>49301</v>
      </c>
      <c r="M188">
        <v>899</v>
      </c>
      <c r="N188">
        <v>50200</v>
      </c>
      <c r="O188">
        <v>0.30680000000000002</v>
      </c>
      <c r="P188">
        <f>_xlfn.CEILING.MATH(VLOOKUP(C188,'New voters'!A:D,4,0))</f>
        <v>4471</v>
      </c>
      <c r="Q188">
        <f t="shared" si="4"/>
        <v>1372</v>
      </c>
      <c r="R188">
        <f>R187*0.2</f>
        <v>1518.6800000000003</v>
      </c>
      <c r="S188">
        <v>213746</v>
      </c>
    </row>
    <row r="189" spans="1:19" x14ac:dyDescent="0.3">
      <c r="A189" t="s">
        <v>13</v>
      </c>
      <c r="B189">
        <v>55</v>
      </c>
      <c r="C189" t="s">
        <v>88</v>
      </c>
      <c r="D189" t="str">
        <f>VLOOKUP(C189,[1]Sheet2!$A$4:$B$143,2,0)</f>
        <v>Palakkad</v>
      </c>
      <c r="E189" s="3">
        <v>3</v>
      </c>
      <c r="F189" t="s">
        <v>367</v>
      </c>
      <c r="G189" t="s">
        <v>15</v>
      </c>
      <c r="H189">
        <v>58</v>
      </c>
      <c r="I189" t="s">
        <v>8</v>
      </c>
      <c r="J189" t="s">
        <v>25</v>
      </c>
      <c r="K189" t="str">
        <f>VLOOKUP(J189,Alliance!$A$2:$B$30,2,0)</f>
        <v>UDF</v>
      </c>
      <c r="L189">
        <v>34611</v>
      </c>
      <c r="M189">
        <v>833</v>
      </c>
      <c r="N189">
        <v>35444</v>
      </c>
      <c r="O189">
        <v>0.21660000000000001</v>
      </c>
      <c r="P189">
        <f>_xlfn.CEILING.MATH(VLOOKUP(C189,'New voters'!A:D,4,0))</f>
        <v>4471</v>
      </c>
      <c r="Q189">
        <f t="shared" si="4"/>
        <v>969</v>
      </c>
      <c r="R189" s="23">
        <f>+R187*0.8</f>
        <v>6074.7200000000012</v>
      </c>
      <c r="S189">
        <v>213746</v>
      </c>
    </row>
    <row r="190" spans="1:19" x14ac:dyDescent="0.3">
      <c r="A190" t="s">
        <v>13</v>
      </c>
      <c r="B190">
        <v>56</v>
      </c>
      <c r="C190" t="s">
        <v>89</v>
      </c>
      <c r="D190" t="str">
        <f>VLOOKUP(C190,[1]Sheet2!$A$4:$B$143,2,0)</f>
        <v>Palakkad</v>
      </c>
      <c r="E190" s="3">
        <v>1</v>
      </c>
      <c r="F190" t="s">
        <v>368</v>
      </c>
      <c r="G190" t="s">
        <v>15</v>
      </c>
      <c r="H190">
        <v>38</v>
      </c>
      <c r="I190" t="s">
        <v>8</v>
      </c>
      <c r="J190" t="s">
        <v>25</v>
      </c>
      <c r="K190" t="str">
        <f>VLOOKUP(J190,Alliance!$A$2:$B$30,2,0)</f>
        <v>UDF</v>
      </c>
      <c r="L190">
        <v>53080</v>
      </c>
      <c r="M190">
        <v>999</v>
      </c>
      <c r="N190">
        <v>54079</v>
      </c>
      <c r="O190">
        <v>0.38060000000000005</v>
      </c>
      <c r="P190">
        <f>_xlfn.CEILING.MATH(VLOOKUP(C190,'New voters'!A:D,4,0))</f>
        <v>3949</v>
      </c>
      <c r="Q190">
        <f t="shared" si="4"/>
        <v>1503</v>
      </c>
      <c r="R190">
        <f>R192*0.8</f>
        <v>2914.6400000000003</v>
      </c>
      <c r="S190">
        <v>188789</v>
      </c>
    </row>
    <row r="191" spans="1:19" x14ac:dyDescent="0.3">
      <c r="A191" t="s">
        <v>13</v>
      </c>
      <c r="B191">
        <v>56</v>
      </c>
      <c r="C191" t="s">
        <v>89</v>
      </c>
      <c r="D191" t="str">
        <f>VLOOKUP(C191,[1]Sheet2!$A$4:$B$143,2,0)</f>
        <v>Palakkad</v>
      </c>
      <c r="E191" s="3">
        <v>2</v>
      </c>
      <c r="F191" t="s">
        <v>369</v>
      </c>
      <c r="G191" t="s">
        <v>15</v>
      </c>
      <c r="H191">
        <v>88</v>
      </c>
      <c r="I191" t="s">
        <v>8</v>
      </c>
      <c r="J191" t="s">
        <v>17</v>
      </c>
      <c r="K191" t="str">
        <f>VLOOKUP(J191,Alliance!$A$2:$B$30,2,0)</f>
        <v>NDA</v>
      </c>
      <c r="L191">
        <v>49155</v>
      </c>
      <c r="M191">
        <v>1065</v>
      </c>
      <c r="N191">
        <v>50220</v>
      </c>
      <c r="O191">
        <v>0.35340000000000005</v>
      </c>
      <c r="P191">
        <f>_xlfn.CEILING.MATH(VLOOKUP(C191,'New voters'!A:D,4,0))</f>
        <v>3949</v>
      </c>
      <c r="Q191">
        <f t="shared" si="4"/>
        <v>1396</v>
      </c>
      <c r="R191">
        <f>R192*0.2</f>
        <v>728.66000000000008</v>
      </c>
      <c r="S191">
        <v>188789</v>
      </c>
    </row>
    <row r="192" spans="1:19" x14ac:dyDescent="0.3">
      <c r="A192" t="s">
        <v>13</v>
      </c>
      <c r="B192">
        <v>56</v>
      </c>
      <c r="C192" t="s">
        <v>89</v>
      </c>
      <c r="D192" t="str">
        <f>VLOOKUP(C192,[1]Sheet2!$A$4:$B$143,2,0)</f>
        <v>Palakkad</v>
      </c>
      <c r="E192" s="3">
        <v>3</v>
      </c>
      <c r="F192" t="s">
        <v>370</v>
      </c>
      <c r="G192" t="s">
        <v>15</v>
      </c>
      <c r="H192">
        <v>53</v>
      </c>
      <c r="I192" t="s">
        <v>8</v>
      </c>
      <c r="J192" t="s">
        <v>18</v>
      </c>
      <c r="K192" t="str">
        <f>VLOOKUP(J192,Alliance!$A$2:$B$30,2,0)</f>
        <v>LDF</v>
      </c>
      <c r="L192">
        <v>35622</v>
      </c>
      <c r="M192">
        <v>811</v>
      </c>
      <c r="N192">
        <v>36433</v>
      </c>
      <c r="O192">
        <v>0.25640000000000002</v>
      </c>
      <c r="P192">
        <f>_xlfn.CEILING.MATH(VLOOKUP(C192,'New voters'!A:D,4,0))</f>
        <v>3949</v>
      </c>
      <c r="Q192">
        <f t="shared" si="4"/>
        <v>1013</v>
      </c>
      <c r="R192" s="20">
        <f t="shared" si="5"/>
        <v>3643.3</v>
      </c>
      <c r="S192">
        <v>188789</v>
      </c>
    </row>
    <row r="193" spans="1:19" x14ac:dyDescent="0.3">
      <c r="A193" t="s">
        <v>13</v>
      </c>
      <c r="B193">
        <v>57</v>
      </c>
      <c r="C193" t="s">
        <v>652</v>
      </c>
      <c r="D193" t="str">
        <f>VLOOKUP(C193,[1]Sheet2!$A$4:$B$143,2,0)</f>
        <v>Palakkad</v>
      </c>
      <c r="E193" s="3">
        <v>1</v>
      </c>
      <c r="F193" t="s">
        <v>371</v>
      </c>
      <c r="G193" t="s">
        <v>15</v>
      </c>
      <c r="H193">
        <v>37</v>
      </c>
      <c r="I193" t="s">
        <v>19</v>
      </c>
      <c r="J193" t="s">
        <v>18</v>
      </c>
      <c r="K193" t="str">
        <f>VLOOKUP(J193,Alliance!$A$2:$B$30,2,0)</f>
        <v>LDF</v>
      </c>
      <c r="L193">
        <v>66560</v>
      </c>
      <c r="M193">
        <v>1184</v>
      </c>
      <c r="N193">
        <v>67744</v>
      </c>
      <c r="O193">
        <v>0.51580000000000004</v>
      </c>
      <c r="P193">
        <f>_xlfn.CEILING.MATH(VLOOKUP(C193,'New voters'!A:D,4,0))</f>
        <v>3571</v>
      </c>
      <c r="Q193">
        <f t="shared" si="4"/>
        <v>1842</v>
      </c>
      <c r="R193" s="20">
        <f t="shared" si="5"/>
        <v>6774.4000000000005</v>
      </c>
      <c r="S193">
        <v>170733</v>
      </c>
    </row>
    <row r="194" spans="1:19" x14ac:dyDescent="0.3">
      <c r="A194" t="s">
        <v>13</v>
      </c>
      <c r="B194">
        <v>57</v>
      </c>
      <c r="C194" t="s">
        <v>652</v>
      </c>
      <c r="D194" t="str">
        <f>VLOOKUP(C194,[1]Sheet2!$A$4:$B$143,2,0)</f>
        <v>Palakkad</v>
      </c>
      <c r="E194" s="3">
        <v>2</v>
      </c>
      <c r="F194" t="s">
        <v>372</v>
      </c>
      <c r="G194" t="s">
        <v>30</v>
      </c>
      <c r="H194">
        <v>38</v>
      </c>
      <c r="I194" t="s">
        <v>19</v>
      </c>
      <c r="J194" t="s">
        <v>25</v>
      </c>
      <c r="K194" t="str">
        <f>VLOOKUP(J194,Alliance!$A$2:$B$30,2,0)</f>
        <v>UDF</v>
      </c>
      <c r="L194">
        <v>42271</v>
      </c>
      <c r="M194">
        <v>942</v>
      </c>
      <c r="N194">
        <v>43213</v>
      </c>
      <c r="O194">
        <v>0.32899999999999996</v>
      </c>
      <c r="P194">
        <f>_xlfn.CEILING.MATH(VLOOKUP(C194,'New voters'!A:D,4,0))</f>
        <v>3571</v>
      </c>
      <c r="Q194">
        <f t="shared" si="4"/>
        <v>1175</v>
      </c>
      <c r="R194">
        <f>R193*0.8</f>
        <v>5419.52</v>
      </c>
      <c r="S194">
        <v>170733</v>
      </c>
    </row>
    <row r="195" spans="1:19" x14ac:dyDescent="0.3">
      <c r="A195" t="s">
        <v>13</v>
      </c>
      <c r="B195">
        <v>57</v>
      </c>
      <c r="C195" t="s">
        <v>652</v>
      </c>
      <c r="D195" t="str">
        <f>VLOOKUP(C195,[1]Sheet2!$A$4:$B$143,2,0)</f>
        <v>Palakkad</v>
      </c>
      <c r="E195" s="3">
        <v>3</v>
      </c>
      <c r="F195" t="s">
        <v>373</v>
      </c>
      <c r="G195" t="s">
        <v>15</v>
      </c>
      <c r="H195">
        <v>44</v>
      </c>
      <c r="I195" t="s">
        <v>19</v>
      </c>
      <c r="J195" t="s">
        <v>17</v>
      </c>
      <c r="K195" t="str">
        <f>VLOOKUP(J195,Alliance!$A$2:$B$30,2,0)</f>
        <v>NDA</v>
      </c>
      <c r="L195">
        <v>18237</v>
      </c>
      <c r="M195">
        <v>228</v>
      </c>
      <c r="N195">
        <v>18465</v>
      </c>
      <c r="O195">
        <v>0.1406</v>
      </c>
      <c r="P195">
        <f>_xlfn.CEILING.MATH(VLOOKUP(C195,'New voters'!A:D,4,0))</f>
        <v>3571</v>
      </c>
      <c r="Q195">
        <f t="shared" ref="Q195:Q258" si="6">_xlfn.CEILING.MATH(P195*O195)</f>
        <v>503</v>
      </c>
      <c r="R195">
        <f>R193*0.2</f>
        <v>1354.88</v>
      </c>
      <c r="S195">
        <v>170733</v>
      </c>
    </row>
    <row r="196" spans="1:19" x14ac:dyDescent="0.3">
      <c r="A196" t="s">
        <v>13</v>
      </c>
      <c r="B196">
        <v>58</v>
      </c>
      <c r="C196" t="s">
        <v>90</v>
      </c>
      <c r="D196" t="str">
        <f>VLOOKUP(C196,[1]Sheet2!$A$4:$B$143,2,0)</f>
        <v>Palakkad</v>
      </c>
      <c r="E196" s="3">
        <v>1</v>
      </c>
      <c r="F196" t="s">
        <v>374</v>
      </c>
      <c r="G196" t="s">
        <v>15</v>
      </c>
      <c r="H196">
        <v>76</v>
      </c>
      <c r="I196" t="s">
        <v>8</v>
      </c>
      <c r="J196" t="s">
        <v>91</v>
      </c>
      <c r="K196" t="str">
        <f>VLOOKUP(J196,Alliance!$A$2:$B$30,2,0)</f>
        <v>LDF</v>
      </c>
      <c r="L196">
        <v>82816</v>
      </c>
      <c r="M196">
        <v>1856</v>
      </c>
      <c r="N196">
        <v>84672</v>
      </c>
      <c r="O196">
        <v>0.55380000000000007</v>
      </c>
      <c r="P196">
        <f>_xlfn.CEILING.MATH(VLOOKUP(C196,'New voters'!A:D,4,0))</f>
        <v>3964</v>
      </c>
      <c r="Q196">
        <f t="shared" si="6"/>
        <v>2196</v>
      </c>
      <c r="R196" s="20">
        <f t="shared" ref="R196:R258" si="7">IF(K196="LDF",N196*0.1,0)</f>
        <v>8467.2000000000007</v>
      </c>
      <c r="S196">
        <v>189510</v>
      </c>
    </row>
    <row r="197" spans="1:19" x14ac:dyDescent="0.3">
      <c r="A197" t="s">
        <v>13</v>
      </c>
      <c r="B197">
        <v>58</v>
      </c>
      <c r="C197" t="s">
        <v>90</v>
      </c>
      <c r="D197" t="str">
        <f>VLOOKUP(C197,[1]Sheet2!$A$4:$B$143,2,0)</f>
        <v>Palakkad</v>
      </c>
      <c r="E197" s="3">
        <v>2</v>
      </c>
      <c r="F197" t="s">
        <v>375</v>
      </c>
      <c r="G197" t="s">
        <v>15</v>
      </c>
      <c r="H197">
        <v>45</v>
      </c>
      <c r="I197" t="s">
        <v>8</v>
      </c>
      <c r="J197" t="s">
        <v>25</v>
      </c>
      <c r="K197" t="str">
        <f>VLOOKUP(J197,Alliance!$A$2:$B$30,2,0)</f>
        <v>UDF</v>
      </c>
      <c r="L197">
        <v>49724</v>
      </c>
      <c r="M197">
        <v>1070</v>
      </c>
      <c r="N197">
        <v>50794</v>
      </c>
      <c r="O197">
        <v>0.3322</v>
      </c>
      <c r="P197">
        <f>_xlfn.CEILING.MATH(VLOOKUP(C197,'New voters'!A:D,4,0))</f>
        <v>3964</v>
      </c>
      <c r="Q197">
        <f t="shared" si="6"/>
        <v>1317</v>
      </c>
      <c r="R197">
        <f>R196*0.8</f>
        <v>6773.7600000000011</v>
      </c>
      <c r="S197">
        <v>189510</v>
      </c>
    </row>
    <row r="198" spans="1:19" x14ac:dyDescent="0.3">
      <c r="A198" t="s">
        <v>13</v>
      </c>
      <c r="B198">
        <v>58</v>
      </c>
      <c r="C198" t="s">
        <v>90</v>
      </c>
      <c r="D198" t="str">
        <f>VLOOKUP(C198,[1]Sheet2!$A$4:$B$143,2,0)</f>
        <v>Palakkad</v>
      </c>
      <c r="E198" s="3">
        <v>3</v>
      </c>
      <c r="F198" t="s">
        <v>376</v>
      </c>
      <c r="G198" t="s">
        <v>15</v>
      </c>
      <c r="H198">
        <v>51</v>
      </c>
      <c r="I198" t="s">
        <v>8</v>
      </c>
      <c r="J198" t="s">
        <v>17</v>
      </c>
      <c r="K198" t="str">
        <f>VLOOKUP(J198,Alliance!$A$2:$B$30,2,0)</f>
        <v>NDA</v>
      </c>
      <c r="L198">
        <v>14257</v>
      </c>
      <c r="M198">
        <v>201</v>
      </c>
      <c r="N198">
        <v>14458</v>
      </c>
      <c r="O198">
        <v>9.4600000000000004E-2</v>
      </c>
      <c r="P198">
        <f>_xlfn.CEILING.MATH(VLOOKUP(C198,'New voters'!A:D,4,0))</f>
        <v>3964</v>
      </c>
      <c r="Q198">
        <f t="shared" si="6"/>
        <v>375</v>
      </c>
      <c r="R198">
        <f>R196*0.2</f>
        <v>1693.4400000000003</v>
      </c>
      <c r="S198">
        <v>189510</v>
      </c>
    </row>
    <row r="199" spans="1:19" x14ac:dyDescent="0.3">
      <c r="A199" t="s">
        <v>13</v>
      </c>
      <c r="B199">
        <v>59</v>
      </c>
      <c r="C199" t="s">
        <v>92</v>
      </c>
      <c r="D199" t="str">
        <f>VLOOKUP(C199,[1]Sheet2!$A$4:$B$143,2,0)</f>
        <v>Palakkad</v>
      </c>
      <c r="E199" s="3">
        <v>1</v>
      </c>
      <c r="F199" t="s">
        <v>377</v>
      </c>
      <c r="G199" t="s">
        <v>15</v>
      </c>
      <c r="H199">
        <v>57</v>
      </c>
      <c r="I199" t="s">
        <v>8</v>
      </c>
      <c r="J199" t="s">
        <v>18</v>
      </c>
      <c r="K199" t="str">
        <f>VLOOKUP(J199,Alliance!$A$2:$B$30,2,0)</f>
        <v>LDF</v>
      </c>
      <c r="L199">
        <v>77887</v>
      </c>
      <c r="M199">
        <v>2258</v>
      </c>
      <c r="N199">
        <v>80145</v>
      </c>
      <c r="O199">
        <v>0.52890000000000004</v>
      </c>
      <c r="P199">
        <f>_xlfn.CEILING.MATH(VLOOKUP(C199,'New voters'!A:D,4,0))</f>
        <v>4038</v>
      </c>
      <c r="Q199">
        <f t="shared" si="6"/>
        <v>2136</v>
      </c>
      <c r="R199" s="20">
        <f t="shared" si="7"/>
        <v>8014.5</v>
      </c>
      <c r="S199">
        <v>193075</v>
      </c>
    </row>
    <row r="200" spans="1:19" x14ac:dyDescent="0.3">
      <c r="A200" t="s">
        <v>13</v>
      </c>
      <c r="B200">
        <v>59</v>
      </c>
      <c r="C200" t="s">
        <v>92</v>
      </c>
      <c r="D200" t="str">
        <f>VLOOKUP(C200,[1]Sheet2!$A$4:$B$143,2,0)</f>
        <v>Palakkad</v>
      </c>
      <c r="E200" s="3">
        <v>2</v>
      </c>
      <c r="F200" t="s">
        <v>378</v>
      </c>
      <c r="G200" t="s">
        <v>15</v>
      </c>
      <c r="H200">
        <v>61</v>
      </c>
      <c r="I200" t="s">
        <v>8</v>
      </c>
      <c r="J200" t="s">
        <v>93</v>
      </c>
      <c r="K200" t="str">
        <f>VLOOKUP(J200,Alliance!$A$2:$B$30,2,0)</f>
        <v>UDF</v>
      </c>
      <c r="L200">
        <v>50491</v>
      </c>
      <c r="M200">
        <v>950</v>
      </c>
      <c r="N200">
        <v>51441</v>
      </c>
      <c r="O200">
        <v>0.33950000000000002</v>
      </c>
      <c r="P200">
        <f>_xlfn.CEILING.MATH(VLOOKUP(C200,'New voters'!A:D,4,0))</f>
        <v>4038</v>
      </c>
      <c r="Q200">
        <f t="shared" si="6"/>
        <v>1371</v>
      </c>
      <c r="R200">
        <f>R199*0.8</f>
        <v>6411.6</v>
      </c>
      <c r="S200">
        <v>193075</v>
      </c>
    </row>
    <row r="201" spans="1:19" x14ac:dyDescent="0.3">
      <c r="A201" t="s">
        <v>13</v>
      </c>
      <c r="B201">
        <v>59</v>
      </c>
      <c r="C201" t="s">
        <v>92</v>
      </c>
      <c r="D201" t="str">
        <f>VLOOKUP(C201,[1]Sheet2!$A$4:$B$143,2,0)</f>
        <v>Palakkad</v>
      </c>
      <c r="E201" s="3">
        <v>3</v>
      </c>
      <c r="F201" t="s">
        <v>379</v>
      </c>
      <c r="G201" t="s">
        <v>15</v>
      </c>
      <c r="H201">
        <v>42</v>
      </c>
      <c r="I201" t="s">
        <v>8</v>
      </c>
      <c r="J201" t="s">
        <v>80</v>
      </c>
      <c r="K201" t="str">
        <f>VLOOKUP(J201,Alliance!$A$2:$B$30,2,0)</f>
        <v>NDA</v>
      </c>
      <c r="L201">
        <v>16388</v>
      </c>
      <c r="M201">
        <v>278</v>
      </c>
      <c r="N201">
        <v>16666</v>
      </c>
      <c r="O201">
        <v>0.11</v>
      </c>
      <c r="P201">
        <f>_xlfn.CEILING.MATH(VLOOKUP(C201,'New voters'!A:D,4,0))</f>
        <v>4038</v>
      </c>
      <c r="Q201">
        <f t="shared" si="6"/>
        <v>445</v>
      </c>
      <c r="R201">
        <f>R199*0.2</f>
        <v>1602.9</v>
      </c>
      <c r="S201">
        <v>193075</v>
      </c>
    </row>
    <row r="202" spans="1:19" x14ac:dyDescent="0.3">
      <c r="A202" t="s">
        <v>13</v>
      </c>
      <c r="B202">
        <v>60</v>
      </c>
      <c r="C202" t="s">
        <v>94</v>
      </c>
      <c r="D202" t="str">
        <f>VLOOKUP(C202,[1]Sheet2!$A$4:$B$143,2,0)</f>
        <v>Palakkad</v>
      </c>
      <c r="E202" s="3">
        <v>1</v>
      </c>
      <c r="F202" t="s">
        <v>380</v>
      </c>
      <c r="G202" t="s">
        <v>15</v>
      </c>
      <c r="H202">
        <v>55</v>
      </c>
      <c r="I202" t="s">
        <v>8</v>
      </c>
      <c r="J202" t="s">
        <v>18</v>
      </c>
      <c r="K202" t="str">
        <f>VLOOKUP(J202,Alliance!$A$2:$B$30,2,0)</f>
        <v>LDF</v>
      </c>
      <c r="L202">
        <v>72947</v>
      </c>
      <c r="M202">
        <v>1706</v>
      </c>
      <c r="N202">
        <v>74653</v>
      </c>
      <c r="O202">
        <v>0.55149999999999999</v>
      </c>
      <c r="P202">
        <f>_xlfn.CEILING.MATH(VLOOKUP(C202,'New voters'!A:D,4,0))</f>
        <v>3585</v>
      </c>
      <c r="Q202">
        <f t="shared" si="6"/>
        <v>1978</v>
      </c>
      <c r="R202" s="20">
        <f t="shared" si="7"/>
        <v>7465.3</v>
      </c>
      <c r="S202">
        <v>171419</v>
      </c>
    </row>
    <row r="203" spans="1:19" x14ac:dyDescent="0.3">
      <c r="A203" t="s">
        <v>13</v>
      </c>
      <c r="B203">
        <v>60</v>
      </c>
      <c r="C203" t="s">
        <v>94</v>
      </c>
      <c r="D203" t="str">
        <f>VLOOKUP(C203,[1]Sheet2!$A$4:$B$143,2,0)</f>
        <v>Palakkad</v>
      </c>
      <c r="E203" s="3">
        <v>2</v>
      </c>
      <c r="F203" t="s">
        <v>381</v>
      </c>
      <c r="G203" t="s">
        <v>15</v>
      </c>
      <c r="H203">
        <v>38</v>
      </c>
      <c r="I203" t="s">
        <v>8</v>
      </c>
      <c r="J203" t="s">
        <v>25</v>
      </c>
      <c r="K203" t="str">
        <f>VLOOKUP(J203,Alliance!$A$2:$B$30,2,0)</f>
        <v>UDF</v>
      </c>
      <c r="L203">
        <v>39762</v>
      </c>
      <c r="M203">
        <v>773</v>
      </c>
      <c r="N203">
        <v>40535</v>
      </c>
      <c r="O203">
        <v>0.2994</v>
      </c>
      <c r="P203">
        <f>_xlfn.CEILING.MATH(VLOOKUP(C203,'New voters'!A:D,4,0))</f>
        <v>3585</v>
      </c>
      <c r="Q203">
        <f t="shared" si="6"/>
        <v>1074</v>
      </c>
      <c r="R203">
        <f>R202*0.8</f>
        <v>5972.2400000000007</v>
      </c>
      <c r="S203">
        <v>171419</v>
      </c>
    </row>
    <row r="204" spans="1:19" x14ac:dyDescent="0.3">
      <c r="A204" t="s">
        <v>13</v>
      </c>
      <c r="B204">
        <v>60</v>
      </c>
      <c r="C204" t="s">
        <v>94</v>
      </c>
      <c r="D204" t="str">
        <f>VLOOKUP(C204,[1]Sheet2!$A$4:$B$143,2,0)</f>
        <v>Palakkad</v>
      </c>
      <c r="E204" s="3">
        <v>3</v>
      </c>
      <c r="F204" t="s">
        <v>382</v>
      </c>
      <c r="G204" t="s">
        <v>15</v>
      </c>
      <c r="H204">
        <v>31</v>
      </c>
      <c r="I204" t="s">
        <v>8</v>
      </c>
      <c r="J204" t="s">
        <v>17</v>
      </c>
      <c r="K204" t="str">
        <f>VLOOKUP(J204,Alliance!$A$2:$B$30,2,0)</f>
        <v>NDA</v>
      </c>
      <c r="L204">
        <v>18115</v>
      </c>
      <c r="M204">
        <v>234</v>
      </c>
      <c r="N204">
        <v>18349</v>
      </c>
      <c r="O204">
        <v>0.1356</v>
      </c>
      <c r="P204">
        <f>_xlfn.CEILING.MATH(VLOOKUP(C204,'New voters'!A:D,4,0))</f>
        <v>3585</v>
      </c>
      <c r="Q204">
        <f t="shared" si="6"/>
        <v>487</v>
      </c>
      <c r="R204">
        <f>R202*0.2</f>
        <v>1493.0600000000002</v>
      </c>
      <c r="S204">
        <v>171419</v>
      </c>
    </row>
    <row r="205" spans="1:19" x14ac:dyDescent="0.3">
      <c r="A205" t="s">
        <v>13</v>
      </c>
      <c r="B205">
        <v>61</v>
      </c>
      <c r="C205" t="s">
        <v>653</v>
      </c>
      <c r="D205" t="str">
        <f>VLOOKUP(C205,[1]Sheet2!$A$4:$B$143,2,0)</f>
        <v>Thrissur</v>
      </c>
      <c r="E205" s="3">
        <v>1</v>
      </c>
      <c r="F205" t="s">
        <v>383</v>
      </c>
      <c r="G205" t="s">
        <v>15</v>
      </c>
      <c r="H205">
        <v>57</v>
      </c>
      <c r="I205" t="s">
        <v>19</v>
      </c>
      <c r="J205" t="s">
        <v>18</v>
      </c>
      <c r="K205" t="str">
        <f>VLOOKUP(J205,Alliance!$A$2:$B$30,2,0)</f>
        <v>LDF</v>
      </c>
      <c r="L205">
        <v>81885</v>
      </c>
      <c r="M205">
        <v>1530</v>
      </c>
      <c r="N205">
        <v>83415</v>
      </c>
      <c r="O205">
        <v>0.54409999999999992</v>
      </c>
      <c r="P205">
        <f>_xlfn.CEILING.MATH(VLOOKUP(C205,'New voters'!A:D,4,0))</f>
        <v>4149</v>
      </c>
      <c r="Q205">
        <f t="shared" si="6"/>
        <v>2258</v>
      </c>
      <c r="R205" s="20">
        <f>IF(K205="LDF",N205*0.1,0)</f>
        <v>8341.5</v>
      </c>
      <c r="S205">
        <v>198392</v>
      </c>
    </row>
    <row r="206" spans="1:19" x14ac:dyDescent="0.3">
      <c r="A206" t="s">
        <v>13</v>
      </c>
      <c r="B206">
        <v>61</v>
      </c>
      <c r="C206" t="s">
        <v>653</v>
      </c>
      <c r="D206" t="str">
        <f>VLOOKUP(C206,[1]Sheet2!$A$4:$B$143,2,0)</f>
        <v>Thrissur</v>
      </c>
      <c r="E206" s="3">
        <v>2</v>
      </c>
      <c r="F206" t="s">
        <v>384</v>
      </c>
      <c r="G206" t="s">
        <v>15</v>
      </c>
      <c r="H206">
        <v>49</v>
      </c>
      <c r="I206" t="s">
        <v>19</v>
      </c>
      <c r="J206" t="s">
        <v>25</v>
      </c>
      <c r="K206" t="str">
        <f>VLOOKUP(J206,Alliance!$A$2:$B$30,2,0)</f>
        <v>UDF</v>
      </c>
      <c r="L206">
        <v>43150</v>
      </c>
      <c r="M206">
        <v>865</v>
      </c>
      <c r="N206">
        <v>44015</v>
      </c>
      <c r="O206">
        <v>0.28710000000000002</v>
      </c>
      <c r="P206">
        <f>_xlfn.CEILING.MATH(VLOOKUP(C206,'New voters'!A:D,4,0))</f>
        <v>4149</v>
      </c>
      <c r="Q206">
        <f t="shared" si="6"/>
        <v>1192</v>
      </c>
      <c r="R206">
        <f>R205*0.8</f>
        <v>6673.2000000000007</v>
      </c>
      <c r="S206">
        <v>198392</v>
      </c>
    </row>
    <row r="207" spans="1:19" x14ac:dyDescent="0.3">
      <c r="A207" t="s">
        <v>13</v>
      </c>
      <c r="B207">
        <v>61</v>
      </c>
      <c r="C207" t="s">
        <v>653</v>
      </c>
      <c r="D207" t="str">
        <f>VLOOKUP(C207,[1]Sheet2!$A$4:$B$143,2,0)</f>
        <v>Thrissur</v>
      </c>
      <c r="E207" s="3">
        <v>3</v>
      </c>
      <c r="F207" t="s">
        <v>385</v>
      </c>
      <c r="G207" t="s">
        <v>15</v>
      </c>
      <c r="H207">
        <v>46</v>
      </c>
      <c r="I207" t="s">
        <v>19</v>
      </c>
      <c r="J207" t="s">
        <v>17</v>
      </c>
      <c r="K207" t="str">
        <f>VLOOKUP(J207,Alliance!$A$2:$B$30,2,0)</f>
        <v>NDA</v>
      </c>
      <c r="L207">
        <v>23716</v>
      </c>
      <c r="M207">
        <v>329</v>
      </c>
      <c r="N207">
        <v>24045</v>
      </c>
      <c r="O207">
        <v>0.15679999999999999</v>
      </c>
      <c r="P207">
        <f>_xlfn.CEILING.MATH(VLOOKUP(C207,'New voters'!A:D,4,0))</f>
        <v>4149</v>
      </c>
      <c r="Q207">
        <f t="shared" si="6"/>
        <v>651</v>
      </c>
      <c r="R207">
        <f>R205*0.2</f>
        <v>1668.3000000000002</v>
      </c>
      <c r="S207">
        <v>198392</v>
      </c>
    </row>
    <row r="208" spans="1:19" x14ac:dyDescent="0.3">
      <c r="A208" t="s">
        <v>13</v>
      </c>
      <c r="B208">
        <v>62</v>
      </c>
      <c r="C208" t="s">
        <v>95</v>
      </c>
      <c r="D208" t="str">
        <f>VLOOKUP(C208,[1]Sheet2!$A$4:$B$143,2,0)</f>
        <v>Thrissur</v>
      </c>
      <c r="E208" s="3">
        <v>1</v>
      </c>
      <c r="F208" t="s">
        <v>386</v>
      </c>
      <c r="G208" t="s">
        <v>15</v>
      </c>
      <c r="H208">
        <v>64</v>
      </c>
      <c r="I208" t="s">
        <v>8</v>
      </c>
      <c r="J208" t="s">
        <v>18</v>
      </c>
      <c r="K208" t="str">
        <f>VLOOKUP(J208,Alliance!$A$2:$B$30,2,0)</f>
        <v>LDF</v>
      </c>
      <c r="L208">
        <v>73979</v>
      </c>
      <c r="M208">
        <v>1553</v>
      </c>
      <c r="N208">
        <v>75532</v>
      </c>
      <c r="O208">
        <v>0.48780000000000001</v>
      </c>
      <c r="P208">
        <f>_xlfn.CEILING.MATH(VLOOKUP(C208,'New voters'!A:D,4,0))</f>
        <v>4149</v>
      </c>
      <c r="Q208">
        <f t="shared" si="6"/>
        <v>2024</v>
      </c>
      <c r="R208" s="20">
        <f t="shared" si="7"/>
        <v>7553.2000000000007</v>
      </c>
      <c r="S208">
        <v>198378</v>
      </c>
    </row>
    <row r="209" spans="1:19" x14ac:dyDescent="0.3">
      <c r="A209" t="s">
        <v>13</v>
      </c>
      <c r="B209">
        <v>62</v>
      </c>
      <c r="C209" t="s">
        <v>95</v>
      </c>
      <c r="D209" t="str">
        <f>VLOOKUP(C209,[1]Sheet2!$A$4:$B$143,2,0)</f>
        <v>Thrissur</v>
      </c>
      <c r="E209" s="3">
        <v>2</v>
      </c>
      <c r="F209" t="s">
        <v>387</v>
      </c>
      <c r="G209" t="s">
        <v>15</v>
      </c>
      <c r="H209">
        <v>47</v>
      </c>
      <c r="I209" t="s">
        <v>8</v>
      </c>
      <c r="J209" t="s">
        <v>25</v>
      </c>
      <c r="K209" t="str">
        <f>VLOOKUP(J209,Alliance!$A$2:$B$30,2,0)</f>
        <v>UDF</v>
      </c>
      <c r="L209">
        <v>47478</v>
      </c>
      <c r="M209">
        <v>1423</v>
      </c>
      <c r="N209">
        <v>48901</v>
      </c>
      <c r="O209">
        <v>0.31579999999999997</v>
      </c>
      <c r="P209">
        <f>_xlfn.CEILING.MATH(VLOOKUP(C209,'New voters'!A:D,4,0))</f>
        <v>4149</v>
      </c>
      <c r="Q209">
        <f t="shared" si="6"/>
        <v>1311</v>
      </c>
      <c r="R209">
        <f>R208*0.8</f>
        <v>6042.5600000000013</v>
      </c>
      <c r="S209">
        <v>198378</v>
      </c>
    </row>
    <row r="210" spans="1:19" x14ac:dyDescent="0.3">
      <c r="A210" t="s">
        <v>13</v>
      </c>
      <c r="B210">
        <v>62</v>
      </c>
      <c r="C210" t="s">
        <v>95</v>
      </c>
      <c r="D210" t="str">
        <f>VLOOKUP(C210,[1]Sheet2!$A$4:$B$143,2,0)</f>
        <v>Thrissur</v>
      </c>
      <c r="E210" s="3">
        <v>3</v>
      </c>
      <c r="F210" t="s">
        <v>388</v>
      </c>
      <c r="G210" t="s">
        <v>15</v>
      </c>
      <c r="H210">
        <v>42</v>
      </c>
      <c r="I210" t="s">
        <v>8</v>
      </c>
      <c r="J210" t="s">
        <v>17</v>
      </c>
      <c r="K210" t="str">
        <f>VLOOKUP(J210,Alliance!$A$2:$B$30,2,0)</f>
        <v>NDA</v>
      </c>
      <c r="L210">
        <v>27479</v>
      </c>
      <c r="M210">
        <v>354</v>
      </c>
      <c r="N210">
        <v>27833</v>
      </c>
      <c r="O210">
        <v>0.17980000000000002</v>
      </c>
      <c r="P210">
        <f>_xlfn.CEILING.MATH(VLOOKUP(C210,'New voters'!A:D,4,0))</f>
        <v>4149</v>
      </c>
      <c r="Q210">
        <f t="shared" si="6"/>
        <v>746</v>
      </c>
      <c r="R210">
        <f>R208*0.2</f>
        <v>1510.6400000000003</v>
      </c>
      <c r="S210">
        <v>198378</v>
      </c>
    </row>
    <row r="211" spans="1:19" x14ac:dyDescent="0.3">
      <c r="A211" t="s">
        <v>13</v>
      </c>
      <c r="B211">
        <v>63</v>
      </c>
      <c r="C211" t="s">
        <v>96</v>
      </c>
      <c r="D211" t="str">
        <f>VLOOKUP(C211,[1]Sheet2!$A$4:$B$143,2,0)</f>
        <v>Thrissur</v>
      </c>
      <c r="E211" s="3">
        <v>1</v>
      </c>
      <c r="F211" t="s">
        <v>389</v>
      </c>
      <c r="G211" t="s">
        <v>15</v>
      </c>
      <c r="H211">
        <v>51</v>
      </c>
      <c r="I211" t="s">
        <v>8</v>
      </c>
      <c r="J211" t="s">
        <v>18</v>
      </c>
      <c r="K211" t="str">
        <f>VLOOKUP(J211,Alliance!$A$2:$B$30,2,0)</f>
        <v>LDF</v>
      </c>
      <c r="L211">
        <v>76052</v>
      </c>
      <c r="M211">
        <v>1020</v>
      </c>
      <c r="N211">
        <v>77072</v>
      </c>
      <c r="O211">
        <v>0.5252</v>
      </c>
      <c r="P211">
        <f>_xlfn.CEILING.MATH(VLOOKUP(C211,'New voters'!A:D,4,0))</f>
        <v>4422</v>
      </c>
      <c r="Q211">
        <f t="shared" si="6"/>
        <v>2323</v>
      </c>
      <c r="R211" s="20">
        <f t="shared" si="7"/>
        <v>7707.2000000000007</v>
      </c>
      <c r="S211">
        <v>211447</v>
      </c>
    </row>
    <row r="212" spans="1:19" x14ac:dyDescent="0.3">
      <c r="A212" t="s">
        <v>13</v>
      </c>
      <c r="B212">
        <v>63</v>
      </c>
      <c r="C212" t="s">
        <v>96</v>
      </c>
      <c r="D212" t="str">
        <f>VLOOKUP(C212,[1]Sheet2!$A$4:$B$143,2,0)</f>
        <v>Thrissur</v>
      </c>
      <c r="E212" s="3">
        <v>2</v>
      </c>
      <c r="F212" t="s">
        <v>390</v>
      </c>
      <c r="G212" t="s">
        <v>15</v>
      </c>
      <c r="H212">
        <v>71</v>
      </c>
      <c r="I212" t="s">
        <v>8</v>
      </c>
      <c r="J212" t="s">
        <v>16</v>
      </c>
      <c r="K212" t="str">
        <f>VLOOKUP(J212,Alliance!$A$2:$B$30,2,0)</f>
        <v>UDF</v>
      </c>
      <c r="L212">
        <v>57918</v>
      </c>
      <c r="M212">
        <v>886</v>
      </c>
      <c r="N212">
        <v>58804</v>
      </c>
      <c r="O212">
        <v>0.4007</v>
      </c>
      <c r="P212">
        <f>_xlfn.CEILING.MATH(VLOOKUP(C212,'New voters'!A:D,4,0))</f>
        <v>4422</v>
      </c>
      <c r="Q212">
        <f t="shared" si="6"/>
        <v>1772</v>
      </c>
      <c r="R212">
        <f>R211*0.8</f>
        <v>6165.7600000000011</v>
      </c>
      <c r="S212">
        <v>211447</v>
      </c>
    </row>
    <row r="213" spans="1:19" x14ac:dyDescent="0.3">
      <c r="A213" t="s">
        <v>13</v>
      </c>
      <c r="B213">
        <v>63</v>
      </c>
      <c r="C213" t="s">
        <v>96</v>
      </c>
      <c r="D213" t="str">
        <f>VLOOKUP(C213,[1]Sheet2!$A$4:$B$143,2,0)</f>
        <v>Thrissur</v>
      </c>
      <c r="E213" s="3">
        <v>3</v>
      </c>
      <c r="F213" t="s">
        <v>391</v>
      </c>
      <c r="G213" t="s">
        <v>15</v>
      </c>
      <c r="H213">
        <v>53</v>
      </c>
      <c r="I213" t="s">
        <v>8</v>
      </c>
      <c r="J213" t="s">
        <v>60</v>
      </c>
      <c r="K213" s="8" t="s">
        <v>176</v>
      </c>
      <c r="L213">
        <v>6222</v>
      </c>
      <c r="M213">
        <v>72</v>
      </c>
      <c r="N213">
        <v>6294</v>
      </c>
      <c r="O213">
        <v>4.2900000000000001E-2</v>
      </c>
      <c r="P213">
        <f>_xlfn.CEILING.MATH(VLOOKUP(C213,'New voters'!A:D,4,0))</f>
        <v>4422</v>
      </c>
      <c r="Q213">
        <f t="shared" si="6"/>
        <v>190</v>
      </c>
      <c r="R213">
        <f>R212*0.2</f>
        <v>1233.1520000000003</v>
      </c>
      <c r="S213">
        <v>211447</v>
      </c>
    </row>
    <row r="214" spans="1:19" x14ac:dyDescent="0.3">
      <c r="A214" t="s">
        <v>13</v>
      </c>
      <c r="B214">
        <v>63</v>
      </c>
      <c r="C214" t="s">
        <v>96</v>
      </c>
      <c r="D214" t="str">
        <f>VLOOKUP(C214,[1]Sheet2!$A$4:$B$143,2,0)</f>
        <v>Thrissur</v>
      </c>
      <c r="E214" s="3">
        <v>4</v>
      </c>
      <c r="F214" t="s">
        <v>392</v>
      </c>
      <c r="G214" t="s">
        <v>15</v>
      </c>
      <c r="H214">
        <v>50</v>
      </c>
      <c r="I214" t="s">
        <v>8</v>
      </c>
      <c r="J214" t="s">
        <v>29</v>
      </c>
      <c r="K214" t="str">
        <f>VLOOKUP(J214,Alliance!$A$2:$B$30,2,0)</f>
        <v>Others</v>
      </c>
      <c r="L214">
        <v>2870</v>
      </c>
      <c r="M214">
        <v>19</v>
      </c>
      <c r="N214">
        <v>2889</v>
      </c>
      <c r="O214">
        <v>1.9699999999999999E-2</v>
      </c>
      <c r="P214">
        <f>_xlfn.CEILING.MATH(VLOOKUP(C214,'New voters'!A:D,4,0))</f>
        <v>4422</v>
      </c>
      <c r="Q214">
        <f t="shared" si="6"/>
        <v>88</v>
      </c>
      <c r="R214">
        <f t="shared" si="7"/>
        <v>0</v>
      </c>
      <c r="S214">
        <v>211447</v>
      </c>
    </row>
    <row r="215" spans="1:19" x14ac:dyDescent="0.3">
      <c r="A215" t="s">
        <v>13</v>
      </c>
      <c r="B215">
        <v>64</v>
      </c>
      <c r="C215" t="s">
        <v>97</v>
      </c>
      <c r="D215" t="str">
        <f>VLOOKUP(C215,[1]Sheet2!$A$4:$B$143,2,0)</f>
        <v>Thrissur</v>
      </c>
      <c r="E215" s="3">
        <v>1</v>
      </c>
      <c r="F215" t="s">
        <v>393</v>
      </c>
      <c r="G215" t="s">
        <v>15</v>
      </c>
      <c r="H215">
        <v>70</v>
      </c>
      <c r="I215" t="s">
        <v>8</v>
      </c>
      <c r="J215" t="s">
        <v>18</v>
      </c>
      <c r="K215" t="str">
        <f>VLOOKUP(J215,Alliance!$A$2:$B$30,2,0)</f>
        <v>LDF</v>
      </c>
      <c r="L215">
        <v>76339</v>
      </c>
      <c r="M215">
        <v>1998</v>
      </c>
      <c r="N215">
        <v>78337</v>
      </c>
      <c r="O215">
        <v>0.4677</v>
      </c>
      <c r="P215">
        <f>_xlfn.CEILING.MATH(VLOOKUP(C215,'New voters'!A:D,4,0))</f>
        <v>4658</v>
      </c>
      <c r="Q215">
        <f t="shared" si="6"/>
        <v>2179</v>
      </c>
      <c r="R215" s="20">
        <f t="shared" si="7"/>
        <v>7833.7000000000007</v>
      </c>
      <c r="S215">
        <v>222706</v>
      </c>
    </row>
    <row r="216" spans="1:19" x14ac:dyDescent="0.3">
      <c r="A216" t="s">
        <v>13</v>
      </c>
      <c r="B216">
        <v>64</v>
      </c>
      <c r="C216" t="s">
        <v>97</v>
      </c>
      <c r="D216" t="str">
        <f>VLOOKUP(C216,[1]Sheet2!$A$4:$B$143,2,0)</f>
        <v>Thrissur</v>
      </c>
      <c r="E216" s="3">
        <v>2</v>
      </c>
      <c r="F216" t="s">
        <v>394</v>
      </c>
      <c r="G216" t="s">
        <v>15</v>
      </c>
      <c r="H216">
        <v>45</v>
      </c>
      <c r="I216" t="s">
        <v>8</v>
      </c>
      <c r="J216" t="s">
        <v>25</v>
      </c>
      <c r="K216" t="str">
        <f>VLOOKUP(J216,Alliance!$A$2:$B$30,2,0)</f>
        <v>UDF</v>
      </c>
      <c r="L216">
        <v>46607</v>
      </c>
      <c r="M216">
        <v>1854</v>
      </c>
      <c r="N216">
        <v>48461</v>
      </c>
      <c r="O216">
        <v>0.2893</v>
      </c>
      <c r="P216">
        <f>_xlfn.CEILING.MATH(VLOOKUP(C216,'New voters'!A:D,4,0))</f>
        <v>4658</v>
      </c>
      <c r="Q216">
        <f t="shared" si="6"/>
        <v>1348</v>
      </c>
      <c r="R216">
        <f>R215*0.8</f>
        <v>6266.9600000000009</v>
      </c>
      <c r="S216">
        <v>222706</v>
      </c>
    </row>
    <row r="217" spans="1:19" x14ac:dyDescent="0.3">
      <c r="A217" t="s">
        <v>13</v>
      </c>
      <c r="B217">
        <v>64</v>
      </c>
      <c r="C217" t="s">
        <v>97</v>
      </c>
      <c r="D217" t="str">
        <f>VLOOKUP(C217,[1]Sheet2!$A$4:$B$143,2,0)</f>
        <v>Thrissur</v>
      </c>
      <c r="E217" s="3">
        <v>3</v>
      </c>
      <c r="F217" t="s">
        <v>395</v>
      </c>
      <c r="G217" t="s">
        <v>15</v>
      </c>
      <c r="H217">
        <v>61</v>
      </c>
      <c r="I217" t="s">
        <v>8</v>
      </c>
      <c r="J217" t="s">
        <v>17</v>
      </c>
      <c r="K217" t="str">
        <f>VLOOKUP(J217,Alliance!$A$2:$B$30,2,0)</f>
        <v>NDA</v>
      </c>
      <c r="L217">
        <v>35951</v>
      </c>
      <c r="M217">
        <v>615</v>
      </c>
      <c r="N217">
        <v>36566</v>
      </c>
      <c r="O217">
        <v>0.21829999999999999</v>
      </c>
      <c r="P217">
        <f>_xlfn.CEILING.MATH(VLOOKUP(C217,'New voters'!A:D,4,0))</f>
        <v>4658</v>
      </c>
      <c r="Q217">
        <f t="shared" si="6"/>
        <v>1017</v>
      </c>
      <c r="R217">
        <f>R215*0.2</f>
        <v>1566.7400000000002</v>
      </c>
      <c r="S217">
        <v>222706</v>
      </c>
    </row>
    <row r="218" spans="1:19" x14ac:dyDescent="0.3">
      <c r="A218" t="s">
        <v>13</v>
      </c>
      <c r="B218">
        <v>64</v>
      </c>
      <c r="C218" t="s">
        <v>97</v>
      </c>
      <c r="D218" t="str">
        <f>VLOOKUP(C218,[1]Sheet2!$A$4:$B$143,2,0)</f>
        <v>Thrissur</v>
      </c>
      <c r="E218" s="3">
        <v>4</v>
      </c>
      <c r="F218" t="s">
        <v>396</v>
      </c>
      <c r="G218" t="s">
        <v>15</v>
      </c>
      <c r="H218">
        <v>37</v>
      </c>
      <c r="I218" t="s">
        <v>8</v>
      </c>
      <c r="J218" t="s">
        <v>29</v>
      </c>
      <c r="K218" t="str">
        <f>VLOOKUP(J218,Alliance!$A$2:$B$30,2,0)</f>
        <v>Others</v>
      </c>
      <c r="L218">
        <v>2266</v>
      </c>
      <c r="M218">
        <v>28</v>
      </c>
      <c r="N218">
        <v>2294</v>
      </c>
      <c r="O218">
        <v>1.37E-2</v>
      </c>
      <c r="P218">
        <f>_xlfn.CEILING.MATH(VLOOKUP(C218,'New voters'!A:D,4,0))</f>
        <v>4658</v>
      </c>
      <c r="Q218">
        <f t="shared" si="6"/>
        <v>64</v>
      </c>
      <c r="R218">
        <f t="shared" si="7"/>
        <v>0</v>
      </c>
      <c r="S218">
        <v>222706</v>
      </c>
    </row>
    <row r="219" spans="1:19" x14ac:dyDescent="0.3">
      <c r="A219" t="s">
        <v>13</v>
      </c>
      <c r="B219">
        <v>65</v>
      </c>
      <c r="C219" t="s">
        <v>98</v>
      </c>
      <c r="D219" t="str">
        <f>VLOOKUP(C219,[1]Sheet2!$A$4:$B$143,2,0)</f>
        <v>Thrissur</v>
      </c>
      <c r="E219" s="3">
        <v>1</v>
      </c>
      <c r="F219" t="s">
        <v>397</v>
      </c>
      <c r="G219" t="s">
        <v>15</v>
      </c>
      <c r="H219">
        <v>49</v>
      </c>
      <c r="I219" t="s">
        <v>8</v>
      </c>
      <c r="J219" t="s">
        <v>18</v>
      </c>
      <c r="K219" t="str">
        <f>VLOOKUP(J219,Alliance!$A$2:$B$30,2,0)</f>
        <v>LDF</v>
      </c>
      <c r="L219">
        <v>79216</v>
      </c>
      <c r="M219">
        <v>1810</v>
      </c>
      <c r="N219">
        <v>81026</v>
      </c>
      <c r="O219">
        <v>0.47700000000000004</v>
      </c>
      <c r="P219">
        <f>_xlfn.CEILING.MATH(VLOOKUP(C219,'New voters'!A:D,4,0))</f>
        <v>4561</v>
      </c>
      <c r="Q219">
        <f t="shared" si="6"/>
        <v>2176</v>
      </c>
      <c r="R219" s="20">
        <f t="shared" si="7"/>
        <v>8102.6</v>
      </c>
      <c r="S219">
        <v>218083</v>
      </c>
    </row>
    <row r="220" spans="1:19" x14ac:dyDescent="0.3">
      <c r="A220" t="s">
        <v>13</v>
      </c>
      <c r="B220">
        <v>65</v>
      </c>
      <c r="C220" t="s">
        <v>98</v>
      </c>
      <c r="D220" t="str">
        <f>VLOOKUP(C220,[1]Sheet2!$A$4:$B$143,2,0)</f>
        <v>Thrissur</v>
      </c>
      <c r="E220" s="3">
        <v>2</v>
      </c>
      <c r="F220" t="s">
        <v>398</v>
      </c>
      <c r="G220" t="s">
        <v>15</v>
      </c>
      <c r="H220">
        <v>48</v>
      </c>
      <c r="I220" t="s">
        <v>8</v>
      </c>
      <c r="J220" t="s">
        <v>25</v>
      </c>
      <c r="K220" t="str">
        <f>VLOOKUP(J220,Alliance!$A$2:$B$30,2,0)</f>
        <v>UDF</v>
      </c>
      <c r="L220">
        <v>64089</v>
      </c>
      <c r="M220">
        <v>1769</v>
      </c>
      <c r="N220">
        <v>65858</v>
      </c>
      <c r="O220">
        <v>0.38770000000000004</v>
      </c>
      <c r="P220">
        <f>_xlfn.CEILING.MATH(VLOOKUP(C220,'New voters'!A:D,4,0))</f>
        <v>4561</v>
      </c>
      <c r="Q220">
        <f t="shared" si="6"/>
        <v>1769</v>
      </c>
      <c r="R220">
        <f>R219*0.8</f>
        <v>6482.0800000000008</v>
      </c>
      <c r="S220">
        <v>218083</v>
      </c>
    </row>
    <row r="221" spans="1:19" x14ac:dyDescent="0.3">
      <c r="A221" t="s">
        <v>13</v>
      </c>
      <c r="B221">
        <v>65</v>
      </c>
      <c r="C221" t="s">
        <v>98</v>
      </c>
      <c r="D221" t="str">
        <f>VLOOKUP(C221,[1]Sheet2!$A$4:$B$143,2,0)</f>
        <v>Thrissur</v>
      </c>
      <c r="E221" s="3">
        <v>3</v>
      </c>
      <c r="F221" t="s">
        <v>399</v>
      </c>
      <c r="G221" t="s">
        <v>15</v>
      </c>
      <c r="H221">
        <v>39</v>
      </c>
      <c r="I221" t="s">
        <v>8</v>
      </c>
      <c r="J221" t="s">
        <v>17</v>
      </c>
      <c r="K221" t="str">
        <f>VLOOKUP(J221,Alliance!$A$2:$B$30,2,0)</f>
        <v>NDA</v>
      </c>
      <c r="L221">
        <v>21408</v>
      </c>
      <c r="M221">
        <v>339</v>
      </c>
      <c r="N221">
        <v>21747</v>
      </c>
      <c r="O221">
        <v>0.128</v>
      </c>
      <c r="P221">
        <f>_xlfn.CEILING.MATH(VLOOKUP(C221,'New voters'!A:D,4,0))</f>
        <v>4561</v>
      </c>
      <c r="Q221">
        <f t="shared" si="6"/>
        <v>584</v>
      </c>
      <c r="R221">
        <f>R219*0.2</f>
        <v>1620.5200000000002</v>
      </c>
      <c r="S221">
        <v>218083</v>
      </c>
    </row>
    <row r="222" spans="1:19" x14ac:dyDescent="0.3">
      <c r="A222" t="s">
        <v>13</v>
      </c>
      <c r="B222">
        <v>66</v>
      </c>
      <c r="C222" t="s">
        <v>99</v>
      </c>
      <c r="D222" t="str">
        <f>VLOOKUP(C222,[1]Sheet2!$A$4:$B$143,2,0)</f>
        <v>Thrissur</v>
      </c>
      <c r="E222" s="3">
        <v>1</v>
      </c>
      <c r="F222" t="s">
        <v>400</v>
      </c>
      <c r="G222" t="s">
        <v>15</v>
      </c>
      <c r="H222">
        <v>47</v>
      </c>
      <c r="I222" t="s">
        <v>8</v>
      </c>
      <c r="J222" t="s">
        <v>28</v>
      </c>
      <c r="K222" t="str">
        <f>VLOOKUP(J222,Alliance!$A$2:$B$30,2,0)</f>
        <v>LDF</v>
      </c>
      <c r="L222">
        <v>75357</v>
      </c>
      <c r="M222">
        <v>1300</v>
      </c>
      <c r="N222">
        <v>76657</v>
      </c>
      <c r="O222">
        <v>0.49090000000000006</v>
      </c>
      <c r="P222">
        <f>_xlfn.CEILING.MATH(VLOOKUP(C222,'New voters'!A:D,4,0))</f>
        <v>4352</v>
      </c>
      <c r="Q222">
        <f t="shared" si="6"/>
        <v>2137</v>
      </c>
      <c r="R222" s="20">
        <f t="shared" si="7"/>
        <v>7665.7000000000007</v>
      </c>
      <c r="S222">
        <v>208075</v>
      </c>
    </row>
    <row r="223" spans="1:19" x14ac:dyDescent="0.3">
      <c r="A223" t="s">
        <v>13</v>
      </c>
      <c r="B223">
        <v>66</v>
      </c>
      <c r="C223" t="s">
        <v>99</v>
      </c>
      <c r="D223" t="str">
        <f>VLOOKUP(C223,[1]Sheet2!$A$4:$B$143,2,0)</f>
        <v>Thrissur</v>
      </c>
      <c r="E223" s="3">
        <v>2</v>
      </c>
      <c r="F223" t="s">
        <v>401</v>
      </c>
      <c r="G223" t="s">
        <v>15</v>
      </c>
      <c r="H223">
        <v>56</v>
      </c>
      <c r="I223" t="s">
        <v>8</v>
      </c>
      <c r="J223" t="s">
        <v>25</v>
      </c>
      <c r="K223" t="str">
        <f>VLOOKUP(J223,Alliance!$A$2:$B$30,2,0)</f>
        <v>UDF</v>
      </c>
      <c r="L223">
        <v>54100</v>
      </c>
      <c r="M223">
        <v>1051</v>
      </c>
      <c r="N223">
        <v>55151</v>
      </c>
      <c r="O223">
        <v>0.35310000000000002</v>
      </c>
      <c r="P223">
        <f>_xlfn.CEILING.MATH(VLOOKUP(C223,'New voters'!A:D,4,0))</f>
        <v>4352</v>
      </c>
      <c r="Q223">
        <f t="shared" si="6"/>
        <v>1537</v>
      </c>
      <c r="R223">
        <f>R222*0.8</f>
        <v>6132.5600000000013</v>
      </c>
      <c r="S223">
        <v>208075</v>
      </c>
    </row>
    <row r="224" spans="1:19" x14ac:dyDescent="0.3">
      <c r="A224" t="s">
        <v>13</v>
      </c>
      <c r="B224">
        <v>66</v>
      </c>
      <c r="C224" t="s">
        <v>99</v>
      </c>
      <c r="D224" t="str">
        <f>VLOOKUP(C224,[1]Sheet2!$A$4:$B$143,2,0)</f>
        <v>Thrissur</v>
      </c>
      <c r="E224" s="3">
        <v>3</v>
      </c>
      <c r="F224" t="s">
        <v>402</v>
      </c>
      <c r="G224" t="s">
        <v>15</v>
      </c>
      <c r="H224">
        <v>59</v>
      </c>
      <c r="I224" t="s">
        <v>8</v>
      </c>
      <c r="J224" t="s">
        <v>17</v>
      </c>
      <c r="K224" t="str">
        <f>VLOOKUP(J224,Alliance!$A$2:$B$30,2,0)</f>
        <v>NDA</v>
      </c>
      <c r="L224">
        <v>22065</v>
      </c>
      <c r="M224">
        <v>230</v>
      </c>
      <c r="N224">
        <v>22295</v>
      </c>
      <c r="O224">
        <v>0.14279999999999998</v>
      </c>
      <c r="P224">
        <f>_xlfn.CEILING.MATH(VLOOKUP(C224,'New voters'!A:D,4,0))</f>
        <v>4352</v>
      </c>
      <c r="Q224">
        <f t="shared" si="6"/>
        <v>622</v>
      </c>
      <c r="R224">
        <f>R222*0.2</f>
        <v>1533.1400000000003</v>
      </c>
      <c r="S224">
        <v>208075</v>
      </c>
    </row>
    <row r="225" spans="1:19" x14ac:dyDescent="0.3">
      <c r="A225" t="s">
        <v>13</v>
      </c>
      <c r="B225">
        <v>67</v>
      </c>
      <c r="C225" t="s">
        <v>100</v>
      </c>
      <c r="D225" t="str">
        <f>VLOOKUP(C225,[1]Sheet2!$A$4:$B$143,2,0)</f>
        <v>Thrissur</v>
      </c>
      <c r="E225" s="3">
        <v>1</v>
      </c>
      <c r="F225" t="s">
        <v>403</v>
      </c>
      <c r="G225" t="s">
        <v>15</v>
      </c>
      <c r="H225">
        <v>57</v>
      </c>
      <c r="I225" t="s">
        <v>8</v>
      </c>
      <c r="J225" t="s">
        <v>28</v>
      </c>
      <c r="K225" t="str">
        <f>VLOOKUP(J225,Alliance!$A$2:$B$30,2,0)</f>
        <v>LDF</v>
      </c>
      <c r="L225">
        <v>43048</v>
      </c>
      <c r="M225">
        <v>1215</v>
      </c>
      <c r="N225">
        <v>44263</v>
      </c>
      <c r="O225">
        <v>0.34250000000000003</v>
      </c>
      <c r="P225">
        <f>_xlfn.CEILING.MATH(VLOOKUP(C225,'New voters'!A:D,4,0))</f>
        <v>3824</v>
      </c>
      <c r="Q225">
        <f t="shared" si="6"/>
        <v>1310</v>
      </c>
      <c r="R225" s="20">
        <f t="shared" si="7"/>
        <v>4426.3</v>
      </c>
      <c r="S225">
        <v>182823</v>
      </c>
    </row>
    <row r="226" spans="1:19" x14ac:dyDescent="0.3">
      <c r="A226" t="s">
        <v>13</v>
      </c>
      <c r="B226">
        <v>67</v>
      </c>
      <c r="C226" t="s">
        <v>100</v>
      </c>
      <c r="D226" t="str">
        <f>VLOOKUP(C226,[1]Sheet2!$A$4:$B$143,2,0)</f>
        <v>Thrissur</v>
      </c>
      <c r="E226" s="3">
        <v>2</v>
      </c>
      <c r="F226" t="s">
        <v>404</v>
      </c>
      <c r="G226" t="s">
        <v>30</v>
      </c>
      <c r="H226">
        <v>60</v>
      </c>
      <c r="I226" t="s">
        <v>8</v>
      </c>
      <c r="J226" t="s">
        <v>25</v>
      </c>
      <c r="K226" t="str">
        <f>VLOOKUP(J226,Alliance!$A$2:$B$30,2,0)</f>
        <v>UDF</v>
      </c>
      <c r="L226">
        <v>41996</v>
      </c>
      <c r="M226">
        <v>1321</v>
      </c>
      <c r="N226">
        <v>43317</v>
      </c>
      <c r="O226">
        <v>0.33520000000000005</v>
      </c>
      <c r="P226">
        <f>_xlfn.CEILING.MATH(VLOOKUP(C226,'New voters'!A:D,4,0))</f>
        <v>3824</v>
      </c>
      <c r="Q226">
        <f t="shared" si="6"/>
        <v>1282</v>
      </c>
      <c r="R226">
        <f>R225*0.8</f>
        <v>3541.0400000000004</v>
      </c>
      <c r="S226">
        <v>182823</v>
      </c>
    </row>
    <row r="227" spans="1:19" x14ac:dyDescent="0.3">
      <c r="A227" t="s">
        <v>13</v>
      </c>
      <c r="B227">
        <v>67</v>
      </c>
      <c r="C227" t="s">
        <v>100</v>
      </c>
      <c r="D227" t="str">
        <f>VLOOKUP(C227,[1]Sheet2!$A$4:$B$143,2,0)</f>
        <v>Thrissur</v>
      </c>
      <c r="E227" s="3">
        <v>3</v>
      </c>
      <c r="F227" t="s">
        <v>405</v>
      </c>
      <c r="G227" t="s">
        <v>15</v>
      </c>
      <c r="H227">
        <v>62</v>
      </c>
      <c r="I227" t="s">
        <v>8</v>
      </c>
      <c r="J227" t="s">
        <v>17</v>
      </c>
      <c r="K227" t="str">
        <f>VLOOKUP(J227,Alliance!$A$2:$B$30,2,0)</f>
        <v>NDA</v>
      </c>
      <c r="L227">
        <v>39616</v>
      </c>
      <c r="M227">
        <v>841</v>
      </c>
      <c r="N227">
        <v>40457</v>
      </c>
      <c r="O227">
        <v>0.313</v>
      </c>
      <c r="P227">
        <f>_xlfn.CEILING.MATH(VLOOKUP(C227,'New voters'!A:D,4,0))</f>
        <v>3824</v>
      </c>
      <c r="Q227">
        <f t="shared" si="6"/>
        <v>1197</v>
      </c>
      <c r="R227">
        <f>R225*0.2</f>
        <v>885.2600000000001</v>
      </c>
      <c r="S227">
        <v>182823</v>
      </c>
    </row>
    <row r="228" spans="1:19" x14ac:dyDescent="0.3">
      <c r="A228" t="s">
        <v>13</v>
      </c>
      <c r="B228">
        <v>68</v>
      </c>
      <c r="C228" t="s">
        <v>654</v>
      </c>
      <c r="D228" t="str">
        <f>VLOOKUP(C228,[1]Sheet2!$A$4:$B$143,2,0)</f>
        <v>Thrissur</v>
      </c>
      <c r="E228" s="3">
        <v>1</v>
      </c>
      <c r="F228" t="s">
        <v>406</v>
      </c>
      <c r="G228" t="s">
        <v>15</v>
      </c>
      <c r="H228">
        <v>62</v>
      </c>
      <c r="I228" t="s">
        <v>19</v>
      </c>
      <c r="J228" t="s">
        <v>28</v>
      </c>
      <c r="K228" t="str">
        <f>VLOOKUP(J228,Alliance!$A$2:$B$30,2,0)</f>
        <v>LDF</v>
      </c>
      <c r="L228">
        <v>71297</v>
      </c>
      <c r="M228">
        <v>1633</v>
      </c>
      <c r="N228">
        <v>72930</v>
      </c>
      <c r="O228">
        <v>0.47490000000000004</v>
      </c>
      <c r="P228">
        <f>_xlfn.CEILING.MATH(VLOOKUP(C228,'New voters'!A:D,4,0))</f>
        <v>4407</v>
      </c>
      <c r="Q228">
        <f t="shared" si="6"/>
        <v>2093</v>
      </c>
      <c r="R228" s="20">
        <f t="shared" si="7"/>
        <v>7293</v>
      </c>
      <c r="S228">
        <v>210708</v>
      </c>
    </row>
    <row r="229" spans="1:19" x14ac:dyDescent="0.3">
      <c r="A229" t="s">
        <v>13</v>
      </c>
      <c r="B229">
        <v>68</v>
      </c>
      <c r="C229" t="s">
        <v>654</v>
      </c>
      <c r="D229" t="str">
        <f>VLOOKUP(C229,[1]Sheet2!$A$4:$B$143,2,0)</f>
        <v>Thrissur</v>
      </c>
      <c r="E229" s="3">
        <v>2</v>
      </c>
      <c r="F229" t="s">
        <v>407</v>
      </c>
      <c r="G229" t="s">
        <v>15</v>
      </c>
      <c r="H229">
        <v>40</v>
      </c>
      <c r="I229" t="s">
        <v>19</v>
      </c>
      <c r="J229" t="s">
        <v>25</v>
      </c>
      <c r="K229" t="str">
        <f>VLOOKUP(J229,Alliance!$A$2:$B$30,2,0)</f>
        <v>UDF</v>
      </c>
      <c r="L229">
        <v>43379</v>
      </c>
      <c r="M229">
        <v>1120</v>
      </c>
      <c r="N229">
        <v>44499</v>
      </c>
      <c r="O229">
        <v>0.2898</v>
      </c>
      <c r="P229">
        <f>_xlfn.CEILING.MATH(VLOOKUP(C229,'New voters'!A:D,4,0))</f>
        <v>4407</v>
      </c>
      <c r="Q229">
        <f t="shared" si="6"/>
        <v>1278</v>
      </c>
      <c r="R229">
        <f>R228*0.8</f>
        <v>5834.4000000000005</v>
      </c>
      <c r="S229">
        <v>210708</v>
      </c>
    </row>
    <row r="230" spans="1:19" x14ac:dyDescent="0.3">
      <c r="A230" t="s">
        <v>13</v>
      </c>
      <c r="B230">
        <v>68</v>
      </c>
      <c r="C230" t="s">
        <v>654</v>
      </c>
      <c r="D230" t="str">
        <f>VLOOKUP(C230,[1]Sheet2!$A$4:$B$143,2,0)</f>
        <v>Thrissur</v>
      </c>
      <c r="E230" s="3">
        <v>3</v>
      </c>
      <c r="F230" t="s">
        <v>408</v>
      </c>
      <c r="G230" t="s">
        <v>15</v>
      </c>
      <c r="H230">
        <v>39</v>
      </c>
      <c r="I230" t="s">
        <v>19</v>
      </c>
      <c r="J230" t="s">
        <v>17</v>
      </c>
      <c r="K230" t="str">
        <f>VLOOKUP(J230,Alliance!$A$2:$B$30,2,0)</f>
        <v>NDA</v>
      </c>
      <c r="L230">
        <v>33190</v>
      </c>
      <c r="M230">
        <v>526</v>
      </c>
      <c r="N230">
        <v>33716</v>
      </c>
      <c r="O230">
        <v>0.21960000000000002</v>
      </c>
      <c r="P230">
        <f>_xlfn.CEILING.MATH(VLOOKUP(C230,'New voters'!A:D,4,0))</f>
        <v>4407</v>
      </c>
      <c r="Q230">
        <f t="shared" si="6"/>
        <v>968</v>
      </c>
      <c r="R230">
        <f>R228*0.2</f>
        <v>1458.6000000000001</v>
      </c>
      <c r="S230">
        <v>210708</v>
      </c>
    </row>
    <row r="231" spans="1:19" x14ac:dyDescent="0.3">
      <c r="A231" t="s">
        <v>13</v>
      </c>
      <c r="B231">
        <v>69</v>
      </c>
      <c r="C231" t="s">
        <v>101</v>
      </c>
      <c r="D231" t="str">
        <f>VLOOKUP(C231,[1]Sheet2!$A$4:$B$143,2,0)</f>
        <v>Thrissur</v>
      </c>
      <c r="E231" s="3">
        <v>1</v>
      </c>
      <c r="F231" t="s">
        <v>409</v>
      </c>
      <c r="G231" t="s">
        <v>15</v>
      </c>
      <c r="H231">
        <v>56</v>
      </c>
      <c r="I231" t="s">
        <v>8</v>
      </c>
      <c r="J231" t="s">
        <v>28</v>
      </c>
      <c r="K231" t="str">
        <f>VLOOKUP(J231,Alliance!$A$2:$B$30,2,0)</f>
        <v>LDF</v>
      </c>
      <c r="L231">
        <v>71666</v>
      </c>
      <c r="M231">
        <v>1495</v>
      </c>
      <c r="N231">
        <v>73161</v>
      </c>
      <c r="O231">
        <v>0.53759999999999997</v>
      </c>
      <c r="P231">
        <f>_xlfn.CEILING.MATH(VLOOKUP(C231,'New voters'!A:D,4,0))</f>
        <v>3640</v>
      </c>
      <c r="Q231">
        <f t="shared" si="6"/>
        <v>1957</v>
      </c>
      <c r="R231" s="20">
        <f t="shared" si="7"/>
        <v>7316.1</v>
      </c>
      <c r="S231">
        <v>174025</v>
      </c>
    </row>
    <row r="232" spans="1:19" x14ac:dyDescent="0.3">
      <c r="A232" t="s">
        <v>13</v>
      </c>
      <c r="B232">
        <v>69</v>
      </c>
      <c r="C232" t="s">
        <v>101</v>
      </c>
      <c r="D232" t="str">
        <f>VLOOKUP(C232,[1]Sheet2!$A$4:$B$143,2,0)</f>
        <v>Thrissur</v>
      </c>
      <c r="E232" s="3">
        <v>2</v>
      </c>
      <c r="F232" t="s">
        <v>410</v>
      </c>
      <c r="G232" t="s">
        <v>15</v>
      </c>
      <c r="H232">
        <v>35</v>
      </c>
      <c r="I232" t="s">
        <v>8</v>
      </c>
      <c r="J232" t="s">
        <v>25</v>
      </c>
      <c r="K232" t="str">
        <f>VLOOKUP(J232,Alliance!$A$2:$B$30,2,0)</f>
        <v>UDF</v>
      </c>
      <c r="L232">
        <v>49505</v>
      </c>
      <c r="M232">
        <v>958</v>
      </c>
      <c r="N232">
        <v>50463</v>
      </c>
      <c r="O232">
        <v>0.37079999999999996</v>
      </c>
      <c r="P232">
        <f>_xlfn.CEILING.MATH(VLOOKUP(C232,'New voters'!A:D,4,0))</f>
        <v>3640</v>
      </c>
      <c r="Q232">
        <f t="shared" si="6"/>
        <v>1350</v>
      </c>
      <c r="R232">
        <f>R231*0.8</f>
        <v>5852.880000000001</v>
      </c>
      <c r="S232">
        <v>174025</v>
      </c>
    </row>
    <row r="233" spans="1:19" x14ac:dyDescent="0.3">
      <c r="A233" t="s">
        <v>13</v>
      </c>
      <c r="B233">
        <v>69</v>
      </c>
      <c r="C233" t="s">
        <v>101</v>
      </c>
      <c r="D233" t="str">
        <f>VLOOKUP(C233,[1]Sheet2!$A$4:$B$143,2,0)</f>
        <v>Thrissur</v>
      </c>
      <c r="E233" s="3">
        <v>3</v>
      </c>
      <c r="F233" t="s">
        <v>411</v>
      </c>
      <c r="G233" t="s">
        <v>15</v>
      </c>
      <c r="H233">
        <v>53</v>
      </c>
      <c r="I233" t="s">
        <v>8</v>
      </c>
      <c r="J233" t="s">
        <v>80</v>
      </c>
      <c r="K233" t="str">
        <f>VLOOKUP(J233,Alliance!$A$2:$B$30,2,0)</f>
        <v>NDA</v>
      </c>
      <c r="L233">
        <v>8913</v>
      </c>
      <c r="M233">
        <v>153</v>
      </c>
      <c r="N233">
        <v>9066</v>
      </c>
      <c r="O233">
        <v>6.6600000000000006E-2</v>
      </c>
      <c r="P233">
        <f>_xlfn.CEILING.MATH(VLOOKUP(C233,'New voters'!A:D,4,0))</f>
        <v>3640</v>
      </c>
      <c r="Q233">
        <f t="shared" si="6"/>
        <v>243</v>
      </c>
      <c r="R233">
        <f>R231*0.2</f>
        <v>1463.2200000000003</v>
      </c>
      <c r="S233">
        <v>174025</v>
      </c>
    </row>
    <row r="234" spans="1:19" x14ac:dyDescent="0.3">
      <c r="A234" t="s">
        <v>13</v>
      </c>
      <c r="B234">
        <v>69</v>
      </c>
      <c r="C234" t="s">
        <v>101</v>
      </c>
      <c r="D234" t="str">
        <f>VLOOKUP(C234,[1]Sheet2!$A$4:$B$143,2,0)</f>
        <v>Thrissur</v>
      </c>
      <c r="E234" s="3">
        <v>4</v>
      </c>
      <c r="F234" t="s">
        <v>412</v>
      </c>
      <c r="G234" t="s">
        <v>15</v>
      </c>
      <c r="H234">
        <v>53</v>
      </c>
      <c r="I234" t="s">
        <v>8</v>
      </c>
      <c r="J234" t="s">
        <v>33</v>
      </c>
      <c r="K234" t="str">
        <f>VLOOKUP(J234,Alliance!$A$2:$B$30,2,0)</f>
        <v>Others</v>
      </c>
      <c r="L234">
        <v>1630</v>
      </c>
      <c r="M234">
        <v>41</v>
      </c>
      <c r="N234">
        <v>1671</v>
      </c>
      <c r="O234">
        <v>1.23E-2</v>
      </c>
      <c r="P234">
        <f>_xlfn.CEILING.MATH(VLOOKUP(C234,'New voters'!A:D,4,0))</f>
        <v>3640</v>
      </c>
      <c r="Q234">
        <f t="shared" si="6"/>
        <v>45</v>
      </c>
      <c r="R234">
        <f t="shared" si="7"/>
        <v>0</v>
      </c>
      <c r="S234">
        <v>174025</v>
      </c>
    </row>
    <row r="235" spans="1:19" x14ac:dyDescent="0.3">
      <c r="A235" t="s">
        <v>13</v>
      </c>
      <c r="B235">
        <v>70</v>
      </c>
      <c r="C235" t="s">
        <v>102</v>
      </c>
      <c r="D235" t="str">
        <f>VLOOKUP(C235,[1]Sheet2!$A$4:$B$143,2,0)</f>
        <v>Thrissur</v>
      </c>
      <c r="E235" s="3">
        <v>1</v>
      </c>
      <c r="F235" t="s">
        <v>413</v>
      </c>
      <c r="G235" t="s">
        <v>30</v>
      </c>
      <c r="H235">
        <v>53</v>
      </c>
      <c r="I235" t="s">
        <v>8</v>
      </c>
      <c r="J235" t="s">
        <v>18</v>
      </c>
      <c r="K235" t="str">
        <f>VLOOKUP(J235,Alliance!$A$2:$B$30,2,0)</f>
        <v>LDF</v>
      </c>
      <c r="L235">
        <v>60843</v>
      </c>
      <c r="M235">
        <v>1650</v>
      </c>
      <c r="N235">
        <v>62493</v>
      </c>
      <c r="O235">
        <v>0.40270000000000006</v>
      </c>
      <c r="P235">
        <f>_xlfn.CEILING.MATH(VLOOKUP(C235,'New voters'!A:D,4,0))</f>
        <v>4224</v>
      </c>
      <c r="Q235">
        <f t="shared" si="6"/>
        <v>1702</v>
      </c>
      <c r="R235" s="20">
        <f t="shared" si="7"/>
        <v>6249.3</v>
      </c>
      <c r="S235">
        <v>201978</v>
      </c>
    </row>
    <row r="236" spans="1:19" x14ac:dyDescent="0.3">
      <c r="A236" t="s">
        <v>13</v>
      </c>
      <c r="B236">
        <v>70</v>
      </c>
      <c r="C236" t="s">
        <v>102</v>
      </c>
      <c r="D236" t="str">
        <f>VLOOKUP(C236,[1]Sheet2!$A$4:$B$143,2,0)</f>
        <v>Thrissur</v>
      </c>
      <c r="E236" s="3">
        <v>2</v>
      </c>
      <c r="F236" t="s">
        <v>414</v>
      </c>
      <c r="G236" t="s">
        <v>15</v>
      </c>
      <c r="H236">
        <v>62</v>
      </c>
      <c r="I236" t="s">
        <v>8</v>
      </c>
      <c r="J236" t="s">
        <v>32</v>
      </c>
      <c r="K236" t="str">
        <f>VLOOKUP(J236,Alliance!$A$2:$B$30,2,0)</f>
        <v>UDF</v>
      </c>
      <c r="L236">
        <v>54851</v>
      </c>
      <c r="M236">
        <v>1693</v>
      </c>
      <c r="N236">
        <v>56544</v>
      </c>
      <c r="O236">
        <v>0.3644</v>
      </c>
      <c r="P236">
        <f>_xlfn.CEILING.MATH(VLOOKUP(C236,'New voters'!A:D,4,0))</f>
        <v>4224</v>
      </c>
      <c r="Q236">
        <f t="shared" si="6"/>
        <v>1540</v>
      </c>
      <c r="R236">
        <f>R235*0.8</f>
        <v>4999.4400000000005</v>
      </c>
      <c r="S236">
        <v>201978</v>
      </c>
    </row>
    <row r="237" spans="1:19" x14ac:dyDescent="0.3">
      <c r="A237" t="s">
        <v>13</v>
      </c>
      <c r="B237">
        <v>70</v>
      </c>
      <c r="C237" t="s">
        <v>102</v>
      </c>
      <c r="D237" t="str">
        <f>VLOOKUP(C237,[1]Sheet2!$A$4:$B$143,2,0)</f>
        <v>Thrissur</v>
      </c>
      <c r="E237" s="3">
        <v>3</v>
      </c>
      <c r="F237" t="s">
        <v>415</v>
      </c>
      <c r="G237" t="s">
        <v>15</v>
      </c>
      <c r="H237">
        <v>60</v>
      </c>
      <c r="I237" t="s">
        <v>8</v>
      </c>
      <c r="J237" t="s">
        <v>17</v>
      </c>
      <c r="K237" t="str">
        <f>VLOOKUP(J237,Alliance!$A$2:$B$30,2,0)</f>
        <v>NDA</v>
      </c>
      <c r="L237">
        <v>33685</v>
      </c>
      <c r="M237">
        <v>644</v>
      </c>
      <c r="N237">
        <v>34329</v>
      </c>
      <c r="O237">
        <v>0.22120000000000001</v>
      </c>
      <c r="P237">
        <f>_xlfn.CEILING.MATH(VLOOKUP(C237,'New voters'!A:D,4,0))</f>
        <v>4224</v>
      </c>
      <c r="Q237">
        <f t="shared" si="6"/>
        <v>935</v>
      </c>
      <c r="R237">
        <f>R235*0.2</f>
        <v>1249.8600000000001</v>
      </c>
      <c r="S237">
        <v>201978</v>
      </c>
    </row>
    <row r="238" spans="1:19" x14ac:dyDescent="0.3">
      <c r="A238" t="s">
        <v>13</v>
      </c>
      <c r="B238">
        <v>71</v>
      </c>
      <c r="C238" t="s">
        <v>103</v>
      </c>
      <c r="D238" t="str">
        <f>VLOOKUP(C238,[1]Sheet2!$A$4:$B$143,2,0)</f>
        <v>Thrissur</v>
      </c>
      <c r="E238" s="3">
        <v>1</v>
      </c>
      <c r="F238" t="s">
        <v>416</v>
      </c>
      <c r="G238" t="s">
        <v>15</v>
      </c>
      <c r="H238">
        <v>53</v>
      </c>
      <c r="I238" t="s">
        <v>8</v>
      </c>
      <c r="J238" t="s">
        <v>18</v>
      </c>
      <c r="K238" t="str">
        <f>VLOOKUP(J238,Alliance!$A$2:$B$30,2,0)</f>
        <v>LDF</v>
      </c>
      <c r="L238">
        <v>71250</v>
      </c>
      <c r="M238">
        <v>2115</v>
      </c>
      <c r="N238">
        <v>73365</v>
      </c>
      <c r="O238">
        <v>0.46939999999999998</v>
      </c>
      <c r="P238">
        <f>_xlfn.CEILING.MATH(VLOOKUP(C238,'New voters'!A:D,4,0))</f>
        <v>4208</v>
      </c>
      <c r="Q238">
        <f t="shared" si="6"/>
        <v>1976</v>
      </c>
      <c r="R238" s="20">
        <f t="shared" si="7"/>
        <v>7336.5</v>
      </c>
      <c r="S238">
        <v>201192</v>
      </c>
    </row>
    <row r="239" spans="1:19" x14ac:dyDescent="0.3">
      <c r="A239" t="s">
        <v>13</v>
      </c>
      <c r="B239">
        <v>71</v>
      </c>
      <c r="C239" t="s">
        <v>103</v>
      </c>
      <c r="D239" t="str">
        <f>VLOOKUP(C239,[1]Sheet2!$A$4:$B$143,2,0)</f>
        <v>Thrissur</v>
      </c>
      <c r="E239" s="3">
        <v>2</v>
      </c>
      <c r="F239" t="s">
        <v>417</v>
      </c>
      <c r="G239" t="s">
        <v>15</v>
      </c>
      <c r="H239">
        <v>54</v>
      </c>
      <c r="I239" t="s">
        <v>8</v>
      </c>
      <c r="J239" t="s">
        <v>25</v>
      </c>
      <c r="K239" t="str">
        <f>VLOOKUP(J239,Alliance!$A$2:$B$30,2,0)</f>
        <v>UDF</v>
      </c>
      <c r="L239">
        <v>44530</v>
      </c>
      <c r="M239">
        <v>1482</v>
      </c>
      <c r="N239">
        <v>46012</v>
      </c>
      <c r="O239">
        <v>0.2944</v>
      </c>
      <c r="P239">
        <f>_xlfn.CEILING.MATH(VLOOKUP(C239,'New voters'!A:D,4,0))</f>
        <v>4208</v>
      </c>
      <c r="Q239">
        <f t="shared" si="6"/>
        <v>1239</v>
      </c>
      <c r="R239">
        <f>R238*0.8</f>
        <v>5869.2000000000007</v>
      </c>
      <c r="S239">
        <v>201192</v>
      </c>
    </row>
    <row r="240" spans="1:19" x14ac:dyDescent="0.3">
      <c r="A240" t="s">
        <v>13</v>
      </c>
      <c r="B240">
        <v>71</v>
      </c>
      <c r="C240" t="s">
        <v>103</v>
      </c>
      <c r="D240" t="str">
        <f>VLOOKUP(C240,[1]Sheet2!$A$4:$B$143,2,0)</f>
        <v>Thrissur</v>
      </c>
      <c r="E240" s="3">
        <v>3</v>
      </c>
      <c r="F240" t="s">
        <v>418</v>
      </c>
      <c r="G240" t="s">
        <v>15</v>
      </c>
      <c r="H240">
        <v>52</v>
      </c>
      <c r="I240" t="s">
        <v>8</v>
      </c>
      <c r="J240" t="s">
        <v>17</v>
      </c>
      <c r="K240" t="str">
        <f>VLOOKUP(J240,Alliance!$A$2:$B$30,2,0)</f>
        <v>NDA</v>
      </c>
      <c r="L240">
        <v>34200</v>
      </c>
      <c r="M240">
        <v>693</v>
      </c>
      <c r="N240">
        <v>34893</v>
      </c>
      <c r="O240">
        <v>0.22329999999999997</v>
      </c>
      <c r="P240">
        <f>_xlfn.CEILING.MATH(VLOOKUP(C240,'New voters'!A:D,4,0))</f>
        <v>4208</v>
      </c>
      <c r="Q240">
        <f t="shared" si="6"/>
        <v>940</v>
      </c>
      <c r="R240">
        <f>R238*0.2</f>
        <v>1467.3000000000002</v>
      </c>
      <c r="S240">
        <v>201192</v>
      </c>
    </row>
    <row r="241" spans="1:19" x14ac:dyDescent="0.3">
      <c r="A241" t="s">
        <v>13</v>
      </c>
      <c r="B241">
        <v>72</v>
      </c>
      <c r="C241" t="s">
        <v>104</v>
      </c>
      <c r="D241" t="str">
        <f>VLOOKUP(C241,[1]Sheet2!$A$4:$B$143,2,0)</f>
        <v>Thrissur</v>
      </c>
      <c r="E241" s="3">
        <v>1</v>
      </c>
      <c r="F241" t="s">
        <v>419</v>
      </c>
      <c r="G241" t="s">
        <v>15</v>
      </c>
      <c r="H241">
        <v>42</v>
      </c>
      <c r="I241" t="s">
        <v>8</v>
      </c>
      <c r="J241" t="s">
        <v>25</v>
      </c>
      <c r="K241" t="str">
        <f>VLOOKUP(J241,Alliance!$A$2:$B$30,2,0)</f>
        <v>UDF</v>
      </c>
      <c r="L241">
        <v>60452</v>
      </c>
      <c r="M241">
        <v>1436</v>
      </c>
      <c r="N241">
        <v>61888</v>
      </c>
      <c r="O241">
        <v>0.43229999999999996</v>
      </c>
      <c r="P241">
        <f>_xlfn.CEILING.MATH(VLOOKUP(C241,'New voters'!A:D,4,0))</f>
        <v>4035</v>
      </c>
      <c r="Q241">
        <f t="shared" si="6"/>
        <v>1745</v>
      </c>
      <c r="R241" s="23">
        <f>+R242*0.8</f>
        <v>4866.4800000000005</v>
      </c>
      <c r="S241">
        <v>192929</v>
      </c>
    </row>
    <row r="242" spans="1:19" x14ac:dyDescent="0.3">
      <c r="A242" t="s">
        <v>13</v>
      </c>
      <c r="B242">
        <v>72</v>
      </c>
      <c r="C242" t="s">
        <v>104</v>
      </c>
      <c r="D242" t="str">
        <f>VLOOKUP(C242,[1]Sheet2!$A$4:$B$143,2,0)</f>
        <v>Thrissur</v>
      </c>
      <c r="E242" s="3">
        <v>2</v>
      </c>
      <c r="F242" t="s">
        <v>420</v>
      </c>
      <c r="G242" t="s">
        <v>15</v>
      </c>
      <c r="H242">
        <v>49</v>
      </c>
      <c r="I242" t="s">
        <v>8</v>
      </c>
      <c r="J242" t="s">
        <v>38</v>
      </c>
      <c r="K242" t="str">
        <f>VLOOKUP(J242,Alliance!$A$2:$B$30,2,0)</f>
        <v>LDF</v>
      </c>
      <c r="L242">
        <v>59516</v>
      </c>
      <c r="M242">
        <v>1315</v>
      </c>
      <c r="N242">
        <v>60831</v>
      </c>
      <c r="O242">
        <v>0.4249</v>
      </c>
      <c r="P242">
        <f>_xlfn.CEILING.MATH(VLOOKUP(C242,'New voters'!A:D,4,0))</f>
        <v>4035</v>
      </c>
      <c r="Q242">
        <f t="shared" si="6"/>
        <v>1715</v>
      </c>
      <c r="R242" s="20">
        <f t="shared" si="7"/>
        <v>6083.1</v>
      </c>
      <c r="S242">
        <v>192929</v>
      </c>
    </row>
    <row r="243" spans="1:19" x14ac:dyDescent="0.3">
      <c r="A243" t="s">
        <v>13</v>
      </c>
      <c r="B243">
        <v>72</v>
      </c>
      <c r="C243" t="s">
        <v>104</v>
      </c>
      <c r="D243" t="str">
        <f>VLOOKUP(C243,[1]Sheet2!$A$4:$B$143,2,0)</f>
        <v>Thrissur</v>
      </c>
      <c r="E243" s="3">
        <v>3</v>
      </c>
      <c r="F243" t="s">
        <v>421</v>
      </c>
      <c r="G243" t="s">
        <v>15</v>
      </c>
      <c r="H243">
        <v>53</v>
      </c>
      <c r="I243" t="s">
        <v>8</v>
      </c>
      <c r="J243" t="s">
        <v>80</v>
      </c>
      <c r="K243" t="str">
        <f>VLOOKUP(J243,Alliance!$A$2:$B$30,2,0)</f>
        <v>NDA</v>
      </c>
      <c r="L243">
        <v>17014</v>
      </c>
      <c r="M243">
        <v>287</v>
      </c>
      <c r="N243">
        <v>17301</v>
      </c>
      <c r="O243">
        <v>0.12089999999999999</v>
      </c>
      <c r="P243">
        <f>_xlfn.CEILING.MATH(VLOOKUP(C243,'New voters'!A:D,4,0))</f>
        <v>4035</v>
      </c>
      <c r="Q243">
        <f t="shared" si="6"/>
        <v>488</v>
      </c>
      <c r="R243">
        <f>R242*0.2</f>
        <v>1216.6200000000001</v>
      </c>
      <c r="S243">
        <v>192929</v>
      </c>
    </row>
    <row r="244" spans="1:19" x14ac:dyDescent="0.3">
      <c r="A244" t="s">
        <v>13</v>
      </c>
      <c r="B244">
        <v>73</v>
      </c>
      <c r="C244" t="s">
        <v>105</v>
      </c>
      <c r="D244" t="str">
        <f>VLOOKUP(C244,[1]Sheet2!$A$4:$B$143,2,0)</f>
        <v>Thrissur</v>
      </c>
      <c r="E244" s="3">
        <v>1</v>
      </c>
      <c r="F244" t="s">
        <v>422</v>
      </c>
      <c r="G244" t="s">
        <v>15</v>
      </c>
      <c r="H244">
        <v>52</v>
      </c>
      <c r="I244" t="s">
        <v>8</v>
      </c>
      <c r="J244" t="s">
        <v>28</v>
      </c>
      <c r="K244" t="str">
        <f>VLOOKUP(J244,Alliance!$A$2:$B$30,2,0)</f>
        <v>LDF</v>
      </c>
      <c r="L244">
        <v>69447</v>
      </c>
      <c r="M244">
        <v>2010</v>
      </c>
      <c r="N244">
        <v>71457</v>
      </c>
      <c r="O244">
        <v>0.47989999999999999</v>
      </c>
      <c r="P244">
        <f>_xlfn.CEILING.MATH(VLOOKUP(C244,'New voters'!A:D,4,0))</f>
        <v>4038</v>
      </c>
      <c r="Q244">
        <f t="shared" si="6"/>
        <v>1938</v>
      </c>
      <c r="R244" s="20">
        <f t="shared" si="7"/>
        <v>7145.7000000000007</v>
      </c>
      <c r="S244">
        <v>193042</v>
      </c>
    </row>
    <row r="245" spans="1:19" x14ac:dyDescent="0.3">
      <c r="A245" t="s">
        <v>13</v>
      </c>
      <c r="B245">
        <v>73</v>
      </c>
      <c r="C245" t="s">
        <v>105</v>
      </c>
      <c r="D245" t="str">
        <f>VLOOKUP(C245,[1]Sheet2!$A$4:$B$143,2,0)</f>
        <v>Thrissur</v>
      </c>
      <c r="E245" s="3">
        <v>2</v>
      </c>
      <c r="F245" t="s">
        <v>423</v>
      </c>
      <c r="G245" t="s">
        <v>15</v>
      </c>
      <c r="H245">
        <v>68</v>
      </c>
      <c r="I245" t="s">
        <v>8</v>
      </c>
      <c r="J245" t="s">
        <v>25</v>
      </c>
      <c r="K245" t="str">
        <f>VLOOKUP(J245,Alliance!$A$2:$B$30,2,0)</f>
        <v>UDF</v>
      </c>
      <c r="L245">
        <v>46017</v>
      </c>
      <c r="M245">
        <v>1547</v>
      </c>
      <c r="N245">
        <v>47564</v>
      </c>
      <c r="O245">
        <v>0.31940000000000002</v>
      </c>
      <c r="P245">
        <f>_xlfn.CEILING.MATH(VLOOKUP(C245,'New voters'!A:D,4,0))</f>
        <v>4038</v>
      </c>
      <c r="Q245">
        <f t="shared" si="6"/>
        <v>1290</v>
      </c>
      <c r="R245" s="23">
        <f>R244*0.8</f>
        <v>5716.5600000000013</v>
      </c>
      <c r="S245">
        <v>193042</v>
      </c>
    </row>
    <row r="246" spans="1:19" x14ac:dyDescent="0.3">
      <c r="A246" t="s">
        <v>13</v>
      </c>
      <c r="B246">
        <v>73</v>
      </c>
      <c r="C246" t="s">
        <v>105</v>
      </c>
      <c r="D246" t="str">
        <f>VLOOKUP(C246,[1]Sheet2!$A$4:$B$143,2,0)</f>
        <v>Thrissur</v>
      </c>
      <c r="E246" s="3">
        <v>3</v>
      </c>
      <c r="F246" t="s">
        <v>424</v>
      </c>
      <c r="G246" t="s">
        <v>15</v>
      </c>
      <c r="H246">
        <v>56</v>
      </c>
      <c r="I246" t="s">
        <v>8</v>
      </c>
      <c r="J246" t="s">
        <v>17</v>
      </c>
      <c r="K246" t="str">
        <f>VLOOKUP(J246,Alliance!$A$2:$B$30,2,0)</f>
        <v>NDA</v>
      </c>
      <c r="L246">
        <v>27600</v>
      </c>
      <c r="M246">
        <v>604</v>
      </c>
      <c r="N246">
        <v>28204</v>
      </c>
      <c r="O246">
        <v>0.18940000000000001</v>
      </c>
      <c r="P246">
        <f>_xlfn.CEILING.MATH(VLOOKUP(C246,'New voters'!A:D,4,0))</f>
        <v>4038</v>
      </c>
      <c r="Q246">
        <f t="shared" si="6"/>
        <v>765</v>
      </c>
      <c r="R246">
        <f>R244*0.2</f>
        <v>1429.1400000000003</v>
      </c>
      <c r="S246">
        <v>193042</v>
      </c>
    </row>
    <row r="247" spans="1:19" x14ac:dyDescent="0.3">
      <c r="A247" t="s">
        <v>13</v>
      </c>
      <c r="B247">
        <v>74</v>
      </c>
      <c r="C247" t="s">
        <v>106</v>
      </c>
      <c r="D247" t="str">
        <f>VLOOKUP(C247,[1]Sheet2!$A$4:$B$143,2,0)</f>
        <v>Ernakulam</v>
      </c>
      <c r="E247" s="3">
        <v>1</v>
      </c>
      <c r="F247" t="s">
        <v>425</v>
      </c>
      <c r="G247" t="s">
        <v>15</v>
      </c>
      <c r="H247">
        <v>42</v>
      </c>
      <c r="I247" t="s">
        <v>8</v>
      </c>
      <c r="J247" t="s">
        <v>25</v>
      </c>
      <c r="K247" t="str">
        <f>VLOOKUP(J247,Alliance!$A$2:$B$30,2,0)</f>
        <v>UDF</v>
      </c>
      <c r="L247">
        <v>52055</v>
      </c>
      <c r="M247">
        <v>1429</v>
      </c>
      <c r="N247">
        <v>53484</v>
      </c>
      <c r="O247">
        <v>0.371</v>
      </c>
      <c r="P247">
        <f>_xlfn.CEILING.MATH(VLOOKUP(C247,'New voters'!A:D,4,0))</f>
        <v>3862</v>
      </c>
      <c r="Q247">
        <f t="shared" si="6"/>
        <v>1433</v>
      </c>
      <c r="R247">
        <f>R248*0.8</f>
        <v>4046.8</v>
      </c>
      <c r="S247">
        <v>184654</v>
      </c>
    </row>
    <row r="248" spans="1:19" x14ac:dyDescent="0.3">
      <c r="A248" t="s">
        <v>13</v>
      </c>
      <c r="B248">
        <v>74</v>
      </c>
      <c r="C248" t="s">
        <v>106</v>
      </c>
      <c r="D248" t="str">
        <f>VLOOKUP(C248,[1]Sheet2!$A$4:$B$143,2,0)</f>
        <v>Ernakulam</v>
      </c>
      <c r="E248" s="3">
        <v>2</v>
      </c>
      <c r="F248" t="s">
        <v>426</v>
      </c>
      <c r="G248" t="s">
        <v>15</v>
      </c>
      <c r="H248">
        <v>65</v>
      </c>
      <c r="I248" t="s">
        <v>8</v>
      </c>
      <c r="J248" t="s">
        <v>38</v>
      </c>
      <c r="K248" t="str">
        <f>VLOOKUP(J248,Alliance!$A$2:$B$30,2,0)</f>
        <v>LDF</v>
      </c>
      <c r="L248">
        <v>49438</v>
      </c>
      <c r="M248">
        <v>1147</v>
      </c>
      <c r="N248">
        <v>50585</v>
      </c>
      <c r="O248">
        <v>0.35090000000000005</v>
      </c>
      <c r="P248">
        <f>_xlfn.CEILING.MATH(VLOOKUP(C248,'New voters'!A:D,4,0))</f>
        <v>3862</v>
      </c>
      <c r="Q248">
        <f t="shared" si="6"/>
        <v>1356</v>
      </c>
      <c r="R248" s="20">
        <f t="shared" si="7"/>
        <v>5058.5</v>
      </c>
      <c r="S248">
        <v>184654</v>
      </c>
    </row>
    <row r="249" spans="1:19" x14ac:dyDescent="0.3">
      <c r="A249" t="s">
        <v>13</v>
      </c>
      <c r="B249">
        <v>74</v>
      </c>
      <c r="C249" t="s">
        <v>106</v>
      </c>
      <c r="D249" t="str">
        <f>VLOOKUP(C249,[1]Sheet2!$A$4:$B$143,2,0)</f>
        <v>Ernakulam</v>
      </c>
      <c r="E249" s="3">
        <v>3</v>
      </c>
      <c r="F249" t="s">
        <v>427</v>
      </c>
      <c r="G249" t="s">
        <v>30</v>
      </c>
      <c r="H249">
        <v>52</v>
      </c>
      <c r="I249" t="s">
        <v>8</v>
      </c>
      <c r="J249" t="s">
        <v>107</v>
      </c>
      <c r="K249" t="str">
        <f>VLOOKUP(J249,Alliance!$A$2:$B$30,2,0)</f>
        <v>Others</v>
      </c>
      <c r="L249">
        <v>20153</v>
      </c>
      <c r="M249">
        <v>383</v>
      </c>
      <c r="N249">
        <v>20536</v>
      </c>
      <c r="O249">
        <v>0.1424</v>
      </c>
      <c r="P249">
        <f>_xlfn.CEILING.MATH(VLOOKUP(C249,'New voters'!A:D,4,0))</f>
        <v>3862</v>
      </c>
      <c r="Q249">
        <f t="shared" si="6"/>
        <v>550</v>
      </c>
      <c r="R249">
        <f t="shared" si="7"/>
        <v>0</v>
      </c>
      <c r="S249">
        <v>184654</v>
      </c>
    </row>
    <row r="250" spans="1:19" x14ac:dyDescent="0.3">
      <c r="A250" t="s">
        <v>13</v>
      </c>
      <c r="B250">
        <v>74</v>
      </c>
      <c r="C250" t="s">
        <v>106</v>
      </c>
      <c r="D250" t="str">
        <f>VLOOKUP(C250,[1]Sheet2!$A$4:$B$143,2,0)</f>
        <v>Ernakulam</v>
      </c>
      <c r="E250" s="3">
        <v>4</v>
      </c>
      <c r="F250" t="s">
        <v>428</v>
      </c>
      <c r="G250" t="s">
        <v>30</v>
      </c>
      <c r="H250">
        <v>44</v>
      </c>
      <c r="I250" t="s">
        <v>8</v>
      </c>
      <c r="J250" t="s">
        <v>17</v>
      </c>
      <c r="K250" t="str">
        <f>VLOOKUP(J250,Alliance!$A$2:$B$30,2,0)</f>
        <v>NDA</v>
      </c>
      <c r="L250">
        <v>14813</v>
      </c>
      <c r="M250">
        <v>322</v>
      </c>
      <c r="N250">
        <v>15135</v>
      </c>
      <c r="O250">
        <v>0.105</v>
      </c>
      <c r="P250">
        <f>_xlfn.CEILING.MATH(VLOOKUP(C250,'New voters'!A:D,4,0))</f>
        <v>3862</v>
      </c>
      <c r="Q250">
        <f t="shared" si="6"/>
        <v>406</v>
      </c>
      <c r="R250">
        <f>R248*0.2</f>
        <v>1011.7</v>
      </c>
      <c r="S250">
        <v>184654</v>
      </c>
    </row>
    <row r="251" spans="1:19" x14ac:dyDescent="0.3">
      <c r="A251" t="s">
        <v>13</v>
      </c>
      <c r="B251">
        <v>74</v>
      </c>
      <c r="C251" t="s">
        <v>106</v>
      </c>
      <c r="D251" t="str">
        <f>VLOOKUP(C251,[1]Sheet2!$A$4:$B$143,2,0)</f>
        <v>Ernakulam</v>
      </c>
      <c r="E251" s="3">
        <v>5</v>
      </c>
      <c r="F251" t="s">
        <v>429</v>
      </c>
      <c r="G251" t="s">
        <v>15</v>
      </c>
      <c r="H251">
        <v>44</v>
      </c>
      <c r="I251" t="s">
        <v>8</v>
      </c>
      <c r="J251" t="s">
        <v>29</v>
      </c>
      <c r="K251" t="str">
        <f>VLOOKUP(J251,Alliance!$A$2:$B$30,2,0)</f>
        <v>Others</v>
      </c>
      <c r="L251">
        <v>2483</v>
      </c>
      <c r="M251">
        <v>11</v>
      </c>
      <c r="N251">
        <v>2494</v>
      </c>
      <c r="O251">
        <v>1.7299999999999999E-2</v>
      </c>
      <c r="P251">
        <f>_xlfn.CEILING.MATH(VLOOKUP(C251,'New voters'!A:D,4,0))</f>
        <v>3862</v>
      </c>
      <c r="Q251">
        <f t="shared" si="6"/>
        <v>67</v>
      </c>
      <c r="R251">
        <f t="shared" si="7"/>
        <v>0</v>
      </c>
      <c r="S251">
        <v>184654</v>
      </c>
    </row>
    <row r="252" spans="1:19" x14ac:dyDescent="0.3">
      <c r="A252" t="s">
        <v>13</v>
      </c>
      <c r="B252">
        <v>75</v>
      </c>
      <c r="C252" t="s">
        <v>108</v>
      </c>
      <c r="D252" t="str">
        <f>VLOOKUP(C252,[1]Sheet2!$A$4:$B$143,2,0)</f>
        <v>Ernakulam</v>
      </c>
      <c r="E252" s="3">
        <v>1</v>
      </c>
      <c r="F252" t="s">
        <v>430</v>
      </c>
      <c r="G252" t="s">
        <v>15</v>
      </c>
      <c r="H252">
        <v>38</v>
      </c>
      <c r="I252" t="s">
        <v>8</v>
      </c>
      <c r="J252" t="s">
        <v>25</v>
      </c>
      <c r="K252" t="str">
        <f>VLOOKUP(J252,Alliance!$A$2:$B$30,2,0)</f>
        <v>UDF</v>
      </c>
      <c r="L252">
        <v>70163</v>
      </c>
      <c r="M252">
        <v>1399</v>
      </c>
      <c r="N252">
        <v>71562</v>
      </c>
      <c r="O252">
        <v>0.51859999999999995</v>
      </c>
      <c r="P252">
        <f>_xlfn.CEILING.MATH(VLOOKUP(C252,'New voters'!A:D,4,0))</f>
        <v>3723</v>
      </c>
      <c r="Q252">
        <f t="shared" si="6"/>
        <v>1931</v>
      </c>
      <c r="R252">
        <f>R253*0.8</f>
        <v>4450.6400000000003</v>
      </c>
      <c r="S252">
        <v>178015</v>
      </c>
    </row>
    <row r="253" spans="1:19" x14ac:dyDescent="0.3">
      <c r="A253" t="s">
        <v>13</v>
      </c>
      <c r="B253">
        <v>75</v>
      </c>
      <c r="C253" t="s">
        <v>108</v>
      </c>
      <c r="D253" t="str">
        <f>VLOOKUP(C253,[1]Sheet2!$A$4:$B$143,2,0)</f>
        <v>Ernakulam</v>
      </c>
      <c r="E253" s="3">
        <v>2</v>
      </c>
      <c r="F253" t="s">
        <v>431</v>
      </c>
      <c r="G253" t="s">
        <v>15</v>
      </c>
      <c r="H253">
        <v>70</v>
      </c>
      <c r="I253" t="s">
        <v>8</v>
      </c>
      <c r="J253" t="s">
        <v>91</v>
      </c>
      <c r="K253" t="str">
        <f>VLOOKUP(J253,Alliance!$A$2:$B$30,2,0)</f>
        <v>LDF</v>
      </c>
      <c r="L253">
        <v>54620</v>
      </c>
      <c r="M253">
        <v>1013</v>
      </c>
      <c r="N253">
        <v>55633</v>
      </c>
      <c r="O253">
        <v>0.40310000000000001</v>
      </c>
      <c r="P253">
        <f>_xlfn.CEILING.MATH(VLOOKUP(C253,'New voters'!A:D,4,0))</f>
        <v>3723</v>
      </c>
      <c r="Q253">
        <f t="shared" si="6"/>
        <v>1501</v>
      </c>
      <c r="R253" s="20">
        <f t="shared" si="7"/>
        <v>5563.3</v>
      </c>
      <c r="S253">
        <v>178015</v>
      </c>
    </row>
    <row r="254" spans="1:19" x14ac:dyDescent="0.3">
      <c r="A254" t="s">
        <v>13</v>
      </c>
      <c r="B254">
        <v>75</v>
      </c>
      <c r="C254" t="s">
        <v>108</v>
      </c>
      <c r="D254" t="str">
        <f>VLOOKUP(C254,[1]Sheet2!$A$4:$B$143,2,0)</f>
        <v>Ernakulam</v>
      </c>
      <c r="E254" s="3">
        <v>3</v>
      </c>
      <c r="F254" t="s">
        <v>432</v>
      </c>
      <c r="G254" t="s">
        <v>15</v>
      </c>
      <c r="H254">
        <v>59</v>
      </c>
      <c r="I254" t="s">
        <v>8</v>
      </c>
      <c r="J254" t="s">
        <v>17</v>
      </c>
      <c r="K254" t="str">
        <f>VLOOKUP(J254,Alliance!$A$2:$B$30,2,0)</f>
        <v>NDA</v>
      </c>
      <c r="L254">
        <v>8547</v>
      </c>
      <c r="M254">
        <v>130</v>
      </c>
      <c r="N254">
        <v>8677</v>
      </c>
      <c r="O254">
        <v>6.2899999999999998E-2</v>
      </c>
      <c r="P254">
        <f>_xlfn.CEILING.MATH(VLOOKUP(C254,'New voters'!A:D,4,0))</f>
        <v>3723</v>
      </c>
      <c r="Q254">
        <f t="shared" si="6"/>
        <v>235</v>
      </c>
      <c r="R254">
        <f>R253*0.2</f>
        <v>1112.6600000000001</v>
      </c>
      <c r="S254">
        <v>178015</v>
      </c>
    </row>
    <row r="255" spans="1:19" x14ac:dyDescent="0.3">
      <c r="A255" t="s">
        <v>13</v>
      </c>
      <c r="B255">
        <v>76</v>
      </c>
      <c r="C255" t="s">
        <v>109</v>
      </c>
      <c r="D255" t="str">
        <f>VLOOKUP(C255,[1]Sheet2!$A$4:$B$143,2,0)</f>
        <v>Ernakulam</v>
      </c>
      <c r="E255" s="3">
        <v>1</v>
      </c>
      <c r="F255" t="s">
        <v>433</v>
      </c>
      <c r="G255" t="s">
        <v>15</v>
      </c>
      <c r="H255">
        <v>46</v>
      </c>
      <c r="I255" t="s">
        <v>8</v>
      </c>
      <c r="J255" t="s">
        <v>25</v>
      </c>
      <c r="K255" t="str">
        <f>VLOOKUP(J255,Alliance!$A$2:$B$30,2,0)</f>
        <v>UDF</v>
      </c>
      <c r="L255">
        <v>72500</v>
      </c>
      <c r="M255">
        <v>1203</v>
      </c>
      <c r="N255">
        <v>73703</v>
      </c>
      <c r="O255">
        <v>0.49</v>
      </c>
      <c r="P255">
        <f>_xlfn.CEILING.MATH(VLOOKUP(C255,'New voters'!A:D,4,0))</f>
        <v>4112</v>
      </c>
      <c r="Q255">
        <f t="shared" si="6"/>
        <v>2015</v>
      </c>
      <c r="R255">
        <f>R256*0.8</f>
        <v>4385.3600000000006</v>
      </c>
      <c r="S255">
        <v>196577</v>
      </c>
    </row>
    <row r="256" spans="1:19" s="6" customFormat="1" x14ac:dyDescent="0.3">
      <c r="A256" s="6" t="s">
        <v>13</v>
      </c>
      <c r="B256" s="6">
        <v>76</v>
      </c>
      <c r="C256" s="6" t="s">
        <v>109</v>
      </c>
      <c r="D256" s="6" t="str">
        <f>VLOOKUP(C256,[1]Sheet2!$A$4:$B$143,2,0)</f>
        <v>Ernakulam</v>
      </c>
      <c r="E256" s="22">
        <v>2</v>
      </c>
      <c r="F256" s="6" t="s">
        <v>434</v>
      </c>
      <c r="G256" s="6" t="s">
        <v>30</v>
      </c>
      <c r="H256" s="6">
        <v>34</v>
      </c>
      <c r="I256" s="6" t="s">
        <v>8</v>
      </c>
      <c r="J256" s="6" t="s">
        <v>20</v>
      </c>
      <c r="K256" s="6" t="s">
        <v>178</v>
      </c>
      <c r="L256" s="6">
        <v>54042</v>
      </c>
      <c r="M256" s="6">
        <v>775</v>
      </c>
      <c r="N256" s="6">
        <v>54817</v>
      </c>
      <c r="O256" s="6">
        <v>0.3644</v>
      </c>
      <c r="P256" s="6">
        <f>_xlfn.CEILING.MATH(VLOOKUP(C256,'New voters'!A:D,4,0))</f>
        <v>4112</v>
      </c>
      <c r="Q256" s="6">
        <f t="shared" si="6"/>
        <v>1499</v>
      </c>
      <c r="R256" s="26">
        <f t="shared" si="7"/>
        <v>5481.7000000000007</v>
      </c>
      <c r="S256" s="6">
        <v>196577</v>
      </c>
    </row>
    <row r="257" spans="1:19" x14ac:dyDescent="0.3">
      <c r="A257" t="s">
        <v>13</v>
      </c>
      <c r="B257">
        <v>76</v>
      </c>
      <c r="C257" t="s">
        <v>109</v>
      </c>
      <c r="D257" t="str">
        <f>VLOOKUP(C257,[1]Sheet2!$A$4:$B$143,2,0)</f>
        <v>Ernakulam</v>
      </c>
      <c r="E257" s="3">
        <v>3</v>
      </c>
      <c r="F257" t="s">
        <v>435</v>
      </c>
      <c r="G257" t="s">
        <v>15</v>
      </c>
      <c r="H257">
        <v>52</v>
      </c>
      <c r="I257" t="s">
        <v>8</v>
      </c>
      <c r="J257" t="s">
        <v>17</v>
      </c>
      <c r="K257" t="str">
        <f>VLOOKUP(J257,Alliance!$A$2:$B$30,2,0)</f>
        <v>NDA</v>
      </c>
      <c r="L257">
        <v>15660</v>
      </c>
      <c r="M257">
        <v>233</v>
      </c>
      <c r="N257">
        <v>15893</v>
      </c>
      <c r="O257">
        <v>0.1057</v>
      </c>
      <c r="P257">
        <f>_xlfn.CEILING.MATH(VLOOKUP(C257,'New voters'!A:D,4,0))</f>
        <v>4112</v>
      </c>
      <c r="Q257">
        <f t="shared" si="6"/>
        <v>435</v>
      </c>
      <c r="R257">
        <f>R256*0.2</f>
        <v>1096.3400000000001</v>
      </c>
      <c r="S257">
        <v>196577</v>
      </c>
    </row>
    <row r="258" spans="1:19" x14ac:dyDescent="0.3">
      <c r="A258" t="s">
        <v>13</v>
      </c>
      <c r="B258">
        <v>76</v>
      </c>
      <c r="C258" t="s">
        <v>109</v>
      </c>
      <c r="D258" t="str">
        <f>VLOOKUP(C258,[1]Sheet2!$A$4:$B$143,2,0)</f>
        <v>Ernakulam</v>
      </c>
      <c r="E258" s="3">
        <v>4</v>
      </c>
      <c r="F258" t="s">
        <v>436</v>
      </c>
      <c r="G258" t="s">
        <v>15</v>
      </c>
      <c r="H258">
        <v>45</v>
      </c>
      <c r="I258" t="s">
        <v>8</v>
      </c>
      <c r="J258" t="s">
        <v>29</v>
      </c>
      <c r="K258" t="str">
        <f>VLOOKUP(J258,Alliance!$A$2:$B$30,2,0)</f>
        <v>Others</v>
      </c>
      <c r="L258">
        <v>2194</v>
      </c>
      <c r="M258">
        <v>30</v>
      </c>
      <c r="N258">
        <v>2224</v>
      </c>
      <c r="O258">
        <v>1.4800000000000001E-2</v>
      </c>
      <c r="P258">
        <f>_xlfn.CEILING.MATH(VLOOKUP(C258,'New voters'!A:D,4,0))</f>
        <v>4112</v>
      </c>
      <c r="Q258">
        <f t="shared" si="6"/>
        <v>61</v>
      </c>
      <c r="R258">
        <f t="shared" si="7"/>
        <v>0</v>
      </c>
      <c r="S258">
        <v>196577</v>
      </c>
    </row>
    <row r="259" spans="1:19" x14ac:dyDescent="0.3">
      <c r="A259" t="s">
        <v>13</v>
      </c>
      <c r="B259">
        <v>76</v>
      </c>
      <c r="C259" t="s">
        <v>109</v>
      </c>
      <c r="D259" t="str">
        <f>VLOOKUP(C259,[1]Sheet2!$A$4:$B$143,2,0)</f>
        <v>Ernakulam</v>
      </c>
      <c r="E259" s="3">
        <v>5</v>
      </c>
      <c r="F259" t="s">
        <v>437</v>
      </c>
      <c r="G259" t="s">
        <v>15</v>
      </c>
      <c r="H259">
        <v>33</v>
      </c>
      <c r="I259" t="s">
        <v>8</v>
      </c>
      <c r="J259" t="s">
        <v>33</v>
      </c>
      <c r="K259" t="str">
        <f>VLOOKUP(J259,Alliance!$A$2:$B$30,2,0)</f>
        <v>Others</v>
      </c>
      <c r="L259">
        <v>1681</v>
      </c>
      <c r="M259">
        <v>32</v>
      </c>
      <c r="N259">
        <v>1713</v>
      </c>
      <c r="O259">
        <v>1.1399999999999999E-2</v>
      </c>
      <c r="P259">
        <f>_xlfn.CEILING.MATH(VLOOKUP(C259,'New voters'!A:D,4,0))</f>
        <v>4112</v>
      </c>
      <c r="Q259">
        <f t="shared" ref="Q259:Q322" si="8">_xlfn.CEILING.MATH(P259*O259)</f>
        <v>47</v>
      </c>
      <c r="R259">
        <f t="shared" ref="R259:R321" si="9">IF(K259="LDF",N259*0.1,0)</f>
        <v>0</v>
      </c>
      <c r="S259">
        <v>196577</v>
      </c>
    </row>
    <row r="260" spans="1:19" x14ac:dyDescent="0.3">
      <c r="A260" t="s">
        <v>13</v>
      </c>
      <c r="B260">
        <v>77</v>
      </c>
      <c r="C260" t="s">
        <v>111</v>
      </c>
      <c r="D260" t="str">
        <f>VLOOKUP(C260,[1]Sheet2!$A$4:$B$143,2,0)</f>
        <v>Ernakulam</v>
      </c>
      <c r="E260" s="3">
        <v>1</v>
      </c>
      <c r="F260" t="s">
        <v>438</v>
      </c>
      <c r="G260" t="s">
        <v>15</v>
      </c>
      <c r="H260">
        <v>53</v>
      </c>
      <c r="I260" t="s">
        <v>8</v>
      </c>
      <c r="J260" t="s">
        <v>18</v>
      </c>
      <c r="K260" t="str">
        <f>VLOOKUP(J260,Alliance!$A$2:$B$30,2,0)</f>
        <v>LDF</v>
      </c>
      <c r="L260">
        <v>75757</v>
      </c>
      <c r="M260">
        <v>1384</v>
      </c>
      <c r="N260">
        <v>77141</v>
      </c>
      <c r="O260">
        <v>0.49490000000000001</v>
      </c>
      <c r="P260">
        <f>_xlfn.CEILING.MATH(VLOOKUP(C260,'New voters'!A:D,4,0))</f>
        <v>4220</v>
      </c>
      <c r="Q260">
        <f t="shared" si="8"/>
        <v>2089</v>
      </c>
      <c r="R260" s="20">
        <f t="shared" si="9"/>
        <v>7714.1</v>
      </c>
      <c r="S260">
        <v>201781</v>
      </c>
    </row>
    <row r="261" spans="1:19" x14ac:dyDescent="0.3">
      <c r="A261" t="s">
        <v>13</v>
      </c>
      <c r="B261">
        <v>77</v>
      </c>
      <c r="C261" t="s">
        <v>111</v>
      </c>
      <c r="D261" t="str">
        <f>VLOOKUP(C261,[1]Sheet2!$A$4:$B$143,2,0)</f>
        <v>Ernakulam</v>
      </c>
      <c r="E261" s="3">
        <v>2</v>
      </c>
      <c r="F261" t="s">
        <v>439</v>
      </c>
      <c r="G261" t="s">
        <v>15</v>
      </c>
      <c r="H261">
        <v>44</v>
      </c>
      <c r="I261" t="s">
        <v>8</v>
      </c>
      <c r="J261" t="s">
        <v>16</v>
      </c>
      <c r="K261" t="str">
        <f>VLOOKUP(J261,Alliance!$A$2:$B$30,2,0)</f>
        <v>UDF</v>
      </c>
      <c r="L261">
        <v>60829</v>
      </c>
      <c r="M261">
        <v>976</v>
      </c>
      <c r="N261">
        <v>61805</v>
      </c>
      <c r="O261">
        <v>0.39649999999999996</v>
      </c>
      <c r="P261">
        <f>_xlfn.CEILING.MATH(VLOOKUP(C261,'New voters'!A:D,4,0))</f>
        <v>4220</v>
      </c>
      <c r="Q261">
        <f t="shared" si="8"/>
        <v>1674</v>
      </c>
      <c r="R261">
        <f>R260*0.8</f>
        <v>6171.2800000000007</v>
      </c>
      <c r="S261">
        <v>201781</v>
      </c>
    </row>
    <row r="262" spans="1:19" x14ac:dyDescent="0.3">
      <c r="A262" t="s">
        <v>13</v>
      </c>
      <c r="B262">
        <v>77</v>
      </c>
      <c r="C262" t="s">
        <v>111</v>
      </c>
      <c r="D262" t="str">
        <f>VLOOKUP(C262,[1]Sheet2!$A$4:$B$143,2,0)</f>
        <v>Ernakulam</v>
      </c>
      <c r="E262" s="3">
        <v>3</v>
      </c>
      <c r="F262" t="s">
        <v>440</v>
      </c>
      <c r="G262" t="s">
        <v>15</v>
      </c>
      <c r="H262">
        <v>56</v>
      </c>
      <c r="I262" t="s">
        <v>8</v>
      </c>
      <c r="J262" t="s">
        <v>80</v>
      </c>
      <c r="K262" t="str">
        <f>VLOOKUP(J262,Alliance!$A$2:$B$30,2,0)</f>
        <v>NDA</v>
      </c>
      <c r="L262">
        <v>11021</v>
      </c>
      <c r="M262">
        <v>158</v>
      </c>
      <c r="N262">
        <v>11179</v>
      </c>
      <c r="O262">
        <v>7.17E-2</v>
      </c>
      <c r="P262">
        <f>_xlfn.CEILING.MATH(VLOOKUP(C262,'New voters'!A:D,4,0))</f>
        <v>4220</v>
      </c>
      <c r="Q262">
        <f t="shared" si="8"/>
        <v>303</v>
      </c>
      <c r="R262">
        <f>R260*0.2</f>
        <v>1542.8200000000002</v>
      </c>
      <c r="S262">
        <v>201781</v>
      </c>
    </row>
    <row r="263" spans="1:19" x14ac:dyDescent="0.3">
      <c r="A263" t="s">
        <v>13</v>
      </c>
      <c r="B263">
        <v>77</v>
      </c>
      <c r="C263" t="s">
        <v>111</v>
      </c>
      <c r="D263" t="str">
        <f>VLOOKUP(C263,[1]Sheet2!$A$4:$B$143,2,0)</f>
        <v>Ernakulam</v>
      </c>
      <c r="E263" s="3">
        <v>4</v>
      </c>
      <c r="F263" t="s">
        <v>441</v>
      </c>
      <c r="G263" t="s">
        <v>15</v>
      </c>
      <c r="H263">
        <v>42</v>
      </c>
      <c r="I263" t="s">
        <v>8</v>
      </c>
      <c r="J263" t="s">
        <v>29</v>
      </c>
      <c r="K263" t="str">
        <f>VLOOKUP(J263,Alliance!$A$2:$B$30,2,0)</f>
        <v>Others</v>
      </c>
      <c r="L263">
        <v>2372</v>
      </c>
      <c r="M263">
        <v>13</v>
      </c>
      <c r="N263">
        <v>2385</v>
      </c>
      <c r="O263">
        <v>1.5300000000000001E-2</v>
      </c>
      <c r="P263">
        <f>_xlfn.CEILING.MATH(VLOOKUP(C263,'New voters'!A:D,4,0))</f>
        <v>4220</v>
      </c>
      <c r="Q263">
        <f t="shared" si="8"/>
        <v>65</v>
      </c>
      <c r="R263">
        <f t="shared" si="9"/>
        <v>0</v>
      </c>
      <c r="S263">
        <v>201781</v>
      </c>
    </row>
    <row r="264" spans="1:19" x14ac:dyDescent="0.3">
      <c r="A264" t="s">
        <v>13</v>
      </c>
      <c r="B264">
        <v>78</v>
      </c>
      <c r="C264" t="s">
        <v>112</v>
      </c>
      <c r="D264" t="str">
        <f>VLOOKUP(C264,[1]Sheet2!$A$4:$B$143,2,0)</f>
        <v>Ernakulam</v>
      </c>
      <c r="E264" s="3">
        <v>1</v>
      </c>
      <c r="F264" t="s">
        <v>442</v>
      </c>
      <c r="G264" t="s">
        <v>15</v>
      </c>
      <c r="H264">
        <v>56</v>
      </c>
      <c r="I264" t="s">
        <v>8</v>
      </c>
      <c r="J264" t="s">
        <v>25</v>
      </c>
      <c r="K264" t="str">
        <f>VLOOKUP(J264,Alliance!$A$2:$B$30,2,0)</f>
        <v>UDF</v>
      </c>
      <c r="L264">
        <v>80463</v>
      </c>
      <c r="M264">
        <v>1801</v>
      </c>
      <c r="N264">
        <v>82264</v>
      </c>
      <c r="O264">
        <v>0.51869999999999994</v>
      </c>
      <c r="P264">
        <f>_xlfn.CEILING.MATH(VLOOKUP(C264,'New voters'!A:D,4,0))</f>
        <v>4214</v>
      </c>
      <c r="Q264">
        <f t="shared" si="8"/>
        <v>2186</v>
      </c>
      <c r="R264">
        <f>R265*0.8</f>
        <v>4877.04</v>
      </c>
      <c r="S264">
        <v>201478</v>
      </c>
    </row>
    <row r="265" spans="1:19" x14ac:dyDescent="0.3">
      <c r="A265" t="s">
        <v>13</v>
      </c>
      <c r="B265">
        <v>78</v>
      </c>
      <c r="C265" t="s">
        <v>112</v>
      </c>
      <c r="D265" t="str">
        <f>VLOOKUP(C265,[1]Sheet2!$A$4:$B$143,2,0)</f>
        <v>Ernakulam</v>
      </c>
      <c r="E265" s="3">
        <v>2</v>
      </c>
      <c r="F265" t="s">
        <v>443</v>
      </c>
      <c r="G265" t="s">
        <v>15</v>
      </c>
      <c r="H265">
        <v>60</v>
      </c>
      <c r="I265" t="s">
        <v>8</v>
      </c>
      <c r="J265" t="s">
        <v>28</v>
      </c>
      <c r="K265" t="str">
        <f>VLOOKUP(J265,Alliance!$A$2:$B$30,2,0)</f>
        <v>LDF</v>
      </c>
      <c r="L265">
        <v>59675</v>
      </c>
      <c r="M265">
        <v>1288</v>
      </c>
      <c r="N265">
        <v>60963</v>
      </c>
      <c r="O265">
        <v>0.38439999999999996</v>
      </c>
      <c r="P265">
        <f>_xlfn.CEILING.MATH(VLOOKUP(C265,'New voters'!A:D,4,0))</f>
        <v>4214</v>
      </c>
      <c r="Q265">
        <f t="shared" si="8"/>
        <v>1620</v>
      </c>
      <c r="R265" s="20">
        <f t="shared" si="9"/>
        <v>6096.3</v>
      </c>
      <c r="S265">
        <v>201478</v>
      </c>
    </row>
    <row r="266" spans="1:19" x14ac:dyDescent="0.3">
      <c r="A266" t="s">
        <v>13</v>
      </c>
      <c r="B266">
        <v>78</v>
      </c>
      <c r="C266" t="s">
        <v>112</v>
      </c>
      <c r="D266" t="str">
        <f>VLOOKUP(C266,[1]Sheet2!$A$4:$B$143,2,0)</f>
        <v>Ernakulam</v>
      </c>
      <c r="E266" s="3">
        <v>3</v>
      </c>
      <c r="F266" t="s">
        <v>444</v>
      </c>
      <c r="G266" t="s">
        <v>15</v>
      </c>
      <c r="H266">
        <v>64</v>
      </c>
      <c r="I266" t="s">
        <v>8</v>
      </c>
      <c r="J266" t="s">
        <v>80</v>
      </c>
      <c r="K266" t="str">
        <f>VLOOKUP(J266,Alliance!$A$2:$B$30,2,0)</f>
        <v>NDA</v>
      </c>
      <c r="L266">
        <v>12818</v>
      </c>
      <c r="M266">
        <v>146</v>
      </c>
      <c r="N266">
        <v>12964</v>
      </c>
      <c r="O266">
        <v>8.1699999999999995E-2</v>
      </c>
      <c r="P266">
        <f>_xlfn.CEILING.MATH(VLOOKUP(C266,'New voters'!A:D,4,0))</f>
        <v>4214</v>
      </c>
      <c r="Q266">
        <f t="shared" si="8"/>
        <v>345</v>
      </c>
      <c r="R266">
        <f>R265*0.2</f>
        <v>1219.26</v>
      </c>
      <c r="S266">
        <v>201478</v>
      </c>
    </row>
    <row r="267" spans="1:19" x14ac:dyDescent="0.3">
      <c r="A267" t="s">
        <v>13</v>
      </c>
      <c r="B267">
        <v>79</v>
      </c>
      <c r="C267" t="s">
        <v>113</v>
      </c>
      <c r="D267" t="str">
        <f>VLOOKUP(C267,[1]Sheet2!$A$4:$B$143,2,0)</f>
        <v>Ernakulam</v>
      </c>
      <c r="E267" s="3">
        <v>1</v>
      </c>
      <c r="F267" t="s">
        <v>445</v>
      </c>
      <c r="G267" t="s">
        <v>15</v>
      </c>
      <c r="H267">
        <v>60</v>
      </c>
      <c r="I267" t="s">
        <v>8</v>
      </c>
      <c r="J267" t="s">
        <v>18</v>
      </c>
      <c r="K267" t="str">
        <f>VLOOKUP(J267,Alliance!$A$2:$B$30,2,0)</f>
        <v>LDF</v>
      </c>
      <c r="L267">
        <v>52712</v>
      </c>
      <c r="M267">
        <v>1146</v>
      </c>
      <c r="N267">
        <v>53858</v>
      </c>
      <c r="O267">
        <v>0.41240000000000004</v>
      </c>
      <c r="P267">
        <f>_xlfn.CEILING.MATH(VLOOKUP(C267,'New voters'!A:D,4,0))</f>
        <v>3602</v>
      </c>
      <c r="Q267">
        <f t="shared" si="8"/>
        <v>1486</v>
      </c>
      <c r="R267" s="20">
        <f t="shared" si="9"/>
        <v>5385.8</v>
      </c>
      <c r="S267">
        <v>172205</v>
      </c>
    </row>
    <row r="268" spans="1:19" x14ac:dyDescent="0.3">
      <c r="A268" t="s">
        <v>13</v>
      </c>
      <c r="B268">
        <v>79</v>
      </c>
      <c r="C268" t="s">
        <v>113</v>
      </c>
      <c r="D268" t="str">
        <f>VLOOKUP(C268,[1]Sheet2!$A$4:$B$143,2,0)</f>
        <v>Ernakulam</v>
      </c>
      <c r="E268" s="3">
        <v>2</v>
      </c>
      <c r="F268" t="s">
        <v>446</v>
      </c>
      <c r="G268" t="s">
        <v>15</v>
      </c>
      <c r="H268">
        <v>37</v>
      </c>
      <c r="I268" t="s">
        <v>8</v>
      </c>
      <c r="J268" t="s">
        <v>25</v>
      </c>
      <c r="K268" t="str">
        <f>VLOOKUP(J268,Alliance!$A$2:$B$30,2,0)</f>
        <v>UDF</v>
      </c>
      <c r="L268">
        <v>44710</v>
      </c>
      <c r="M268">
        <v>947</v>
      </c>
      <c r="N268">
        <v>45657</v>
      </c>
      <c r="O268">
        <v>0.34960000000000002</v>
      </c>
      <c r="P268">
        <f>_xlfn.CEILING.MATH(VLOOKUP(C268,'New voters'!A:D,4,0))</f>
        <v>3602</v>
      </c>
      <c r="Q268">
        <f t="shared" si="8"/>
        <v>1260</v>
      </c>
      <c r="R268">
        <f>R267*0.8</f>
        <v>4308.6400000000003</v>
      </c>
      <c r="S268">
        <v>172205</v>
      </c>
    </row>
    <row r="269" spans="1:19" x14ac:dyDescent="0.3">
      <c r="A269" t="s">
        <v>13</v>
      </c>
      <c r="B269">
        <v>79</v>
      </c>
      <c r="C269" t="s">
        <v>113</v>
      </c>
      <c r="D269" t="str">
        <f>VLOOKUP(C269,[1]Sheet2!$A$4:$B$143,2,0)</f>
        <v>Ernakulam</v>
      </c>
      <c r="E269" s="3">
        <v>3</v>
      </c>
      <c r="F269" t="s">
        <v>447</v>
      </c>
      <c r="G269" t="s">
        <v>15</v>
      </c>
      <c r="H269">
        <v>62</v>
      </c>
      <c r="I269" t="s">
        <v>8</v>
      </c>
      <c r="J269" t="s">
        <v>107</v>
      </c>
      <c r="K269" t="str">
        <f>VLOOKUP(J269,Alliance!$A$2:$B$30,2,0)</f>
        <v>Others</v>
      </c>
      <c r="L269">
        <v>16540</v>
      </c>
      <c r="M269">
        <v>167</v>
      </c>
      <c r="N269">
        <v>16707</v>
      </c>
      <c r="O269">
        <v>0.12789999999999999</v>
      </c>
      <c r="P269">
        <f>_xlfn.CEILING.MATH(VLOOKUP(C269,'New voters'!A:D,4,0))</f>
        <v>3602</v>
      </c>
      <c r="Q269">
        <f t="shared" si="8"/>
        <v>461</v>
      </c>
      <c r="R269">
        <f t="shared" si="9"/>
        <v>0</v>
      </c>
      <c r="S269">
        <v>172205</v>
      </c>
    </row>
    <row r="270" spans="1:19" x14ac:dyDescent="0.3">
      <c r="A270" t="s">
        <v>13</v>
      </c>
      <c r="B270">
        <v>79</v>
      </c>
      <c r="C270" t="s">
        <v>113</v>
      </c>
      <c r="D270" t="str">
        <f>VLOOKUP(C270,[1]Sheet2!$A$4:$B$143,2,0)</f>
        <v>Ernakulam</v>
      </c>
      <c r="E270" s="3">
        <v>4</v>
      </c>
      <c r="F270" t="s">
        <v>448</v>
      </c>
      <c r="G270" t="s">
        <v>15</v>
      </c>
      <c r="H270">
        <v>44</v>
      </c>
      <c r="I270" t="s">
        <v>8</v>
      </c>
      <c r="J270" t="s">
        <v>17</v>
      </c>
      <c r="K270" t="str">
        <f>VLOOKUP(J270,Alliance!$A$2:$B$30,2,0)</f>
        <v>NDA</v>
      </c>
      <c r="L270">
        <v>13385</v>
      </c>
      <c r="M270">
        <v>155</v>
      </c>
      <c r="N270">
        <v>13540</v>
      </c>
      <c r="O270">
        <v>0.10369999999999999</v>
      </c>
      <c r="P270">
        <f>_xlfn.CEILING.MATH(VLOOKUP(C270,'New voters'!A:D,4,0))</f>
        <v>3602</v>
      </c>
      <c r="Q270">
        <f t="shared" si="8"/>
        <v>374</v>
      </c>
      <c r="R270">
        <f>R267*0.2</f>
        <v>1077.1600000000001</v>
      </c>
      <c r="S270">
        <v>172205</v>
      </c>
    </row>
    <row r="271" spans="1:19" x14ac:dyDescent="0.3">
      <c r="A271" t="s">
        <v>13</v>
      </c>
      <c r="B271">
        <v>80</v>
      </c>
      <c r="C271" t="s">
        <v>114</v>
      </c>
      <c r="D271" t="str">
        <f>VLOOKUP(C271,[1]Sheet2!$A$4:$B$143,2,0)</f>
        <v>Ernakulam</v>
      </c>
      <c r="E271" s="3">
        <v>1</v>
      </c>
      <c r="F271" t="s">
        <v>449</v>
      </c>
      <c r="G271" t="s">
        <v>15</v>
      </c>
      <c r="H271">
        <v>58</v>
      </c>
      <c r="I271" t="s">
        <v>8</v>
      </c>
      <c r="J271" t="s">
        <v>18</v>
      </c>
      <c r="K271" t="str">
        <f>VLOOKUP(J271,Alliance!$A$2:$B$30,2,0)</f>
        <v>LDF</v>
      </c>
      <c r="L271">
        <v>53973</v>
      </c>
      <c r="M271">
        <v>659</v>
      </c>
      <c r="N271">
        <v>54632</v>
      </c>
      <c r="O271">
        <v>0.42450000000000004</v>
      </c>
      <c r="P271">
        <f>_xlfn.CEILING.MATH(VLOOKUP(C271,'New voters'!A:D,4,0))</f>
        <v>3805</v>
      </c>
      <c r="Q271">
        <f t="shared" si="8"/>
        <v>1616</v>
      </c>
      <c r="R271" s="20">
        <f t="shared" si="9"/>
        <v>5463.2000000000007</v>
      </c>
      <c r="S271">
        <v>181923</v>
      </c>
    </row>
    <row r="272" spans="1:19" x14ac:dyDescent="0.3">
      <c r="A272" t="s">
        <v>13</v>
      </c>
      <c r="B272">
        <v>80</v>
      </c>
      <c r="C272" t="s">
        <v>114</v>
      </c>
      <c r="D272" t="str">
        <f>VLOOKUP(C272,[1]Sheet2!$A$4:$B$143,2,0)</f>
        <v>Ernakulam</v>
      </c>
      <c r="E272" s="3">
        <v>2</v>
      </c>
      <c r="F272" t="s">
        <v>450</v>
      </c>
      <c r="G272" t="s">
        <v>15</v>
      </c>
      <c r="H272">
        <v>51</v>
      </c>
      <c r="I272" t="s">
        <v>8</v>
      </c>
      <c r="J272" t="s">
        <v>25</v>
      </c>
      <c r="K272" t="str">
        <f>VLOOKUP(J272,Alliance!$A$2:$B$30,2,0)</f>
        <v>UDF</v>
      </c>
      <c r="L272">
        <v>39865</v>
      </c>
      <c r="M272">
        <v>688</v>
      </c>
      <c r="N272">
        <v>40553</v>
      </c>
      <c r="O272">
        <v>0.31509999999999999</v>
      </c>
      <c r="P272">
        <f>_xlfn.CEILING.MATH(VLOOKUP(C272,'New voters'!A:D,4,0))</f>
        <v>3805</v>
      </c>
      <c r="Q272">
        <f t="shared" si="8"/>
        <v>1199</v>
      </c>
      <c r="R272">
        <f>R271*0.8</f>
        <v>4370.5600000000004</v>
      </c>
      <c r="S272">
        <v>181923</v>
      </c>
    </row>
    <row r="273" spans="1:19" x14ac:dyDescent="0.3">
      <c r="A273" t="s">
        <v>13</v>
      </c>
      <c r="B273">
        <v>80</v>
      </c>
      <c r="C273" t="s">
        <v>114</v>
      </c>
      <c r="D273" t="str">
        <f>VLOOKUP(C273,[1]Sheet2!$A$4:$B$143,2,0)</f>
        <v>Ernakulam</v>
      </c>
      <c r="E273" s="3">
        <v>3</v>
      </c>
      <c r="F273" t="s">
        <v>451</v>
      </c>
      <c r="G273" t="s">
        <v>30</v>
      </c>
      <c r="H273">
        <v>44</v>
      </c>
      <c r="I273" t="s">
        <v>8</v>
      </c>
      <c r="J273" t="s">
        <v>107</v>
      </c>
      <c r="K273" t="str">
        <f>VLOOKUP(J273,Alliance!$A$2:$B$30,2,0)</f>
        <v>Others</v>
      </c>
      <c r="L273">
        <v>19550</v>
      </c>
      <c r="M273">
        <v>126</v>
      </c>
      <c r="N273">
        <v>19676</v>
      </c>
      <c r="O273">
        <v>0.15289999999999998</v>
      </c>
      <c r="P273">
        <f>_xlfn.CEILING.MATH(VLOOKUP(C273,'New voters'!A:D,4,0))</f>
        <v>3805</v>
      </c>
      <c r="Q273">
        <f t="shared" si="8"/>
        <v>582</v>
      </c>
      <c r="R273">
        <f t="shared" si="9"/>
        <v>0</v>
      </c>
      <c r="S273">
        <v>181923</v>
      </c>
    </row>
    <row r="274" spans="1:19" x14ac:dyDescent="0.3">
      <c r="A274" t="s">
        <v>13</v>
      </c>
      <c r="B274">
        <v>80</v>
      </c>
      <c r="C274" t="s">
        <v>114</v>
      </c>
      <c r="D274" t="str">
        <f>VLOOKUP(C274,[1]Sheet2!$A$4:$B$143,2,0)</f>
        <v>Ernakulam</v>
      </c>
      <c r="E274" s="3">
        <v>4</v>
      </c>
      <c r="F274" t="s">
        <v>452</v>
      </c>
      <c r="G274" t="s">
        <v>15</v>
      </c>
      <c r="H274">
        <v>47</v>
      </c>
      <c r="I274" t="s">
        <v>8</v>
      </c>
      <c r="J274" t="s">
        <v>17</v>
      </c>
      <c r="K274" t="str">
        <f>VLOOKUP(J274,Alliance!$A$2:$B$30,2,0)</f>
        <v>NDA</v>
      </c>
      <c r="L274">
        <v>10800</v>
      </c>
      <c r="M274">
        <v>191</v>
      </c>
      <c r="N274">
        <v>10991</v>
      </c>
      <c r="O274">
        <v>8.539999999999999E-2</v>
      </c>
      <c r="P274">
        <f>_xlfn.CEILING.MATH(VLOOKUP(C274,'New voters'!A:D,4,0))</f>
        <v>3805</v>
      </c>
      <c r="Q274">
        <f t="shared" si="8"/>
        <v>325</v>
      </c>
      <c r="R274">
        <f>R271*0.2</f>
        <v>1092.6400000000001</v>
      </c>
      <c r="S274">
        <v>181923</v>
      </c>
    </row>
    <row r="275" spans="1:19" x14ac:dyDescent="0.3">
      <c r="A275" t="s">
        <v>13</v>
      </c>
      <c r="B275">
        <v>80</v>
      </c>
      <c r="C275" t="s">
        <v>114</v>
      </c>
      <c r="D275" t="str">
        <f>VLOOKUP(C275,[1]Sheet2!$A$4:$B$143,2,0)</f>
        <v>Ernakulam</v>
      </c>
      <c r="E275" s="3">
        <v>5</v>
      </c>
      <c r="F275" t="s">
        <v>453</v>
      </c>
      <c r="G275" t="s">
        <v>15</v>
      </c>
      <c r="H275">
        <v>35</v>
      </c>
      <c r="I275" t="s">
        <v>8</v>
      </c>
      <c r="J275" t="s">
        <v>20</v>
      </c>
      <c r="K275" t="str">
        <f>VLOOKUP(J275,Alliance!$A$2:$B$30,2,0)</f>
        <v>Others</v>
      </c>
      <c r="L275">
        <v>2123</v>
      </c>
      <c r="M275">
        <v>26</v>
      </c>
      <c r="N275">
        <v>2149</v>
      </c>
      <c r="O275">
        <v>1.67E-2</v>
      </c>
      <c r="P275">
        <f>_xlfn.CEILING.MATH(VLOOKUP(C275,'New voters'!A:D,4,0))</f>
        <v>3805</v>
      </c>
      <c r="Q275">
        <f t="shared" si="8"/>
        <v>64</v>
      </c>
      <c r="R275">
        <f t="shared" si="9"/>
        <v>0</v>
      </c>
      <c r="S275">
        <v>181923</v>
      </c>
    </row>
    <row r="276" spans="1:19" x14ac:dyDescent="0.3">
      <c r="A276" t="s">
        <v>13</v>
      </c>
      <c r="B276">
        <v>81</v>
      </c>
      <c r="C276" t="s">
        <v>115</v>
      </c>
      <c r="D276" t="str">
        <f>VLOOKUP(C276,[1]Sheet2!$A$4:$B$143,2,0)</f>
        <v>Ernakulam</v>
      </c>
      <c r="E276" s="3">
        <v>1</v>
      </c>
      <c r="F276" t="s">
        <v>377</v>
      </c>
      <c r="G276" t="s">
        <v>15</v>
      </c>
      <c r="H276">
        <v>70</v>
      </c>
      <c r="I276" t="s">
        <v>8</v>
      </c>
      <c r="J276" t="s">
        <v>25</v>
      </c>
      <c r="K276" t="str">
        <f>VLOOKUP(J276,Alliance!$A$2:$B$30,2,0)</f>
        <v>UDF</v>
      </c>
      <c r="L276">
        <v>65355</v>
      </c>
      <c r="M276">
        <v>520</v>
      </c>
      <c r="N276">
        <v>65875</v>
      </c>
      <c r="O276">
        <v>0.4214</v>
      </c>
      <c r="P276">
        <f>_xlfn.CEILING.MATH(VLOOKUP(C276,'New voters'!A:D,4,0))</f>
        <v>4428</v>
      </c>
      <c r="Q276">
        <f t="shared" si="8"/>
        <v>1866</v>
      </c>
      <c r="R276">
        <f>R277*0.8</f>
        <v>5190.6400000000003</v>
      </c>
      <c r="S276">
        <v>211714</v>
      </c>
    </row>
    <row r="277" spans="1:19" x14ac:dyDescent="0.3">
      <c r="A277" t="s">
        <v>13</v>
      </c>
      <c r="B277">
        <v>81</v>
      </c>
      <c r="C277" t="s">
        <v>115</v>
      </c>
      <c r="D277" t="str">
        <f>VLOOKUP(C277,[1]Sheet2!$A$4:$B$143,2,0)</f>
        <v>Ernakulam</v>
      </c>
      <c r="E277" s="3">
        <v>2</v>
      </c>
      <c r="F277" t="s">
        <v>454</v>
      </c>
      <c r="G277" t="s">
        <v>15</v>
      </c>
      <c r="H277">
        <v>41</v>
      </c>
      <c r="I277" t="s">
        <v>8</v>
      </c>
      <c r="J277" t="s">
        <v>18</v>
      </c>
      <c r="K277" t="str">
        <f>VLOOKUP(J277,Alliance!$A$2:$B$30,2,0)</f>
        <v>LDF</v>
      </c>
      <c r="L277">
        <v>64325</v>
      </c>
      <c r="M277">
        <v>558</v>
      </c>
      <c r="N277">
        <v>64883</v>
      </c>
      <c r="O277">
        <v>0.41509999999999997</v>
      </c>
      <c r="P277">
        <f>_xlfn.CEILING.MATH(VLOOKUP(C277,'New voters'!A:D,4,0))</f>
        <v>4428</v>
      </c>
      <c r="Q277">
        <f t="shared" si="8"/>
        <v>1839</v>
      </c>
      <c r="R277" s="20">
        <f t="shared" si="9"/>
        <v>6488.3</v>
      </c>
      <c r="S277">
        <v>211714</v>
      </c>
    </row>
    <row r="278" spans="1:19" x14ac:dyDescent="0.3">
      <c r="A278" t="s">
        <v>13</v>
      </c>
      <c r="B278">
        <v>81</v>
      </c>
      <c r="C278" t="s">
        <v>115</v>
      </c>
      <c r="D278" t="str">
        <f>VLOOKUP(C278,[1]Sheet2!$A$4:$B$143,2,0)</f>
        <v>Ernakulam</v>
      </c>
      <c r="E278" s="3">
        <v>3</v>
      </c>
      <c r="F278" t="s">
        <v>455</v>
      </c>
      <c r="G278" t="s">
        <v>15</v>
      </c>
      <c r="H278">
        <v>66</v>
      </c>
      <c r="I278" t="s">
        <v>8</v>
      </c>
      <c r="J278" t="s">
        <v>17</v>
      </c>
      <c r="K278" t="str">
        <f>VLOOKUP(J278,Alliance!$A$2:$B$30,2,0)</f>
        <v>NDA</v>
      </c>
      <c r="L278">
        <v>23578</v>
      </c>
      <c r="M278">
        <v>178</v>
      </c>
      <c r="N278">
        <v>23756</v>
      </c>
      <c r="O278">
        <v>0.152</v>
      </c>
      <c r="P278">
        <f>_xlfn.CEILING.MATH(VLOOKUP(C278,'New voters'!A:D,4,0))</f>
        <v>4428</v>
      </c>
      <c r="Q278">
        <f t="shared" si="8"/>
        <v>674</v>
      </c>
      <c r="R278">
        <f>R277*0.2</f>
        <v>1297.6600000000001</v>
      </c>
      <c r="S278">
        <v>211714</v>
      </c>
    </row>
    <row r="279" spans="1:19" x14ac:dyDescent="0.3">
      <c r="A279" t="s">
        <v>13</v>
      </c>
      <c r="B279">
        <v>82</v>
      </c>
      <c r="C279" t="s">
        <v>116</v>
      </c>
      <c r="D279" t="str">
        <f>VLOOKUP(C279,[1]Sheet2!$A$4:$B$143,2,0)</f>
        <v>Ernakulam</v>
      </c>
      <c r="E279" s="3">
        <v>1</v>
      </c>
      <c r="F279" t="s">
        <v>456</v>
      </c>
      <c r="G279" t="s">
        <v>15</v>
      </c>
      <c r="H279">
        <v>57</v>
      </c>
      <c r="I279" t="s">
        <v>8</v>
      </c>
      <c r="J279" t="s">
        <v>25</v>
      </c>
      <c r="K279" t="str">
        <f>VLOOKUP(J279,Alliance!$A$2:$B$30,2,0)</f>
        <v>UDF</v>
      </c>
      <c r="L279">
        <v>45066</v>
      </c>
      <c r="M279">
        <v>864</v>
      </c>
      <c r="N279">
        <v>45930</v>
      </c>
      <c r="O279">
        <v>0.41720000000000002</v>
      </c>
      <c r="P279">
        <f>_xlfn.CEILING.MATH(VLOOKUP(C279,'New voters'!A:D,4,0))</f>
        <v>3444</v>
      </c>
      <c r="Q279">
        <f t="shared" si="8"/>
        <v>1437</v>
      </c>
      <c r="R279">
        <f>R280*0.8</f>
        <v>2796.8</v>
      </c>
      <c r="S279">
        <v>164641</v>
      </c>
    </row>
    <row r="280" spans="1:19" s="6" customFormat="1" x14ac:dyDescent="0.3">
      <c r="A280" s="6" t="s">
        <v>13</v>
      </c>
      <c r="B280" s="6">
        <v>82</v>
      </c>
      <c r="C280" s="6" t="s">
        <v>116</v>
      </c>
      <c r="D280" s="6" t="str">
        <f>VLOOKUP(C280,[1]Sheet2!$A$4:$B$143,2,0)</f>
        <v>Ernakulam</v>
      </c>
      <c r="E280" s="22">
        <v>2</v>
      </c>
      <c r="F280" s="6" t="s">
        <v>457</v>
      </c>
      <c r="G280" s="6" t="s">
        <v>15</v>
      </c>
      <c r="H280" s="6">
        <v>51</v>
      </c>
      <c r="I280" s="6" t="s">
        <v>8</v>
      </c>
      <c r="J280" s="6" t="s">
        <v>20</v>
      </c>
      <c r="K280" s="6" t="s">
        <v>178</v>
      </c>
      <c r="L280" s="6">
        <v>34528</v>
      </c>
      <c r="M280" s="6">
        <v>432</v>
      </c>
      <c r="N280" s="6">
        <v>34960</v>
      </c>
      <c r="O280" s="6">
        <v>0.3175</v>
      </c>
      <c r="P280" s="6">
        <f>_xlfn.CEILING.MATH(VLOOKUP(C280,'New voters'!A:D,4,0))</f>
        <v>3444</v>
      </c>
      <c r="Q280" s="6">
        <f t="shared" si="8"/>
        <v>1094</v>
      </c>
      <c r="R280" s="26">
        <f t="shared" si="9"/>
        <v>3496</v>
      </c>
      <c r="S280" s="6">
        <v>164641</v>
      </c>
    </row>
    <row r="281" spans="1:19" x14ac:dyDescent="0.3">
      <c r="A281" t="s">
        <v>13</v>
      </c>
      <c r="B281">
        <v>82</v>
      </c>
      <c r="C281" t="s">
        <v>116</v>
      </c>
      <c r="D281" t="str">
        <f>VLOOKUP(C281,[1]Sheet2!$A$4:$B$143,2,0)</f>
        <v>Ernakulam</v>
      </c>
      <c r="E281" s="3">
        <v>3</v>
      </c>
      <c r="F281" t="s">
        <v>458</v>
      </c>
      <c r="G281" t="s">
        <v>30</v>
      </c>
      <c r="H281">
        <v>58</v>
      </c>
      <c r="I281" t="s">
        <v>8</v>
      </c>
      <c r="J281" t="s">
        <v>17</v>
      </c>
      <c r="K281" t="str">
        <f>VLOOKUP(J281,Alliance!$A$2:$B$30,2,0)</f>
        <v>NDA</v>
      </c>
      <c r="L281">
        <v>15813</v>
      </c>
      <c r="M281">
        <v>230</v>
      </c>
      <c r="N281">
        <v>16043</v>
      </c>
      <c r="O281">
        <v>0.1457</v>
      </c>
      <c r="P281">
        <f>_xlfn.CEILING.MATH(VLOOKUP(C281,'New voters'!A:D,4,0))</f>
        <v>3444</v>
      </c>
      <c r="Q281">
        <f t="shared" si="8"/>
        <v>502</v>
      </c>
      <c r="R281">
        <f>R280*0.2</f>
        <v>699.2</v>
      </c>
      <c r="S281">
        <v>164641</v>
      </c>
    </row>
    <row r="282" spans="1:19" x14ac:dyDescent="0.3">
      <c r="A282" t="s">
        <v>13</v>
      </c>
      <c r="B282">
        <v>82</v>
      </c>
      <c r="C282" t="s">
        <v>116</v>
      </c>
      <c r="D282" t="str">
        <f>VLOOKUP(C282,[1]Sheet2!$A$4:$B$143,2,0)</f>
        <v>Ernakulam</v>
      </c>
      <c r="E282" s="3">
        <v>4</v>
      </c>
      <c r="F282" t="s">
        <v>459</v>
      </c>
      <c r="G282" t="s">
        <v>15</v>
      </c>
      <c r="H282">
        <v>69</v>
      </c>
      <c r="I282" t="s">
        <v>8</v>
      </c>
      <c r="J282" t="s">
        <v>107</v>
      </c>
      <c r="K282" t="str">
        <f>VLOOKUP(J282,Alliance!$A$2:$B$30,2,0)</f>
        <v>Others</v>
      </c>
      <c r="L282">
        <v>10550</v>
      </c>
      <c r="M282">
        <v>84</v>
      </c>
      <c r="N282">
        <v>10634</v>
      </c>
      <c r="O282">
        <v>9.6600000000000005E-2</v>
      </c>
      <c r="P282">
        <f>_xlfn.CEILING.MATH(VLOOKUP(C282,'New voters'!A:D,4,0))</f>
        <v>3444</v>
      </c>
      <c r="Q282">
        <f t="shared" si="8"/>
        <v>333</v>
      </c>
      <c r="R282">
        <f t="shared" si="9"/>
        <v>0</v>
      </c>
      <c r="S282">
        <v>164641</v>
      </c>
    </row>
    <row r="283" spans="1:19" x14ac:dyDescent="0.3">
      <c r="A283" t="s">
        <v>13</v>
      </c>
      <c r="B283">
        <v>83</v>
      </c>
      <c r="C283" t="s">
        <v>117</v>
      </c>
      <c r="D283" t="str">
        <f>VLOOKUP(C283,[1]Sheet2!$A$4:$B$143,2,0)</f>
        <v>Ernakulam</v>
      </c>
      <c r="E283" s="3">
        <v>1</v>
      </c>
      <c r="F283" t="s">
        <v>460</v>
      </c>
      <c r="G283" t="s">
        <v>15</v>
      </c>
      <c r="H283">
        <v>70</v>
      </c>
      <c r="I283" t="s">
        <v>8</v>
      </c>
      <c r="J283" t="s">
        <v>25</v>
      </c>
      <c r="K283" t="str">
        <f>VLOOKUP(J283,Alliance!$A$2:$B$30,2,0)</f>
        <v>UDF</v>
      </c>
      <c r="L283">
        <v>58707</v>
      </c>
      <c r="M283">
        <v>1132</v>
      </c>
      <c r="N283">
        <v>59839</v>
      </c>
      <c r="O283">
        <v>0.43819999999999998</v>
      </c>
      <c r="P283">
        <f>_xlfn.CEILING.MATH(VLOOKUP(C283,'New voters'!A:D,4,0))</f>
        <v>4060</v>
      </c>
      <c r="Q283">
        <f t="shared" si="8"/>
        <v>1780</v>
      </c>
      <c r="R283">
        <f>R284*0.8</f>
        <v>3640.8</v>
      </c>
      <c r="S283">
        <v>194113</v>
      </c>
    </row>
    <row r="284" spans="1:19" s="6" customFormat="1" x14ac:dyDescent="0.3">
      <c r="A284" s="6" t="s">
        <v>13</v>
      </c>
      <c r="B284" s="6">
        <v>83</v>
      </c>
      <c r="C284" s="6" t="s">
        <v>117</v>
      </c>
      <c r="D284" s="6" t="str">
        <f>VLOOKUP(C284,[1]Sheet2!$A$4:$B$143,2,0)</f>
        <v>Ernakulam</v>
      </c>
      <c r="E284" s="22">
        <v>2</v>
      </c>
      <c r="F284" s="6" t="s">
        <v>461</v>
      </c>
      <c r="G284" s="6" t="s">
        <v>15</v>
      </c>
      <c r="H284" s="6">
        <v>47</v>
      </c>
      <c r="I284" s="6" t="s">
        <v>8</v>
      </c>
      <c r="J284" s="6" t="s">
        <v>20</v>
      </c>
      <c r="K284" s="6" t="s">
        <v>178</v>
      </c>
      <c r="L284" s="6">
        <v>44894</v>
      </c>
      <c r="M284" s="6">
        <v>616</v>
      </c>
      <c r="N284" s="6">
        <v>45510</v>
      </c>
      <c r="O284" s="6">
        <v>0.3332</v>
      </c>
      <c r="P284" s="6">
        <f>_xlfn.CEILING.MATH(VLOOKUP(C284,'New voters'!A:D,4,0))</f>
        <v>4060</v>
      </c>
      <c r="Q284" s="6">
        <f t="shared" si="8"/>
        <v>1353</v>
      </c>
      <c r="R284" s="26">
        <f t="shared" si="9"/>
        <v>4551</v>
      </c>
      <c r="S284" s="6">
        <v>194113</v>
      </c>
    </row>
    <row r="285" spans="1:19" x14ac:dyDescent="0.3">
      <c r="A285" t="s">
        <v>13</v>
      </c>
      <c r="B285">
        <v>83</v>
      </c>
      <c r="C285" t="s">
        <v>117</v>
      </c>
      <c r="D285" t="str">
        <f>VLOOKUP(C285,[1]Sheet2!$A$4:$B$143,2,0)</f>
        <v>Ernakulam</v>
      </c>
      <c r="E285" s="3">
        <v>3</v>
      </c>
      <c r="F285" t="s">
        <v>462</v>
      </c>
      <c r="G285" t="s">
        <v>15</v>
      </c>
      <c r="H285">
        <v>50</v>
      </c>
      <c r="I285" t="s">
        <v>8</v>
      </c>
      <c r="J285" t="s">
        <v>17</v>
      </c>
      <c r="K285" t="str">
        <f>VLOOKUP(J285,Alliance!$A$2:$B$30,2,0)</f>
        <v>NDA</v>
      </c>
      <c r="L285">
        <v>15218</v>
      </c>
      <c r="M285">
        <v>265</v>
      </c>
      <c r="N285">
        <v>15483</v>
      </c>
      <c r="O285">
        <v>0.1134</v>
      </c>
      <c r="P285">
        <f>_xlfn.CEILING.MATH(VLOOKUP(C285,'New voters'!A:D,4,0))</f>
        <v>4060</v>
      </c>
      <c r="Q285">
        <f t="shared" si="8"/>
        <v>461</v>
      </c>
      <c r="R285">
        <f>R284*0.2</f>
        <v>910.2</v>
      </c>
      <c r="S285">
        <v>194113</v>
      </c>
    </row>
    <row r="286" spans="1:19" x14ac:dyDescent="0.3">
      <c r="A286" t="s">
        <v>13</v>
      </c>
      <c r="B286">
        <v>83</v>
      </c>
      <c r="C286" t="s">
        <v>117</v>
      </c>
      <c r="D286" t="str">
        <f>VLOOKUP(C286,[1]Sheet2!$A$4:$B$143,2,0)</f>
        <v>Ernakulam</v>
      </c>
      <c r="E286" s="3">
        <v>4</v>
      </c>
      <c r="F286" t="s">
        <v>463</v>
      </c>
      <c r="G286" t="s">
        <v>15</v>
      </c>
      <c r="H286">
        <v>44</v>
      </c>
      <c r="I286" t="s">
        <v>8</v>
      </c>
      <c r="J286" t="s">
        <v>107</v>
      </c>
      <c r="K286" t="str">
        <f>VLOOKUP(J286,Alliance!$A$2:$B$30,2,0)</f>
        <v>Others</v>
      </c>
      <c r="L286">
        <v>13773</v>
      </c>
      <c r="M286">
        <v>124</v>
      </c>
      <c r="N286">
        <v>13897</v>
      </c>
      <c r="O286">
        <v>0.1018</v>
      </c>
      <c r="P286">
        <f>_xlfn.CEILING.MATH(VLOOKUP(C286,'New voters'!A:D,4,0))</f>
        <v>4060</v>
      </c>
      <c r="Q286">
        <f t="shared" si="8"/>
        <v>414</v>
      </c>
      <c r="R286">
        <f t="shared" si="9"/>
        <v>0</v>
      </c>
      <c r="S286">
        <v>194113</v>
      </c>
    </row>
    <row r="287" spans="1:19" x14ac:dyDescent="0.3">
      <c r="A287" t="s">
        <v>13</v>
      </c>
      <c r="B287">
        <v>84</v>
      </c>
      <c r="C287" t="s">
        <v>655</v>
      </c>
      <c r="D287" t="str">
        <f>VLOOKUP(C287,[1]Sheet2!$A$4:$B$143,2,0)</f>
        <v>Ernakulam</v>
      </c>
      <c r="E287" s="3">
        <v>1</v>
      </c>
      <c r="F287" t="s">
        <v>464</v>
      </c>
      <c r="G287" t="s">
        <v>15</v>
      </c>
      <c r="H287">
        <v>45</v>
      </c>
      <c r="I287" t="s">
        <v>19</v>
      </c>
      <c r="J287" t="s">
        <v>18</v>
      </c>
      <c r="K287" t="str">
        <f>VLOOKUP(J287,Alliance!$A$2:$B$30,2,0)</f>
        <v>LDF</v>
      </c>
      <c r="L287">
        <v>51180</v>
      </c>
      <c r="M287">
        <v>1171</v>
      </c>
      <c r="N287">
        <v>52351</v>
      </c>
      <c r="O287">
        <v>0.33789999999999998</v>
      </c>
      <c r="P287">
        <f>_xlfn.CEILING.MATH(VLOOKUP(C287,'New voters'!A:D,4,0))</f>
        <v>3928</v>
      </c>
      <c r="Q287">
        <f t="shared" si="8"/>
        <v>1328</v>
      </c>
      <c r="R287" s="20">
        <f t="shared" si="9"/>
        <v>5235.1000000000004</v>
      </c>
      <c r="S287">
        <v>187820</v>
      </c>
    </row>
    <row r="288" spans="1:19" x14ac:dyDescent="0.3">
      <c r="A288" t="s">
        <v>13</v>
      </c>
      <c r="B288">
        <v>84</v>
      </c>
      <c r="C288" t="s">
        <v>655</v>
      </c>
      <c r="D288" t="str">
        <f>VLOOKUP(C288,[1]Sheet2!$A$4:$B$143,2,0)</f>
        <v>Ernakulam</v>
      </c>
      <c r="E288" s="3">
        <v>2</v>
      </c>
      <c r="F288" t="s">
        <v>465</v>
      </c>
      <c r="G288" t="s">
        <v>15</v>
      </c>
      <c r="H288">
        <v>51</v>
      </c>
      <c r="I288" t="s">
        <v>19</v>
      </c>
      <c r="J288" t="s">
        <v>25</v>
      </c>
      <c r="K288" t="str">
        <f>VLOOKUP(J288,Alliance!$A$2:$B$30,2,0)</f>
        <v>UDF</v>
      </c>
      <c r="L288">
        <v>48463</v>
      </c>
      <c r="M288">
        <v>1173</v>
      </c>
      <c r="N288">
        <v>49636</v>
      </c>
      <c r="O288">
        <v>0.32040000000000002</v>
      </c>
      <c r="P288">
        <f>_xlfn.CEILING.MATH(VLOOKUP(C288,'New voters'!A:D,4,0))</f>
        <v>3928</v>
      </c>
      <c r="Q288">
        <f t="shared" si="8"/>
        <v>1259</v>
      </c>
      <c r="R288">
        <f>R287*0.8</f>
        <v>4188.0800000000008</v>
      </c>
      <c r="S288">
        <v>187820</v>
      </c>
    </row>
    <row r="289" spans="1:19" x14ac:dyDescent="0.3">
      <c r="A289" t="s">
        <v>13</v>
      </c>
      <c r="B289">
        <v>84</v>
      </c>
      <c r="C289" t="s">
        <v>655</v>
      </c>
      <c r="D289" t="str">
        <f>VLOOKUP(C289,[1]Sheet2!$A$4:$B$143,2,0)</f>
        <v>Ernakulam</v>
      </c>
      <c r="E289" s="3">
        <v>3</v>
      </c>
      <c r="F289" t="s">
        <v>466</v>
      </c>
      <c r="G289" t="s">
        <v>15</v>
      </c>
      <c r="H289">
        <v>37</v>
      </c>
      <c r="I289" t="s">
        <v>19</v>
      </c>
      <c r="J289" t="s">
        <v>107</v>
      </c>
      <c r="K289" t="str">
        <f>VLOOKUP(J289,Alliance!$A$2:$B$30,2,0)</f>
        <v>Others</v>
      </c>
      <c r="L289">
        <v>41890</v>
      </c>
      <c r="M289">
        <v>811</v>
      </c>
      <c r="N289">
        <v>42701</v>
      </c>
      <c r="O289">
        <v>0.27560000000000001</v>
      </c>
      <c r="P289">
        <f>_xlfn.CEILING.MATH(VLOOKUP(C289,'New voters'!A:D,4,0))</f>
        <v>3928</v>
      </c>
      <c r="Q289">
        <f t="shared" si="8"/>
        <v>1083</v>
      </c>
      <c r="R289">
        <f t="shared" si="9"/>
        <v>0</v>
      </c>
      <c r="S289">
        <v>187820</v>
      </c>
    </row>
    <row r="290" spans="1:19" x14ac:dyDescent="0.3">
      <c r="A290" t="s">
        <v>13</v>
      </c>
      <c r="B290">
        <v>84</v>
      </c>
      <c r="C290" t="s">
        <v>655</v>
      </c>
      <c r="D290" t="str">
        <f>VLOOKUP(C290,[1]Sheet2!$A$4:$B$143,2,0)</f>
        <v>Ernakulam</v>
      </c>
      <c r="E290" s="3">
        <v>4</v>
      </c>
      <c r="F290" t="s">
        <v>467</v>
      </c>
      <c r="G290" t="s">
        <v>30</v>
      </c>
      <c r="H290">
        <v>44</v>
      </c>
      <c r="I290" t="s">
        <v>19</v>
      </c>
      <c r="J290" t="s">
        <v>17</v>
      </c>
      <c r="K290" t="str">
        <f>VLOOKUP(J290,Alliance!$A$2:$B$30,2,0)</f>
        <v>NDA</v>
      </c>
      <c r="L290">
        <v>7056</v>
      </c>
      <c r="M290">
        <v>162</v>
      </c>
      <c r="N290">
        <v>7218</v>
      </c>
      <c r="O290">
        <v>4.6600000000000003E-2</v>
      </c>
      <c r="P290">
        <f>_xlfn.CEILING.MATH(VLOOKUP(C290,'New voters'!A:D,4,0))</f>
        <v>3928</v>
      </c>
      <c r="Q290">
        <f t="shared" si="8"/>
        <v>184</v>
      </c>
      <c r="R290">
        <f>R287*0.2</f>
        <v>1047.0200000000002</v>
      </c>
      <c r="S290">
        <v>187820</v>
      </c>
    </row>
    <row r="291" spans="1:19" x14ac:dyDescent="0.3">
      <c r="A291" t="s">
        <v>13</v>
      </c>
      <c r="B291">
        <v>85</v>
      </c>
      <c r="C291" t="s">
        <v>118</v>
      </c>
      <c r="D291" t="str">
        <f>VLOOKUP(C291,[1]Sheet2!$A$4:$B$143,2,0)</f>
        <v>Ernakulam</v>
      </c>
      <c r="E291" s="3">
        <v>1</v>
      </c>
      <c r="F291" t="s">
        <v>468</v>
      </c>
      <c r="G291" t="s">
        <v>15</v>
      </c>
      <c r="H291">
        <v>43</v>
      </c>
      <c r="I291" t="s">
        <v>8</v>
      </c>
      <c r="J291" t="s">
        <v>119</v>
      </c>
      <c r="K291" t="str">
        <f>VLOOKUP(J291,Alliance!$A$2:$B$30,2,0)</f>
        <v>UDF</v>
      </c>
      <c r="L291">
        <v>82436</v>
      </c>
      <c r="M291">
        <v>2620</v>
      </c>
      <c r="N291">
        <v>85056</v>
      </c>
      <c r="O291">
        <v>0.53799999999999992</v>
      </c>
      <c r="P291">
        <f>_xlfn.CEILING.MATH(VLOOKUP(C291,'New voters'!A:D,4,0))</f>
        <v>4435</v>
      </c>
      <c r="Q291">
        <f t="shared" si="8"/>
        <v>2387</v>
      </c>
      <c r="R291">
        <f>R292*0.8</f>
        <v>4775.3600000000006</v>
      </c>
      <c r="S291">
        <v>212068</v>
      </c>
    </row>
    <row r="292" spans="1:19" x14ac:dyDescent="0.3">
      <c r="A292" t="s">
        <v>13</v>
      </c>
      <c r="B292">
        <v>85</v>
      </c>
      <c r="C292" t="s">
        <v>118</v>
      </c>
      <c r="D292" t="str">
        <f>VLOOKUP(C292,[1]Sheet2!$A$4:$B$143,2,0)</f>
        <v>Ernakulam</v>
      </c>
      <c r="E292" s="3">
        <v>2</v>
      </c>
      <c r="F292" t="s">
        <v>469</v>
      </c>
      <c r="G292" t="s">
        <v>30</v>
      </c>
      <c r="H292">
        <v>49</v>
      </c>
      <c r="I292" t="s">
        <v>8</v>
      </c>
      <c r="J292" t="s">
        <v>38</v>
      </c>
      <c r="K292" t="str">
        <f>VLOOKUP(J292,Alliance!$A$2:$B$30,2,0)</f>
        <v>LDF</v>
      </c>
      <c r="L292">
        <v>58041</v>
      </c>
      <c r="M292">
        <v>1651</v>
      </c>
      <c r="N292">
        <v>59692</v>
      </c>
      <c r="O292">
        <v>0.37759999999999999</v>
      </c>
      <c r="P292">
        <f>_xlfn.CEILING.MATH(VLOOKUP(C292,'New voters'!A:D,4,0))</f>
        <v>4435</v>
      </c>
      <c r="Q292">
        <f t="shared" si="8"/>
        <v>1675</v>
      </c>
      <c r="R292" s="20">
        <f t="shared" si="9"/>
        <v>5969.2000000000007</v>
      </c>
      <c r="S292">
        <v>212068</v>
      </c>
    </row>
    <row r="293" spans="1:19" x14ac:dyDescent="0.3">
      <c r="A293" t="s">
        <v>13</v>
      </c>
      <c r="B293">
        <v>85</v>
      </c>
      <c r="C293" t="s">
        <v>118</v>
      </c>
      <c r="D293" t="str">
        <f>VLOOKUP(C293,[1]Sheet2!$A$4:$B$143,2,0)</f>
        <v>Ernakulam</v>
      </c>
      <c r="E293" s="3">
        <v>3</v>
      </c>
      <c r="F293" t="s">
        <v>470</v>
      </c>
      <c r="G293" t="s">
        <v>15</v>
      </c>
      <c r="H293">
        <v>41</v>
      </c>
      <c r="I293" t="s">
        <v>8</v>
      </c>
      <c r="J293" t="s">
        <v>17</v>
      </c>
      <c r="K293" t="str">
        <f>VLOOKUP(J293,Alliance!$A$2:$B$30,2,0)</f>
        <v>NDA</v>
      </c>
      <c r="L293">
        <v>10782</v>
      </c>
      <c r="M293">
        <v>239</v>
      </c>
      <c r="N293">
        <v>11021</v>
      </c>
      <c r="O293">
        <v>6.9699999999999998E-2</v>
      </c>
      <c r="P293">
        <f>_xlfn.CEILING.MATH(VLOOKUP(C293,'New voters'!A:D,4,0))</f>
        <v>4435</v>
      </c>
      <c r="Q293">
        <f t="shared" si="8"/>
        <v>310</v>
      </c>
      <c r="R293">
        <f>R292*0.2</f>
        <v>1193.8400000000001</v>
      </c>
      <c r="S293">
        <v>212068</v>
      </c>
    </row>
    <row r="294" spans="1:19" x14ac:dyDescent="0.3">
      <c r="A294" t="s">
        <v>13</v>
      </c>
      <c r="B294">
        <v>86</v>
      </c>
      <c r="C294" t="s">
        <v>120</v>
      </c>
      <c r="D294" t="str">
        <f>VLOOKUP(C294,[1]Sheet2!$A$4:$B$143,2,0)</f>
        <v>Ernakulam</v>
      </c>
      <c r="E294" s="3">
        <v>1</v>
      </c>
      <c r="F294" t="s">
        <v>471</v>
      </c>
      <c r="G294" t="s">
        <v>15</v>
      </c>
      <c r="H294">
        <v>43</v>
      </c>
      <c r="I294" t="s">
        <v>8</v>
      </c>
      <c r="J294" t="s">
        <v>25</v>
      </c>
      <c r="K294" t="str">
        <f>VLOOKUP(J294,Alliance!$A$2:$B$30,2,0)</f>
        <v>UDF</v>
      </c>
      <c r="L294">
        <v>62417</v>
      </c>
      <c r="M294">
        <v>2008</v>
      </c>
      <c r="N294">
        <v>64425</v>
      </c>
      <c r="O294">
        <v>0.44630000000000003</v>
      </c>
      <c r="P294">
        <f>_xlfn.CEILING.MATH(VLOOKUP(C294,'New voters'!A:D,4,0))</f>
        <v>4000</v>
      </c>
      <c r="Q294">
        <f t="shared" si="8"/>
        <v>1786</v>
      </c>
      <c r="R294">
        <f>R295*0.8</f>
        <v>4661.1200000000008</v>
      </c>
      <c r="S294">
        <v>191222</v>
      </c>
    </row>
    <row r="295" spans="1:19" x14ac:dyDescent="0.3">
      <c r="A295" t="s">
        <v>13</v>
      </c>
      <c r="B295">
        <v>86</v>
      </c>
      <c r="C295" t="s">
        <v>120</v>
      </c>
      <c r="D295" t="str">
        <f>VLOOKUP(C295,[1]Sheet2!$A$4:$B$143,2,0)</f>
        <v>Ernakulam</v>
      </c>
      <c r="E295" s="3">
        <v>2</v>
      </c>
      <c r="F295" t="s">
        <v>472</v>
      </c>
      <c r="G295" t="s">
        <v>15</v>
      </c>
      <c r="H295">
        <v>45</v>
      </c>
      <c r="I295" t="s">
        <v>8</v>
      </c>
      <c r="J295" t="s">
        <v>28</v>
      </c>
      <c r="K295" t="str">
        <f>VLOOKUP(J295,Alliance!$A$2:$B$30,2,0)</f>
        <v>LDF</v>
      </c>
      <c r="L295">
        <v>56949</v>
      </c>
      <c r="M295">
        <v>1315</v>
      </c>
      <c r="N295">
        <v>58264</v>
      </c>
      <c r="O295">
        <v>0.40360000000000001</v>
      </c>
      <c r="P295">
        <f>_xlfn.CEILING.MATH(VLOOKUP(C295,'New voters'!A:D,4,0))</f>
        <v>4000</v>
      </c>
      <c r="Q295">
        <f t="shared" si="8"/>
        <v>1615</v>
      </c>
      <c r="R295" s="20">
        <f t="shared" si="9"/>
        <v>5826.4000000000005</v>
      </c>
      <c r="S295">
        <v>191222</v>
      </c>
    </row>
    <row r="296" spans="1:19" x14ac:dyDescent="0.3">
      <c r="A296" t="s">
        <v>13</v>
      </c>
      <c r="B296">
        <v>86</v>
      </c>
      <c r="C296" t="s">
        <v>120</v>
      </c>
      <c r="D296" t="str">
        <f>VLOOKUP(C296,[1]Sheet2!$A$4:$B$143,2,0)</f>
        <v>Ernakulam</v>
      </c>
      <c r="E296" s="3">
        <v>3</v>
      </c>
      <c r="F296" t="s">
        <v>473</v>
      </c>
      <c r="G296" t="s">
        <v>15</v>
      </c>
      <c r="H296">
        <v>42</v>
      </c>
      <c r="I296" t="s">
        <v>8</v>
      </c>
      <c r="J296" t="s">
        <v>107</v>
      </c>
      <c r="K296" t="str">
        <f>VLOOKUP(J296,Alliance!$A$2:$B$30,2,0)</f>
        <v>Others</v>
      </c>
      <c r="L296">
        <v>13308</v>
      </c>
      <c r="M296">
        <v>227</v>
      </c>
      <c r="N296">
        <v>13535</v>
      </c>
      <c r="O296">
        <v>9.3800000000000008E-2</v>
      </c>
      <c r="P296">
        <f>_xlfn.CEILING.MATH(VLOOKUP(C296,'New voters'!A:D,4,0))</f>
        <v>4000</v>
      </c>
      <c r="Q296">
        <f t="shared" si="8"/>
        <v>376</v>
      </c>
      <c r="R296">
        <f t="shared" si="9"/>
        <v>0</v>
      </c>
      <c r="S296">
        <v>191222</v>
      </c>
    </row>
    <row r="297" spans="1:19" x14ac:dyDescent="0.3">
      <c r="A297" t="s">
        <v>13</v>
      </c>
      <c r="B297">
        <v>86</v>
      </c>
      <c r="C297" t="s">
        <v>120</v>
      </c>
      <c r="D297" t="str">
        <f>VLOOKUP(C297,[1]Sheet2!$A$4:$B$143,2,0)</f>
        <v>Ernakulam</v>
      </c>
      <c r="E297" s="3">
        <v>4</v>
      </c>
      <c r="F297" t="s">
        <v>474</v>
      </c>
      <c r="G297" t="s">
        <v>15</v>
      </c>
      <c r="H297">
        <v>47</v>
      </c>
      <c r="I297" t="s">
        <v>8</v>
      </c>
      <c r="J297" t="s">
        <v>17</v>
      </c>
      <c r="K297" t="str">
        <f>VLOOKUP(J297,Alliance!$A$2:$B$30,2,0)</f>
        <v>NDA</v>
      </c>
      <c r="L297">
        <v>7335</v>
      </c>
      <c r="M297">
        <v>192</v>
      </c>
      <c r="N297">
        <v>7527</v>
      </c>
      <c r="O297">
        <v>5.21E-2</v>
      </c>
      <c r="P297">
        <f>_xlfn.CEILING.MATH(VLOOKUP(C297,'New voters'!A:D,4,0))</f>
        <v>4000</v>
      </c>
      <c r="Q297">
        <f t="shared" si="8"/>
        <v>209</v>
      </c>
      <c r="R297">
        <f>R295*0.2</f>
        <v>1165.2800000000002</v>
      </c>
      <c r="S297">
        <v>191222</v>
      </c>
    </row>
    <row r="298" spans="1:19" x14ac:dyDescent="0.3">
      <c r="A298" t="s">
        <v>13</v>
      </c>
      <c r="B298">
        <v>87</v>
      </c>
      <c r="C298" t="s">
        <v>121</v>
      </c>
      <c r="D298" t="str">
        <f>VLOOKUP(C298,[1]Sheet2!$A$4:$B$143,2,0)</f>
        <v>Ernakulam</v>
      </c>
      <c r="E298" s="3">
        <v>1</v>
      </c>
      <c r="F298" t="s">
        <v>475</v>
      </c>
      <c r="G298" t="s">
        <v>15</v>
      </c>
      <c r="H298">
        <v>38</v>
      </c>
      <c r="I298" t="s">
        <v>8</v>
      </c>
      <c r="J298" t="s">
        <v>18</v>
      </c>
      <c r="K298" t="str">
        <f>VLOOKUP(J298,Alliance!$A$2:$B$30,2,0)</f>
        <v>LDF</v>
      </c>
      <c r="L298">
        <v>62425</v>
      </c>
      <c r="M298">
        <v>1809</v>
      </c>
      <c r="N298">
        <v>64234</v>
      </c>
      <c r="O298">
        <v>0.46990000000000004</v>
      </c>
      <c r="P298">
        <f>_xlfn.CEILING.MATH(VLOOKUP(C298,'New voters'!A:D,4,0))</f>
        <v>3613</v>
      </c>
      <c r="Q298">
        <f t="shared" si="8"/>
        <v>1698</v>
      </c>
      <c r="R298" s="20">
        <f t="shared" si="9"/>
        <v>6423.4000000000005</v>
      </c>
      <c r="S298">
        <v>172763</v>
      </c>
    </row>
    <row r="299" spans="1:19" x14ac:dyDescent="0.3">
      <c r="A299" t="s">
        <v>13</v>
      </c>
      <c r="B299">
        <v>87</v>
      </c>
      <c r="C299" t="s">
        <v>121</v>
      </c>
      <c r="D299" t="str">
        <f>VLOOKUP(C299,[1]Sheet2!$A$4:$B$143,2,0)</f>
        <v>Ernakulam</v>
      </c>
      <c r="E299" s="3">
        <v>2</v>
      </c>
      <c r="F299" t="s">
        <v>476</v>
      </c>
      <c r="G299" t="s">
        <v>15</v>
      </c>
      <c r="H299">
        <v>55</v>
      </c>
      <c r="I299" t="s">
        <v>8</v>
      </c>
      <c r="J299" t="s">
        <v>32</v>
      </c>
      <c r="K299" t="str">
        <f>VLOOKUP(J299,Alliance!$A$2:$B$30,2,0)</f>
        <v>UDF</v>
      </c>
      <c r="L299">
        <v>55868</v>
      </c>
      <c r="M299">
        <v>1761</v>
      </c>
      <c r="N299">
        <v>57629</v>
      </c>
      <c r="O299">
        <v>0.42159999999999997</v>
      </c>
      <c r="P299">
        <f>_xlfn.CEILING.MATH(VLOOKUP(C299,'New voters'!A:D,4,0))</f>
        <v>3613</v>
      </c>
      <c r="Q299">
        <f t="shared" si="8"/>
        <v>1524</v>
      </c>
      <c r="R299">
        <f>R298*0.8</f>
        <v>5138.7200000000012</v>
      </c>
      <c r="S299">
        <v>172763</v>
      </c>
    </row>
    <row r="300" spans="1:19" x14ac:dyDescent="0.3">
      <c r="A300" t="s">
        <v>13</v>
      </c>
      <c r="B300">
        <v>87</v>
      </c>
      <c r="C300" t="s">
        <v>121</v>
      </c>
      <c r="D300" t="str">
        <f>VLOOKUP(C300,[1]Sheet2!$A$4:$B$143,2,0)</f>
        <v>Ernakulam</v>
      </c>
      <c r="E300" s="3">
        <v>3</v>
      </c>
      <c r="F300" t="s">
        <v>477</v>
      </c>
      <c r="G300" t="s">
        <v>15</v>
      </c>
      <c r="H300">
        <v>52</v>
      </c>
      <c r="I300" t="s">
        <v>8</v>
      </c>
      <c r="J300" t="s">
        <v>107</v>
      </c>
      <c r="K300" t="str">
        <f>VLOOKUP(J300,Alliance!$A$2:$B$30,2,0)</f>
        <v>Others</v>
      </c>
      <c r="L300">
        <v>7795</v>
      </c>
      <c r="M300">
        <v>183</v>
      </c>
      <c r="N300">
        <v>7978</v>
      </c>
      <c r="O300">
        <v>5.8400000000000001E-2</v>
      </c>
      <c r="P300">
        <f>_xlfn.CEILING.MATH(VLOOKUP(C300,'New voters'!A:D,4,0))</f>
        <v>3613</v>
      </c>
      <c r="Q300">
        <f t="shared" si="8"/>
        <v>211</v>
      </c>
      <c r="R300">
        <f t="shared" si="9"/>
        <v>0</v>
      </c>
      <c r="S300">
        <v>172763</v>
      </c>
    </row>
    <row r="301" spans="1:19" x14ac:dyDescent="0.3">
      <c r="A301" t="s">
        <v>13</v>
      </c>
      <c r="B301">
        <v>87</v>
      </c>
      <c r="C301" t="s">
        <v>121</v>
      </c>
      <c r="D301" t="str">
        <f>VLOOKUP(C301,[1]Sheet2!$A$4:$B$143,2,0)</f>
        <v>Ernakulam</v>
      </c>
      <c r="E301" s="3">
        <v>4</v>
      </c>
      <c r="F301" t="s">
        <v>478</v>
      </c>
      <c r="G301" t="s">
        <v>15</v>
      </c>
      <c r="H301">
        <v>47</v>
      </c>
      <c r="I301" t="s">
        <v>8</v>
      </c>
      <c r="J301" t="s">
        <v>80</v>
      </c>
      <c r="K301" t="str">
        <f>VLOOKUP(J301,Alliance!$A$2:$B$30,2,0)</f>
        <v>NDA</v>
      </c>
      <c r="L301">
        <v>4532</v>
      </c>
      <c r="M301">
        <v>106</v>
      </c>
      <c r="N301">
        <v>4638</v>
      </c>
      <c r="O301">
        <v>3.39E-2</v>
      </c>
      <c r="P301">
        <f>_xlfn.CEILING.MATH(VLOOKUP(C301,'New voters'!A:D,4,0))</f>
        <v>3613</v>
      </c>
      <c r="Q301">
        <f t="shared" si="8"/>
        <v>123</v>
      </c>
      <c r="R301">
        <f>R298*0.2</f>
        <v>1284.6800000000003</v>
      </c>
      <c r="S301">
        <v>172763</v>
      </c>
    </row>
    <row r="302" spans="1:19" x14ac:dyDescent="0.3">
      <c r="A302" t="s">
        <v>13</v>
      </c>
      <c r="B302">
        <v>88</v>
      </c>
      <c r="C302" t="s">
        <v>656</v>
      </c>
      <c r="D302" t="str">
        <f>VLOOKUP(C302,[1]Sheet2!$A$4:$B$143,2,0)</f>
        <v>Idukki</v>
      </c>
      <c r="E302" s="3">
        <v>1</v>
      </c>
      <c r="F302" t="s">
        <v>479</v>
      </c>
      <c r="G302" t="s">
        <v>15</v>
      </c>
      <c r="H302">
        <v>35</v>
      </c>
      <c r="I302" t="s">
        <v>19</v>
      </c>
      <c r="J302" t="s">
        <v>18</v>
      </c>
      <c r="K302" t="str">
        <f>VLOOKUP(J302,Alliance!$A$2:$B$30,2,0)</f>
        <v>LDF</v>
      </c>
      <c r="L302">
        <v>58183</v>
      </c>
      <c r="M302">
        <v>866</v>
      </c>
      <c r="N302">
        <v>59049</v>
      </c>
      <c r="O302">
        <v>0.51</v>
      </c>
      <c r="P302">
        <f>_xlfn.CEILING.MATH(VLOOKUP(C302,'New voters'!A:D,4,0))</f>
        <v>3543</v>
      </c>
      <c r="Q302">
        <f t="shared" si="8"/>
        <v>1807</v>
      </c>
      <c r="R302" s="20">
        <f t="shared" si="9"/>
        <v>5904.9000000000005</v>
      </c>
      <c r="S302">
        <v>169400</v>
      </c>
    </row>
    <row r="303" spans="1:19" x14ac:dyDescent="0.3">
      <c r="A303" t="s">
        <v>13</v>
      </c>
      <c r="B303">
        <v>88</v>
      </c>
      <c r="C303" t="s">
        <v>656</v>
      </c>
      <c r="D303" t="str">
        <f>VLOOKUP(C303,[1]Sheet2!$A$4:$B$143,2,0)</f>
        <v>Idukki</v>
      </c>
      <c r="E303" s="3">
        <v>2</v>
      </c>
      <c r="F303" t="s">
        <v>480</v>
      </c>
      <c r="G303" t="s">
        <v>15</v>
      </c>
      <c r="H303">
        <v>63</v>
      </c>
      <c r="I303" t="s">
        <v>19</v>
      </c>
      <c r="J303" t="s">
        <v>25</v>
      </c>
      <c r="K303" t="str">
        <f>VLOOKUP(J303,Alliance!$A$2:$B$30,2,0)</f>
        <v>UDF</v>
      </c>
      <c r="L303">
        <v>50421</v>
      </c>
      <c r="M303">
        <v>780</v>
      </c>
      <c r="N303">
        <v>51201</v>
      </c>
      <c r="O303">
        <v>0.44219999999999998</v>
      </c>
      <c r="P303">
        <f>_xlfn.CEILING.MATH(VLOOKUP(C303,'New voters'!A:D,4,0))</f>
        <v>3543</v>
      </c>
      <c r="Q303">
        <f t="shared" si="8"/>
        <v>1567</v>
      </c>
      <c r="R303">
        <f>R302*0.8</f>
        <v>4723.920000000001</v>
      </c>
      <c r="S303">
        <v>169400</v>
      </c>
    </row>
    <row r="304" spans="1:19" x14ac:dyDescent="0.3">
      <c r="A304" t="s">
        <v>13</v>
      </c>
      <c r="B304">
        <v>88</v>
      </c>
      <c r="C304" t="s">
        <v>656</v>
      </c>
      <c r="D304" t="str">
        <f>VLOOKUP(C304,[1]Sheet2!$A$4:$B$143,2,0)</f>
        <v>Idukki</v>
      </c>
      <c r="E304" s="3">
        <v>3</v>
      </c>
      <c r="F304" t="s">
        <v>481</v>
      </c>
      <c r="G304" t="s">
        <v>15</v>
      </c>
      <c r="H304">
        <v>49</v>
      </c>
      <c r="I304" t="s">
        <v>19</v>
      </c>
      <c r="J304" t="s">
        <v>20</v>
      </c>
      <c r="K304" s="8" t="s">
        <v>176</v>
      </c>
      <c r="L304">
        <v>4675</v>
      </c>
      <c r="M304">
        <v>42</v>
      </c>
      <c r="N304">
        <v>4717</v>
      </c>
      <c r="O304">
        <v>4.07E-2</v>
      </c>
      <c r="P304">
        <f>_xlfn.CEILING.MATH(VLOOKUP(C304,'New voters'!A:D,4,0))</f>
        <v>3543</v>
      </c>
      <c r="Q304">
        <f t="shared" si="8"/>
        <v>145</v>
      </c>
      <c r="R304">
        <f>R302*0.2</f>
        <v>1180.9800000000002</v>
      </c>
      <c r="S304">
        <v>169400</v>
      </c>
    </row>
    <row r="305" spans="1:19" x14ac:dyDescent="0.3">
      <c r="A305" t="s">
        <v>13</v>
      </c>
      <c r="B305">
        <v>89</v>
      </c>
      <c r="C305" t="s">
        <v>122</v>
      </c>
      <c r="D305" t="str">
        <f>VLOOKUP(C305,[1]Sheet2!$A$4:$B$143,2,0)</f>
        <v>Idukki</v>
      </c>
      <c r="E305" s="3">
        <v>1</v>
      </c>
      <c r="F305" t="s">
        <v>482</v>
      </c>
      <c r="G305" t="s">
        <v>15</v>
      </c>
      <c r="H305">
        <v>76</v>
      </c>
      <c r="I305" t="s">
        <v>8</v>
      </c>
      <c r="J305" t="s">
        <v>18</v>
      </c>
      <c r="K305" t="str">
        <f>VLOOKUP(J305,Alliance!$A$2:$B$30,2,0)</f>
        <v>LDF</v>
      </c>
      <c r="L305">
        <v>75938</v>
      </c>
      <c r="M305">
        <v>1443</v>
      </c>
      <c r="N305">
        <v>77381</v>
      </c>
      <c r="O305">
        <v>0.61799999999999999</v>
      </c>
      <c r="P305">
        <f>_xlfn.CEILING.MATH(VLOOKUP(C305,'New voters'!A:D,4,0))</f>
        <v>3506</v>
      </c>
      <c r="Q305">
        <f t="shared" si="8"/>
        <v>2167</v>
      </c>
      <c r="R305" s="20">
        <f t="shared" si="9"/>
        <v>7738.1</v>
      </c>
      <c r="S305">
        <v>167644</v>
      </c>
    </row>
    <row r="306" spans="1:19" x14ac:dyDescent="0.3">
      <c r="A306" t="s">
        <v>13</v>
      </c>
      <c r="B306">
        <v>89</v>
      </c>
      <c r="C306" t="s">
        <v>122</v>
      </c>
      <c r="D306" t="str">
        <f>VLOOKUP(C306,[1]Sheet2!$A$4:$B$143,2,0)</f>
        <v>Idukki</v>
      </c>
      <c r="E306" s="3">
        <v>2</v>
      </c>
      <c r="F306" t="s">
        <v>483</v>
      </c>
      <c r="G306" t="s">
        <v>15</v>
      </c>
      <c r="H306">
        <v>70</v>
      </c>
      <c r="I306" t="s">
        <v>8</v>
      </c>
      <c r="J306" t="s">
        <v>25</v>
      </c>
      <c r="K306" t="str">
        <f>VLOOKUP(J306,Alliance!$A$2:$B$30,2,0)</f>
        <v>UDF</v>
      </c>
      <c r="L306">
        <v>38207</v>
      </c>
      <c r="M306">
        <v>869</v>
      </c>
      <c r="N306">
        <v>39076</v>
      </c>
      <c r="O306">
        <v>0.31209999999999999</v>
      </c>
      <c r="P306">
        <f>_xlfn.CEILING.MATH(VLOOKUP(C306,'New voters'!A:D,4,0))</f>
        <v>3506</v>
      </c>
      <c r="Q306">
        <f t="shared" si="8"/>
        <v>1095</v>
      </c>
      <c r="R306">
        <f>R305*0.8</f>
        <v>6190.4800000000005</v>
      </c>
      <c r="S306">
        <v>167644</v>
      </c>
    </row>
    <row r="307" spans="1:19" x14ac:dyDescent="0.3">
      <c r="A307" t="s">
        <v>13</v>
      </c>
      <c r="B307">
        <v>89</v>
      </c>
      <c r="C307" t="s">
        <v>122</v>
      </c>
      <c r="D307" t="str">
        <f>VLOOKUP(C307,[1]Sheet2!$A$4:$B$143,2,0)</f>
        <v>Idukki</v>
      </c>
      <c r="E307" s="3">
        <v>3</v>
      </c>
      <c r="F307" t="s">
        <v>484</v>
      </c>
      <c r="G307" t="s">
        <v>15</v>
      </c>
      <c r="H307">
        <v>45</v>
      </c>
      <c r="I307" t="s">
        <v>8</v>
      </c>
      <c r="J307" t="s">
        <v>80</v>
      </c>
      <c r="K307" t="str">
        <f>VLOOKUP(J307,Alliance!$A$2:$B$30,2,0)</f>
        <v>NDA</v>
      </c>
      <c r="L307">
        <v>7121</v>
      </c>
      <c r="M307">
        <v>87</v>
      </c>
      <c r="N307">
        <v>7208</v>
      </c>
      <c r="O307">
        <v>5.7599999999999998E-2</v>
      </c>
      <c r="P307">
        <f>_xlfn.CEILING.MATH(VLOOKUP(C307,'New voters'!A:D,4,0))</f>
        <v>3506</v>
      </c>
      <c r="Q307">
        <f t="shared" si="8"/>
        <v>202</v>
      </c>
      <c r="R307">
        <f>R305*0.2</f>
        <v>1547.6200000000001</v>
      </c>
      <c r="S307">
        <v>167644</v>
      </c>
    </row>
    <row r="308" spans="1:19" x14ac:dyDescent="0.3">
      <c r="A308" t="s">
        <v>13</v>
      </c>
      <c r="B308">
        <v>90</v>
      </c>
      <c r="C308" t="s">
        <v>123</v>
      </c>
      <c r="D308" t="str">
        <f>VLOOKUP(C308,[1]Sheet2!$A$4:$B$143,2,0)</f>
        <v>Idukki</v>
      </c>
      <c r="E308" s="3">
        <v>1</v>
      </c>
      <c r="F308" t="s">
        <v>485</v>
      </c>
      <c r="G308" t="s">
        <v>15</v>
      </c>
      <c r="H308">
        <v>79</v>
      </c>
      <c r="I308" t="s">
        <v>8</v>
      </c>
      <c r="J308" t="s">
        <v>32</v>
      </c>
      <c r="K308" t="str">
        <f>VLOOKUP(J308,Alliance!$A$2:$B$30,2,0)</f>
        <v>UDF</v>
      </c>
      <c r="L308">
        <v>64895</v>
      </c>
      <c r="M308">
        <v>2600</v>
      </c>
      <c r="N308">
        <v>67495</v>
      </c>
      <c r="O308">
        <v>0.48630000000000001</v>
      </c>
      <c r="P308">
        <f>_xlfn.CEILING.MATH(VLOOKUP(C308,'New voters'!A:D,4,0))</f>
        <v>4002</v>
      </c>
      <c r="Q308">
        <f t="shared" si="8"/>
        <v>1947</v>
      </c>
      <c r="R308" s="23">
        <f>+R309*0.8</f>
        <v>3778.8800000000006</v>
      </c>
      <c r="S308">
        <v>191364</v>
      </c>
    </row>
    <row r="309" spans="1:19" x14ac:dyDescent="0.3">
      <c r="A309" t="s">
        <v>13</v>
      </c>
      <c r="B309">
        <v>90</v>
      </c>
      <c r="C309" t="s">
        <v>123</v>
      </c>
      <c r="D309" t="str">
        <f>VLOOKUP(C309,[1]Sheet2!$A$4:$B$143,2,0)</f>
        <v>Idukki</v>
      </c>
      <c r="E309" s="3">
        <v>2</v>
      </c>
      <c r="F309" t="s">
        <v>486</v>
      </c>
      <c r="G309" t="s">
        <v>15</v>
      </c>
      <c r="H309">
        <v>72</v>
      </c>
      <c r="I309" t="s">
        <v>8</v>
      </c>
      <c r="J309" t="s">
        <v>38</v>
      </c>
      <c r="K309" t="str">
        <f>VLOOKUP(J309,Alliance!$A$2:$B$30,2,0)</f>
        <v>LDF</v>
      </c>
      <c r="L309">
        <v>45762</v>
      </c>
      <c r="M309">
        <v>1474</v>
      </c>
      <c r="N309">
        <v>47236</v>
      </c>
      <c r="O309">
        <v>0.34029999999999999</v>
      </c>
      <c r="P309">
        <f>_xlfn.CEILING.MATH(VLOOKUP(C309,'New voters'!A:D,4,0))</f>
        <v>4002</v>
      </c>
      <c r="Q309">
        <f t="shared" si="8"/>
        <v>1362</v>
      </c>
      <c r="R309" s="20">
        <f t="shared" si="9"/>
        <v>4723.6000000000004</v>
      </c>
      <c r="S309">
        <v>191364</v>
      </c>
    </row>
    <row r="310" spans="1:19" x14ac:dyDescent="0.3">
      <c r="A310" t="s">
        <v>13</v>
      </c>
      <c r="B310">
        <v>90</v>
      </c>
      <c r="C310" t="s">
        <v>123</v>
      </c>
      <c r="D310" t="str">
        <f>VLOOKUP(C310,[1]Sheet2!$A$4:$B$143,2,0)</f>
        <v>Idukki</v>
      </c>
      <c r="E310" s="3">
        <v>3</v>
      </c>
      <c r="F310" t="s">
        <v>487</v>
      </c>
      <c r="G310" t="s">
        <v>15</v>
      </c>
      <c r="H310">
        <v>33</v>
      </c>
      <c r="I310" t="s">
        <v>26</v>
      </c>
      <c r="J310" t="s">
        <v>17</v>
      </c>
      <c r="K310" t="str">
        <f>VLOOKUP(J310,Alliance!$A$2:$B$30,2,0)</f>
        <v>NDA</v>
      </c>
      <c r="L310">
        <v>20758</v>
      </c>
      <c r="M310">
        <v>505</v>
      </c>
      <c r="N310">
        <v>21263</v>
      </c>
      <c r="O310">
        <v>0.1532</v>
      </c>
      <c r="P310">
        <f>_xlfn.CEILING.MATH(VLOOKUP(C310,'New voters'!A:D,4,0))</f>
        <v>4002</v>
      </c>
      <c r="Q310">
        <f t="shared" si="8"/>
        <v>614</v>
      </c>
      <c r="R310">
        <f>R309*0.2</f>
        <v>944.72000000000014</v>
      </c>
      <c r="S310">
        <v>191364</v>
      </c>
    </row>
    <row r="311" spans="1:19" x14ac:dyDescent="0.3">
      <c r="A311" t="s">
        <v>13</v>
      </c>
      <c r="B311">
        <v>91</v>
      </c>
      <c r="C311" t="s">
        <v>124</v>
      </c>
      <c r="D311" t="str">
        <f>VLOOKUP(C311,[1]Sheet2!$A$4:$B$143,2,0)</f>
        <v>Idukki</v>
      </c>
      <c r="E311" s="3">
        <v>1</v>
      </c>
      <c r="F311" t="s">
        <v>488</v>
      </c>
      <c r="G311" t="s">
        <v>15</v>
      </c>
      <c r="H311">
        <v>52</v>
      </c>
      <c r="I311" t="s">
        <v>8</v>
      </c>
      <c r="J311" t="s">
        <v>38</v>
      </c>
      <c r="K311" t="str">
        <f>VLOOKUP(J311,Alliance!$A$2:$B$30,2,0)</f>
        <v>LDF</v>
      </c>
      <c r="L311">
        <v>61033</v>
      </c>
      <c r="M311">
        <v>1335</v>
      </c>
      <c r="N311">
        <v>62368</v>
      </c>
      <c r="O311">
        <v>0.47479999999999994</v>
      </c>
      <c r="P311">
        <f>_xlfn.CEILING.MATH(VLOOKUP(C311,'New voters'!A:D,4,0))</f>
        <v>3901</v>
      </c>
      <c r="Q311">
        <f t="shared" si="8"/>
        <v>1853</v>
      </c>
      <c r="R311" s="20">
        <f t="shared" si="9"/>
        <v>6236.8</v>
      </c>
      <c r="S311">
        <v>186503</v>
      </c>
    </row>
    <row r="312" spans="1:19" x14ac:dyDescent="0.3">
      <c r="A312" t="s">
        <v>13</v>
      </c>
      <c r="B312">
        <v>91</v>
      </c>
      <c r="C312" t="s">
        <v>124</v>
      </c>
      <c r="D312" t="str">
        <f>VLOOKUP(C312,[1]Sheet2!$A$4:$B$143,2,0)</f>
        <v>Idukki</v>
      </c>
      <c r="E312" s="3">
        <v>2</v>
      </c>
      <c r="F312" t="s">
        <v>489</v>
      </c>
      <c r="G312" t="s">
        <v>15</v>
      </c>
      <c r="H312">
        <v>65</v>
      </c>
      <c r="I312" t="s">
        <v>8</v>
      </c>
      <c r="J312" t="s">
        <v>32</v>
      </c>
      <c r="K312" t="str">
        <f>VLOOKUP(J312,Alliance!$A$2:$B$30,2,0)</f>
        <v>UDF</v>
      </c>
      <c r="L312">
        <v>55439</v>
      </c>
      <c r="M312">
        <v>1356</v>
      </c>
      <c r="N312">
        <v>56795</v>
      </c>
      <c r="O312">
        <v>0.43240000000000001</v>
      </c>
      <c r="P312">
        <f>_xlfn.CEILING.MATH(VLOOKUP(C312,'New voters'!A:D,4,0))</f>
        <v>3901</v>
      </c>
      <c r="Q312">
        <f t="shared" si="8"/>
        <v>1687</v>
      </c>
      <c r="R312">
        <f>R311*0.8</f>
        <v>4989.4400000000005</v>
      </c>
      <c r="S312">
        <v>186503</v>
      </c>
    </row>
    <row r="313" spans="1:19" x14ac:dyDescent="0.3">
      <c r="A313" t="s">
        <v>13</v>
      </c>
      <c r="B313">
        <v>91</v>
      </c>
      <c r="C313" t="s">
        <v>124</v>
      </c>
      <c r="D313" t="str">
        <f>VLOOKUP(C313,[1]Sheet2!$A$4:$B$143,2,0)</f>
        <v>Idukki</v>
      </c>
      <c r="E313" s="3">
        <v>3</v>
      </c>
      <c r="F313" t="s">
        <v>490</v>
      </c>
      <c r="G313" t="s">
        <v>30</v>
      </c>
      <c r="H313">
        <v>44</v>
      </c>
      <c r="I313" t="s">
        <v>8</v>
      </c>
      <c r="J313" t="s">
        <v>80</v>
      </c>
      <c r="K313" t="str">
        <f>VLOOKUP(J313,Alliance!$A$2:$B$30,2,0)</f>
        <v>NDA</v>
      </c>
      <c r="L313">
        <v>9148</v>
      </c>
      <c r="M313">
        <v>138</v>
      </c>
      <c r="N313">
        <v>9286</v>
      </c>
      <c r="O313">
        <v>7.0699999999999999E-2</v>
      </c>
      <c r="P313">
        <f>_xlfn.CEILING.MATH(VLOOKUP(C313,'New voters'!A:D,4,0))</f>
        <v>3901</v>
      </c>
      <c r="Q313">
        <f t="shared" si="8"/>
        <v>276</v>
      </c>
      <c r="R313">
        <f>R311*0.2</f>
        <v>1247.3600000000001</v>
      </c>
      <c r="S313">
        <v>186503</v>
      </c>
    </row>
    <row r="314" spans="1:19" x14ac:dyDescent="0.3">
      <c r="A314" t="s">
        <v>13</v>
      </c>
      <c r="B314">
        <v>92</v>
      </c>
      <c r="C314" t="s">
        <v>125</v>
      </c>
      <c r="D314" t="str">
        <f>VLOOKUP(C314,[1]Sheet2!$A$4:$B$143,2,0)</f>
        <v>Idukki</v>
      </c>
      <c r="E314" s="3">
        <v>1</v>
      </c>
      <c r="F314" t="s">
        <v>491</v>
      </c>
      <c r="G314" t="s">
        <v>15</v>
      </c>
      <c r="H314">
        <v>68</v>
      </c>
      <c r="I314" t="s">
        <v>8</v>
      </c>
      <c r="J314" t="s">
        <v>28</v>
      </c>
      <c r="K314" t="str">
        <f>VLOOKUP(J314,Alliance!$A$2:$B$30,2,0)</f>
        <v>LDF</v>
      </c>
      <c r="L314">
        <v>59518</v>
      </c>
      <c r="M314">
        <v>623</v>
      </c>
      <c r="N314">
        <v>60141</v>
      </c>
      <c r="O314">
        <v>0.47249999999999998</v>
      </c>
      <c r="P314">
        <f>_xlfn.CEILING.MATH(VLOOKUP(C314,'New voters'!A:D,4,0))</f>
        <v>3650</v>
      </c>
      <c r="Q314">
        <f t="shared" si="8"/>
        <v>1725</v>
      </c>
      <c r="R314" s="20">
        <f t="shared" si="9"/>
        <v>6014.1</v>
      </c>
      <c r="S314">
        <v>174514</v>
      </c>
    </row>
    <row r="315" spans="1:19" x14ac:dyDescent="0.3">
      <c r="A315" t="s">
        <v>13</v>
      </c>
      <c r="B315">
        <v>92</v>
      </c>
      <c r="C315" t="s">
        <v>125</v>
      </c>
      <c r="D315" t="str">
        <f>VLOOKUP(C315,[1]Sheet2!$A$4:$B$143,2,0)</f>
        <v>Idukki</v>
      </c>
      <c r="E315" s="3">
        <v>2</v>
      </c>
      <c r="F315" t="s">
        <v>492</v>
      </c>
      <c r="G315" t="s">
        <v>15</v>
      </c>
      <c r="H315">
        <v>56</v>
      </c>
      <c r="I315" t="s">
        <v>8</v>
      </c>
      <c r="J315" t="s">
        <v>25</v>
      </c>
      <c r="K315" t="str">
        <f>VLOOKUP(J315,Alliance!$A$2:$B$30,2,0)</f>
        <v>UDF</v>
      </c>
      <c r="L315">
        <v>57601</v>
      </c>
      <c r="M315">
        <v>705</v>
      </c>
      <c r="N315">
        <v>58306</v>
      </c>
      <c r="O315">
        <v>0.45810000000000001</v>
      </c>
      <c r="P315">
        <f>_xlfn.CEILING.MATH(VLOOKUP(C315,'New voters'!A:D,4,0))</f>
        <v>3650</v>
      </c>
      <c r="Q315">
        <f t="shared" si="8"/>
        <v>1673</v>
      </c>
      <c r="R315">
        <f>R314*0.8</f>
        <v>4811.2800000000007</v>
      </c>
      <c r="S315">
        <v>174514</v>
      </c>
    </row>
    <row r="316" spans="1:19" x14ac:dyDescent="0.3">
      <c r="A316" t="s">
        <v>13</v>
      </c>
      <c r="B316">
        <v>92</v>
      </c>
      <c r="C316" t="s">
        <v>125</v>
      </c>
      <c r="D316" t="str">
        <f>VLOOKUP(C316,[1]Sheet2!$A$4:$B$143,2,0)</f>
        <v>Idukki</v>
      </c>
      <c r="E316" s="3">
        <v>3</v>
      </c>
      <c r="F316" t="s">
        <v>493</v>
      </c>
      <c r="G316" t="s">
        <v>15</v>
      </c>
      <c r="H316">
        <v>62</v>
      </c>
      <c r="I316" t="s">
        <v>8</v>
      </c>
      <c r="J316" t="s">
        <v>17</v>
      </c>
      <c r="K316" t="str">
        <f>VLOOKUP(J316,Alliance!$A$2:$B$30,2,0)</f>
        <v>NDA</v>
      </c>
      <c r="L316">
        <v>7085</v>
      </c>
      <c r="M316">
        <v>41</v>
      </c>
      <c r="N316">
        <v>7126</v>
      </c>
      <c r="O316">
        <v>5.5999999999999994E-2</v>
      </c>
      <c r="P316">
        <f>_xlfn.CEILING.MATH(VLOOKUP(C316,'New voters'!A:D,4,0))</f>
        <v>3650</v>
      </c>
      <c r="Q316">
        <f t="shared" si="8"/>
        <v>205</v>
      </c>
      <c r="R316">
        <f>R314*0.2</f>
        <v>1202.8200000000002</v>
      </c>
      <c r="S316">
        <v>174514</v>
      </c>
    </row>
    <row r="317" spans="1:19" x14ac:dyDescent="0.3">
      <c r="A317" t="s">
        <v>13</v>
      </c>
      <c r="B317">
        <v>93</v>
      </c>
      <c r="C317" t="s">
        <v>126</v>
      </c>
      <c r="D317" t="str">
        <f>VLOOKUP(C317,[1]Sheet2!$A$4:$B$143,2,0)</f>
        <v>Kottayam</v>
      </c>
      <c r="E317" s="3">
        <v>1</v>
      </c>
      <c r="F317" t="s">
        <v>494</v>
      </c>
      <c r="G317" t="s">
        <v>15</v>
      </c>
      <c r="H317">
        <v>64</v>
      </c>
      <c r="I317" t="s">
        <v>8</v>
      </c>
      <c r="J317" t="s">
        <v>20</v>
      </c>
      <c r="K317" s="8" t="s">
        <v>177</v>
      </c>
      <c r="L317">
        <v>67638</v>
      </c>
      <c r="M317">
        <v>2166</v>
      </c>
      <c r="N317">
        <v>69804</v>
      </c>
      <c r="O317">
        <v>0.50429999999999997</v>
      </c>
      <c r="P317">
        <f>_xlfn.CEILING.MATH(VLOOKUP(C317,'New voters'!A:D,4,0))</f>
        <v>3870</v>
      </c>
      <c r="Q317">
        <f t="shared" si="8"/>
        <v>1952</v>
      </c>
      <c r="R317">
        <f>R318*0.8</f>
        <v>4354.0800000000008</v>
      </c>
      <c r="S317">
        <v>185008</v>
      </c>
    </row>
    <row r="318" spans="1:19" x14ac:dyDescent="0.3">
      <c r="A318" t="s">
        <v>13</v>
      </c>
      <c r="B318">
        <v>93</v>
      </c>
      <c r="C318" t="s">
        <v>126</v>
      </c>
      <c r="D318" t="str">
        <f>VLOOKUP(C318,[1]Sheet2!$A$4:$B$143,2,0)</f>
        <v>Kottayam</v>
      </c>
      <c r="E318" s="3">
        <v>2</v>
      </c>
      <c r="F318" t="s">
        <v>495</v>
      </c>
      <c r="G318" t="s">
        <v>15</v>
      </c>
      <c r="H318">
        <v>56</v>
      </c>
      <c r="I318" t="s">
        <v>8</v>
      </c>
      <c r="J318" t="s">
        <v>38</v>
      </c>
      <c r="K318" t="str">
        <f>VLOOKUP(J318,Alliance!$A$2:$B$30,2,0)</f>
        <v>LDF</v>
      </c>
      <c r="L318">
        <v>52697</v>
      </c>
      <c r="M318">
        <v>1729</v>
      </c>
      <c r="N318">
        <v>54426</v>
      </c>
      <c r="O318">
        <v>0.39319999999999999</v>
      </c>
      <c r="P318">
        <f>_xlfn.CEILING.MATH(VLOOKUP(C318,'New voters'!A:D,4,0))</f>
        <v>3870</v>
      </c>
      <c r="Q318">
        <f t="shared" si="8"/>
        <v>1522</v>
      </c>
      <c r="R318" s="20">
        <f t="shared" si="9"/>
        <v>5442.6</v>
      </c>
      <c r="S318">
        <v>185008</v>
      </c>
    </row>
    <row r="319" spans="1:19" x14ac:dyDescent="0.3">
      <c r="A319" t="s">
        <v>13</v>
      </c>
      <c r="B319">
        <v>93</v>
      </c>
      <c r="C319" t="s">
        <v>126</v>
      </c>
      <c r="D319" t="str">
        <f>VLOOKUP(C319,[1]Sheet2!$A$4:$B$143,2,0)</f>
        <v>Kottayam</v>
      </c>
      <c r="E319" s="3">
        <v>3</v>
      </c>
      <c r="F319" t="s">
        <v>496</v>
      </c>
      <c r="G319" t="s">
        <v>30</v>
      </c>
      <c r="H319">
        <v>60</v>
      </c>
      <c r="I319" t="s">
        <v>8</v>
      </c>
      <c r="J319" t="s">
        <v>17</v>
      </c>
      <c r="K319" t="str">
        <f>VLOOKUP(J319,Alliance!$A$2:$B$30,2,0)</f>
        <v>NDA</v>
      </c>
      <c r="L319">
        <v>10533</v>
      </c>
      <c r="M319">
        <v>336</v>
      </c>
      <c r="N319">
        <v>10869</v>
      </c>
      <c r="O319">
        <v>7.85E-2</v>
      </c>
      <c r="P319">
        <f>_xlfn.CEILING.MATH(VLOOKUP(C319,'New voters'!A:D,4,0))</f>
        <v>3870</v>
      </c>
      <c r="Q319">
        <f t="shared" si="8"/>
        <v>304</v>
      </c>
      <c r="R319">
        <f>R318*0.2</f>
        <v>1088.5200000000002</v>
      </c>
      <c r="S319">
        <v>185008</v>
      </c>
    </row>
    <row r="320" spans="1:19" x14ac:dyDescent="0.3">
      <c r="A320" t="s">
        <v>13</v>
      </c>
      <c r="B320">
        <v>94</v>
      </c>
      <c r="C320" t="s">
        <v>127</v>
      </c>
      <c r="D320" t="str">
        <f>VLOOKUP(C320,[1]Sheet2!$A$4:$B$143,2,0)</f>
        <v>Kottayam</v>
      </c>
      <c r="E320" s="3">
        <v>1</v>
      </c>
      <c r="F320" t="s">
        <v>497</v>
      </c>
      <c r="G320" t="s">
        <v>15</v>
      </c>
      <c r="H320">
        <v>56</v>
      </c>
      <c r="I320" t="s">
        <v>8</v>
      </c>
      <c r="J320" t="s">
        <v>32</v>
      </c>
      <c r="K320" t="str">
        <f>VLOOKUP(J320,Alliance!$A$2:$B$30,2,0)</f>
        <v>UDF</v>
      </c>
      <c r="L320">
        <v>57856</v>
      </c>
      <c r="M320">
        <v>1810</v>
      </c>
      <c r="N320">
        <v>59666</v>
      </c>
      <c r="O320">
        <v>0.45399999999999996</v>
      </c>
      <c r="P320">
        <f>_xlfn.CEILING.MATH(VLOOKUP(C320,'New voters'!A:D,4,0))</f>
        <v>3930</v>
      </c>
      <c r="Q320">
        <f t="shared" si="8"/>
        <v>1785</v>
      </c>
      <c r="R320">
        <f>R321*0.8</f>
        <v>4432.8</v>
      </c>
      <c r="S320">
        <v>187910</v>
      </c>
    </row>
    <row r="321" spans="1:19" x14ac:dyDescent="0.3">
      <c r="A321" t="s">
        <v>13</v>
      </c>
      <c r="B321">
        <v>94</v>
      </c>
      <c r="C321" t="s">
        <v>127</v>
      </c>
      <c r="D321" t="str">
        <f>VLOOKUP(C321,[1]Sheet2!$A$4:$B$143,2,0)</f>
        <v>Kottayam</v>
      </c>
      <c r="E321" s="3">
        <v>2</v>
      </c>
      <c r="F321" t="s">
        <v>498</v>
      </c>
      <c r="G321" t="s">
        <v>15</v>
      </c>
      <c r="H321">
        <v>57</v>
      </c>
      <c r="I321" t="s">
        <v>8</v>
      </c>
      <c r="J321" t="s">
        <v>38</v>
      </c>
      <c r="K321" t="str">
        <f>VLOOKUP(J321,Alliance!$A$2:$B$30,2,0)</f>
        <v>LDF</v>
      </c>
      <c r="L321">
        <v>53819</v>
      </c>
      <c r="M321">
        <v>1591</v>
      </c>
      <c r="N321">
        <v>55410</v>
      </c>
      <c r="O321">
        <v>0.42170000000000002</v>
      </c>
      <c r="P321">
        <f>_xlfn.CEILING.MATH(VLOOKUP(C321,'New voters'!A:D,4,0))</f>
        <v>3930</v>
      </c>
      <c r="Q321">
        <f t="shared" si="8"/>
        <v>1658</v>
      </c>
      <c r="R321" s="20">
        <f t="shared" si="9"/>
        <v>5541</v>
      </c>
      <c r="S321">
        <v>187910</v>
      </c>
    </row>
    <row r="322" spans="1:19" x14ac:dyDescent="0.3">
      <c r="A322" t="s">
        <v>13</v>
      </c>
      <c r="B322">
        <v>94</v>
      </c>
      <c r="C322" t="s">
        <v>127</v>
      </c>
      <c r="D322" t="str">
        <f>VLOOKUP(C322,[1]Sheet2!$A$4:$B$143,2,0)</f>
        <v>Kottayam</v>
      </c>
      <c r="E322" s="3">
        <v>3</v>
      </c>
      <c r="F322" t="s">
        <v>499</v>
      </c>
      <c r="G322" t="s">
        <v>15</v>
      </c>
      <c r="H322">
        <v>38</v>
      </c>
      <c r="I322" t="s">
        <v>8</v>
      </c>
      <c r="J322" t="s">
        <v>17</v>
      </c>
      <c r="K322" t="str">
        <f>VLOOKUP(J322,Alliance!$A$2:$B$30,2,0)</f>
        <v>NDA</v>
      </c>
      <c r="L322">
        <v>11419</v>
      </c>
      <c r="M322">
        <v>251</v>
      </c>
      <c r="N322">
        <v>11670</v>
      </c>
      <c r="O322">
        <v>8.8800000000000004E-2</v>
      </c>
      <c r="P322">
        <f>_xlfn.CEILING.MATH(VLOOKUP(C322,'New voters'!A:D,4,0))</f>
        <v>3930</v>
      </c>
      <c r="Q322">
        <f t="shared" si="8"/>
        <v>349</v>
      </c>
      <c r="R322">
        <f>R321*0.2</f>
        <v>1108.2</v>
      </c>
      <c r="S322">
        <v>187910</v>
      </c>
    </row>
    <row r="323" spans="1:19" x14ac:dyDescent="0.3">
      <c r="A323" t="s">
        <v>13</v>
      </c>
      <c r="B323">
        <v>94</v>
      </c>
      <c r="C323" t="s">
        <v>127</v>
      </c>
      <c r="D323" t="str">
        <f>VLOOKUP(C323,[1]Sheet2!$A$4:$B$143,2,0)</f>
        <v>Kottayam</v>
      </c>
      <c r="E323" s="3">
        <v>4</v>
      </c>
      <c r="F323" t="s">
        <v>500</v>
      </c>
      <c r="G323" t="s">
        <v>15</v>
      </c>
      <c r="H323">
        <v>47</v>
      </c>
      <c r="I323" t="s">
        <v>8</v>
      </c>
      <c r="J323" t="s">
        <v>20</v>
      </c>
      <c r="K323" t="str">
        <f>VLOOKUP(J323,Alliance!$A$2:$B$30,2,0)</f>
        <v>Others</v>
      </c>
      <c r="L323">
        <v>2386</v>
      </c>
      <c r="M323">
        <v>39</v>
      </c>
      <c r="N323">
        <v>2425</v>
      </c>
      <c r="O323">
        <v>1.8500000000000003E-2</v>
      </c>
      <c r="P323">
        <f>_xlfn.CEILING.MATH(VLOOKUP(C323,'New voters'!A:D,4,0))</f>
        <v>3930</v>
      </c>
      <c r="Q323">
        <f t="shared" ref="Q323:Q386" si="10">_xlfn.CEILING.MATH(P323*O323)</f>
        <v>73</v>
      </c>
      <c r="R323">
        <f t="shared" ref="R323:R384" si="11">IF(K323="LDF",N323*0.1,0)</f>
        <v>0</v>
      </c>
      <c r="S323">
        <v>187910</v>
      </c>
    </row>
    <row r="324" spans="1:19" x14ac:dyDescent="0.3">
      <c r="A324" t="s">
        <v>13</v>
      </c>
      <c r="B324">
        <v>95</v>
      </c>
      <c r="C324" t="s">
        <v>657</v>
      </c>
      <c r="D324" t="str">
        <f>VLOOKUP(C324,[1]Sheet2!$A$4:$B$143,2,0)</f>
        <v>Kottayam</v>
      </c>
      <c r="E324" s="3">
        <v>1</v>
      </c>
      <c r="F324" t="s">
        <v>501</v>
      </c>
      <c r="G324" t="s">
        <v>30</v>
      </c>
      <c r="H324">
        <v>44</v>
      </c>
      <c r="I324" t="s">
        <v>19</v>
      </c>
      <c r="J324" t="s">
        <v>28</v>
      </c>
      <c r="K324" t="str">
        <f>VLOOKUP(J324,Alliance!$A$2:$B$30,2,0)</f>
        <v>LDF</v>
      </c>
      <c r="L324">
        <v>69483</v>
      </c>
      <c r="M324">
        <v>1905</v>
      </c>
      <c r="N324">
        <v>71388</v>
      </c>
      <c r="O324">
        <v>0.55959999999999999</v>
      </c>
      <c r="P324">
        <f>_xlfn.CEILING.MATH(VLOOKUP(C324,'New voters'!A:D,4,0))</f>
        <v>3447</v>
      </c>
      <c r="Q324">
        <f t="shared" si="10"/>
        <v>1929</v>
      </c>
      <c r="R324" s="20">
        <f t="shared" si="11"/>
        <v>7138.8</v>
      </c>
      <c r="S324">
        <v>164791</v>
      </c>
    </row>
    <row r="325" spans="1:19" x14ac:dyDescent="0.3">
      <c r="A325" t="s">
        <v>13</v>
      </c>
      <c r="B325">
        <v>95</v>
      </c>
      <c r="C325" t="s">
        <v>657</v>
      </c>
      <c r="D325" t="str">
        <f>VLOOKUP(C325,[1]Sheet2!$A$4:$B$143,2,0)</f>
        <v>Kottayam</v>
      </c>
      <c r="E325" s="3">
        <v>2</v>
      </c>
      <c r="F325" t="s">
        <v>502</v>
      </c>
      <c r="G325" t="s">
        <v>30</v>
      </c>
      <c r="H325">
        <v>42</v>
      </c>
      <c r="I325" t="s">
        <v>19</v>
      </c>
      <c r="J325" t="s">
        <v>25</v>
      </c>
      <c r="K325" t="str">
        <f>VLOOKUP(J325,Alliance!$A$2:$B$30,2,0)</f>
        <v>UDF</v>
      </c>
      <c r="L325">
        <v>41108</v>
      </c>
      <c r="M325">
        <v>1158</v>
      </c>
      <c r="N325">
        <v>42266</v>
      </c>
      <c r="O325">
        <v>0.33130000000000004</v>
      </c>
      <c r="P325">
        <f>_xlfn.CEILING.MATH(VLOOKUP(C325,'New voters'!A:D,4,0))</f>
        <v>3447</v>
      </c>
      <c r="Q325">
        <f t="shared" si="10"/>
        <v>1142</v>
      </c>
      <c r="R325">
        <f>R324*0.8</f>
        <v>5711.0400000000009</v>
      </c>
      <c r="S325">
        <v>164791</v>
      </c>
    </row>
    <row r="326" spans="1:19" x14ac:dyDescent="0.3">
      <c r="A326" t="s">
        <v>13</v>
      </c>
      <c r="B326">
        <v>95</v>
      </c>
      <c r="C326" t="s">
        <v>657</v>
      </c>
      <c r="D326" t="str">
        <f>VLOOKUP(C326,[1]Sheet2!$A$4:$B$143,2,0)</f>
        <v>Kottayam</v>
      </c>
      <c r="E326" s="3">
        <v>3</v>
      </c>
      <c r="F326" t="s">
        <v>503</v>
      </c>
      <c r="G326" t="s">
        <v>30</v>
      </c>
      <c r="H326">
        <v>49</v>
      </c>
      <c r="I326" t="s">
        <v>19</v>
      </c>
      <c r="J326" t="s">
        <v>80</v>
      </c>
      <c r="K326" t="str">
        <f>VLOOKUP(J326,Alliance!$A$2:$B$30,2,0)</f>
        <v>NDA</v>
      </c>
      <c r="L326">
        <v>11708</v>
      </c>
      <c r="M326">
        <v>245</v>
      </c>
      <c r="N326">
        <v>11953</v>
      </c>
      <c r="O326">
        <v>9.3699999999999992E-2</v>
      </c>
      <c r="P326">
        <f>_xlfn.CEILING.MATH(VLOOKUP(C326,'New voters'!A:D,4,0))</f>
        <v>3447</v>
      </c>
      <c r="Q326">
        <f t="shared" si="10"/>
        <v>323</v>
      </c>
      <c r="R326">
        <f>R324*0.2</f>
        <v>1427.7600000000002</v>
      </c>
      <c r="S326">
        <v>164791</v>
      </c>
    </row>
    <row r="327" spans="1:19" x14ac:dyDescent="0.3">
      <c r="A327" t="s">
        <v>13</v>
      </c>
      <c r="B327">
        <v>96</v>
      </c>
      <c r="C327" t="s">
        <v>128</v>
      </c>
      <c r="D327" t="str">
        <f>VLOOKUP(C327,[1]Sheet2!$A$4:$B$143,2,0)</f>
        <v>Kottayam</v>
      </c>
      <c r="E327" s="3">
        <v>1</v>
      </c>
      <c r="F327" t="s">
        <v>504</v>
      </c>
      <c r="G327" t="s">
        <v>15</v>
      </c>
      <c r="H327">
        <v>66</v>
      </c>
      <c r="I327" t="s">
        <v>8</v>
      </c>
      <c r="J327" t="s">
        <v>18</v>
      </c>
      <c r="K327" t="str">
        <f>VLOOKUP(J327,Alliance!$A$2:$B$30,2,0)</f>
        <v>LDF</v>
      </c>
      <c r="L327">
        <v>56632</v>
      </c>
      <c r="M327">
        <v>1657</v>
      </c>
      <c r="N327">
        <v>58289</v>
      </c>
      <c r="O327">
        <v>0.46200000000000002</v>
      </c>
      <c r="P327">
        <f>_xlfn.CEILING.MATH(VLOOKUP(C327,'New voters'!A:D,4,0))</f>
        <v>3519</v>
      </c>
      <c r="Q327">
        <f t="shared" si="10"/>
        <v>1626</v>
      </c>
      <c r="R327" s="20">
        <f t="shared" si="11"/>
        <v>5828.9000000000005</v>
      </c>
      <c r="S327">
        <v>168266</v>
      </c>
    </row>
    <row r="328" spans="1:19" x14ac:dyDescent="0.3">
      <c r="A328" t="s">
        <v>13</v>
      </c>
      <c r="B328">
        <v>96</v>
      </c>
      <c r="C328" t="s">
        <v>128</v>
      </c>
      <c r="D328" t="str">
        <f>VLOOKUP(C328,[1]Sheet2!$A$4:$B$143,2,0)</f>
        <v>Kottayam</v>
      </c>
      <c r="E328" s="3">
        <v>2</v>
      </c>
      <c r="F328" t="s">
        <v>505</v>
      </c>
      <c r="G328" t="s">
        <v>15</v>
      </c>
      <c r="H328">
        <v>49</v>
      </c>
      <c r="I328" t="s">
        <v>8</v>
      </c>
      <c r="J328" t="s">
        <v>32</v>
      </c>
      <c r="K328" t="str">
        <f>VLOOKUP(J328,Alliance!$A$2:$B$30,2,0)</f>
        <v>UDF</v>
      </c>
      <c r="L328">
        <v>42598</v>
      </c>
      <c r="M328">
        <v>1388</v>
      </c>
      <c r="N328">
        <v>43986</v>
      </c>
      <c r="O328">
        <v>0.34860000000000002</v>
      </c>
      <c r="P328">
        <f>_xlfn.CEILING.MATH(VLOOKUP(C328,'New voters'!A:D,4,0))</f>
        <v>3519</v>
      </c>
      <c r="Q328">
        <f t="shared" si="10"/>
        <v>1227</v>
      </c>
      <c r="R328">
        <f>R327*0.8</f>
        <v>4663.1200000000008</v>
      </c>
      <c r="S328">
        <v>168266</v>
      </c>
    </row>
    <row r="329" spans="1:19" x14ac:dyDescent="0.3">
      <c r="A329" t="s">
        <v>13</v>
      </c>
      <c r="B329">
        <v>96</v>
      </c>
      <c r="C329" t="s">
        <v>128</v>
      </c>
      <c r="D329" t="str">
        <f>VLOOKUP(C329,[1]Sheet2!$A$4:$B$143,2,0)</f>
        <v>Kottayam</v>
      </c>
      <c r="E329" s="3">
        <v>3</v>
      </c>
      <c r="F329" t="s">
        <v>506</v>
      </c>
      <c r="G329" t="s">
        <v>15</v>
      </c>
      <c r="H329">
        <v>46</v>
      </c>
      <c r="I329" t="s">
        <v>8</v>
      </c>
      <c r="J329" t="s">
        <v>17</v>
      </c>
      <c r="K329" t="str">
        <f>VLOOKUP(J329,Alliance!$A$2:$B$30,2,0)</f>
        <v>NDA</v>
      </c>
      <c r="L329">
        <v>13401</v>
      </c>
      <c r="M329">
        <v>345</v>
      </c>
      <c r="N329">
        <v>13746</v>
      </c>
      <c r="O329">
        <v>0.109</v>
      </c>
      <c r="P329">
        <f>_xlfn.CEILING.MATH(VLOOKUP(C329,'New voters'!A:D,4,0))</f>
        <v>3519</v>
      </c>
      <c r="Q329">
        <f t="shared" si="10"/>
        <v>384</v>
      </c>
      <c r="R329">
        <f>R327*0.2</f>
        <v>1165.7800000000002</v>
      </c>
      <c r="S329">
        <v>168266</v>
      </c>
    </row>
    <row r="330" spans="1:19" x14ac:dyDescent="0.3">
      <c r="A330" t="s">
        <v>13</v>
      </c>
      <c r="B330">
        <v>96</v>
      </c>
      <c r="C330" t="s">
        <v>128</v>
      </c>
      <c r="D330" t="str">
        <f>VLOOKUP(C330,[1]Sheet2!$A$4:$B$143,2,0)</f>
        <v>Kottayam</v>
      </c>
      <c r="E330" s="3">
        <v>4</v>
      </c>
      <c r="F330" t="s">
        <v>507</v>
      </c>
      <c r="G330" t="s">
        <v>30</v>
      </c>
      <c r="H330">
        <v>56</v>
      </c>
      <c r="I330" t="s">
        <v>8</v>
      </c>
      <c r="J330" t="s">
        <v>20</v>
      </c>
      <c r="K330" t="str">
        <f>VLOOKUP(J330,Alliance!$A$2:$B$30,2,0)</f>
        <v>Others</v>
      </c>
      <c r="L330">
        <v>7410</v>
      </c>
      <c r="M330">
        <v>214</v>
      </c>
      <c r="N330">
        <v>7624</v>
      </c>
      <c r="O330">
        <v>6.0400000000000002E-2</v>
      </c>
      <c r="P330">
        <f>_xlfn.CEILING.MATH(VLOOKUP(C330,'New voters'!A:D,4,0))</f>
        <v>3519</v>
      </c>
      <c r="Q330">
        <f t="shared" si="10"/>
        <v>213</v>
      </c>
      <c r="R330">
        <f t="shared" si="11"/>
        <v>0</v>
      </c>
      <c r="S330">
        <v>168266</v>
      </c>
    </row>
    <row r="331" spans="1:19" x14ac:dyDescent="0.3">
      <c r="A331" t="s">
        <v>13</v>
      </c>
      <c r="B331">
        <v>97</v>
      </c>
      <c r="C331" t="s">
        <v>129</v>
      </c>
      <c r="D331" t="str">
        <f>VLOOKUP(C331,[1]Sheet2!$A$4:$B$143,2,0)</f>
        <v>Kottayam</v>
      </c>
      <c r="E331" s="3">
        <v>1</v>
      </c>
      <c r="F331" t="s">
        <v>508</v>
      </c>
      <c r="G331" t="s">
        <v>15</v>
      </c>
      <c r="H331">
        <v>71</v>
      </c>
      <c r="I331" t="s">
        <v>8</v>
      </c>
      <c r="J331" t="s">
        <v>25</v>
      </c>
      <c r="K331" t="str">
        <f>VLOOKUP(J331,Alliance!$A$2:$B$30,2,0)</f>
        <v>UDF</v>
      </c>
      <c r="L331">
        <v>64309</v>
      </c>
      <c r="M331">
        <v>1092</v>
      </c>
      <c r="N331">
        <v>65401</v>
      </c>
      <c r="O331">
        <v>0.53720000000000001</v>
      </c>
      <c r="P331">
        <f>_xlfn.CEILING.MATH(VLOOKUP(C331,'New voters'!A:D,4,0))</f>
        <v>3460</v>
      </c>
      <c r="Q331">
        <f t="shared" si="10"/>
        <v>1859</v>
      </c>
      <c r="R331">
        <f>R332*0.8</f>
        <v>3732.6400000000003</v>
      </c>
      <c r="S331">
        <v>165404</v>
      </c>
    </row>
    <row r="332" spans="1:19" x14ac:dyDescent="0.3">
      <c r="A332" t="s">
        <v>13</v>
      </c>
      <c r="B332">
        <v>97</v>
      </c>
      <c r="C332" t="s">
        <v>129</v>
      </c>
      <c r="D332" t="str">
        <f>VLOOKUP(C332,[1]Sheet2!$A$4:$B$143,2,0)</f>
        <v>Kottayam</v>
      </c>
      <c r="E332" s="3">
        <v>2</v>
      </c>
      <c r="F332" t="s">
        <v>509</v>
      </c>
      <c r="G332" t="s">
        <v>15</v>
      </c>
      <c r="H332">
        <v>57</v>
      </c>
      <c r="I332" t="s">
        <v>8</v>
      </c>
      <c r="J332" t="s">
        <v>18</v>
      </c>
      <c r="K332" t="str">
        <f>VLOOKUP(J332,Alliance!$A$2:$B$30,2,0)</f>
        <v>LDF</v>
      </c>
      <c r="L332">
        <v>45974</v>
      </c>
      <c r="M332">
        <v>684</v>
      </c>
      <c r="N332">
        <v>46658</v>
      </c>
      <c r="O332">
        <v>0.38329999999999997</v>
      </c>
      <c r="P332">
        <f>_xlfn.CEILING.MATH(VLOOKUP(C332,'New voters'!A:D,4,0))</f>
        <v>3460</v>
      </c>
      <c r="Q332">
        <f t="shared" si="10"/>
        <v>1327</v>
      </c>
      <c r="R332" s="20">
        <f t="shared" si="11"/>
        <v>4665.8</v>
      </c>
      <c r="S332">
        <v>165404</v>
      </c>
    </row>
    <row r="333" spans="1:19" x14ac:dyDescent="0.3">
      <c r="A333" t="s">
        <v>13</v>
      </c>
      <c r="B333">
        <v>97</v>
      </c>
      <c r="C333" t="s">
        <v>129</v>
      </c>
      <c r="D333" t="str">
        <f>VLOOKUP(C333,[1]Sheet2!$A$4:$B$143,2,0)</f>
        <v>Kottayam</v>
      </c>
      <c r="E333" s="3">
        <v>3</v>
      </c>
      <c r="F333" t="s">
        <v>510</v>
      </c>
      <c r="G333" t="s">
        <v>30</v>
      </c>
      <c r="H333">
        <v>63</v>
      </c>
      <c r="I333" t="s">
        <v>8</v>
      </c>
      <c r="J333" t="s">
        <v>17</v>
      </c>
      <c r="K333" t="str">
        <f>VLOOKUP(J333,Alliance!$A$2:$B$30,2,0)</f>
        <v>NDA</v>
      </c>
      <c r="L333">
        <v>8501</v>
      </c>
      <c r="M333">
        <v>110</v>
      </c>
      <c r="N333">
        <v>8611</v>
      </c>
      <c r="O333">
        <v>7.0699999999999999E-2</v>
      </c>
      <c r="P333">
        <f>_xlfn.CEILING.MATH(VLOOKUP(C333,'New voters'!A:D,4,0))</f>
        <v>3460</v>
      </c>
      <c r="Q333">
        <f t="shared" si="10"/>
        <v>245</v>
      </c>
      <c r="R333">
        <f>R332*0.2</f>
        <v>933.16000000000008</v>
      </c>
      <c r="S333">
        <v>165404</v>
      </c>
    </row>
    <row r="334" spans="1:19" x14ac:dyDescent="0.3">
      <c r="A334" t="s">
        <v>13</v>
      </c>
      <c r="B334">
        <v>98</v>
      </c>
      <c r="C334" t="s">
        <v>130</v>
      </c>
      <c r="D334" t="str">
        <f>VLOOKUP(C334,[1]Sheet2!$A$4:$B$143,2,0)</f>
        <v>Kottayam</v>
      </c>
      <c r="E334" s="3">
        <v>1</v>
      </c>
      <c r="F334" t="s">
        <v>511</v>
      </c>
      <c r="G334" t="s">
        <v>15</v>
      </c>
      <c r="H334">
        <v>77</v>
      </c>
      <c r="I334" t="s">
        <v>8</v>
      </c>
      <c r="J334" t="s">
        <v>25</v>
      </c>
      <c r="K334" t="str">
        <f>VLOOKUP(J334,Alliance!$A$2:$B$30,2,0)</f>
        <v>UDF</v>
      </c>
      <c r="L334">
        <v>61606</v>
      </c>
      <c r="M334">
        <v>1766</v>
      </c>
      <c r="N334">
        <v>63372</v>
      </c>
      <c r="O334">
        <v>0.48080000000000001</v>
      </c>
      <c r="P334">
        <f>_xlfn.CEILING.MATH(VLOOKUP(C334,'New voters'!A:D,4,0))</f>
        <v>3683</v>
      </c>
      <c r="Q334">
        <f t="shared" si="10"/>
        <v>1771</v>
      </c>
      <c r="R334">
        <f>R335*0.8</f>
        <v>4346.2400000000007</v>
      </c>
      <c r="S334">
        <v>176103</v>
      </c>
    </row>
    <row r="335" spans="1:19" x14ac:dyDescent="0.3">
      <c r="A335" t="s">
        <v>13</v>
      </c>
      <c r="B335">
        <v>98</v>
      </c>
      <c r="C335" t="s">
        <v>130</v>
      </c>
      <c r="D335" t="str">
        <f>VLOOKUP(C335,[1]Sheet2!$A$4:$B$143,2,0)</f>
        <v>Kottayam</v>
      </c>
      <c r="E335" s="3">
        <v>2</v>
      </c>
      <c r="F335" t="s">
        <v>512</v>
      </c>
      <c r="G335" t="s">
        <v>15</v>
      </c>
      <c r="H335">
        <v>30</v>
      </c>
      <c r="I335" t="s">
        <v>8</v>
      </c>
      <c r="J335" t="s">
        <v>18</v>
      </c>
      <c r="K335" t="str">
        <f>VLOOKUP(J335,Alliance!$A$2:$B$30,2,0)</f>
        <v>LDF</v>
      </c>
      <c r="L335">
        <v>53379</v>
      </c>
      <c r="M335">
        <v>949</v>
      </c>
      <c r="N335">
        <v>54328</v>
      </c>
      <c r="O335">
        <v>0.41220000000000001</v>
      </c>
      <c r="P335">
        <f>_xlfn.CEILING.MATH(VLOOKUP(C335,'New voters'!A:D,4,0))</f>
        <v>3683</v>
      </c>
      <c r="Q335">
        <f t="shared" si="10"/>
        <v>1519</v>
      </c>
      <c r="R335" s="20">
        <f t="shared" si="11"/>
        <v>5432.8</v>
      </c>
      <c r="S335">
        <v>176103</v>
      </c>
    </row>
    <row r="336" spans="1:19" x14ac:dyDescent="0.3">
      <c r="A336" t="s">
        <v>13</v>
      </c>
      <c r="B336">
        <v>98</v>
      </c>
      <c r="C336" t="s">
        <v>130</v>
      </c>
      <c r="D336" t="str">
        <f>VLOOKUP(C336,[1]Sheet2!$A$4:$B$143,2,0)</f>
        <v>Kottayam</v>
      </c>
      <c r="E336" s="3">
        <v>3</v>
      </c>
      <c r="F336" t="s">
        <v>513</v>
      </c>
      <c r="G336" t="s">
        <v>15</v>
      </c>
      <c r="H336">
        <v>43</v>
      </c>
      <c r="I336" t="s">
        <v>8</v>
      </c>
      <c r="J336" t="s">
        <v>17</v>
      </c>
      <c r="K336" t="str">
        <f>VLOOKUP(J336,Alliance!$A$2:$B$30,2,0)</f>
        <v>NDA</v>
      </c>
      <c r="L336">
        <v>11495</v>
      </c>
      <c r="M336">
        <v>199</v>
      </c>
      <c r="N336">
        <v>11694</v>
      </c>
      <c r="O336">
        <v>8.8699999999999987E-2</v>
      </c>
      <c r="P336">
        <f>_xlfn.CEILING.MATH(VLOOKUP(C336,'New voters'!A:D,4,0))</f>
        <v>3683</v>
      </c>
      <c r="Q336">
        <f t="shared" si="10"/>
        <v>327</v>
      </c>
      <c r="R336">
        <f>R335*0.2</f>
        <v>1086.5600000000002</v>
      </c>
      <c r="S336">
        <v>176103</v>
      </c>
    </row>
    <row r="337" spans="1:19" x14ac:dyDescent="0.3">
      <c r="A337" t="s">
        <v>13</v>
      </c>
      <c r="B337">
        <v>99</v>
      </c>
      <c r="C337" t="s">
        <v>131</v>
      </c>
      <c r="D337" t="str">
        <f>VLOOKUP(C337,[1]Sheet2!$A$4:$B$143,2,0)</f>
        <v>Kottayam</v>
      </c>
      <c r="E337" s="3">
        <v>1</v>
      </c>
      <c r="F337" t="s">
        <v>514</v>
      </c>
      <c r="G337" t="s">
        <v>15</v>
      </c>
      <c r="H337">
        <v>55</v>
      </c>
      <c r="I337" t="s">
        <v>8</v>
      </c>
      <c r="J337" t="s">
        <v>38</v>
      </c>
      <c r="K337" t="str">
        <f>VLOOKUP(J337,Alliance!$A$2:$B$30,2,0)</f>
        <v>LDF</v>
      </c>
      <c r="L337">
        <v>54244</v>
      </c>
      <c r="M337">
        <v>1181</v>
      </c>
      <c r="N337">
        <v>55425</v>
      </c>
      <c r="O337">
        <v>0.44850000000000001</v>
      </c>
      <c r="P337">
        <f>_xlfn.CEILING.MATH(VLOOKUP(C337,'New voters'!A:D,4,0))</f>
        <v>3592</v>
      </c>
      <c r="Q337">
        <f t="shared" si="10"/>
        <v>1612</v>
      </c>
      <c r="R337" s="20">
        <f t="shared" si="11"/>
        <v>5542.5</v>
      </c>
      <c r="S337">
        <v>171743</v>
      </c>
    </row>
    <row r="338" spans="1:19" x14ac:dyDescent="0.3">
      <c r="A338" t="s">
        <v>13</v>
      </c>
      <c r="B338">
        <v>99</v>
      </c>
      <c r="C338" t="s">
        <v>131</v>
      </c>
      <c r="D338" t="str">
        <f>VLOOKUP(C338,[1]Sheet2!$A$4:$B$143,2,0)</f>
        <v>Kottayam</v>
      </c>
      <c r="E338" s="3">
        <v>2</v>
      </c>
      <c r="F338" t="s">
        <v>515</v>
      </c>
      <c r="G338" t="s">
        <v>15</v>
      </c>
      <c r="H338">
        <v>58</v>
      </c>
      <c r="I338" t="s">
        <v>8</v>
      </c>
      <c r="J338" t="s">
        <v>32</v>
      </c>
      <c r="K338" t="str">
        <f>VLOOKUP(J338,Alliance!$A$2:$B$30,2,0)</f>
        <v>UDF</v>
      </c>
      <c r="L338">
        <v>47997</v>
      </c>
      <c r="M338">
        <v>1369</v>
      </c>
      <c r="N338">
        <v>49366</v>
      </c>
      <c r="O338">
        <v>0.39939999999999998</v>
      </c>
      <c r="P338">
        <f>_xlfn.CEILING.MATH(VLOOKUP(C338,'New voters'!A:D,4,0))</f>
        <v>3592</v>
      </c>
      <c r="Q338">
        <f t="shared" si="10"/>
        <v>1435</v>
      </c>
      <c r="R338">
        <f>R337*0.8</f>
        <v>4434</v>
      </c>
      <c r="S338">
        <v>171743</v>
      </c>
    </row>
    <row r="339" spans="1:19" x14ac:dyDescent="0.3">
      <c r="A339" t="s">
        <v>13</v>
      </c>
      <c r="B339">
        <v>99</v>
      </c>
      <c r="C339" t="s">
        <v>131</v>
      </c>
      <c r="D339" t="str">
        <f>VLOOKUP(C339,[1]Sheet2!$A$4:$B$143,2,0)</f>
        <v>Kottayam</v>
      </c>
      <c r="E339" s="3">
        <v>3</v>
      </c>
      <c r="F339" t="s">
        <v>516</v>
      </c>
      <c r="G339" t="s">
        <v>15</v>
      </c>
      <c r="H339">
        <v>69</v>
      </c>
      <c r="I339" t="s">
        <v>8</v>
      </c>
      <c r="J339" t="s">
        <v>17</v>
      </c>
      <c r="K339" t="str">
        <f>VLOOKUP(J339,Alliance!$A$2:$B$30,2,0)</f>
        <v>NDA</v>
      </c>
      <c r="L339">
        <v>14106</v>
      </c>
      <c r="M339">
        <v>385</v>
      </c>
      <c r="N339">
        <v>14491</v>
      </c>
      <c r="O339">
        <v>0.1173</v>
      </c>
      <c r="P339">
        <f>_xlfn.CEILING.MATH(VLOOKUP(C339,'New voters'!A:D,4,0))</f>
        <v>3592</v>
      </c>
      <c r="Q339">
        <f t="shared" si="10"/>
        <v>422</v>
      </c>
      <c r="R339">
        <f>R337*0.2</f>
        <v>1108.5</v>
      </c>
      <c r="S339">
        <v>171743</v>
      </c>
    </row>
    <row r="340" spans="1:19" x14ac:dyDescent="0.3">
      <c r="A340" t="s">
        <v>13</v>
      </c>
      <c r="B340">
        <v>100</v>
      </c>
      <c r="C340" t="s">
        <v>132</v>
      </c>
      <c r="D340" t="str">
        <f>VLOOKUP(C340,[1]Sheet2!$A$4:$B$143,2,0)</f>
        <v>Kottayam</v>
      </c>
      <c r="E340" s="3">
        <v>1</v>
      </c>
      <c r="F340" t="s">
        <v>517</v>
      </c>
      <c r="G340" t="s">
        <v>15</v>
      </c>
      <c r="H340">
        <v>65</v>
      </c>
      <c r="I340" t="s">
        <v>8</v>
      </c>
      <c r="J340" t="s">
        <v>38</v>
      </c>
      <c r="K340" t="str">
        <f>VLOOKUP(J340,Alliance!$A$2:$B$30,2,0)</f>
        <v>LDF</v>
      </c>
      <c r="L340">
        <v>59151</v>
      </c>
      <c r="M340">
        <v>1148</v>
      </c>
      <c r="N340">
        <v>60299</v>
      </c>
      <c r="O340">
        <v>0.43790000000000001</v>
      </c>
      <c r="P340">
        <f>_xlfn.CEILING.MATH(VLOOKUP(C340,'New voters'!A:D,4,0))</f>
        <v>3909</v>
      </c>
      <c r="Q340">
        <f t="shared" si="10"/>
        <v>1712</v>
      </c>
      <c r="R340" s="20">
        <f t="shared" si="11"/>
        <v>6029.9000000000005</v>
      </c>
      <c r="S340">
        <v>186904</v>
      </c>
    </row>
    <row r="341" spans="1:19" x14ac:dyDescent="0.3">
      <c r="A341" t="s">
        <v>13</v>
      </c>
      <c r="B341">
        <v>100</v>
      </c>
      <c r="C341" t="s">
        <v>132</v>
      </c>
      <c r="D341" t="str">
        <f>VLOOKUP(C341,[1]Sheet2!$A$4:$B$143,2,0)</f>
        <v>Kottayam</v>
      </c>
      <c r="E341" s="3">
        <v>2</v>
      </c>
      <c r="F341" t="s">
        <v>518</v>
      </c>
      <c r="G341" t="s">
        <v>15</v>
      </c>
      <c r="H341">
        <v>64</v>
      </c>
      <c r="I341" t="s">
        <v>8</v>
      </c>
      <c r="J341" t="s">
        <v>25</v>
      </c>
      <c r="K341" t="str">
        <f>VLOOKUP(J341,Alliance!$A$2:$B$30,2,0)</f>
        <v>UDF</v>
      </c>
      <c r="L341">
        <v>45296</v>
      </c>
      <c r="M341">
        <v>1300</v>
      </c>
      <c r="N341">
        <v>46596</v>
      </c>
      <c r="O341">
        <v>0.33840000000000003</v>
      </c>
      <c r="P341">
        <f>_xlfn.CEILING.MATH(VLOOKUP(C341,'New voters'!A:D,4,0))</f>
        <v>3909</v>
      </c>
      <c r="Q341">
        <f t="shared" si="10"/>
        <v>1323</v>
      </c>
      <c r="R341">
        <f>R340*0.8</f>
        <v>4823.920000000001</v>
      </c>
      <c r="S341">
        <v>186904</v>
      </c>
    </row>
    <row r="342" spans="1:19" x14ac:dyDescent="0.3">
      <c r="A342" t="s">
        <v>13</v>
      </c>
      <c r="B342">
        <v>100</v>
      </c>
      <c r="C342" t="s">
        <v>132</v>
      </c>
      <c r="D342" t="str">
        <f>VLOOKUP(C342,[1]Sheet2!$A$4:$B$143,2,0)</f>
        <v>Kottayam</v>
      </c>
      <c r="E342" s="3">
        <v>3</v>
      </c>
      <c r="F342" t="s">
        <v>519</v>
      </c>
      <c r="G342" t="s">
        <v>15</v>
      </c>
      <c r="H342">
        <v>67</v>
      </c>
      <c r="I342" t="s">
        <v>8</v>
      </c>
      <c r="J342" t="s">
        <v>17</v>
      </c>
      <c r="K342" t="str">
        <f>VLOOKUP(J342,Alliance!$A$2:$B$30,2,0)</f>
        <v>NDA</v>
      </c>
      <c r="L342">
        <v>28568</v>
      </c>
      <c r="M342">
        <v>589</v>
      </c>
      <c r="N342">
        <v>29157</v>
      </c>
      <c r="O342">
        <v>0.21170000000000003</v>
      </c>
      <c r="P342">
        <f>_xlfn.CEILING.MATH(VLOOKUP(C342,'New voters'!A:D,4,0))</f>
        <v>3909</v>
      </c>
      <c r="Q342">
        <f t="shared" si="10"/>
        <v>828</v>
      </c>
      <c r="R342">
        <f>R340*0.2</f>
        <v>1205.9800000000002</v>
      </c>
      <c r="S342">
        <v>186904</v>
      </c>
    </row>
    <row r="343" spans="1:19" x14ac:dyDescent="0.3">
      <c r="A343" t="s">
        <v>13</v>
      </c>
      <c r="B343">
        <v>101</v>
      </c>
      <c r="C343" t="s">
        <v>133</v>
      </c>
      <c r="D343" t="str">
        <f>VLOOKUP(C343,[1]Sheet2!$A$4:$B$143,2,0)</f>
        <v>Kottayam</v>
      </c>
      <c r="E343" s="3">
        <v>1</v>
      </c>
      <c r="F343" t="s">
        <v>520</v>
      </c>
      <c r="G343" t="s">
        <v>15</v>
      </c>
      <c r="H343">
        <v>55</v>
      </c>
      <c r="I343" t="s">
        <v>8</v>
      </c>
      <c r="J343" t="s">
        <v>38</v>
      </c>
      <c r="K343" t="str">
        <f>VLOOKUP(J343,Alliance!$A$2:$B$30,2,0)</f>
        <v>LDF</v>
      </c>
      <c r="L343">
        <v>57630</v>
      </c>
      <c r="M343">
        <v>1038</v>
      </c>
      <c r="N343">
        <v>58668</v>
      </c>
      <c r="O343">
        <v>0.4194</v>
      </c>
      <c r="P343">
        <f>_xlfn.CEILING.MATH(VLOOKUP(C343,'New voters'!A:D,4,0))</f>
        <v>3958</v>
      </c>
      <c r="Q343">
        <f t="shared" si="10"/>
        <v>1660</v>
      </c>
      <c r="R343" s="20">
        <f t="shared" si="11"/>
        <v>5866.8</v>
      </c>
      <c r="S343">
        <v>189258</v>
      </c>
    </row>
    <row r="344" spans="1:19" x14ac:dyDescent="0.3">
      <c r="A344" t="s">
        <v>13</v>
      </c>
      <c r="B344">
        <v>101</v>
      </c>
      <c r="C344" t="s">
        <v>133</v>
      </c>
      <c r="D344" t="str">
        <f>VLOOKUP(C344,[1]Sheet2!$A$4:$B$143,2,0)</f>
        <v>Kottayam</v>
      </c>
      <c r="E344" s="3">
        <v>2</v>
      </c>
      <c r="F344" t="s">
        <v>521</v>
      </c>
      <c r="G344" t="s">
        <v>15</v>
      </c>
      <c r="H344">
        <v>70</v>
      </c>
      <c r="I344" t="s">
        <v>8</v>
      </c>
      <c r="J344" t="s">
        <v>134</v>
      </c>
      <c r="K344" t="str">
        <f>VLOOKUP(J344,Alliance!$A$2:$B$30,2,0)</f>
        <v>Others</v>
      </c>
      <c r="L344">
        <v>41049</v>
      </c>
      <c r="M344">
        <v>802</v>
      </c>
      <c r="N344">
        <v>41851</v>
      </c>
      <c r="O344">
        <v>0.29920000000000002</v>
      </c>
      <c r="P344">
        <f>_xlfn.CEILING.MATH(VLOOKUP(C344,'New voters'!A:D,4,0))</f>
        <v>3958</v>
      </c>
      <c r="Q344">
        <f t="shared" si="10"/>
        <v>1185</v>
      </c>
      <c r="R344">
        <f t="shared" si="11"/>
        <v>0</v>
      </c>
      <c r="S344">
        <v>189258</v>
      </c>
    </row>
    <row r="345" spans="1:19" x14ac:dyDescent="0.3">
      <c r="A345" t="s">
        <v>13</v>
      </c>
      <c r="B345">
        <v>101</v>
      </c>
      <c r="C345" t="s">
        <v>133</v>
      </c>
      <c r="D345" t="str">
        <f>VLOOKUP(C345,[1]Sheet2!$A$4:$B$143,2,0)</f>
        <v>Kottayam</v>
      </c>
      <c r="E345" s="3">
        <v>3</v>
      </c>
      <c r="F345" t="s">
        <v>522</v>
      </c>
      <c r="G345" t="s">
        <v>15</v>
      </c>
      <c r="H345">
        <v>62</v>
      </c>
      <c r="I345" t="s">
        <v>8</v>
      </c>
      <c r="J345" t="s">
        <v>25</v>
      </c>
      <c r="K345" t="str">
        <f>VLOOKUP(J345,Alliance!$A$2:$B$30,2,0)</f>
        <v>UDF</v>
      </c>
      <c r="L345">
        <v>33694</v>
      </c>
      <c r="M345">
        <v>939</v>
      </c>
      <c r="N345">
        <v>34633</v>
      </c>
      <c r="O345">
        <v>0.24760000000000001</v>
      </c>
      <c r="P345">
        <f>_xlfn.CEILING.MATH(VLOOKUP(C345,'New voters'!A:D,4,0))</f>
        <v>3958</v>
      </c>
      <c r="Q345">
        <f t="shared" si="10"/>
        <v>981</v>
      </c>
      <c r="R345" s="23">
        <f>+R343*0.8</f>
        <v>4693.4400000000005</v>
      </c>
      <c r="S345">
        <v>189258</v>
      </c>
    </row>
    <row r="346" spans="1:19" x14ac:dyDescent="0.3">
      <c r="A346" t="s">
        <v>13</v>
      </c>
      <c r="B346">
        <v>101</v>
      </c>
      <c r="C346" t="s">
        <v>133</v>
      </c>
      <c r="D346" t="str">
        <f>VLOOKUP(C346,[1]Sheet2!$A$4:$B$143,2,0)</f>
        <v>Kottayam</v>
      </c>
      <c r="E346" s="3">
        <v>4</v>
      </c>
      <c r="F346" t="s">
        <v>523</v>
      </c>
      <c r="G346" t="s">
        <v>15</v>
      </c>
      <c r="H346">
        <v>56</v>
      </c>
      <c r="I346" t="s">
        <v>8</v>
      </c>
      <c r="J346" t="s">
        <v>80</v>
      </c>
      <c r="K346" t="str">
        <f>VLOOKUP(J346,Alliance!$A$2:$B$30,2,0)</f>
        <v>NDA</v>
      </c>
      <c r="L346">
        <v>2928</v>
      </c>
      <c r="M346">
        <v>37</v>
      </c>
      <c r="N346">
        <v>2965</v>
      </c>
      <c r="O346">
        <v>2.12E-2</v>
      </c>
      <c r="P346">
        <f>_xlfn.CEILING.MATH(VLOOKUP(C346,'New voters'!A:D,4,0))</f>
        <v>3958</v>
      </c>
      <c r="Q346">
        <f t="shared" si="10"/>
        <v>84</v>
      </c>
      <c r="R346">
        <f>R343*0.2</f>
        <v>1173.3600000000001</v>
      </c>
      <c r="S346">
        <v>189258</v>
      </c>
    </row>
    <row r="347" spans="1:19" x14ac:dyDescent="0.3">
      <c r="A347" t="s">
        <v>13</v>
      </c>
      <c r="B347">
        <v>102</v>
      </c>
      <c r="C347" t="s">
        <v>135</v>
      </c>
      <c r="D347" t="str">
        <f>VLOOKUP(C347,[1]Sheet2!$A$4:$B$143,2,0)</f>
        <v>Alappuzha</v>
      </c>
      <c r="E347" s="3">
        <v>1</v>
      </c>
      <c r="F347" t="s">
        <v>524</v>
      </c>
      <c r="G347" t="s">
        <v>30</v>
      </c>
      <c r="H347">
        <v>55</v>
      </c>
      <c r="I347" t="s">
        <v>8</v>
      </c>
      <c r="J347" t="s">
        <v>18</v>
      </c>
      <c r="K347" t="str">
        <f>VLOOKUP(J347,Alliance!$A$2:$B$30,2,0)</f>
        <v>LDF</v>
      </c>
      <c r="L347">
        <v>73865</v>
      </c>
      <c r="M347">
        <v>1752</v>
      </c>
      <c r="N347">
        <v>75617</v>
      </c>
      <c r="O347">
        <v>0.4597</v>
      </c>
      <c r="P347">
        <f>_xlfn.CEILING.MATH(VLOOKUP(C347,'New voters'!A:D,4,0))</f>
        <v>4188</v>
      </c>
      <c r="Q347">
        <f t="shared" si="10"/>
        <v>1926</v>
      </c>
      <c r="R347" s="20">
        <f t="shared" si="11"/>
        <v>7561.7000000000007</v>
      </c>
      <c r="S347">
        <v>200211</v>
      </c>
    </row>
    <row r="348" spans="1:19" x14ac:dyDescent="0.3">
      <c r="A348" t="s">
        <v>13</v>
      </c>
      <c r="B348">
        <v>102</v>
      </c>
      <c r="C348" t="s">
        <v>135</v>
      </c>
      <c r="D348" t="str">
        <f>VLOOKUP(C348,[1]Sheet2!$A$4:$B$143,2,0)</f>
        <v>Alappuzha</v>
      </c>
      <c r="E348" s="3">
        <v>2</v>
      </c>
      <c r="F348" t="s">
        <v>525</v>
      </c>
      <c r="G348" t="s">
        <v>30</v>
      </c>
      <c r="H348">
        <v>54</v>
      </c>
      <c r="I348" t="s">
        <v>8</v>
      </c>
      <c r="J348" t="s">
        <v>25</v>
      </c>
      <c r="K348" t="str">
        <f>VLOOKUP(J348,Alliance!$A$2:$B$30,2,0)</f>
        <v>UDF</v>
      </c>
      <c r="L348">
        <v>67023</v>
      </c>
      <c r="M348">
        <v>1581</v>
      </c>
      <c r="N348">
        <v>68604</v>
      </c>
      <c r="O348">
        <v>0.41710000000000003</v>
      </c>
      <c r="P348">
        <f>_xlfn.CEILING.MATH(VLOOKUP(C348,'New voters'!A:D,4,0))</f>
        <v>4188</v>
      </c>
      <c r="Q348">
        <f t="shared" si="10"/>
        <v>1747</v>
      </c>
      <c r="R348">
        <f>R347*0.8</f>
        <v>6049.3600000000006</v>
      </c>
      <c r="S348">
        <v>200211</v>
      </c>
    </row>
    <row r="349" spans="1:19" x14ac:dyDescent="0.3">
      <c r="A349" t="s">
        <v>13</v>
      </c>
      <c r="B349">
        <v>102</v>
      </c>
      <c r="C349" t="s">
        <v>135</v>
      </c>
      <c r="D349" t="str">
        <f>VLOOKUP(C349,[1]Sheet2!$A$4:$B$143,2,0)</f>
        <v>Alappuzha</v>
      </c>
      <c r="E349" s="3">
        <v>3</v>
      </c>
      <c r="F349" t="s">
        <v>526</v>
      </c>
      <c r="G349" t="s">
        <v>15</v>
      </c>
      <c r="H349">
        <v>49</v>
      </c>
      <c r="I349" t="s">
        <v>8</v>
      </c>
      <c r="J349" t="s">
        <v>80</v>
      </c>
      <c r="K349" t="str">
        <f>VLOOKUP(J349,Alliance!$A$2:$B$30,2,0)</f>
        <v>NDA</v>
      </c>
      <c r="L349">
        <v>17233</v>
      </c>
      <c r="M349">
        <v>246</v>
      </c>
      <c r="N349">
        <v>17479</v>
      </c>
      <c r="O349">
        <v>0.10630000000000001</v>
      </c>
      <c r="P349">
        <f>_xlfn.CEILING.MATH(VLOOKUP(C349,'New voters'!A:D,4,0))</f>
        <v>4188</v>
      </c>
      <c r="Q349">
        <f t="shared" si="10"/>
        <v>446</v>
      </c>
      <c r="R349">
        <f>R347*0.2</f>
        <v>1512.3400000000001</v>
      </c>
      <c r="S349">
        <v>200211</v>
      </c>
    </row>
    <row r="350" spans="1:19" x14ac:dyDescent="0.3">
      <c r="A350" t="s">
        <v>13</v>
      </c>
      <c r="B350">
        <v>103</v>
      </c>
      <c r="C350" t="s">
        <v>136</v>
      </c>
      <c r="D350" t="str">
        <f>VLOOKUP(C350,[1]Sheet2!$A$4:$B$143,2,0)</f>
        <v>Alappuzha</v>
      </c>
      <c r="E350" s="3">
        <v>1</v>
      </c>
      <c r="F350" t="s">
        <v>527</v>
      </c>
      <c r="G350" t="s">
        <v>15</v>
      </c>
      <c r="H350">
        <v>51</v>
      </c>
      <c r="I350" t="s">
        <v>8</v>
      </c>
      <c r="J350" t="s">
        <v>28</v>
      </c>
      <c r="K350" t="str">
        <f>VLOOKUP(J350,Alliance!$A$2:$B$30,2,0)</f>
        <v>LDF</v>
      </c>
      <c r="L350">
        <v>80876</v>
      </c>
      <c r="M350">
        <v>2826</v>
      </c>
      <c r="N350">
        <v>83702</v>
      </c>
      <c r="O350">
        <v>0.47</v>
      </c>
      <c r="P350">
        <f>_xlfn.CEILING.MATH(VLOOKUP(C350,'New voters'!A:D,4,0))</f>
        <v>4469</v>
      </c>
      <c r="Q350">
        <f t="shared" si="10"/>
        <v>2101</v>
      </c>
      <c r="R350" s="20">
        <f t="shared" si="11"/>
        <v>8370.2000000000007</v>
      </c>
      <c r="S350">
        <v>213687</v>
      </c>
    </row>
    <row r="351" spans="1:19" x14ac:dyDescent="0.3">
      <c r="A351" t="s">
        <v>13</v>
      </c>
      <c r="B351">
        <v>103</v>
      </c>
      <c r="C351" t="s">
        <v>136</v>
      </c>
      <c r="D351" t="str">
        <f>VLOOKUP(C351,[1]Sheet2!$A$4:$B$143,2,0)</f>
        <v>Alappuzha</v>
      </c>
      <c r="E351" s="3">
        <v>2</v>
      </c>
      <c r="F351" t="s">
        <v>528</v>
      </c>
      <c r="G351" t="s">
        <v>15</v>
      </c>
      <c r="H351">
        <v>37</v>
      </c>
      <c r="I351" t="s">
        <v>8</v>
      </c>
      <c r="J351" t="s">
        <v>25</v>
      </c>
      <c r="K351" t="str">
        <f>VLOOKUP(J351,Alliance!$A$2:$B$30,2,0)</f>
        <v>UDF</v>
      </c>
      <c r="L351">
        <v>74886</v>
      </c>
      <c r="M351">
        <v>2668</v>
      </c>
      <c r="N351">
        <v>77554</v>
      </c>
      <c r="O351">
        <v>0.4355</v>
      </c>
      <c r="P351">
        <f>_xlfn.CEILING.MATH(VLOOKUP(C351,'New voters'!A:D,4,0))</f>
        <v>4469</v>
      </c>
      <c r="Q351">
        <f t="shared" si="10"/>
        <v>1947</v>
      </c>
      <c r="R351">
        <f>R350*0.8</f>
        <v>6696.1600000000008</v>
      </c>
      <c r="S351">
        <v>213687</v>
      </c>
    </row>
    <row r="352" spans="1:19" x14ac:dyDescent="0.3">
      <c r="A352" t="s">
        <v>13</v>
      </c>
      <c r="B352">
        <v>103</v>
      </c>
      <c r="C352" t="s">
        <v>136</v>
      </c>
      <c r="D352" t="str">
        <f>VLOOKUP(C352,[1]Sheet2!$A$4:$B$143,2,0)</f>
        <v>Alappuzha</v>
      </c>
      <c r="E352" s="3">
        <v>3</v>
      </c>
      <c r="F352" t="s">
        <v>529</v>
      </c>
      <c r="G352" t="s">
        <v>15</v>
      </c>
      <c r="H352">
        <v>54</v>
      </c>
      <c r="I352" t="s">
        <v>8</v>
      </c>
      <c r="J352" t="s">
        <v>80</v>
      </c>
      <c r="K352" t="str">
        <f>VLOOKUP(J352,Alliance!$A$2:$B$30,2,0)</f>
        <v>NDA</v>
      </c>
      <c r="L352">
        <v>14254</v>
      </c>
      <c r="M352">
        <v>308</v>
      </c>
      <c r="N352">
        <v>14562</v>
      </c>
      <c r="O352">
        <v>8.1799999999999998E-2</v>
      </c>
      <c r="P352">
        <f>_xlfn.CEILING.MATH(VLOOKUP(C352,'New voters'!A:D,4,0))</f>
        <v>4469</v>
      </c>
      <c r="Q352">
        <f t="shared" si="10"/>
        <v>366</v>
      </c>
      <c r="R352">
        <f>R350*0.2</f>
        <v>1674.0400000000002</v>
      </c>
      <c r="S352">
        <v>213687</v>
      </c>
    </row>
    <row r="353" spans="1:19" x14ac:dyDescent="0.3">
      <c r="A353" t="s">
        <v>13</v>
      </c>
      <c r="B353">
        <v>104</v>
      </c>
      <c r="C353" t="s">
        <v>137</v>
      </c>
      <c r="D353" t="str">
        <f>VLOOKUP(C353,[1]Sheet2!$A$4:$B$143,2,0)</f>
        <v>Alappuzha</v>
      </c>
      <c r="E353" s="3">
        <v>1</v>
      </c>
      <c r="F353" t="s">
        <v>530</v>
      </c>
      <c r="G353" t="s">
        <v>15</v>
      </c>
      <c r="H353">
        <v>58</v>
      </c>
      <c r="I353" t="s">
        <v>8</v>
      </c>
      <c r="J353" t="s">
        <v>18</v>
      </c>
      <c r="K353" t="str">
        <f>VLOOKUP(J353,Alliance!$A$2:$B$30,2,0)</f>
        <v>LDF</v>
      </c>
      <c r="L353">
        <v>71262</v>
      </c>
      <c r="M353">
        <v>2150</v>
      </c>
      <c r="N353">
        <v>73412</v>
      </c>
      <c r="O353">
        <v>0.46329999999999999</v>
      </c>
      <c r="P353">
        <f>_xlfn.CEILING.MATH(VLOOKUP(C353,'New voters'!A:D,4,0))</f>
        <v>4233</v>
      </c>
      <c r="Q353">
        <f t="shared" si="10"/>
        <v>1962</v>
      </c>
      <c r="R353" s="20">
        <f t="shared" si="11"/>
        <v>7341.2000000000007</v>
      </c>
      <c r="S353">
        <v>202381</v>
      </c>
    </row>
    <row r="354" spans="1:19" x14ac:dyDescent="0.3">
      <c r="A354" t="s">
        <v>13</v>
      </c>
      <c r="B354">
        <v>104</v>
      </c>
      <c r="C354" t="s">
        <v>137</v>
      </c>
      <c r="D354" t="str">
        <f>VLOOKUP(C354,[1]Sheet2!$A$4:$B$143,2,0)</f>
        <v>Alappuzha</v>
      </c>
      <c r="E354" s="3">
        <v>2</v>
      </c>
      <c r="F354" t="s">
        <v>531</v>
      </c>
      <c r="G354" t="s">
        <v>15</v>
      </c>
      <c r="H354">
        <v>50</v>
      </c>
      <c r="I354" t="s">
        <v>8</v>
      </c>
      <c r="J354" t="s">
        <v>25</v>
      </c>
      <c r="K354" t="str">
        <f>VLOOKUP(J354,Alliance!$A$2:$B$30,2,0)</f>
        <v>UDF</v>
      </c>
      <c r="L354">
        <v>60095</v>
      </c>
      <c r="M354">
        <v>1673</v>
      </c>
      <c r="N354">
        <v>61768</v>
      </c>
      <c r="O354">
        <v>0.38979999999999998</v>
      </c>
      <c r="P354">
        <f>_xlfn.CEILING.MATH(VLOOKUP(C354,'New voters'!A:D,4,0))</f>
        <v>4233</v>
      </c>
      <c r="Q354">
        <f t="shared" si="10"/>
        <v>1651</v>
      </c>
      <c r="R354">
        <f>R353*0.8</f>
        <v>5872.9600000000009</v>
      </c>
      <c r="S354">
        <v>202381</v>
      </c>
    </row>
    <row r="355" spans="1:19" x14ac:dyDescent="0.3">
      <c r="A355" t="s">
        <v>13</v>
      </c>
      <c r="B355">
        <v>104</v>
      </c>
      <c r="C355" t="s">
        <v>137</v>
      </c>
      <c r="D355" t="str">
        <f>VLOOKUP(C355,[1]Sheet2!$A$4:$B$143,2,0)</f>
        <v>Alappuzha</v>
      </c>
      <c r="E355" s="3">
        <v>3</v>
      </c>
      <c r="F355" t="s">
        <v>532</v>
      </c>
      <c r="G355" t="s">
        <v>15</v>
      </c>
      <c r="H355">
        <v>41</v>
      </c>
      <c r="I355" t="s">
        <v>8</v>
      </c>
      <c r="J355" t="s">
        <v>17</v>
      </c>
      <c r="K355" t="str">
        <f>VLOOKUP(J355,Alliance!$A$2:$B$30,2,0)</f>
        <v>NDA</v>
      </c>
      <c r="L355">
        <v>21204</v>
      </c>
      <c r="M355">
        <v>446</v>
      </c>
      <c r="N355">
        <v>21650</v>
      </c>
      <c r="O355">
        <v>0.1366</v>
      </c>
      <c r="P355">
        <f>_xlfn.CEILING.MATH(VLOOKUP(C355,'New voters'!A:D,4,0))</f>
        <v>4233</v>
      </c>
      <c r="Q355">
        <f t="shared" si="10"/>
        <v>579</v>
      </c>
      <c r="R355">
        <f>R353*0.2</f>
        <v>1468.2400000000002</v>
      </c>
      <c r="S355">
        <v>202381</v>
      </c>
    </row>
    <row r="356" spans="1:19" x14ac:dyDescent="0.3">
      <c r="A356" t="s">
        <v>13</v>
      </c>
      <c r="B356">
        <v>105</v>
      </c>
      <c r="C356" t="s">
        <v>138</v>
      </c>
      <c r="D356" t="str">
        <f>VLOOKUP(C356,[1]Sheet2!$A$4:$B$143,2,0)</f>
        <v>Alappuzha</v>
      </c>
      <c r="E356" s="3">
        <v>1</v>
      </c>
      <c r="F356" t="s">
        <v>533</v>
      </c>
      <c r="G356" t="s">
        <v>15</v>
      </c>
      <c r="H356">
        <v>48</v>
      </c>
      <c r="I356" t="s">
        <v>8</v>
      </c>
      <c r="J356" t="s">
        <v>18</v>
      </c>
      <c r="K356" t="str">
        <f>VLOOKUP(J356,Alliance!$A$2:$B$30,2,0)</f>
        <v>LDF</v>
      </c>
      <c r="L356">
        <v>59602</v>
      </c>
      <c r="M356">
        <v>1763</v>
      </c>
      <c r="N356">
        <v>61365</v>
      </c>
      <c r="O356">
        <v>0.44789999999999996</v>
      </c>
      <c r="P356">
        <f>_xlfn.CEILING.MATH(VLOOKUP(C356,'New voters'!A:D,4,0))</f>
        <v>3747</v>
      </c>
      <c r="Q356">
        <f t="shared" si="10"/>
        <v>1679</v>
      </c>
      <c r="R356" s="20">
        <f t="shared" si="11"/>
        <v>6136.5</v>
      </c>
      <c r="S356">
        <v>179148</v>
      </c>
    </row>
    <row r="357" spans="1:19" x14ac:dyDescent="0.3">
      <c r="A357" t="s">
        <v>13</v>
      </c>
      <c r="B357">
        <v>105</v>
      </c>
      <c r="C357" t="s">
        <v>138</v>
      </c>
      <c r="D357" t="str">
        <f>VLOOKUP(C357,[1]Sheet2!$A$4:$B$143,2,0)</f>
        <v>Alappuzha</v>
      </c>
      <c r="E357" s="3">
        <v>2</v>
      </c>
      <c r="F357" t="s">
        <v>534</v>
      </c>
      <c r="G357" t="s">
        <v>15</v>
      </c>
      <c r="H357">
        <v>41</v>
      </c>
      <c r="I357" t="s">
        <v>8</v>
      </c>
      <c r="J357" t="s">
        <v>25</v>
      </c>
      <c r="K357" t="str">
        <f>VLOOKUP(J357,Alliance!$A$2:$B$30,2,0)</f>
        <v>UDF</v>
      </c>
      <c r="L357">
        <v>48841</v>
      </c>
      <c r="M357">
        <v>1399</v>
      </c>
      <c r="N357">
        <v>50240</v>
      </c>
      <c r="O357">
        <v>0.36670000000000003</v>
      </c>
      <c r="P357">
        <f>_xlfn.CEILING.MATH(VLOOKUP(C357,'New voters'!A:D,4,0))</f>
        <v>3747</v>
      </c>
      <c r="Q357">
        <f t="shared" si="10"/>
        <v>1375</v>
      </c>
      <c r="R357">
        <f>R356*0.8</f>
        <v>4909.2</v>
      </c>
      <c r="S357">
        <v>179148</v>
      </c>
    </row>
    <row r="358" spans="1:19" x14ac:dyDescent="0.3">
      <c r="A358" t="s">
        <v>13</v>
      </c>
      <c r="B358">
        <v>105</v>
      </c>
      <c r="C358" t="s">
        <v>138</v>
      </c>
      <c r="D358" t="str">
        <f>VLOOKUP(C358,[1]Sheet2!$A$4:$B$143,2,0)</f>
        <v>Alappuzha</v>
      </c>
      <c r="E358" s="3">
        <v>3</v>
      </c>
      <c r="F358" t="s">
        <v>535</v>
      </c>
      <c r="G358" t="s">
        <v>15</v>
      </c>
      <c r="H358">
        <v>36</v>
      </c>
      <c r="I358" t="s">
        <v>8</v>
      </c>
      <c r="J358" t="s">
        <v>17</v>
      </c>
      <c r="K358" t="str">
        <f>VLOOKUP(J358,Alliance!$A$2:$B$30,2,0)</f>
        <v>NDA</v>
      </c>
      <c r="L358">
        <v>21974</v>
      </c>
      <c r="M358">
        <v>415</v>
      </c>
      <c r="N358">
        <v>22389</v>
      </c>
      <c r="O358">
        <v>0.16339999999999999</v>
      </c>
      <c r="P358">
        <f>_xlfn.CEILING.MATH(VLOOKUP(C358,'New voters'!A:D,4,0))</f>
        <v>3747</v>
      </c>
      <c r="Q358">
        <f t="shared" si="10"/>
        <v>613</v>
      </c>
      <c r="R358">
        <f>R356*0.2</f>
        <v>1227.3</v>
      </c>
      <c r="S358">
        <v>179148</v>
      </c>
    </row>
    <row r="359" spans="1:19" x14ac:dyDescent="0.3">
      <c r="A359" t="s">
        <v>13</v>
      </c>
      <c r="B359">
        <v>105</v>
      </c>
      <c r="C359" t="s">
        <v>138</v>
      </c>
      <c r="D359" t="str">
        <f>VLOOKUP(C359,[1]Sheet2!$A$4:$B$143,2,0)</f>
        <v>Alappuzha</v>
      </c>
      <c r="E359" s="3">
        <v>4</v>
      </c>
      <c r="F359" t="s">
        <v>536</v>
      </c>
      <c r="G359" t="s">
        <v>15</v>
      </c>
      <c r="H359">
        <v>29</v>
      </c>
      <c r="I359" t="s">
        <v>8</v>
      </c>
      <c r="J359" t="s">
        <v>29</v>
      </c>
      <c r="K359" t="str">
        <f>VLOOKUP(J359,Alliance!$A$2:$B$30,2,0)</f>
        <v>Others</v>
      </c>
      <c r="L359">
        <v>1672</v>
      </c>
      <c r="M359">
        <v>18</v>
      </c>
      <c r="N359">
        <v>1690</v>
      </c>
      <c r="O359">
        <v>1.23E-2</v>
      </c>
      <c r="P359">
        <f>_xlfn.CEILING.MATH(VLOOKUP(C359,'New voters'!A:D,4,0))</f>
        <v>3747</v>
      </c>
      <c r="Q359">
        <f t="shared" si="10"/>
        <v>47</v>
      </c>
      <c r="R359">
        <f t="shared" si="11"/>
        <v>0</v>
      </c>
      <c r="S359">
        <v>179148</v>
      </c>
    </row>
    <row r="360" spans="1:19" x14ac:dyDescent="0.3">
      <c r="A360" t="s">
        <v>13</v>
      </c>
      <c r="B360">
        <v>106</v>
      </c>
      <c r="C360" t="s">
        <v>139</v>
      </c>
      <c r="D360" t="str">
        <f>VLOOKUP(C360,[1]Sheet2!$A$4:$B$143,2,0)</f>
        <v>Alappuzha</v>
      </c>
      <c r="E360" s="3">
        <v>1</v>
      </c>
      <c r="F360" t="s">
        <v>537</v>
      </c>
      <c r="G360" t="s">
        <v>15</v>
      </c>
      <c r="H360">
        <v>63</v>
      </c>
      <c r="I360" t="s">
        <v>8</v>
      </c>
      <c r="J360" t="s">
        <v>57</v>
      </c>
      <c r="K360" t="str">
        <f>VLOOKUP(J360,Alliance!$A$2:$B$30,2,0)</f>
        <v>LDF</v>
      </c>
      <c r="L360">
        <v>55532</v>
      </c>
      <c r="M360">
        <v>1847</v>
      </c>
      <c r="N360">
        <v>57379</v>
      </c>
      <c r="O360">
        <v>0.45669999999999999</v>
      </c>
      <c r="P360">
        <f>_xlfn.CEILING.MATH(VLOOKUP(C360,'New voters'!A:D,4,0))</f>
        <v>3529</v>
      </c>
      <c r="Q360">
        <f t="shared" si="10"/>
        <v>1612</v>
      </c>
      <c r="R360" s="20">
        <f t="shared" si="11"/>
        <v>5737.9000000000005</v>
      </c>
      <c r="S360">
        <v>168723</v>
      </c>
    </row>
    <row r="361" spans="1:19" x14ac:dyDescent="0.3">
      <c r="A361" t="s">
        <v>13</v>
      </c>
      <c r="B361">
        <v>106</v>
      </c>
      <c r="C361" t="s">
        <v>139</v>
      </c>
      <c r="D361" t="str">
        <f>VLOOKUP(C361,[1]Sheet2!$A$4:$B$143,2,0)</f>
        <v>Alappuzha</v>
      </c>
      <c r="E361" s="3">
        <v>2</v>
      </c>
      <c r="F361" t="s">
        <v>538</v>
      </c>
      <c r="G361" t="s">
        <v>15</v>
      </c>
      <c r="H361">
        <v>64</v>
      </c>
      <c r="I361" t="s">
        <v>8</v>
      </c>
      <c r="J361" t="s">
        <v>32</v>
      </c>
      <c r="K361" t="str">
        <f>VLOOKUP(J361,Alliance!$A$2:$B$30,2,0)</f>
        <v>UDF</v>
      </c>
      <c r="L361">
        <v>49876</v>
      </c>
      <c r="M361">
        <v>1987</v>
      </c>
      <c r="N361">
        <v>51863</v>
      </c>
      <c r="O361">
        <v>0.4128</v>
      </c>
      <c r="P361">
        <f>_xlfn.CEILING.MATH(VLOOKUP(C361,'New voters'!A:D,4,0))</f>
        <v>3529</v>
      </c>
      <c r="Q361">
        <f t="shared" si="10"/>
        <v>1457</v>
      </c>
      <c r="R361">
        <f>R360*0.8</f>
        <v>4590.3200000000006</v>
      </c>
      <c r="S361">
        <v>168723</v>
      </c>
    </row>
    <row r="362" spans="1:19" x14ac:dyDescent="0.3">
      <c r="A362" t="s">
        <v>13</v>
      </c>
      <c r="B362">
        <v>106</v>
      </c>
      <c r="C362" t="s">
        <v>139</v>
      </c>
      <c r="D362" t="str">
        <f>VLOOKUP(C362,[1]Sheet2!$A$4:$B$143,2,0)</f>
        <v>Alappuzha</v>
      </c>
      <c r="E362" s="3">
        <v>3</v>
      </c>
      <c r="F362" t="s">
        <v>539</v>
      </c>
      <c r="G362" t="s">
        <v>15</v>
      </c>
      <c r="H362">
        <v>51</v>
      </c>
      <c r="I362" t="s">
        <v>8</v>
      </c>
      <c r="J362" t="s">
        <v>80</v>
      </c>
      <c r="K362" t="str">
        <f>VLOOKUP(J362,Alliance!$A$2:$B$30,2,0)</f>
        <v>NDA</v>
      </c>
      <c r="L362">
        <v>14551</v>
      </c>
      <c r="M362">
        <v>395</v>
      </c>
      <c r="N362">
        <v>14946</v>
      </c>
      <c r="O362">
        <v>0.11900000000000001</v>
      </c>
      <c r="P362">
        <f>_xlfn.CEILING.MATH(VLOOKUP(C362,'New voters'!A:D,4,0))</f>
        <v>3529</v>
      </c>
      <c r="Q362">
        <f t="shared" si="10"/>
        <v>420</v>
      </c>
      <c r="R362">
        <f>R360*0.2</f>
        <v>1147.5800000000002</v>
      </c>
      <c r="S362">
        <v>168723</v>
      </c>
    </row>
    <row r="363" spans="1:19" x14ac:dyDescent="0.3">
      <c r="A363" t="s">
        <v>13</v>
      </c>
      <c r="B363">
        <v>107</v>
      </c>
      <c r="C363" t="s">
        <v>140</v>
      </c>
      <c r="D363" t="str">
        <f>VLOOKUP(C363,[1]Sheet2!$A$4:$B$143,2,0)</f>
        <v>Alappuzha</v>
      </c>
      <c r="E363" s="3">
        <v>1</v>
      </c>
      <c r="F363" t="s">
        <v>540</v>
      </c>
      <c r="G363" t="s">
        <v>15</v>
      </c>
      <c r="H363">
        <v>64</v>
      </c>
      <c r="I363" t="s">
        <v>8</v>
      </c>
      <c r="J363" t="s">
        <v>25</v>
      </c>
      <c r="K363" t="str">
        <f>VLOOKUP(J363,Alliance!$A$2:$B$30,2,0)</f>
        <v>UDF</v>
      </c>
      <c r="L363">
        <v>70056</v>
      </c>
      <c r="M363">
        <v>2712</v>
      </c>
      <c r="N363">
        <v>72768</v>
      </c>
      <c r="O363">
        <v>0.48310000000000003</v>
      </c>
      <c r="P363">
        <f>_xlfn.CEILING.MATH(VLOOKUP(C363,'New voters'!A:D,4,0))</f>
        <v>4133</v>
      </c>
      <c r="Q363">
        <f t="shared" si="10"/>
        <v>1997</v>
      </c>
      <c r="R363">
        <f>R364*0.8</f>
        <v>4728.1600000000008</v>
      </c>
      <c r="S363">
        <v>197598</v>
      </c>
    </row>
    <row r="364" spans="1:19" x14ac:dyDescent="0.3">
      <c r="A364" t="s">
        <v>13</v>
      </c>
      <c r="B364">
        <v>107</v>
      </c>
      <c r="C364" t="s">
        <v>140</v>
      </c>
      <c r="D364" t="str">
        <f>VLOOKUP(C364,[1]Sheet2!$A$4:$B$143,2,0)</f>
        <v>Alappuzha</v>
      </c>
      <c r="E364" s="3">
        <v>2</v>
      </c>
      <c r="F364" t="s">
        <v>541</v>
      </c>
      <c r="G364" t="s">
        <v>15</v>
      </c>
      <c r="H364">
        <v>43</v>
      </c>
      <c r="I364" t="s">
        <v>8</v>
      </c>
      <c r="J364" t="s">
        <v>28</v>
      </c>
      <c r="K364" t="str">
        <f>VLOOKUP(J364,Alliance!$A$2:$B$30,2,0)</f>
        <v>LDF</v>
      </c>
      <c r="L364">
        <v>57251</v>
      </c>
      <c r="M364">
        <v>1851</v>
      </c>
      <c r="N364">
        <v>59102</v>
      </c>
      <c r="O364">
        <v>0.39240000000000003</v>
      </c>
      <c r="P364">
        <f>_xlfn.CEILING.MATH(VLOOKUP(C364,'New voters'!A:D,4,0))</f>
        <v>4133</v>
      </c>
      <c r="Q364">
        <f t="shared" si="10"/>
        <v>1622</v>
      </c>
      <c r="R364" s="20">
        <f t="shared" si="11"/>
        <v>5910.2000000000007</v>
      </c>
      <c r="S364">
        <v>197598</v>
      </c>
    </row>
    <row r="365" spans="1:19" x14ac:dyDescent="0.3">
      <c r="A365" t="s">
        <v>13</v>
      </c>
      <c r="B365">
        <v>107</v>
      </c>
      <c r="C365" t="s">
        <v>140</v>
      </c>
      <c r="D365" t="str">
        <f>VLOOKUP(C365,[1]Sheet2!$A$4:$B$143,2,0)</f>
        <v>Alappuzha</v>
      </c>
      <c r="E365" s="3">
        <v>3</v>
      </c>
      <c r="F365" t="s">
        <v>542</v>
      </c>
      <c r="G365" t="s">
        <v>15</v>
      </c>
      <c r="H365">
        <v>55</v>
      </c>
      <c r="I365" t="s">
        <v>8</v>
      </c>
      <c r="J365" t="s">
        <v>17</v>
      </c>
      <c r="K365" t="str">
        <f>VLOOKUP(J365,Alliance!$A$2:$B$30,2,0)</f>
        <v>NDA</v>
      </c>
      <c r="L365">
        <v>17441</v>
      </c>
      <c r="M365">
        <v>449</v>
      </c>
      <c r="N365">
        <v>17890</v>
      </c>
      <c r="O365">
        <v>0.1188</v>
      </c>
      <c r="P365">
        <f>_xlfn.CEILING.MATH(VLOOKUP(C365,'New voters'!A:D,4,0))</f>
        <v>4133</v>
      </c>
      <c r="Q365">
        <f t="shared" si="10"/>
        <v>492</v>
      </c>
      <c r="R365">
        <f>R364*0.2</f>
        <v>1182.0400000000002</v>
      </c>
      <c r="S365">
        <v>197598</v>
      </c>
    </row>
    <row r="366" spans="1:19" x14ac:dyDescent="0.3">
      <c r="A366" t="s">
        <v>13</v>
      </c>
      <c r="B366">
        <v>108</v>
      </c>
      <c r="C366" t="s">
        <v>141</v>
      </c>
      <c r="D366" t="str">
        <f>VLOOKUP(C366,[1]Sheet2!$A$4:$B$143,2,0)</f>
        <v>Alappuzha</v>
      </c>
      <c r="E366" s="3">
        <v>1</v>
      </c>
      <c r="F366" t="s">
        <v>543</v>
      </c>
      <c r="G366" t="s">
        <v>30</v>
      </c>
      <c r="H366">
        <v>43</v>
      </c>
      <c r="I366" t="s">
        <v>8</v>
      </c>
      <c r="J366" t="s">
        <v>18</v>
      </c>
      <c r="K366" t="str">
        <f>VLOOKUP(J366,Alliance!$A$2:$B$30,2,0)</f>
        <v>LDF</v>
      </c>
      <c r="L366">
        <v>75173</v>
      </c>
      <c r="M366">
        <v>2175</v>
      </c>
      <c r="N366">
        <v>77348</v>
      </c>
      <c r="O366">
        <v>0.47970000000000002</v>
      </c>
      <c r="P366">
        <f>_xlfn.CEILING.MATH(VLOOKUP(C366,'New voters'!A:D,4,0))</f>
        <v>4493</v>
      </c>
      <c r="Q366">
        <f t="shared" si="10"/>
        <v>2156</v>
      </c>
      <c r="R366" s="20">
        <f t="shared" si="11"/>
        <v>7734.8</v>
      </c>
      <c r="S366">
        <v>214839</v>
      </c>
    </row>
    <row r="367" spans="1:19" x14ac:dyDescent="0.3">
      <c r="A367" t="s">
        <v>13</v>
      </c>
      <c r="B367">
        <v>108</v>
      </c>
      <c r="C367" t="s">
        <v>141</v>
      </c>
      <c r="D367" t="str">
        <f>VLOOKUP(C367,[1]Sheet2!$A$4:$B$143,2,0)</f>
        <v>Alappuzha</v>
      </c>
      <c r="E367" s="3">
        <v>2</v>
      </c>
      <c r="F367" t="s">
        <v>544</v>
      </c>
      <c r="G367" t="s">
        <v>30</v>
      </c>
      <c r="H367">
        <v>26</v>
      </c>
      <c r="I367" t="s">
        <v>8</v>
      </c>
      <c r="J367" t="s">
        <v>25</v>
      </c>
      <c r="K367" t="str">
        <f>VLOOKUP(J367,Alliance!$A$2:$B$30,2,0)</f>
        <v>UDF</v>
      </c>
      <c r="L367">
        <v>69044</v>
      </c>
      <c r="M367">
        <v>2006</v>
      </c>
      <c r="N367">
        <v>71050</v>
      </c>
      <c r="O367">
        <v>0.44060000000000005</v>
      </c>
      <c r="P367">
        <f>_xlfn.CEILING.MATH(VLOOKUP(C367,'New voters'!A:D,4,0))</f>
        <v>4493</v>
      </c>
      <c r="Q367">
        <f t="shared" si="10"/>
        <v>1980</v>
      </c>
      <c r="R367">
        <f>R366*0.8</f>
        <v>6187.84</v>
      </c>
      <c r="S367">
        <v>214839</v>
      </c>
    </row>
    <row r="368" spans="1:19" x14ac:dyDescent="0.3">
      <c r="A368" t="s">
        <v>13</v>
      </c>
      <c r="B368">
        <v>108</v>
      </c>
      <c r="C368" t="s">
        <v>141</v>
      </c>
      <c r="D368" t="str">
        <f>VLOOKUP(C368,[1]Sheet2!$A$4:$B$143,2,0)</f>
        <v>Alappuzha</v>
      </c>
      <c r="E368" s="3">
        <v>3</v>
      </c>
      <c r="F368" t="s">
        <v>545</v>
      </c>
      <c r="G368" t="s">
        <v>15</v>
      </c>
      <c r="H368">
        <v>57</v>
      </c>
      <c r="I368" t="s">
        <v>8</v>
      </c>
      <c r="J368" t="s">
        <v>80</v>
      </c>
      <c r="K368" t="str">
        <f>VLOOKUP(J368,Alliance!$A$2:$B$30,2,0)</f>
        <v>NDA</v>
      </c>
      <c r="L368">
        <v>11087</v>
      </c>
      <c r="M368">
        <v>326</v>
      </c>
      <c r="N368">
        <v>11413</v>
      </c>
      <c r="O368">
        <v>7.0800000000000002E-2</v>
      </c>
      <c r="P368">
        <f>_xlfn.CEILING.MATH(VLOOKUP(C368,'New voters'!A:D,4,0))</f>
        <v>4493</v>
      </c>
      <c r="Q368">
        <f t="shared" si="10"/>
        <v>319</v>
      </c>
      <c r="R368">
        <f>R366*0.2</f>
        <v>1546.96</v>
      </c>
      <c r="S368">
        <v>214839</v>
      </c>
    </row>
    <row r="369" spans="1:19" x14ac:dyDescent="0.3">
      <c r="A369" t="s">
        <v>13</v>
      </c>
      <c r="B369">
        <v>109</v>
      </c>
      <c r="C369" t="s">
        <v>658</v>
      </c>
      <c r="D369" t="str">
        <f>VLOOKUP(C369,[1]Sheet2!$A$4:$B$143,2,0)</f>
        <v>Alappuzha</v>
      </c>
      <c r="E369" s="3">
        <v>1</v>
      </c>
      <c r="F369" t="s">
        <v>546</v>
      </c>
      <c r="G369" t="s">
        <v>15</v>
      </c>
      <c r="H369">
        <v>31</v>
      </c>
      <c r="I369" t="s">
        <v>19</v>
      </c>
      <c r="J369" t="s">
        <v>18</v>
      </c>
      <c r="K369" t="str">
        <f>VLOOKUP(J369,Alliance!$A$2:$B$30,2,0)</f>
        <v>LDF</v>
      </c>
      <c r="L369">
        <v>69623</v>
      </c>
      <c r="M369">
        <v>2120</v>
      </c>
      <c r="N369">
        <v>71743</v>
      </c>
      <c r="O369">
        <v>0.47609999999999997</v>
      </c>
      <c r="P369">
        <f>_xlfn.CEILING.MATH(VLOOKUP(C369,'New voters'!A:D,4,0))</f>
        <v>4309</v>
      </c>
      <c r="Q369">
        <f t="shared" si="10"/>
        <v>2052</v>
      </c>
      <c r="R369" s="20">
        <f t="shared" si="11"/>
        <v>7174.3</v>
      </c>
      <c r="S369">
        <v>206012</v>
      </c>
    </row>
    <row r="370" spans="1:19" x14ac:dyDescent="0.3">
      <c r="A370" t="s">
        <v>13</v>
      </c>
      <c r="B370">
        <v>109</v>
      </c>
      <c r="C370" t="s">
        <v>658</v>
      </c>
      <c r="D370" t="str">
        <f>VLOOKUP(C370,[1]Sheet2!$A$4:$B$143,2,0)</f>
        <v>Alappuzha</v>
      </c>
      <c r="E370" s="3">
        <v>2</v>
      </c>
      <c r="F370" t="s">
        <v>547</v>
      </c>
      <c r="G370" t="s">
        <v>15</v>
      </c>
      <c r="H370">
        <v>58</v>
      </c>
      <c r="I370" t="s">
        <v>19</v>
      </c>
      <c r="J370" t="s">
        <v>25</v>
      </c>
      <c r="K370" t="str">
        <f>VLOOKUP(J370,Alliance!$A$2:$B$30,2,0)</f>
        <v>UDF</v>
      </c>
      <c r="L370">
        <v>45246</v>
      </c>
      <c r="M370">
        <v>1780</v>
      </c>
      <c r="N370">
        <v>47026</v>
      </c>
      <c r="O370">
        <v>0.31209999999999999</v>
      </c>
      <c r="P370">
        <f>_xlfn.CEILING.MATH(VLOOKUP(C370,'New voters'!A:D,4,0))</f>
        <v>4309</v>
      </c>
      <c r="Q370">
        <f t="shared" si="10"/>
        <v>1345</v>
      </c>
      <c r="R370">
        <f>R369*0.8</f>
        <v>5739.4400000000005</v>
      </c>
      <c r="S370">
        <v>206012</v>
      </c>
    </row>
    <row r="371" spans="1:19" x14ac:dyDescent="0.3">
      <c r="A371" t="s">
        <v>13</v>
      </c>
      <c r="B371">
        <v>109</v>
      </c>
      <c r="C371" t="s">
        <v>658</v>
      </c>
      <c r="D371" t="str">
        <f>VLOOKUP(C371,[1]Sheet2!$A$4:$B$143,2,0)</f>
        <v>Alappuzha</v>
      </c>
      <c r="E371" s="3">
        <v>3</v>
      </c>
      <c r="F371" t="s">
        <v>548</v>
      </c>
      <c r="G371" t="s">
        <v>15</v>
      </c>
      <c r="H371">
        <v>43</v>
      </c>
      <c r="I371" t="s">
        <v>19</v>
      </c>
      <c r="J371" t="s">
        <v>17</v>
      </c>
      <c r="K371" t="str">
        <f>VLOOKUP(J371,Alliance!$A$2:$B$30,2,0)</f>
        <v>NDA</v>
      </c>
      <c r="L371">
        <v>30215</v>
      </c>
      <c r="M371">
        <v>740</v>
      </c>
      <c r="N371">
        <v>30955</v>
      </c>
      <c r="O371">
        <v>0.2054</v>
      </c>
      <c r="P371">
        <f>_xlfn.CEILING.MATH(VLOOKUP(C371,'New voters'!A:D,4,0))</f>
        <v>4309</v>
      </c>
      <c r="Q371">
        <f t="shared" si="10"/>
        <v>886</v>
      </c>
      <c r="R371">
        <f>R369*0.2</f>
        <v>1434.8600000000001</v>
      </c>
      <c r="S371">
        <v>206012</v>
      </c>
    </row>
    <row r="372" spans="1:19" x14ac:dyDescent="0.3">
      <c r="A372" t="s">
        <v>13</v>
      </c>
      <c r="B372">
        <v>110</v>
      </c>
      <c r="C372" t="s">
        <v>142</v>
      </c>
      <c r="D372" t="str">
        <f>VLOOKUP(C372,[1]Sheet2!$A$4:$B$143,2,0)</f>
        <v>Alappuzha</v>
      </c>
      <c r="E372" s="3">
        <v>1</v>
      </c>
      <c r="F372" t="s">
        <v>549</v>
      </c>
      <c r="G372" t="s">
        <v>15</v>
      </c>
      <c r="H372">
        <v>55</v>
      </c>
      <c r="I372" t="s">
        <v>8</v>
      </c>
      <c r="J372" t="s">
        <v>18</v>
      </c>
      <c r="K372" t="str">
        <f>VLOOKUP(J372,Alliance!$A$2:$B$30,2,0)</f>
        <v>LDF</v>
      </c>
      <c r="L372">
        <v>69501</v>
      </c>
      <c r="M372">
        <v>2001</v>
      </c>
      <c r="N372">
        <v>71502</v>
      </c>
      <c r="O372">
        <v>0.48580000000000001</v>
      </c>
      <c r="P372">
        <f>_xlfn.CEILING.MATH(VLOOKUP(C372,'New voters'!A:D,4,0))</f>
        <v>4361</v>
      </c>
      <c r="Q372">
        <f t="shared" si="10"/>
        <v>2119</v>
      </c>
      <c r="R372" s="20">
        <f t="shared" si="11"/>
        <v>7150.2000000000007</v>
      </c>
      <c r="S372">
        <v>208498</v>
      </c>
    </row>
    <row r="373" spans="1:19" x14ac:dyDescent="0.3">
      <c r="A373" t="s">
        <v>13</v>
      </c>
      <c r="B373">
        <v>110</v>
      </c>
      <c r="C373" t="s">
        <v>142</v>
      </c>
      <c r="D373" t="str">
        <f>VLOOKUP(C373,[1]Sheet2!$A$4:$B$143,2,0)</f>
        <v>Alappuzha</v>
      </c>
      <c r="E373" s="3">
        <v>2</v>
      </c>
      <c r="F373" t="s">
        <v>550</v>
      </c>
      <c r="G373" t="s">
        <v>15</v>
      </c>
      <c r="H373">
        <v>67</v>
      </c>
      <c r="I373" t="s">
        <v>8</v>
      </c>
      <c r="J373" t="s">
        <v>25</v>
      </c>
      <c r="K373" t="str">
        <f>VLOOKUP(J373,Alliance!$A$2:$B$30,2,0)</f>
        <v>UDF</v>
      </c>
      <c r="L373">
        <v>38099</v>
      </c>
      <c r="M373">
        <v>1310</v>
      </c>
      <c r="N373">
        <v>39409</v>
      </c>
      <c r="O373">
        <v>0.26780000000000004</v>
      </c>
      <c r="P373">
        <f>_xlfn.CEILING.MATH(VLOOKUP(C373,'New voters'!A:D,4,0))</f>
        <v>4361</v>
      </c>
      <c r="Q373">
        <f t="shared" si="10"/>
        <v>1168</v>
      </c>
      <c r="R373">
        <f>R372*0.8</f>
        <v>5720.1600000000008</v>
      </c>
      <c r="S373">
        <v>208498</v>
      </c>
    </row>
    <row r="374" spans="1:19" x14ac:dyDescent="0.3">
      <c r="A374" t="s">
        <v>13</v>
      </c>
      <c r="B374">
        <v>110</v>
      </c>
      <c r="C374" t="s">
        <v>142</v>
      </c>
      <c r="D374" t="str">
        <f>VLOOKUP(C374,[1]Sheet2!$A$4:$B$143,2,0)</f>
        <v>Alappuzha</v>
      </c>
      <c r="E374" s="3">
        <v>3</v>
      </c>
      <c r="F374" t="s">
        <v>551</v>
      </c>
      <c r="G374" t="s">
        <v>15</v>
      </c>
      <c r="H374">
        <v>48</v>
      </c>
      <c r="I374" t="s">
        <v>8</v>
      </c>
      <c r="J374" t="s">
        <v>17</v>
      </c>
      <c r="K374" t="str">
        <f>VLOOKUP(J374,Alliance!$A$2:$B$30,2,0)</f>
        <v>NDA</v>
      </c>
      <c r="L374">
        <v>33789</v>
      </c>
      <c r="M374">
        <v>831</v>
      </c>
      <c r="N374">
        <v>34620</v>
      </c>
      <c r="O374">
        <v>0.23519999999999999</v>
      </c>
      <c r="P374">
        <f>_xlfn.CEILING.MATH(VLOOKUP(C374,'New voters'!A:D,4,0))</f>
        <v>4361</v>
      </c>
      <c r="Q374">
        <f t="shared" si="10"/>
        <v>1026</v>
      </c>
      <c r="R374">
        <f>R372*0.2</f>
        <v>1430.0400000000002</v>
      </c>
      <c r="S374">
        <v>208498</v>
      </c>
    </row>
    <row r="375" spans="1:19" x14ac:dyDescent="0.3">
      <c r="A375" t="s">
        <v>13</v>
      </c>
      <c r="B375">
        <v>111</v>
      </c>
      <c r="C375" t="s">
        <v>143</v>
      </c>
      <c r="D375" t="str">
        <f>VLOOKUP(C375,[1]Sheet2!$A$4:$B$143,2,0)</f>
        <v>Pathanamthitta</v>
      </c>
      <c r="E375" s="3">
        <v>1</v>
      </c>
      <c r="F375" t="s">
        <v>552</v>
      </c>
      <c r="G375" t="s">
        <v>15</v>
      </c>
      <c r="H375">
        <v>59</v>
      </c>
      <c r="I375" t="s">
        <v>8</v>
      </c>
      <c r="J375" t="s">
        <v>91</v>
      </c>
      <c r="K375" t="str">
        <f>VLOOKUP(J375,Alliance!$A$2:$B$30,2,0)</f>
        <v>LDF</v>
      </c>
      <c r="L375">
        <v>60036</v>
      </c>
      <c r="M375">
        <v>2142</v>
      </c>
      <c r="N375">
        <v>62178</v>
      </c>
      <c r="O375">
        <v>0.4456</v>
      </c>
      <c r="P375">
        <f>_xlfn.CEILING.MATH(VLOOKUP(C375,'New voters'!A:D,4,0))</f>
        <v>4440</v>
      </c>
      <c r="Q375">
        <f t="shared" si="10"/>
        <v>1979</v>
      </c>
      <c r="R375" s="20">
        <f t="shared" si="11"/>
        <v>6217.8</v>
      </c>
      <c r="S375">
        <v>212288</v>
      </c>
    </row>
    <row r="376" spans="1:19" x14ac:dyDescent="0.3">
      <c r="A376" t="s">
        <v>13</v>
      </c>
      <c r="B376">
        <v>111</v>
      </c>
      <c r="C376" t="s">
        <v>143</v>
      </c>
      <c r="D376" t="str">
        <f>VLOOKUP(C376,[1]Sheet2!$A$4:$B$143,2,0)</f>
        <v>Pathanamthitta</v>
      </c>
      <c r="E376" s="3">
        <v>2</v>
      </c>
      <c r="F376" t="s">
        <v>553</v>
      </c>
      <c r="G376" t="s">
        <v>15</v>
      </c>
      <c r="H376">
        <v>61</v>
      </c>
      <c r="I376" t="s">
        <v>8</v>
      </c>
      <c r="J376" t="s">
        <v>32</v>
      </c>
      <c r="K376" t="str">
        <f>VLOOKUP(J376,Alliance!$A$2:$B$30,2,0)</f>
        <v>UDF</v>
      </c>
      <c r="L376">
        <v>48665</v>
      </c>
      <c r="M376">
        <v>2092</v>
      </c>
      <c r="N376">
        <v>50757</v>
      </c>
      <c r="O376">
        <v>0.36369999999999997</v>
      </c>
      <c r="P376">
        <f>_xlfn.CEILING.MATH(VLOOKUP(C376,'New voters'!A:D,4,0))</f>
        <v>4440</v>
      </c>
      <c r="Q376">
        <f t="shared" si="10"/>
        <v>1615</v>
      </c>
      <c r="R376">
        <f>R375*0.8</f>
        <v>4974.2400000000007</v>
      </c>
      <c r="S376">
        <v>212288</v>
      </c>
    </row>
    <row r="377" spans="1:19" x14ac:dyDescent="0.3">
      <c r="A377" t="s">
        <v>13</v>
      </c>
      <c r="B377">
        <v>111</v>
      </c>
      <c r="C377" t="s">
        <v>143</v>
      </c>
      <c r="D377" t="str">
        <f>VLOOKUP(C377,[1]Sheet2!$A$4:$B$143,2,0)</f>
        <v>Pathanamthitta</v>
      </c>
      <c r="E377" s="3">
        <v>3</v>
      </c>
      <c r="F377" t="s">
        <v>554</v>
      </c>
      <c r="G377" t="s">
        <v>15</v>
      </c>
      <c r="H377">
        <v>56</v>
      </c>
      <c r="I377" t="s">
        <v>8</v>
      </c>
      <c r="J377" t="s">
        <v>17</v>
      </c>
      <c r="K377" t="str">
        <f>VLOOKUP(J377,Alliance!$A$2:$B$30,2,0)</f>
        <v>NDA</v>
      </c>
      <c r="L377">
        <v>21954</v>
      </c>
      <c r="M377">
        <v>720</v>
      </c>
      <c r="N377">
        <v>22674</v>
      </c>
      <c r="O377">
        <v>0.16250000000000001</v>
      </c>
      <c r="P377">
        <f>_xlfn.CEILING.MATH(VLOOKUP(C377,'New voters'!A:D,4,0))</f>
        <v>4440</v>
      </c>
      <c r="Q377">
        <f t="shared" si="10"/>
        <v>722</v>
      </c>
      <c r="R377">
        <f>R375*0.2</f>
        <v>1243.5600000000002</v>
      </c>
      <c r="S377">
        <v>212288</v>
      </c>
    </row>
    <row r="378" spans="1:19" x14ac:dyDescent="0.3">
      <c r="A378" t="s">
        <v>13</v>
      </c>
      <c r="B378">
        <v>112</v>
      </c>
      <c r="C378" t="s">
        <v>144</v>
      </c>
      <c r="D378" t="str">
        <f>VLOOKUP(C378,[1]Sheet2!$A$4:$B$143,2,0)</f>
        <v>Pathanamthitta</v>
      </c>
      <c r="E378" s="3">
        <v>1</v>
      </c>
      <c r="F378" t="s">
        <v>555</v>
      </c>
      <c r="G378" t="s">
        <v>15</v>
      </c>
      <c r="H378">
        <v>44</v>
      </c>
      <c r="I378" t="s">
        <v>8</v>
      </c>
      <c r="J378" t="s">
        <v>38</v>
      </c>
      <c r="K378" t="str">
        <f>VLOOKUP(J378,Alliance!$A$2:$B$30,2,0)</f>
        <v>LDF</v>
      </c>
      <c r="L378">
        <v>51111</v>
      </c>
      <c r="M378">
        <v>1558</v>
      </c>
      <c r="N378">
        <v>52669</v>
      </c>
      <c r="O378">
        <v>0.41220000000000001</v>
      </c>
      <c r="P378">
        <f>_xlfn.CEILING.MATH(VLOOKUP(C378,'New voters'!A:D,4,0))</f>
        <v>4059</v>
      </c>
      <c r="Q378">
        <f t="shared" si="10"/>
        <v>1674</v>
      </c>
      <c r="R378" s="20">
        <f t="shared" si="11"/>
        <v>5266.9000000000005</v>
      </c>
      <c r="S378">
        <v>194086</v>
      </c>
    </row>
    <row r="379" spans="1:19" x14ac:dyDescent="0.3">
      <c r="A379" t="s">
        <v>13</v>
      </c>
      <c r="B379">
        <v>112</v>
      </c>
      <c r="C379" t="s">
        <v>144</v>
      </c>
      <c r="D379" t="str">
        <f>VLOOKUP(C379,[1]Sheet2!$A$4:$B$143,2,0)</f>
        <v>Pathanamthitta</v>
      </c>
      <c r="E379" s="3">
        <v>2</v>
      </c>
      <c r="F379" t="s">
        <v>556</v>
      </c>
      <c r="G379" t="s">
        <v>15</v>
      </c>
      <c r="H379">
        <v>46</v>
      </c>
      <c r="I379" t="s">
        <v>8</v>
      </c>
      <c r="J379" t="s">
        <v>25</v>
      </c>
      <c r="K379" t="str">
        <f>VLOOKUP(J379,Alliance!$A$2:$B$30,2,0)</f>
        <v>UDF</v>
      </c>
      <c r="L379">
        <v>49398</v>
      </c>
      <c r="M379">
        <v>1986</v>
      </c>
      <c r="N379">
        <v>51384</v>
      </c>
      <c r="O379">
        <v>0.40210000000000001</v>
      </c>
      <c r="P379">
        <f>_xlfn.CEILING.MATH(VLOOKUP(C379,'New voters'!A:D,4,0))</f>
        <v>4059</v>
      </c>
      <c r="Q379">
        <f t="shared" si="10"/>
        <v>1633</v>
      </c>
      <c r="R379">
        <f>R378*0.8</f>
        <v>4213.5200000000004</v>
      </c>
      <c r="S379">
        <v>194086</v>
      </c>
    </row>
    <row r="380" spans="1:19" x14ac:dyDescent="0.3">
      <c r="A380" t="s">
        <v>13</v>
      </c>
      <c r="B380">
        <v>112</v>
      </c>
      <c r="C380" t="s">
        <v>144</v>
      </c>
      <c r="D380" t="str">
        <f>VLOOKUP(C380,[1]Sheet2!$A$4:$B$143,2,0)</f>
        <v>Pathanamthitta</v>
      </c>
      <c r="E380" s="3">
        <v>3</v>
      </c>
      <c r="F380" t="s">
        <v>557</v>
      </c>
      <c r="G380" t="s">
        <v>15</v>
      </c>
      <c r="H380">
        <v>56</v>
      </c>
      <c r="I380" t="s">
        <v>8</v>
      </c>
      <c r="J380" t="s">
        <v>80</v>
      </c>
      <c r="K380" t="str">
        <f>VLOOKUP(J380,Alliance!$A$2:$B$30,2,0)</f>
        <v>NDA</v>
      </c>
      <c r="L380">
        <v>19043</v>
      </c>
      <c r="M380">
        <v>544</v>
      </c>
      <c r="N380">
        <v>19587</v>
      </c>
      <c r="O380">
        <v>0.15329999999999999</v>
      </c>
      <c r="P380">
        <f>_xlfn.CEILING.MATH(VLOOKUP(C380,'New voters'!A:D,4,0))</f>
        <v>4059</v>
      </c>
      <c r="Q380">
        <f t="shared" si="10"/>
        <v>623</v>
      </c>
      <c r="R380">
        <f>R378*0.2</f>
        <v>1053.3800000000001</v>
      </c>
      <c r="S380">
        <v>194086</v>
      </c>
    </row>
    <row r="381" spans="1:19" x14ac:dyDescent="0.3">
      <c r="A381" t="s">
        <v>13</v>
      </c>
      <c r="B381">
        <v>113</v>
      </c>
      <c r="C381" t="s">
        <v>145</v>
      </c>
      <c r="D381" t="str">
        <f>VLOOKUP(C381,[1]Sheet2!$A$4:$B$143,2,0)</f>
        <v>Pathanamthitta</v>
      </c>
      <c r="E381" s="3">
        <v>1</v>
      </c>
      <c r="F381" t="s">
        <v>558</v>
      </c>
      <c r="G381" t="s">
        <v>30</v>
      </c>
      <c r="H381">
        <v>44</v>
      </c>
      <c r="I381" t="s">
        <v>8</v>
      </c>
      <c r="J381" t="s">
        <v>18</v>
      </c>
      <c r="K381" t="str">
        <f>VLOOKUP(J381,Alliance!$A$2:$B$30,2,0)</f>
        <v>LDF</v>
      </c>
      <c r="L381">
        <v>72192</v>
      </c>
      <c r="M381">
        <v>2758</v>
      </c>
      <c r="N381">
        <v>74950</v>
      </c>
      <c r="O381">
        <v>0.46299999999999997</v>
      </c>
      <c r="P381">
        <f>_xlfn.CEILING.MATH(VLOOKUP(C381,'New voters'!A:D,4,0))</f>
        <v>4979</v>
      </c>
      <c r="Q381">
        <f t="shared" si="10"/>
        <v>2306</v>
      </c>
      <c r="R381" s="20">
        <f t="shared" si="11"/>
        <v>7495</v>
      </c>
      <c r="S381">
        <v>238077</v>
      </c>
    </row>
    <row r="382" spans="1:19" x14ac:dyDescent="0.3">
      <c r="A382" t="s">
        <v>13</v>
      </c>
      <c r="B382">
        <v>113</v>
      </c>
      <c r="C382" t="s">
        <v>145</v>
      </c>
      <c r="D382" t="str">
        <f>VLOOKUP(C382,[1]Sheet2!$A$4:$B$143,2,0)</f>
        <v>Pathanamthitta</v>
      </c>
      <c r="E382" s="3">
        <v>2</v>
      </c>
      <c r="F382" t="s">
        <v>559</v>
      </c>
      <c r="G382" t="s">
        <v>15</v>
      </c>
      <c r="H382">
        <v>72</v>
      </c>
      <c r="I382" t="s">
        <v>8</v>
      </c>
      <c r="J382" t="s">
        <v>25</v>
      </c>
      <c r="K382" t="str">
        <f>VLOOKUP(J382,Alliance!$A$2:$B$30,2,0)</f>
        <v>UDF</v>
      </c>
      <c r="L382">
        <v>53142</v>
      </c>
      <c r="M382">
        <v>2805</v>
      </c>
      <c r="N382">
        <v>55947</v>
      </c>
      <c r="O382">
        <v>0.34560000000000002</v>
      </c>
      <c r="P382">
        <f>_xlfn.CEILING.MATH(VLOOKUP(C382,'New voters'!A:D,4,0))</f>
        <v>4979</v>
      </c>
      <c r="Q382">
        <f t="shared" si="10"/>
        <v>1721</v>
      </c>
      <c r="R382">
        <f>R381*0.8</f>
        <v>5996</v>
      </c>
      <c r="S382">
        <v>238077</v>
      </c>
    </row>
    <row r="383" spans="1:19" x14ac:dyDescent="0.3">
      <c r="A383" t="s">
        <v>13</v>
      </c>
      <c r="B383">
        <v>113</v>
      </c>
      <c r="C383" t="s">
        <v>145</v>
      </c>
      <c r="D383" t="str">
        <f>VLOOKUP(C383,[1]Sheet2!$A$4:$B$143,2,0)</f>
        <v>Pathanamthitta</v>
      </c>
      <c r="E383" s="3">
        <v>3</v>
      </c>
      <c r="F383" t="s">
        <v>560</v>
      </c>
      <c r="G383" t="s">
        <v>15</v>
      </c>
      <c r="H383">
        <v>46</v>
      </c>
      <c r="I383" t="s">
        <v>8</v>
      </c>
      <c r="J383" t="s">
        <v>17</v>
      </c>
      <c r="K383" t="str">
        <f>VLOOKUP(J383,Alliance!$A$2:$B$30,2,0)</f>
        <v>NDA</v>
      </c>
      <c r="L383">
        <v>28226</v>
      </c>
      <c r="M383">
        <v>873</v>
      </c>
      <c r="N383">
        <v>29099</v>
      </c>
      <c r="O383">
        <v>0.17980000000000002</v>
      </c>
      <c r="P383">
        <f>_xlfn.CEILING.MATH(VLOOKUP(C383,'New voters'!A:D,4,0))</f>
        <v>4979</v>
      </c>
      <c r="Q383">
        <f t="shared" si="10"/>
        <v>896</v>
      </c>
      <c r="R383">
        <f>R381*0.2</f>
        <v>1499</v>
      </c>
      <c r="S383">
        <v>238077</v>
      </c>
    </row>
    <row r="384" spans="1:19" x14ac:dyDescent="0.3">
      <c r="A384" t="s">
        <v>13</v>
      </c>
      <c r="B384">
        <v>114</v>
      </c>
      <c r="C384" t="s">
        <v>146</v>
      </c>
      <c r="D384" t="str">
        <f>VLOOKUP(C384,[1]Sheet2!$A$4:$B$143,2,0)</f>
        <v>Pathanamthitta</v>
      </c>
      <c r="E384" s="3">
        <v>1</v>
      </c>
      <c r="F384" t="s">
        <v>561</v>
      </c>
      <c r="G384" t="s">
        <v>15</v>
      </c>
      <c r="H384">
        <v>37</v>
      </c>
      <c r="I384" t="s">
        <v>8</v>
      </c>
      <c r="J384" t="s">
        <v>18</v>
      </c>
      <c r="K384" t="str">
        <f>VLOOKUP(J384,Alliance!$A$2:$B$30,2,0)</f>
        <v>LDF</v>
      </c>
      <c r="L384">
        <v>60166</v>
      </c>
      <c r="M384">
        <v>2152</v>
      </c>
      <c r="N384">
        <v>62318</v>
      </c>
      <c r="O384">
        <v>0.41619999999999996</v>
      </c>
      <c r="P384">
        <f>_xlfn.CEILING.MATH(VLOOKUP(C384,'New voters'!A:D,4,0))</f>
        <v>4261</v>
      </c>
      <c r="Q384">
        <f t="shared" si="10"/>
        <v>1774</v>
      </c>
      <c r="R384" s="20">
        <f t="shared" si="11"/>
        <v>6231.8</v>
      </c>
      <c r="S384">
        <v>203737</v>
      </c>
    </row>
    <row r="385" spans="1:19" x14ac:dyDescent="0.3">
      <c r="A385" t="s">
        <v>13</v>
      </c>
      <c r="B385">
        <v>114</v>
      </c>
      <c r="C385" t="s">
        <v>146</v>
      </c>
      <c r="D385" t="str">
        <f>VLOOKUP(C385,[1]Sheet2!$A$4:$B$143,2,0)</f>
        <v>Pathanamthitta</v>
      </c>
      <c r="E385" s="3">
        <v>2</v>
      </c>
      <c r="F385" t="s">
        <v>562</v>
      </c>
      <c r="G385" t="s">
        <v>15</v>
      </c>
      <c r="H385">
        <v>50</v>
      </c>
      <c r="I385" t="s">
        <v>8</v>
      </c>
      <c r="J385" t="s">
        <v>25</v>
      </c>
      <c r="K385" t="str">
        <f>VLOOKUP(J385,Alliance!$A$2:$B$30,2,0)</f>
        <v>UDF</v>
      </c>
      <c r="L385">
        <v>51859</v>
      </c>
      <c r="M385">
        <v>1951</v>
      </c>
      <c r="N385">
        <v>53810</v>
      </c>
      <c r="O385">
        <v>0.3594</v>
      </c>
      <c r="P385">
        <f>_xlfn.CEILING.MATH(VLOOKUP(C385,'New voters'!A:D,4,0))</f>
        <v>4261</v>
      </c>
      <c r="Q385">
        <f t="shared" si="10"/>
        <v>1532</v>
      </c>
      <c r="R385">
        <f>R384*0.8</f>
        <v>4985.4400000000005</v>
      </c>
      <c r="S385">
        <v>203737</v>
      </c>
    </row>
    <row r="386" spans="1:19" x14ac:dyDescent="0.3">
      <c r="A386" t="s">
        <v>13</v>
      </c>
      <c r="B386">
        <v>114</v>
      </c>
      <c r="C386" t="s">
        <v>146</v>
      </c>
      <c r="D386" t="str">
        <f>VLOOKUP(C386,[1]Sheet2!$A$4:$B$143,2,0)</f>
        <v>Pathanamthitta</v>
      </c>
      <c r="E386" s="3">
        <v>3</v>
      </c>
      <c r="F386" t="s">
        <v>563</v>
      </c>
      <c r="G386" t="s">
        <v>15</v>
      </c>
      <c r="H386">
        <v>51</v>
      </c>
      <c r="I386" t="s">
        <v>8</v>
      </c>
      <c r="J386" t="s">
        <v>17</v>
      </c>
      <c r="K386" t="str">
        <f>VLOOKUP(J386,Alliance!$A$2:$B$30,2,0)</f>
        <v>NDA</v>
      </c>
      <c r="L386">
        <v>31994</v>
      </c>
      <c r="M386">
        <v>817</v>
      </c>
      <c r="N386">
        <v>32811</v>
      </c>
      <c r="O386">
        <v>0.21909999999999999</v>
      </c>
      <c r="P386">
        <f>_xlfn.CEILING.MATH(VLOOKUP(C386,'New voters'!A:D,4,0))</f>
        <v>4261</v>
      </c>
      <c r="Q386">
        <f t="shared" si="10"/>
        <v>934</v>
      </c>
      <c r="R386">
        <f>R384*0.2</f>
        <v>1246.3600000000001</v>
      </c>
      <c r="S386">
        <v>203737</v>
      </c>
    </row>
    <row r="387" spans="1:19" x14ac:dyDescent="0.3">
      <c r="A387" t="s">
        <v>13</v>
      </c>
      <c r="B387">
        <v>115</v>
      </c>
      <c r="C387" t="s">
        <v>659</v>
      </c>
      <c r="D387" t="str">
        <f>VLOOKUP(C387,[1]Sheet2!$A$4:$B$143,2,0)</f>
        <v>Pathanamthitta</v>
      </c>
      <c r="E387" s="3">
        <v>1</v>
      </c>
      <c r="F387" t="s">
        <v>564</v>
      </c>
      <c r="G387" t="s">
        <v>15</v>
      </c>
      <c r="H387">
        <v>55</v>
      </c>
      <c r="I387" t="s">
        <v>19</v>
      </c>
      <c r="J387" t="s">
        <v>28</v>
      </c>
      <c r="K387" t="str">
        <f>VLOOKUP(J387,Alliance!$A$2:$B$30,2,0)</f>
        <v>LDF</v>
      </c>
      <c r="L387">
        <v>63958</v>
      </c>
      <c r="M387">
        <v>2611</v>
      </c>
      <c r="N387">
        <v>66569</v>
      </c>
      <c r="O387">
        <v>0.42829999999999996</v>
      </c>
      <c r="P387">
        <f>_xlfn.CEILING.MATH(VLOOKUP(C387,'New voters'!A:D,4,0))</f>
        <v>4380</v>
      </c>
      <c r="Q387">
        <f t="shared" ref="Q387:Q450" si="12">_xlfn.CEILING.MATH(P387*O387)</f>
        <v>1876</v>
      </c>
      <c r="R387" s="20">
        <f t="shared" ref="R387:R446" si="13">IF(K387="LDF",N387*0.1,0)</f>
        <v>6656.9000000000005</v>
      </c>
      <c r="S387">
        <v>209397</v>
      </c>
    </row>
    <row r="388" spans="1:19" x14ac:dyDescent="0.3">
      <c r="A388" t="s">
        <v>13</v>
      </c>
      <c r="B388">
        <v>115</v>
      </c>
      <c r="C388" t="s">
        <v>659</v>
      </c>
      <c r="D388" t="str">
        <f>VLOOKUP(C388,[1]Sheet2!$A$4:$B$143,2,0)</f>
        <v>Pathanamthitta</v>
      </c>
      <c r="E388" s="3">
        <v>2</v>
      </c>
      <c r="F388" t="s">
        <v>565</v>
      </c>
      <c r="G388" t="s">
        <v>15</v>
      </c>
      <c r="H388">
        <v>38</v>
      </c>
      <c r="I388" t="s">
        <v>19</v>
      </c>
      <c r="J388" t="s">
        <v>25</v>
      </c>
      <c r="K388" t="str">
        <f>VLOOKUP(J388,Alliance!$A$2:$B$30,2,0)</f>
        <v>UDF</v>
      </c>
      <c r="L388">
        <v>61488</v>
      </c>
      <c r="M388">
        <v>2162</v>
      </c>
      <c r="N388">
        <v>63650</v>
      </c>
      <c r="O388">
        <v>0.40960000000000002</v>
      </c>
      <c r="P388">
        <f>_xlfn.CEILING.MATH(VLOOKUP(C388,'New voters'!A:D,4,0))</f>
        <v>4380</v>
      </c>
      <c r="Q388">
        <f t="shared" si="12"/>
        <v>1795</v>
      </c>
      <c r="R388">
        <f>R387*0.8</f>
        <v>5325.52</v>
      </c>
      <c r="S388">
        <v>209397</v>
      </c>
    </row>
    <row r="389" spans="1:19" x14ac:dyDescent="0.3">
      <c r="A389" t="s">
        <v>13</v>
      </c>
      <c r="B389">
        <v>115</v>
      </c>
      <c r="C389" t="s">
        <v>659</v>
      </c>
      <c r="D389" t="str">
        <f>VLOOKUP(C389,[1]Sheet2!$A$4:$B$143,2,0)</f>
        <v>Pathanamthitta</v>
      </c>
      <c r="E389" s="3">
        <v>3</v>
      </c>
      <c r="F389" t="s">
        <v>566</v>
      </c>
      <c r="G389" t="s">
        <v>15</v>
      </c>
      <c r="H389">
        <v>56</v>
      </c>
      <c r="I389" t="s">
        <v>19</v>
      </c>
      <c r="J389" t="s">
        <v>17</v>
      </c>
      <c r="K389" t="str">
        <f>VLOOKUP(J389,Alliance!$A$2:$B$30,2,0)</f>
        <v>NDA</v>
      </c>
      <c r="L389">
        <v>23299</v>
      </c>
      <c r="M389">
        <v>681</v>
      </c>
      <c r="N389">
        <v>23980</v>
      </c>
      <c r="O389">
        <v>0.15429999999999999</v>
      </c>
      <c r="P389">
        <f>_xlfn.CEILING.MATH(VLOOKUP(C389,'New voters'!A:D,4,0))</f>
        <v>4380</v>
      </c>
      <c r="Q389">
        <f t="shared" si="12"/>
        <v>676</v>
      </c>
      <c r="R389">
        <f>R387*0.2</f>
        <v>1331.38</v>
      </c>
      <c r="S389">
        <v>209397</v>
      </c>
    </row>
    <row r="390" spans="1:19" x14ac:dyDescent="0.3">
      <c r="A390" t="s">
        <v>13</v>
      </c>
      <c r="B390">
        <v>116</v>
      </c>
      <c r="C390" t="s">
        <v>147</v>
      </c>
      <c r="D390" t="str">
        <f>VLOOKUP(C390,[1]Sheet2!$A$4:$B$143,2,0)</f>
        <v>Kollam</v>
      </c>
      <c r="E390" s="3">
        <v>1</v>
      </c>
      <c r="F390" t="s">
        <v>567</v>
      </c>
      <c r="G390" t="s">
        <v>15</v>
      </c>
      <c r="H390">
        <v>42</v>
      </c>
      <c r="I390" t="s">
        <v>8</v>
      </c>
      <c r="J390" t="s">
        <v>25</v>
      </c>
      <c r="K390" t="str">
        <f>VLOOKUP(J390,Alliance!$A$2:$B$30,2,0)</f>
        <v>UDF</v>
      </c>
      <c r="L390">
        <v>91849</v>
      </c>
      <c r="M390">
        <v>2376</v>
      </c>
      <c r="N390">
        <v>94225</v>
      </c>
      <c r="O390">
        <v>0.54380000000000006</v>
      </c>
      <c r="P390">
        <f>_xlfn.CEILING.MATH(VLOOKUP(C390,'New voters'!A:D,4,0))</f>
        <v>4503</v>
      </c>
      <c r="Q390">
        <f t="shared" si="12"/>
        <v>2449</v>
      </c>
      <c r="R390">
        <f>R391*0.8</f>
        <v>5201.3600000000006</v>
      </c>
      <c r="S390">
        <v>215293</v>
      </c>
    </row>
    <row r="391" spans="1:19" x14ac:dyDescent="0.3">
      <c r="A391" t="s">
        <v>13</v>
      </c>
      <c r="B391">
        <v>116</v>
      </c>
      <c r="C391" t="s">
        <v>147</v>
      </c>
      <c r="D391" t="str">
        <f>VLOOKUP(C391,[1]Sheet2!$A$4:$B$143,2,0)</f>
        <v>Kollam</v>
      </c>
      <c r="E391" s="3">
        <v>2</v>
      </c>
      <c r="F391" t="s">
        <v>568</v>
      </c>
      <c r="G391" t="s">
        <v>15</v>
      </c>
      <c r="H391">
        <v>68</v>
      </c>
      <c r="I391" t="s">
        <v>8</v>
      </c>
      <c r="J391" t="s">
        <v>28</v>
      </c>
      <c r="K391" t="str">
        <f>VLOOKUP(J391,Alliance!$A$2:$B$30,2,0)</f>
        <v>LDF</v>
      </c>
      <c r="L391">
        <v>62810</v>
      </c>
      <c r="M391">
        <v>2207</v>
      </c>
      <c r="N391">
        <v>65017</v>
      </c>
      <c r="O391">
        <v>0.37520000000000003</v>
      </c>
      <c r="P391">
        <f>_xlfn.CEILING.MATH(VLOOKUP(C391,'New voters'!A:D,4,0))</f>
        <v>4503</v>
      </c>
      <c r="Q391">
        <f t="shared" si="12"/>
        <v>1690</v>
      </c>
      <c r="R391" s="20">
        <f t="shared" si="13"/>
        <v>6501.7000000000007</v>
      </c>
      <c r="S391">
        <v>215293</v>
      </c>
    </row>
    <row r="392" spans="1:19" x14ac:dyDescent="0.3">
      <c r="A392" t="s">
        <v>13</v>
      </c>
      <c r="B392">
        <v>116</v>
      </c>
      <c r="C392" t="s">
        <v>147</v>
      </c>
      <c r="D392" t="str">
        <f>VLOOKUP(C392,[1]Sheet2!$A$4:$B$143,2,0)</f>
        <v>Kollam</v>
      </c>
      <c r="E392" s="3">
        <v>3</v>
      </c>
      <c r="F392" t="s">
        <v>569</v>
      </c>
      <c r="G392" t="s">
        <v>30</v>
      </c>
      <c r="H392">
        <v>39</v>
      </c>
      <c r="I392" t="s">
        <v>8</v>
      </c>
      <c r="J392" t="s">
        <v>17</v>
      </c>
      <c r="K392" t="str">
        <f>VLOOKUP(J392,Alliance!$A$2:$B$30,2,0)</f>
        <v>NDA</v>
      </c>
      <c r="L392">
        <v>11847</v>
      </c>
      <c r="M392">
        <v>297</v>
      </c>
      <c r="N392">
        <v>12144</v>
      </c>
      <c r="O392">
        <v>7.0099999999999996E-2</v>
      </c>
      <c r="P392">
        <f>_xlfn.CEILING.MATH(VLOOKUP(C392,'New voters'!A:D,4,0))</f>
        <v>4503</v>
      </c>
      <c r="Q392">
        <f t="shared" si="12"/>
        <v>316</v>
      </c>
      <c r="R392">
        <f>R391*0.2</f>
        <v>1300.3400000000001</v>
      </c>
      <c r="S392">
        <v>215293</v>
      </c>
    </row>
    <row r="393" spans="1:19" x14ac:dyDescent="0.3">
      <c r="A393" t="s">
        <v>13</v>
      </c>
      <c r="B393">
        <v>117</v>
      </c>
      <c r="C393" t="s">
        <v>148</v>
      </c>
      <c r="D393" t="str">
        <f>VLOOKUP(C393,[1]Sheet2!$A$4:$B$143,2,0)</f>
        <v>Kollam</v>
      </c>
      <c r="E393" s="3">
        <v>1</v>
      </c>
      <c r="F393" t="s">
        <v>570</v>
      </c>
      <c r="G393" t="s">
        <v>15</v>
      </c>
      <c r="H393">
        <v>43</v>
      </c>
      <c r="I393" t="s">
        <v>8</v>
      </c>
      <c r="J393" t="s">
        <v>20</v>
      </c>
      <c r="K393" t="s">
        <v>178</v>
      </c>
      <c r="L393">
        <v>61220</v>
      </c>
      <c r="M393">
        <v>2062</v>
      </c>
      <c r="N393">
        <v>63282</v>
      </c>
      <c r="O393">
        <v>0.44290000000000002</v>
      </c>
      <c r="P393">
        <f>_xlfn.CEILING.MATH(VLOOKUP(C393,'New voters'!A:D,4,0))</f>
        <v>3813</v>
      </c>
      <c r="Q393">
        <f t="shared" si="12"/>
        <v>1689</v>
      </c>
      <c r="R393" s="20">
        <f t="shared" si="13"/>
        <v>6328.2000000000007</v>
      </c>
      <c r="S393">
        <v>182312</v>
      </c>
    </row>
    <row r="394" spans="1:19" x14ac:dyDescent="0.3">
      <c r="A394" t="s">
        <v>13</v>
      </c>
      <c r="B394">
        <v>117</v>
      </c>
      <c r="C394" t="s">
        <v>148</v>
      </c>
      <c r="D394" t="str">
        <f>VLOOKUP(C394,[1]Sheet2!$A$4:$B$143,2,0)</f>
        <v>Kollam</v>
      </c>
      <c r="E394" s="3">
        <v>2</v>
      </c>
      <c r="F394" t="s">
        <v>571</v>
      </c>
      <c r="G394" t="s">
        <v>15</v>
      </c>
      <c r="H394">
        <v>57</v>
      </c>
      <c r="I394" t="s">
        <v>8</v>
      </c>
      <c r="J394" t="s">
        <v>47</v>
      </c>
      <c r="K394" t="str">
        <f>VLOOKUP(J394,Alliance!$A$2:$B$30,2,0)</f>
        <v>UDF</v>
      </c>
      <c r="L394">
        <v>60103</v>
      </c>
      <c r="M394">
        <v>2083</v>
      </c>
      <c r="N394">
        <v>62186</v>
      </c>
      <c r="O394">
        <v>0.43520000000000003</v>
      </c>
      <c r="P394">
        <f>_xlfn.CEILING.MATH(VLOOKUP(C394,'New voters'!A:D,4,0))</f>
        <v>3813</v>
      </c>
      <c r="Q394">
        <f t="shared" si="12"/>
        <v>1660</v>
      </c>
      <c r="R394">
        <f>R393*0.8</f>
        <v>5062.5600000000013</v>
      </c>
      <c r="S394">
        <v>182312</v>
      </c>
    </row>
    <row r="395" spans="1:19" x14ac:dyDescent="0.3">
      <c r="A395" t="s">
        <v>13</v>
      </c>
      <c r="B395">
        <v>117</v>
      </c>
      <c r="C395" t="s">
        <v>148</v>
      </c>
      <c r="D395" t="str">
        <f>VLOOKUP(C395,[1]Sheet2!$A$4:$B$143,2,0)</f>
        <v>Kollam</v>
      </c>
      <c r="E395" s="3">
        <v>3</v>
      </c>
      <c r="F395" t="s">
        <v>572</v>
      </c>
      <c r="G395" t="s">
        <v>15</v>
      </c>
      <c r="H395">
        <v>37</v>
      </c>
      <c r="I395" t="s">
        <v>8</v>
      </c>
      <c r="J395" t="s">
        <v>17</v>
      </c>
      <c r="K395" t="str">
        <f>VLOOKUP(J395,Alliance!$A$2:$B$30,2,0)</f>
        <v>NDA</v>
      </c>
      <c r="L395">
        <v>13943</v>
      </c>
      <c r="M395">
        <v>268</v>
      </c>
      <c r="N395">
        <v>14211</v>
      </c>
      <c r="O395">
        <v>9.9499999999999991E-2</v>
      </c>
      <c r="P395">
        <f>_xlfn.CEILING.MATH(VLOOKUP(C395,'New voters'!A:D,4,0))</f>
        <v>3813</v>
      </c>
      <c r="Q395">
        <f t="shared" si="12"/>
        <v>380</v>
      </c>
      <c r="R395">
        <f>R393*0.2</f>
        <v>1265.6400000000003</v>
      </c>
      <c r="S395">
        <v>182312</v>
      </c>
    </row>
    <row r="396" spans="1:19" x14ac:dyDescent="0.3">
      <c r="A396" t="s">
        <v>13</v>
      </c>
      <c r="B396">
        <v>118</v>
      </c>
      <c r="C396" t="s">
        <v>660</v>
      </c>
      <c r="D396" t="str">
        <f>VLOOKUP(C396,[1]Sheet2!$A$4:$B$143,2,0)</f>
        <v>Kollam</v>
      </c>
      <c r="E396" s="3">
        <v>1</v>
      </c>
      <c r="F396" t="s">
        <v>573</v>
      </c>
      <c r="G396" t="s">
        <v>15</v>
      </c>
      <c r="H396">
        <v>53</v>
      </c>
      <c r="I396" t="s">
        <v>19</v>
      </c>
      <c r="J396" t="s">
        <v>20</v>
      </c>
      <c r="K396" t="s">
        <v>178</v>
      </c>
      <c r="L396">
        <v>66902</v>
      </c>
      <c r="M396">
        <v>2629</v>
      </c>
      <c r="N396">
        <v>69531</v>
      </c>
      <c r="O396">
        <v>0.43180000000000002</v>
      </c>
      <c r="P396">
        <f>_xlfn.CEILING.MATH(VLOOKUP(C396,'New voters'!A:D,4,0))</f>
        <v>4347</v>
      </c>
      <c r="Q396">
        <f t="shared" si="12"/>
        <v>1878</v>
      </c>
      <c r="R396" s="20">
        <f t="shared" si="13"/>
        <v>6953.1</v>
      </c>
      <c r="S396">
        <v>207835</v>
      </c>
    </row>
    <row r="397" spans="1:19" x14ac:dyDescent="0.3">
      <c r="A397" t="s">
        <v>13</v>
      </c>
      <c r="B397">
        <v>118</v>
      </c>
      <c r="C397" t="s">
        <v>660</v>
      </c>
      <c r="D397" t="str">
        <f>VLOOKUP(C397,[1]Sheet2!$A$4:$B$143,2,0)</f>
        <v>Kollam</v>
      </c>
      <c r="E397" s="3">
        <v>2</v>
      </c>
      <c r="F397" t="s">
        <v>574</v>
      </c>
      <c r="G397" t="s">
        <v>15</v>
      </c>
      <c r="H397">
        <v>42</v>
      </c>
      <c r="I397" t="s">
        <v>19</v>
      </c>
      <c r="J397" t="s">
        <v>47</v>
      </c>
      <c r="K397" t="str">
        <f>VLOOKUP(J397,Alliance!$A$2:$B$30,2,0)</f>
        <v>UDF</v>
      </c>
      <c r="L397">
        <v>64202</v>
      </c>
      <c r="M397">
        <v>2320</v>
      </c>
      <c r="N397">
        <v>66522</v>
      </c>
      <c r="O397">
        <v>0.41310000000000002</v>
      </c>
      <c r="P397">
        <f>_xlfn.CEILING.MATH(VLOOKUP(C397,'New voters'!A:D,4,0))</f>
        <v>4347</v>
      </c>
      <c r="Q397">
        <f t="shared" si="12"/>
        <v>1796</v>
      </c>
      <c r="R397">
        <f>R396*0.8</f>
        <v>5562.4800000000005</v>
      </c>
      <c r="S397">
        <v>207835</v>
      </c>
    </row>
    <row r="398" spans="1:19" x14ac:dyDescent="0.3">
      <c r="A398" t="s">
        <v>13</v>
      </c>
      <c r="B398">
        <v>118</v>
      </c>
      <c r="C398" t="s">
        <v>660</v>
      </c>
      <c r="D398" t="str">
        <f>VLOOKUP(C398,[1]Sheet2!$A$4:$B$143,2,0)</f>
        <v>Kollam</v>
      </c>
      <c r="E398" s="3">
        <v>3</v>
      </c>
      <c r="F398" t="s">
        <v>575</v>
      </c>
      <c r="G398" t="s">
        <v>30</v>
      </c>
      <c r="H398">
        <v>37</v>
      </c>
      <c r="I398" t="s">
        <v>19</v>
      </c>
      <c r="J398" t="s">
        <v>17</v>
      </c>
      <c r="K398" t="str">
        <f>VLOOKUP(J398,Alliance!$A$2:$B$30,2,0)</f>
        <v>NDA</v>
      </c>
      <c r="L398">
        <v>21208</v>
      </c>
      <c r="M398">
        <v>639</v>
      </c>
      <c r="N398">
        <v>21847</v>
      </c>
      <c r="O398">
        <v>0.13570000000000002</v>
      </c>
      <c r="P398">
        <f>_xlfn.CEILING.MATH(VLOOKUP(C398,'New voters'!A:D,4,0))</f>
        <v>4347</v>
      </c>
      <c r="Q398">
        <f t="shared" si="12"/>
        <v>590</v>
      </c>
      <c r="R398">
        <f>R396*0.2</f>
        <v>1390.6200000000001</v>
      </c>
      <c r="S398">
        <v>207835</v>
      </c>
    </row>
    <row r="399" spans="1:19" x14ac:dyDescent="0.3">
      <c r="A399" t="s">
        <v>13</v>
      </c>
      <c r="B399">
        <v>119</v>
      </c>
      <c r="C399" t="s">
        <v>149</v>
      </c>
      <c r="D399" t="str">
        <f>VLOOKUP(C399,[1]Sheet2!$A$4:$B$143,2,0)</f>
        <v>Kollam</v>
      </c>
      <c r="E399" s="3">
        <v>1</v>
      </c>
      <c r="F399" t="s">
        <v>576</v>
      </c>
      <c r="G399" t="s">
        <v>15</v>
      </c>
      <c r="H399">
        <v>57</v>
      </c>
      <c r="I399" t="s">
        <v>8</v>
      </c>
      <c r="J399" t="s">
        <v>18</v>
      </c>
      <c r="K399" t="str">
        <f>VLOOKUP(J399,Alliance!$A$2:$B$30,2,0)</f>
        <v>LDF</v>
      </c>
      <c r="L399">
        <v>66612</v>
      </c>
      <c r="M399">
        <v>2158</v>
      </c>
      <c r="N399">
        <v>68770</v>
      </c>
      <c r="O399">
        <v>0.45979999999999999</v>
      </c>
      <c r="P399">
        <f>_xlfn.CEILING.MATH(VLOOKUP(C399,'New voters'!A:D,4,0))</f>
        <v>4223</v>
      </c>
      <c r="Q399">
        <f t="shared" si="12"/>
        <v>1942</v>
      </c>
      <c r="R399" s="20">
        <f t="shared" si="13"/>
        <v>6877</v>
      </c>
      <c r="S399">
        <v>201909</v>
      </c>
    </row>
    <row r="400" spans="1:19" x14ac:dyDescent="0.3">
      <c r="A400" t="s">
        <v>13</v>
      </c>
      <c r="B400">
        <v>119</v>
      </c>
      <c r="C400" t="s">
        <v>149</v>
      </c>
      <c r="D400" t="str">
        <f>VLOOKUP(C400,[1]Sheet2!$A$4:$B$143,2,0)</f>
        <v>Kollam</v>
      </c>
      <c r="E400" s="3">
        <v>2</v>
      </c>
      <c r="F400" t="s">
        <v>577</v>
      </c>
      <c r="G400" t="s">
        <v>30</v>
      </c>
      <c r="H400">
        <v>44</v>
      </c>
      <c r="I400" t="s">
        <v>8</v>
      </c>
      <c r="J400" t="s">
        <v>25</v>
      </c>
      <c r="K400" t="str">
        <f>VLOOKUP(J400,Alliance!$A$2:$B$30,2,0)</f>
        <v>UDF</v>
      </c>
      <c r="L400">
        <v>56127</v>
      </c>
      <c r="M400">
        <v>1829</v>
      </c>
      <c r="N400">
        <v>57956</v>
      </c>
      <c r="O400">
        <v>0.38750000000000001</v>
      </c>
      <c r="P400">
        <f>_xlfn.CEILING.MATH(VLOOKUP(C400,'New voters'!A:D,4,0))</f>
        <v>4223</v>
      </c>
      <c r="Q400">
        <f t="shared" si="12"/>
        <v>1637</v>
      </c>
      <c r="R400">
        <f>R399*0.8</f>
        <v>5501.6</v>
      </c>
      <c r="S400">
        <v>201909</v>
      </c>
    </row>
    <row r="401" spans="1:19" x14ac:dyDescent="0.3">
      <c r="A401" t="s">
        <v>13</v>
      </c>
      <c r="B401">
        <v>119</v>
      </c>
      <c r="C401" t="s">
        <v>149</v>
      </c>
      <c r="D401" t="str">
        <f>VLOOKUP(C401,[1]Sheet2!$A$4:$B$143,2,0)</f>
        <v>Kollam</v>
      </c>
      <c r="E401" s="3">
        <v>3</v>
      </c>
      <c r="F401" t="s">
        <v>578</v>
      </c>
      <c r="G401" t="s">
        <v>15</v>
      </c>
      <c r="H401">
        <v>46</v>
      </c>
      <c r="I401" t="s">
        <v>8</v>
      </c>
      <c r="J401" t="s">
        <v>17</v>
      </c>
      <c r="K401" t="str">
        <f>VLOOKUP(J401,Alliance!$A$2:$B$30,2,0)</f>
        <v>NDA</v>
      </c>
      <c r="L401">
        <v>20710</v>
      </c>
      <c r="M401">
        <v>513</v>
      </c>
      <c r="N401">
        <v>21223</v>
      </c>
      <c r="O401">
        <v>0.1419</v>
      </c>
      <c r="P401">
        <f>_xlfn.CEILING.MATH(VLOOKUP(C401,'New voters'!A:D,4,0))</f>
        <v>4223</v>
      </c>
      <c r="Q401">
        <f t="shared" si="12"/>
        <v>600</v>
      </c>
      <c r="R401">
        <f>R399*0.2</f>
        <v>1375.4</v>
      </c>
      <c r="S401">
        <v>201909</v>
      </c>
    </row>
    <row r="402" spans="1:19" x14ac:dyDescent="0.3">
      <c r="A402" t="s">
        <v>13</v>
      </c>
      <c r="B402">
        <v>120</v>
      </c>
      <c r="C402" t="s">
        <v>150</v>
      </c>
      <c r="D402" t="str">
        <f>VLOOKUP(C402,[1]Sheet2!$A$4:$B$143,2,0)</f>
        <v>Kollam</v>
      </c>
      <c r="E402" s="3">
        <v>1</v>
      </c>
      <c r="F402" t="s">
        <v>579</v>
      </c>
      <c r="G402" t="s">
        <v>15</v>
      </c>
      <c r="H402">
        <v>54</v>
      </c>
      <c r="I402" t="s">
        <v>8</v>
      </c>
      <c r="J402" t="s">
        <v>151</v>
      </c>
      <c r="K402" t="str">
        <f>VLOOKUP(J402,Alliance!$A$2:$B$30,2,0)</f>
        <v>LDF</v>
      </c>
      <c r="L402">
        <v>65304</v>
      </c>
      <c r="M402">
        <v>1972</v>
      </c>
      <c r="N402">
        <v>67276</v>
      </c>
      <c r="O402">
        <v>0.49090000000000006</v>
      </c>
      <c r="P402">
        <f>_xlfn.CEILING.MATH(VLOOKUP(C402,'New voters'!A:D,4,0))</f>
        <v>3872</v>
      </c>
      <c r="Q402">
        <f t="shared" si="12"/>
        <v>1901</v>
      </c>
      <c r="R402" s="20">
        <f t="shared" si="13"/>
        <v>6727.6</v>
      </c>
      <c r="S402">
        <v>185116</v>
      </c>
    </row>
    <row r="403" spans="1:19" x14ac:dyDescent="0.3">
      <c r="A403" t="s">
        <v>13</v>
      </c>
      <c r="B403">
        <v>120</v>
      </c>
      <c r="C403" t="s">
        <v>150</v>
      </c>
      <c r="D403" t="str">
        <f>VLOOKUP(C403,[1]Sheet2!$A$4:$B$143,2,0)</f>
        <v>Kollam</v>
      </c>
      <c r="E403" s="3">
        <v>2</v>
      </c>
      <c r="F403" t="s">
        <v>580</v>
      </c>
      <c r="G403" t="s">
        <v>15</v>
      </c>
      <c r="H403">
        <v>48</v>
      </c>
      <c r="I403" t="s">
        <v>8</v>
      </c>
      <c r="J403" t="s">
        <v>25</v>
      </c>
      <c r="K403" t="str">
        <f>VLOOKUP(J403,Alliance!$A$2:$B$30,2,0)</f>
        <v>UDF</v>
      </c>
      <c r="L403">
        <v>51350</v>
      </c>
      <c r="M403">
        <v>1590</v>
      </c>
      <c r="N403">
        <v>52940</v>
      </c>
      <c r="O403">
        <v>0.38630000000000003</v>
      </c>
      <c r="P403">
        <f>_xlfn.CEILING.MATH(VLOOKUP(C403,'New voters'!A:D,4,0))</f>
        <v>3872</v>
      </c>
      <c r="Q403">
        <f t="shared" si="12"/>
        <v>1496</v>
      </c>
      <c r="R403">
        <f>R402*0.8</f>
        <v>5382.0800000000008</v>
      </c>
      <c r="S403">
        <v>185116</v>
      </c>
    </row>
    <row r="404" spans="1:19" x14ac:dyDescent="0.3">
      <c r="A404" t="s">
        <v>13</v>
      </c>
      <c r="B404">
        <v>120</v>
      </c>
      <c r="C404" t="s">
        <v>150</v>
      </c>
      <c r="D404" t="str">
        <f>VLOOKUP(C404,[1]Sheet2!$A$4:$B$143,2,0)</f>
        <v>Kollam</v>
      </c>
      <c r="E404" s="3">
        <v>3</v>
      </c>
      <c r="F404" t="s">
        <v>581</v>
      </c>
      <c r="G404" t="s">
        <v>15</v>
      </c>
      <c r="H404">
        <v>37</v>
      </c>
      <c r="I404" t="s">
        <v>8</v>
      </c>
      <c r="J404" t="s">
        <v>17</v>
      </c>
      <c r="K404" t="str">
        <f>VLOOKUP(J404,Alliance!$A$2:$B$30,2,0)</f>
        <v>NDA</v>
      </c>
      <c r="L404">
        <v>12096</v>
      </c>
      <c r="M404">
        <v>302</v>
      </c>
      <c r="N404">
        <v>12398</v>
      </c>
      <c r="O404">
        <v>9.0500000000000011E-2</v>
      </c>
      <c r="P404">
        <f>_xlfn.CEILING.MATH(VLOOKUP(C404,'New voters'!A:D,4,0))</f>
        <v>3872</v>
      </c>
      <c r="Q404">
        <f t="shared" si="12"/>
        <v>351</v>
      </c>
      <c r="R404">
        <f>R402*0.2</f>
        <v>1345.5200000000002</v>
      </c>
      <c r="S404">
        <v>185116</v>
      </c>
    </row>
    <row r="405" spans="1:19" x14ac:dyDescent="0.3">
      <c r="A405" t="s">
        <v>13</v>
      </c>
      <c r="B405">
        <v>120</v>
      </c>
      <c r="C405" t="s">
        <v>150</v>
      </c>
      <c r="D405" t="str">
        <f>VLOOKUP(C405,[1]Sheet2!$A$4:$B$143,2,0)</f>
        <v>Kollam</v>
      </c>
      <c r="E405" s="3">
        <v>4</v>
      </c>
      <c r="F405" t="s">
        <v>582</v>
      </c>
      <c r="G405" t="s">
        <v>30</v>
      </c>
      <c r="H405">
        <v>71</v>
      </c>
      <c r="I405" t="s">
        <v>8</v>
      </c>
      <c r="J405" t="s">
        <v>110</v>
      </c>
      <c r="K405" t="str">
        <f>VLOOKUP(J405,Alliance!$A$2:$B$30,2,0)</f>
        <v>Others</v>
      </c>
      <c r="L405">
        <v>2062</v>
      </c>
      <c r="M405">
        <v>29</v>
      </c>
      <c r="N405">
        <v>2091</v>
      </c>
      <c r="O405">
        <v>1.5300000000000001E-2</v>
      </c>
      <c r="P405">
        <f>_xlfn.CEILING.MATH(VLOOKUP(C405,'New voters'!A:D,4,0))</f>
        <v>3872</v>
      </c>
      <c r="Q405">
        <f t="shared" si="12"/>
        <v>60</v>
      </c>
      <c r="R405" s="20">
        <f t="shared" si="13"/>
        <v>0</v>
      </c>
      <c r="S405">
        <v>185116</v>
      </c>
    </row>
    <row r="406" spans="1:19" x14ac:dyDescent="0.3">
      <c r="A406" t="s">
        <v>13</v>
      </c>
      <c r="B406">
        <v>121</v>
      </c>
      <c r="C406" t="s">
        <v>152</v>
      </c>
      <c r="D406" t="str">
        <f>VLOOKUP(C406,[1]Sheet2!$A$4:$B$143,2,0)</f>
        <v>Kollam</v>
      </c>
      <c r="E406" s="3">
        <v>1</v>
      </c>
      <c r="F406" t="s">
        <v>583</v>
      </c>
      <c r="G406" t="s">
        <v>15</v>
      </c>
      <c r="H406">
        <v>51</v>
      </c>
      <c r="I406" t="s">
        <v>8</v>
      </c>
      <c r="J406" t="s">
        <v>28</v>
      </c>
      <c r="K406" t="str">
        <f>VLOOKUP(J406,Alliance!$A$2:$B$30,2,0)</f>
        <v>LDF</v>
      </c>
      <c r="L406">
        <v>78323</v>
      </c>
      <c r="M406">
        <v>2105</v>
      </c>
      <c r="N406">
        <v>80428</v>
      </c>
      <c r="O406">
        <v>0.54990000000000006</v>
      </c>
      <c r="P406">
        <f>_xlfn.CEILING.MATH(VLOOKUP(C406,'New voters'!A:D,4,0))</f>
        <v>4319</v>
      </c>
      <c r="Q406">
        <f t="shared" si="12"/>
        <v>2376</v>
      </c>
      <c r="R406" s="20">
        <f t="shared" si="13"/>
        <v>8042.8</v>
      </c>
      <c r="S406">
        <v>206496</v>
      </c>
    </row>
    <row r="407" spans="1:19" x14ac:dyDescent="0.3">
      <c r="A407" t="s">
        <v>13</v>
      </c>
      <c r="B407">
        <v>121</v>
      </c>
      <c r="C407" t="s">
        <v>152</v>
      </c>
      <c r="D407" t="str">
        <f>VLOOKUP(C407,[1]Sheet2!$A$4:$B$143,2,0)</f>
        <v>Kollam</v>
      </c>
      <c r="E407" s="3">
        <v>2</v>
      </c>
      <c r="F407" t="s">
        <v>584</v>
      </c>
      <c r="G407" t="s">
        <v>15</v>
      </c>
      <c r="H407">
        <v>60</v>
      </c>
      <c r="I407" t="s">
        <v>8</v>
      </c>
      <c r="J407" t="s">
        <v>16</v>
      </c>
      <c r="K407" t="str">
        <f>VLOOKUP(J407,Alliance!$A$2:$B$30,2,0)</f>
        <v>UDF</v>
      </c>
      <c r="L407">
        <v>42448</v>
      </c>
      <c r="M407">
        <v>923</v>
      </c>
      <c r="N407">
        <v>43371</v>
      </c>
      <c r="O407">
        <v>0.29659999999999997</v>
      </c>
      <c r="P407">
        <f>_xlfn.CEILING.MATH(VLOOKUP(C407,'New voters'!A:D,4,0))</f>
        <v>4319</v>
      </c>
      <c r="Q407">
        <f t="shared" si="12"/>
        <v>1282</v>
      </c>
      <c r="R407">
        <f>R406*0.8</f>
        <v>6434.2400000000007</v>
      </c>
      <c r="S407">
        <v>206496</v>
      </c>
    </row>
    <row r="408" spans="1:19" x14ac:dyDescent="0.3">
      <c r="A408" t="s">
        <v>13</v>
      </c>
      <c r="B408">
        <v>121</v>
      </c>
      <c r="C408" t="s">
        <v>152</v>
      </c>
      <c r="D408" t="str">
        <f>VLOOKUP(C408,[1]Sheet2!$A$4:$B$143,2,0)</f>
        <v>Kollam</v>
      </c>
      <c r="E408" s="3">
        <v>3</v>
      </c>
      <c r="F408" t="s">
        <v>585</v>
      </c>
      <c r="G408" t="s">
        <v>15</v>
      </c>
      <c r="H408">
        <v>60</v>
      </c>
      <c r="I408" t="s">
        <v>8</v>
      </c>
      <c r="J408" t="s">
        <v>17</v>
      </c>
      <c r="K408" t="str">
        <f>VLOOKUP(J408,Alliance!$A$2:$B$30,2,0)</f>
        <v>NDA</v>
      </c>
      <c r="L408">
        <v>19692</v>
      </c>
      <c r="M408">
        <v>377</v>
      </c>
      <c r="N408">
        <v>20069</v>
      </c>
      <c r="O408">
        <v>0.13720000000000002</v>
      </c>
      <c r="P408">
        <f>_xlfn.CEILING.MATH(VLOOKUP(C408,'New voters'!A:D,4,0))</f>
        <v>4319</v>
      </c>
      <c r="Q408">
        <f t="shared" si="12"/>
        <v>593</v>
      </c>
      <c r="R408">
        <f>R406*0.2</f>
        <v>1608.5600000000002</v>
      </c>
      <c r="S408">
        <v>206496</v>
      </c>
    </row>
    <row r="409" spans="1:19" x14ac:dyDescent="0.3">
      <c r="A409" t="s">
        <v>13</v>
      </c>
      <c r="B409">
        <v>122</v>
      </c>
      <c r="C409" t="s">
        <v>153</v>
      </c>
      <c r="D409" t="str">
        <f>VLOOKUP(C409,[1]Sheet2!$A$4:$B$143,2,0)</f>
        <v>Kollam</v>
      </c>
      <c r="E409" s="3">
        <v>1</v>
      </c>
      <c r="F409" t="s">
        <v>586</v>
      </c>
      <c r="G409" t="s">
        <v>30</v>
      </c>
      <c r="H409">
        <v>58</v>
      </c>
      <c r="I409" t="s">
        <v>8</v>
      </c>
      <c r="J409" t="s">
        <v>28</v>
      </c>
      <c r="K409" t="str">
        <f>VLOOKUP(J409,Alliance!$A$2:$B$30,2,0)</f>
        <v>LDF</v>
      </c>
      <c r="L409">
        <v>64754</v>
      </c>
      <c r="M409">
        <v>2498</v>
      </c>
      <c r="N409">
        <v>67252</v>
      </c>
      <c r="O409">
        <v>0.45689999999999997</v>
      </c>
      <c r="P409">
        <f>_xlfn.CEILING.MATH(VLOOKUP(C409,'New voters'!A:D,4,0))</f>
        <v>4217</v>
      </c>
      <c r="Q409">
        <f t="shared" si="12"/>
        <v>1927</v>
      </c>
      <c r="R409" s="20">
        <f t="shared" si="13"/>
        <v>6725.2000000000007</v>
      </c>
      <c r="S409">
        <v>201643</v>
      </c>
    </row>
    <row r="410" spans="1:19" x14ac:dyDescent="0.3">
      <c r="A410" t="s">
        <v>13</v>
      </c>
      <c r="B410">
        <v>122</v>
      </c>
      <c r="C410" t="s">
        <v>153</v>
      </c>
      <c r="D410" t="str">
        <f>VLOOKUP(C410,[1]Sheet2!$A$4:$B$143,2,0)</f>
        <v>Kollam</v>
      </c>
      <c r="E410" s="3">
        <v>2</v>
      </c>
      <c r="F410" t="s">
        <v>587</v>
      </c>
      <c r="G410" t="s">
        <v>15</v>
      </c>
      <c r="H410">
        <v>53</v>
      </c>
      <c r="I410" t="s">
        <v>8</v>
      </c>
      <c r="J410" t="s">
        <v>25</v>
      </c>
      <c r="K410" t="str">
        <f>VLOOKUP(J410,Alliance!$A$2:$B$30,2,0)</f>
        <v>UDF</v>
      </c>
      <c r="L410">
        <v>51745</v>
      </c>
      <c r="M410">
        <v>1829</v>
      </c>
      <c r="N410">
        <v>53574</v>
      </c>
      <c r="O410">
        <v>0.36399999999999999</v>
      </c>
      <c r="P410">
        <f>_xlfn.CEILING.MATH(VLOOKUP(C410,'New voters'!A:D,4,0))</f>
        <v>4217</v>
      </c>
      <c r="Q410">
        <f t="shared" si="12"/>
        <v>1535</v>
      </c>
      <c r="R410">
        <f>R409*0.8</f>
        <v>5380.1600000000008</v>
      </c>
      <c r="S410">
        <v>201643</v>
      </c>
    </row>
    <row r="411" spans="1:19" x14ac:dyDescent="0.3">
      <c r="A411" t="s">
        <v>13</v>
      </c>
      <c r="B411">
        <v>122</v>
      </c>
      <c r="C411" t="s">
        <v>153</v>
      </c>
      <c r="D411" t="str">
        <f>VLOOKUP(C411,[1]Sheet2!$A$4:$B$143,2,0)</f>
        <v>Kollam</v>
      </c>
      <c r="E411" s="3">
        <v>3</v>
      </c>
      <c r="F411" t="s">
        <v>588</v>
      </c>
      <c r="G411" t="s">
        <v>15</v>
      </c>
      <c r="H411">
        <v>34</v>
      </c>
      <c r="I411" t="s">
        <v>8</v>
      </c>
      <c r="J411" t="s">
        <v>17</v>
      </c>
      <c r="K411" t="str">
        <f>VLOOKUP(J411,Alliance!$A$2:$B$30,2,0)</f>
        <v>NDA</v>
      </c>
      <c r="L411">
        <v>21747</v>
      </c>
      <c r="M411">
        <v>491</v>
      </c>
      <c r="N411">
        <v>22238</v>
      </c>
      <c r="O411">
        <v>0.15109999999999998</v>
      </c>
      <c r="P411">
        <f>_xlfn.CEILING.MATH(VLOOKUP(C411,'New voters'!A:D,4,0))</f>
        <v>4217</v>
      </c>
      <c r="Q411">
        <f t="shared" si="12"/>
        <v>638</v>
      </c>
      <c r="R411">
        <f>R409*0.2</f>
        <v>1345.0400000000002</v>
      </c>
      <c r="S411">
        <v>201643</v>
      </c>
    </row>
    <row r="412" spans="1:19" x14ac:dyDescent="0.3">
      <c r="A412" t="s">
        <v>13</v>
      </c>
      <c r="B412">
        <v>122</v>
      </c>
      <c r="C412" t="s">
        <v>153</v>
      </c>
      <c r="D412" t="str">
        <f>VLOOKUP(C412,[1]Sheet2!$A$4:$B$143,2,0)</f>
        <v>Kollam</v>
      </c>
      <c r="E412" s="3">
        <v>4</v>
      </c>
      <c r="F412" t="s">
        <v>589</v>
      </c>
      <c r="G412" t="s">
        <v>15</v>
      </c>
      <c r="H412">
        <v>40</v>
      </c>
      <c r="I412" t="s">
        <v>8</v>
      </c>
      <c r="J412" t="s">
        <v>29</v>
      </c>
      <c r="K412" t="str">
        <f>VLOOKUP(J412,Alliance!$A$2:$B$30,2,0)</f>
        <v>Others</v>
      </c>
      <c r="L412">
        <v>1853</v>
      </c>
      <c r="M412">
        <v>26</v>
      </c>
      <c r="N412">
        <v>1879</v>
      </c>
      <c r="O412">
        <v>1.2800000000000001E-2</v>
      </c>
      <c r="P412">
        <f>_xlfn.CEILING.MATH(VLOOKUP(C412,'New voters'!A:D,4,0))</f>
        <v>4217</v>
      </c>
      <c r="Q412">
        <f t="shared" si="12"/>
        <v>54</v>
      </c>
      <c r="R412">
        <f t="shared" si="13"/>
        <v>0</v>
      </c>
      <c r="S412">
        <v>201643</v>
      </c>
    </row>
    <row r="413" spans="1:19" x14ac:dyDescent="0.3">
      <c r="A413" t="s">
        <v>13</v>
      </c>
      <c r="B413">
        <v>123</v>
      </c>
      <c r="C413" t="s">
        <v>154</v>
      </c>
      <c r="D413" t="str">
        <f>VLOOKUP(C413,[1]Sheet2!$A$4:$B$143,2,0)</f>
        <v>Kollam</v>
      </c>
      <c r="E413" s="3">
        <v>1</v>
      </c>
      <c r="F413" t="s">
        <v>590</v>
      </c>
      <c r="G413" t="s">
        <v>15</v>
      </c>
      <c r="H413">
        <v>43</v>
      </c>
      <c r="I413" t="s">
        <v>8</v>
      </c>
      <c r="J413" t="s">
        <v>25</v>
      </c>
      <c r="K413" t="str">
        <f>VLOOKUP(J413,Alliance!$A$2:$B$30,2,0)</f>
        <v>UDF</v>
      </c>
      <c r="L413">
        <v>74600</v>
      </c>
      <c r="M413">
        <v>1741</v>
      </c>
      <c r="N413">
        <v>76341</v>
      </c>
      <c r="O413">
        <v>0.48829999999999996</v>
      </c>
      <c r="P413">
        <f>_xlfn.CEILING.MATH(VLOOKUP(C413,'New voters'!A:D,4,0))</f>
        <v>4325</v>
      </c>
      <c r="Q413">
        <f t="shared" si="12"/>
        <v>2112</v>
      </c>
      <c r="R413">
        <f>R414*0.8</f>
        <v>5750.9600000000009</v>
      </c>
      <c r="S413">
        <v>206767</v>
      </c>
    </row>
    <row r="414" spans="1:19" x14ac:dyDescent="0.3">
      <c r="A414" t="s">
        <v>13</v>
      </c>
      <c r="B414">
        <v>123</v>
      </c>
      <c r="C414" t="s">
        <v>154</v>
      </c>
      <c r="D414" t="str">
        <f>VLOOKUP(C414,[1]Sheet2!$A$4:$B$143,2,0)</f>
        <v>Kollam</v>
      </c>
      <c r="E414" s="3">
        <v>2</v>
      </c>
      <c r="F414" t="s">
        <v>591</v>
      </c>
      <c r="G414" t="s">
        <v>30</v>
      </c>
      <c r="H414">
        <v>65</v>
      </c>
      <c r="I414" t="s">
        <v>8</v>
      </c>
      <c r="J414" t="s">
        <v>18</v>
      </c>
      <c r="K414" t="str">
        <f>VLOOKUP(J414,Alliance!$A$2:$B$30,2,0)</f>
        <v>LDF</v>
      </c>
      <c r="L414">
        <v>69911</v>
      </c>
      <c r="M414">
        <v>1976</v>
      </c>
      <c r="N414">
        <v>71887</v>
      </c>
      <c r="O414">
        <v>0.45979999999999999</v>
      </c>
      <c r="P414">
        <f>_xlfn.CEILING.MATH(VLOOKUP(C414,'New voters'!A:D,4,0))</f>
        <v>4325</v>
      </c>
      <c r="Q414">
        <f t="shared" si="12"/>
        <v>1989</v>
      </c>
      <c r="R414" s="20">
        <f t="shared" si="13"/>
        <v>7188.7000000000007</v>
      </c>
      <c r="S414">
        <v>206767</v>
      </c>
    </row>
    <row r="415" spans="1:19" x14ac:dyDescent="0.3">
      <c r="A415" t="s">
        <v>13</v>
      </c>
      <c r="B415">
        <v>123</v>
      </c>
      <c r="C415" t="s">
        <v>154</v>
      </c>
      <c r="D415" t="str">
        <f>VLOOKUP(C415,[1]Sheet2!$A$4:$B$143,2,0)</f>
        <v>Kollam</v>
      </c>
      <c r="E415" s="3">
        <v>3</v>
      </c>
      <c r="F415" t="s">
        <v>592</v>
      </c>
      <c r="G415" t="s">
        <v>30</v>
      </c>
      <c r="H415">
        <v>49</v>
      </c>
      <c r="I415" t="s">
        <v>8</v>
      </c>
      <c r="J415" t="s">
        <v>80</v>
      </c>
      <c r="K415" t="str">
        <f>VLOOKUP(J415,Alliance!$A$2:$B$30,2,0)</f>
        <v>NDA</v>
      </c>
      <c r="L415">
        <v>5980</v>
      </c>
      <c r="M415">
        <v>117</v>
      </c>
      <c r="N415">
        <v>6097</v>
      </c>
      <c r="O415">
        <v>3.9E-2</v>
      </c>
      <c r="P415">
        <f>_xlfn.CEILING.MATH(VLOOKUP(C415,'New voters'!A:D,4,0))</f>
        <v>4325</v>
      </c>
      <c r="Q415">
        <f t="shared" si="12"/>
        <v>169</v>
      </c>
      <c r="R415">
        <f>R414*0.2</f>
        <v>1437.7400000000002</v>
      </c>
      <c r="S415">
        <v>206767</v>
      </c>
    </row>
    <row r="416" spans="1:19" x14ac:dyDescent="0.3">
      <c r="A416" t="s">
        <v>13</v>
      </c>
      <c r="B416">
        <v>124</v>
      </c>
      <c r="C416" t="s">
        <v>155</v>
      </c>
      <c r="D416" t="str">
        <f>VLOOKUP(C416,[1]Sheet2!$A$4:$B$143,2,0)</f>
        <v>Kollam</v>
      </c>
      <c r="E416" s="3">
        <v>1</v>
      </c>
      <c r="F416" t="s">
        <v>593</v>
      </c>
      <c r="G416" t="s">
        <v>15</v>
      </c>
      <c r="H416">
        <v>64</v>
      </c>
      <c r="I416" t="s">
        <v>8</v>
      </c>
      <c r="J416" t="s">
        <v>18</v>
      </c>
      <c r="K416" t="str">
        <f>VLOOKUP(J416,Alliance!$A$2:$B$30,2,0)</f>
        <v>LDF</v>
      </c>
      <c r="L416">
        <v>56898</v>
      </c>
      <c r="M416">
        <v>1626</v>
      </c>
      <c r="N416">
        <v>58524</v>
      </c>
      <c r="O416">
        <v>0.4486</v>
      </c>
      <c r="P416">
        <f>_xlfn.CEILING.MATH(VLOOKUP(C416,'New voters'!A:D,4,0))</f>
        <v>3693</v>
      </c>
      <c r="Q416">
        <f t="shared" si="12"/>
        <v>1657</v>
      </c>
      <c r="R416" s="20">
        <f t="shared" si="13"/>
        <v>5852.4000000000005</v>
      </c>
      <c r="S416">
        <v>176553</v>
      </c>
    </row>
    <row r="417" spans="1:19" x14ac:dyDescent="0.3">
      <c r="A417" t="s">
        <v>13</v>
      </c>
      <c r="B417">
        <v>124</v>
      </c>
      <c r="C417" t="s">
        <v>155</v>
      </c>
      <c r="D417" t="str">
        <f>VLOOKUP(C417,[1]Sheet2!$A$4:$B$143,2,0)</f>
        <v>Kollam</v>
      </c>
      <c r="E417" s="3">
        <v>2</v>
      </c>
      <c r="F417" t="s">
        <v>594</v>
      </c>
      <c r="G417" t="s">
        <v>30</v>
      </c>
      <c r="H417">
        <v>48</v>
      </c>
      <c r="I417" t="s">
        <v>8</v>
      </c>
      <c r="J417" t="s">
        <v>25</v>
      </c>
      <c r="K417" t="str">
        <f>VLOOKUP(J417,Alliance!$A$2:$B$30,2,0)</f>
        <v>UDF</v>
      </c>
      <c r="L417">
        <v>55035</v>
      </c>
      <c r="M417">
        <v>1417</v>
      </c>
      <c r="N417">
        <v>56452</v>
      </c>
      <c r="O417">
        <v>0.43270000000000003</v>
      </c>
      <c r="P417">
        <f>_xlfn.CEILING.MATH(VLOOKUP(C417,'New voters'!A:D,4,0))</f>
        <v>3693</v>
      </c>
      <c r="Q417">
        <f t="shared" si="12"/>
        <v>1598</v>
      </c>
      <c r="R417">
        <f>R416*0.8</f>
        <v>4681.920000000001</v>
      </c>
      <c r="S417">
        <v>176553</v>
      </c>
    </row>
    <row r="418" spans="1:19" x14ac:dyDescent="0.3">
      <c r="A418" t="s">
        <v>13</v>
      </c>
      <c r="B418">
        <v>124</v>
      </c>
      <c r="C418" t="s">
        <v>155</v>
      </c>
      <c r="D418" t="str">
        <f>VLOOKUP(C418,[1]Sheet2!$A$4:$B$143,2,0)</f>
        <v>Kollam</v>
      </c>
      <c r="E418" s="3">
        <v>3</v>
      </c>
      <c r="F418" t="s">
        <v>595</v>
      </c>
      <c r="G418" t="s">
        <v>15</v>
      </c>
      <c r="H418">
        <v>55</v>
      </c>
      <c r="I418" t="s">
        <v>8</v>
      </c>
      <c r="J418" t="s">
        <v>17</v>
      </c>
      <c r="K418" t="str">
        <f>VLOOKUP(J418,Alliance!$A$2:$B$30,2,0)</f>
        <v>NDA</v>
      </c>
      <c r="L418">
        <v>14029</v>
      </c>
      <c r="M418">
        <v>223</v>
      </c>
      <c r="N418">
        <v>14252</v>
      </c>
      <c r="O418">
        <v>0.10929999999999999</v>
      </c>
      <c r="P418">
        <f>_xlfn.CEILING.MATH(VLOOKUP(C418,'New voters'!A:D,4,0))</f>
        <v>3693</v>
      </c>
      <c r="Q418">
        <f t="shared" si="12"/>
        <v>404</v>
      </c>
      <c r="R418">
        <f>R416*0.2</f>
        <v>1170.4800000000002</v>
      </c>
      <c r="S418">
        <v>176553</v>
      </c>
    </row>
    <row r="419" spans="1:19" x14ac:dyDescent="0.3">
      <c r="A419" t="s">
        <v>13</v>
      </c>
      <c r="B419">
        <v>125</v>
      </c>
      <c r="C419" t="s">
        <v>156</v>
      </c>
      <c r="D419" t="str">
        <f>VLOOKUP(C419,[1]Sheet2!$A$4:$B$143,2,0)</f>
        <v>Kollam</v>
      </c>
      <c r="E419" s="3">
        <v>1</v>
      </c>
      <c r="F419" t="s">
        <v>596</v>
      </c>
      <c r="G419" t="s">
        <v>15</v>
      </c>
      <c r="H419">
        <v>56</v>
      </c>
      <c r="I419" t="s">
        <v>8</v>
      </c>
      <c r="J419" t="s">
        <v>18</v>
      </c>
      <c r="K419" t="str">
        <f>VLOOKUP(J419,Alliance!$A$2:$B$30,2,0)</f>
        <v>LDF</v>
      </c>
      <c r="L419">
        <v>69793</v>
      </c>
      <c r="M419">
        <v>1780</v>
      </c>
      <c r="N419">
        <v>71573</v>
      </c>
      <c r="O419">
        <v>0.5625</v>
      </c>
      <c r="P419">
        <f>_xlfn.CEILING.MATH(VLOOKUP(C419,'New voters'!A:D,4,0))</f>
        <v>3683</v>
      </c>
      <c r="Q419">
        <f t="shared" si="12"/>
        <v>2072</v>
      </c>
      <c r="R419" s="20">
        <f t="shared" si="13"/>
        <v>7157.3</v>
      </c>
      <c r="S419">
        <v>176076</v>
      </c>
    </row>
    <row r="420" spans="1:19" x14ac:dyDescent="0.3">
      <c r="A420" t="s">
        <v>13</v>
      </c>
      <c r="B420">
        <v>125</v>
      </c>
      <c r="C420" t="s">
        <v>156</v>
      </c>
      <c r="D420" t="str">
        <f>VLOOKUP(C420,[1]Sheet2!$A$4:$B$143,2,0)</f>
        <v>Kollam</v>
      </c>
      <c r="E420" s="3">
        <v>2</v>
      </c>
      <c r="F420" t="s">
        <v>597</v>
      </c>
      <c r="G420" t="s">
        <v>15</v>
      </c>
      <c r="H420">
        <v>68</v>
      </c>
      <c r="I420" t="s">
        <v>8</v>
      </c>
      <c r="J420" t="s">
        <v>47</v>
      </c>
      <c r="K420" t="str">
        <f>VLOOKUP(J420,Alliance!$A$2:$B$30,2,0)</f>
        <v>UDF</v>
      </c>
      <c r="L420">
        <v>42452</v>
      </c>
      <c r="M420">
        <v>1000</v>
      </c>
      <c r="N420">
        <v>43452</v>
      </c>
      <c r="O420">
        <v>0.34149999999999997</v>
      </c>
      <c r="P420">
        <f>_xlfn.CEILING.MATH(VLOOKUP(C420,'New voters'!A:D,4,0))</f>
        <v>3683</v>
      </c>
      <c r="Q420">
        <f t="shared" si="12"/>
        <v>1258</v>
      </c>
      <c r="R420">
        <f>R419*0.8</f>
        <v>5725.84</v>
      </c>
      <c r="S420">
        <v>176076</v>
      </c>
    </row>
    <row r="421" spans="1:19" x14ac:dyDescent="0.3">
      <c r="A421" t="s">
        <v>13</v>
      </c>
      <c r="B421">
        <v>125</v>
      </c>
      <c r="C421" t="s">
        <v>156</v>
      </c>
      <c r="D421" t="str">
        <f>VLOOKUP(C421,[1]Sheet2!$A$4:$B$143,2,0)</f>
        <v>Kollam</v>
      </c>
      <c r="E421" s="3">
        <v>3</v>
      </c>
      <c r="F421" t="s">
        <v>598</v>
      </c>
      <c r="G421" t="s">
        <v>15</v>
      </c>
      <c r="H421">
        <v>41</v>
      </c>
      <c r="I421" t="s">
        <v>8</v>
      </c>
      <c r="J421" t="s">
        <v>80</v>
      </c>
      <c r="K421" t="str">
        <f>VLOOKUP(J421,Alliance!$A$2:$B$30,2,0)</f>
        <v>NDA</v>
      </c>
      <c r="L421">
        <v>8353</v>
      </c>
      <c r="M421">
        <v>115</v>
      </c>
      <c r="N421">
        <v>8468</v>
      </c>
      <c r="O421">
        <v>6.6600000000000006E-2</v>
      </c>
      <c r="P421">
        <f>_xlfn.CEILING.MATH(VLOOKUP(C421,'New voters'!A:D,4,0))</f>
        <v>3683</v>
      </c>
      <c r="Q421">
        <f t="shared" si="12"/>
        <v>246</v>
      </c>
      <c r="R421">
        <f>R419*0.2</f>
        <v>1431.46</v>
      </c>
      <c r="S421">
        <v>176076</v>
      </c>
    </row>
    <row r="422" spans="1:19" x14ac:dyDescent="0.3">
      <c r="A422" t="s">
        <v>13</v>
      </c>
      <c r="B422">
        <v>126</v>
      </c>
      <c r="C422" t="s">
        <v>157</v>
      </c>
      <c r="D422" t="str">
        <f>VLOOKUP(C422,[1]Sheet2!$A$4:$B$143,2,0)</f>
        <v>Kollam</v>
      </c>
      <c r="E422" s="3">
        <v>1</v>
      </c>
      <c r="F422" t="s">
        <v>599</v>
      </c>
      <c r="G422" t="s">
        <v>15</v>
      </c>
      <c r="H422">
        <v>48</v>
      </c>
      <c r="I422" t="s">
        <v>8</v>
      </c>
      <c r="J422" t="s">
        <v>28</v>
      </c>
      <c r="K422" t="str">
        <f>VLOOKUP(J422,Alliance!$A$2:$B$30,2,0)</f>
        <v>LDF</v>
      </c>
      <c r="L422">
        <v>57529</v>
      </c>
      <c r="M422">
        <v>1767</v>
      </c>
      <c r="N422">
        <v>59296</v>
      </c>
      <c r="O422">
        <v>0.43119999999999997</v>
      </c>
      <c r="P422">
        <f>_xlfn.CEILING.MATH(VLOOKUP(C422,'New voters'!A:D,4,0))</f>
        <v>3875</v>
      </c>
      <c r="Q422">
        <f t="shared" si="12"/>
        <v>1671</v>
      </c>
      <c r="R422" s="20">
        <f t="shared" si="13"/>
        <v>5929.6</v>
      </c>
      <c r="S422">
        <v>185271</v>
      </c>
    </row>
    <row r="423" spans="1:19" x14ac:dyDescent="0.3">
      <c r="A423" t="s">
        <v>13</v>
      </c>
      <c r="B423">
        <v>126</v>
      </c>
      <c r="C423" t="s">
        <v>157</v>
      </c>
      <c r="D423" t="str">
        <f>VLOOKUP(C423,[1]Sheet2!$A$4:$B$143,2,0)</f>
        <v>Kollam</v>
      </c>
      <c r="E423" s="3">
        <v>2</v>
      </c>
      <c r="F423" t="s">
        <v>600</v>
      </c>
      <c r="G423" t="s">
        <v>15</v>
      </c>
      <c r="H423">
        <v>55</v>
      </c>
      <c r="I423" t="s">
        <v>8</v>
      </c>
      <c r="J423" t="s">
        <v>17</v>
      </c>
      <c r="K423" t="str">
        <f>VLOOKUP(J423,Alliance!$A$2:$B$30,2,0)</f>
        <v>NDA</v>
      </c>
      <c r="L423">
        <v>41305</v>
      </c>
      <c r="M423">
        <v>785</v>
      </c>
      <c r="N423">
        <v>42090</v>
      </c>
      <c r="O423">
        <v>0.30609999999999998</v>
      </c>
      <c r="P423">
        <f>_xlfn.CEILING.MATH(VLOOKUP(C423,'New voters'!A:D,4,0))</f>
        <v>3875</v>
      </c>
      <c r="Q423">
        <f t="shared" si="12"/>
        <v>1187</v>
      </c>
      <c r="R423">
        <f>R422*0.2</f>
        <v>1185.92</v>
      </c>
      <c r="S423">
        <v>185271</v>
      </c>
    </row>
    <row r="424" spans="1:19" x14ac:dyDescent="0.3">
      <c r="A424" t="s">
        <v>13</v>
      </c>
      <c r="B424">
        <v>126</v>
      </c>
      <c r="C424" t="s">
        <v>157</v>
      </c>
      <c r="D424" t="str">
        <f>VLOOKUP(C424,[1]Sheet2!$A$4:$B$143,2,0)</f>
        <v>Kollam</v>
      </c>
      <c r="E424" s="3">
        <v>3</v>
      </c>
      <c r="F424" t="s">
        <v>601</v>
      </c>
      <c r="G424" t="s">
        <v>15</v>
      </c>
      <c r="H424">
        <v>78</v>
      </c>
      <c r="I424" t="s">
        <v>8</v>
      </c>
      <c r="J424" t="s">
        <v>25</v>
      </c>
      <c r="K424" t="str">
        <f>VLOOKUP(J424,Alliance!$A$2:$B$30,2,0)</f>
        <v>UDF</v>
      </c>
      <c r="L424">
        <v>33206</v>
      </c>
      <c r="M424">
        <v>1074</v>
      </c>
      <c r="N424">
        <v>34280</v>
      </c>
      <c r="O424">
        <v>0.24929999999999999</v>
      </c>
      <c r="P424">
        <f>_xlfn.CEILING.MATH(VLOOKUP(C424,'New voters'!A:D,4,0))</f>
        <v>3875</v>
      </c>
      <c r="Q424">
        <f t="shared" si="12"/>
        <v>967</v>
      </c>
      <c r="R424" s="23">
        <f>+R422*0.8</f>
        <v>4743.68</v>
      </c>
      <c r="S424">
        <v>185271</v>
      </c>
    </row>
    <row r="425" spans="1:19" x14ac:dyDescent="0.3">
      <c r="A425" t="s">
        <v>13</v>
      </c>
      <c r="B425">
        <v>127</v>
      </c>
      <c r="C425" t="s">
        <v>158</v>
      </c>
      <c r="D425" t="str">
        <f>VLOOKUP(C425,[1]Sheet2!$A$4:$B$143,2,0)</f>
        <v>Thiruvananthapuram</v>
      </c>
      <c r="E425" s="3">
        <v>1</v>
      </c>
      <c r="F425" t="s">
        <v>602</v>
      </c>
      <c r="G425" t="s">
        <v>15</v>
      </c>
      <c r="H425">
        <v>55</v>
      </c>
      <c r="I425" t="s">
        <v>8</v>
      </c>
      <c r="J425" t="s">
        <v>18</v>
      </c>
      <c r="K425" t="str">
        <f>VLOOKUP(J425,Alliance!$A$2:$B$30,2,0)</f>
        <v>LDF</v>
      </c>
      <c r="L425">
        <v>66874</v>
      </c>
      <c r="M425">
        <v>1942</v>
      </c>
      <c r="N425">
        <v>68816</v>
      </c>
      <c r="O425">
        <v>0.50890000000000002</v>
      </c>
      <c r="P425">
        <f>_xlfn.CEILING.MATH(VLOOKUP(C425,'New voters'!A:D,4,0))</f>
        <v>3931</v>
      </c>
      <c r="Q425">
        <f t="shared" si="12"/>
        <v>2001</v>
      </c>
      <c r="R425" s="20">
        <f t="shared" si="13"/>
        <v>6881.6</v>
      </c>
      <c r="S425">
        <v>187948</v>
      </c>
    </row>
    <row r="426" spans="1:19" x14ac:dyDescent="0.3">
      <c r="A426" t="s">
        <v>13</v>
      </c>
      <c r="B426">
        <v>127</v>
      </c>
      <c r="C426" t="s">
        <v>158</v>
      </c>
      <c r="D426" t="str">
        <f>VLOOKUP(C426,[1]Sheet2!$A$4:$B$143,2,0)</f>
        <v>Thiruvananthapuram</v>
      </c>
      <c r="E426" s="3">
        <v>2</v>
      </c>
      <c r="F426" t="s">
        <v>603</v>
      </c>
      <c r="G426" t="s">
        <v>15</v>
      </c>
      <c r="H426">
        <v>40</v>
      </c>
      <c r="I426" t="s">
        <v>8</v>
      </c>
      <c r="J426" t="s">
        <v>25</v>
      </c>
      <c r="K426" t="str">
        <f>VLOOKUP(J426,Alliance!$A$2:$B$30,2,0)</f>
        <v>UDF</v>
      </c>
      <c r="L426">
        <v>49849</v>
      </c>
      <c r="M426">
        <v>1146</v>
      </c>
      <c r="N426">
        <v>50995</v>
      </c>
      <c r="O426">
        <v>0.37709999999999999</v>
      </c>
      <c r="P426">
        <f>_xlfn.CEILING.MATH(VLOOKUP(C426,'New voters'!A:D,4,0))</f>
        <v>3931</v>
      </c>
      <c r="Q426">
        <f t="shared" si="12"/>
        <v>1483</v>
      </c>
      <c r="R426">
        <f>R425*0.8</f>
        <v>5505.2800000000007</v>
      </c>
      <c r="S426">
        <v>187948</v>
      </c>
    </row>
    <row r="427" spans="1:19" x14ac:dyDescent="0.3">
      <c r="A427" t="s">
        <v>13</v>
      </c>
      <c r="B427">
        <v>127</v>
      </c>
      <c r="C427" t="s">
        <v>158</v>
      </c>
      <c r="D427" t="str">
        <f>VLOOKUP(C427,[1]Sheet2!$A$4:$B$143,2,0)</f>
        <v>Thiruvananthapuram</v>
      </c>
      <c r="E427" s="3">
        <v>3</v>
      </c>
      <c r="F427" t="s">
        <v>604</v>
      </c>
      <c r="G427" t="s">
        <v>15</v>
      </c>
      <c r="H427">
        <v>50</v>
      </c>
      <c r="I427" t="s">
        <v>8</v>
      </c>
      <c r="J427" t="s">
        <v>80</v>
      </c>
      <c r="K427" t="str">
        <f>VLOOKUP(J427,Alliance!$A$2:$B$30,2,0)</f>
        <v>NDA</v>
      </c>
      <c r="L427">
        <v>10957</v>
      </c>
      <c r="M427">
        <v>257</v>
      </c>
      <c r="N427">
        <v>11214</v>
      </c>
      <c r="O427">
        <v>8.2899999999999988E-2</v>
      </c>
      <c r="P427">
        <f>_xlfn.CEILING.MATH(VLOOKUP(C427,'New voters'!A:D,4,0))</f>
        <v>3931</v>
      </c>
      <c r="Q427">
        <f t="shared" si="12"/>
        <v>326</v>
      </c>
      <c r="R427">
        <f>R425*0.2</f>
        <v>1376.3200000000002</v>
      </c>
      <c r="S427">
        <v>187948</v>
      </c>
    </row>
    <row r="428" spans="1:19" x14ac:dyDescent="0.3">
      <c r="A428" t="s">
        <v>13</v>
      </c>
      <c r="B428">
        <v>127</v>
      </c>
      <c r="C428" t="s">
        <v>158</v>
      </c>
      <c r="D428" t="str">
        <f>VLOOKUP(C428,[1]Sheet2!$A$4:$B$143,2,0)</f>
        <v>Thiruvananthapuram</v>
      </c>
      <c r="E428" s="3">
        <v>4</v>
      </c>
      <c r="F428" t="s">
        <v>605</v>
      </c>
      <c r="G428" t="s">
        <v>30</v>
      </c>
      <c r="H428">
        <v>25</v>
      </c>
      <c r="I428" t="s">
        <v>19</v>
      </c>
      <c r="J428" t="s">
        <v>23</v>
      </c>
      <c r="K428" t="s">
        <v>175</v>
      </c>
      <c r="L428">
        <v>1920</v>
      </c>
      <c r="M428">
        <v>28</v>
      </c>
      <c r="N428">
        <v>1948</v>
      </c>
      <c r="O428">
        <v>1.44E-2</v>
      </c>
      <c r="P428">
        <f>_xlfn.CEILING.MATH(VLOOKUP(C428,'New voters'!A:D,4,0))</f>
        <v>3931</v>
      </c>
      <c r="Q428">
        <f t="shared" si="12"/>
        <v>57</v>
      </c>
      <c r="R428">
        <f t="shared" si="13"/>
        <v>0</v>
      </c>
      <c r="S428">
        <v>187948</v>
      </c>
    </row>
    <row r="429" spans="1:19" x14ac:dyDescent="0.3">
      <c r="A429" t="s">
        <v>13</v>
      </c>
      <c r="B429">
        <v>128</v>
      </c>
      <c r="C429" t="s">
        <v>661</v>
      </c>
      <c r="D429" t="str">
        <f>VLOOKUP(C429,[1]Sheet2!$A$4:$B$143,2,0)</f>
        <v>Thiruvananthapuram</v>
      </c>
      <c r="E429" s="3">
        <v>1</v>
      </c>
      <c r="F429" t="s">
        <v>606</v>
      </c>
      <c r="G429" t="s">
        <v>30</v>
      </c>
      <c r="H429">
        <v>54</v>
      </c>
      <c r="I429" t="s">
        <v>19</v>
      </c>
      <c r="J429" t="s">
        <v>18</v>
      </c>
      <c r="K429" t="str">
        <f>VLOOKUP(J429,Alliance!$A$2:$B$30,2,0)</f>
        <v>LDF</v>
      </c>
      <c r="L429">
        <v>67003</v>
      </c>
      <c r="M429">
        <v>2895</v>
      </c>
      <c r="N429">
        <v>69898</v>
      </c>
      <c r="O429">
        <v>0.47350000000000003</v>
      </c>
      <c r="P429">
        <f>_xlfn.CEILING.MATH(VLOOKUP(C429,'New voters'!A:D,4,0))</f>
        <v>4236</v>
      </c>
      <c r="Q429">
        <f t="shared" si="12"/>
        <v>2006</v>
      </c>
      <c r="R429" s="20">
        <f t="shared" si="13"/>
        <v>6989.8</v>
      </c>
      <c r="S429">
        <v>202550</v>
      </c>
    </row>
    <row r="430" spans="1:19" x14ac:dyDescent="0.3">
      <c r="A430" t="s">
        <v>13</v>
      </c>
      <c r="B430">
        <v>128</v>
      </c>
      <c r="C430" t="s">
        <v>661</v>
      </c>
      <c r="D430" t="str">
        <f>VLOOKUP(C430,[1]Sheet2!$A$4:$B$143,2,0)</f>
        <v>Thiruvananthapuram</v>
      </c>
      <c r="E430" s="3">
        <v>2</v>
      </c>
      <c r="F430" t="s">
        <v>607</v>
      </c>
      <c r="G430" t="s">
        <v>15</v>
      </c>
      <c r="H430">
        <v>39</v>
      </c>
      <c r="I430" t="s">
        <v>19</v>
      </c>
      <c r="J430" t="s">
        <v>17</v>
      </c>
      <c r="K430" t="str">
        <f>VLOOKUP(J430,Alliance!$A$2:$B$30,2,0)</f>
        <v>NDA</v>
      </c>
      <c r="L430">
        <v>37455</v>
      </c>
      <c r="M430">
        <v>807</v>
      </c>
      <c r="N430">
        <v>38262</v>
      </c>
      <c r="O430">
        <v>0.25920000000000004</v>
      </c>
      <c r="P430">
        <f>_xlfn.CEILING.MATH(VLOOKUP(C430,'New voters'!A:D,4,0))</f>
        <v>4236</v>
      </c>
      <c r="Q430">
        <f t="shared" si="12"/>
        <v>1098</v>
      </c>
      <c r="R430">
        <f>R429*0.2</f>
        <v>1397.96</v>
      </c>
      <c r="S430">
        <v>202550</v>
      </c>
    </row>
    <row r="431" spans="1:19" x14ac:dyDescent="0.3">
      <c r="A431" t="s">
        <v>13</v>
      </c>
      <c r="B431">
        <v>128</v>
      </c>
      <c r="C431" t="s">
        <v>661</v>
      </c>
      <c r="D431" t="str">
        <f>VLOOKUP(C431,[1]Sheet2!$A$4:$B$143,2,0)</f>
        <v>Thiruvananthapuram</v>
      </c>
      <c r="E431" s="3">
        <v>3</v>
      </c>
      <c r="F431" t="s">
        <v>608</v>
      </c>
      <c r="G431" t="s">
        <v>15</v>
      </c>
      <c r="H431">
        <v>69</v>
      </c>
      <c r="I431" t="s">
        <v>19</v>
      </c>
      <c r="J431" t="s">
        <v>47</v>
      </c>
      <c r="K431" t="str">
        <f>VLOOKUP(J431,Alliance!$A$2:$B$30,2,0)</f>
        <v>UDF</v>
      </c>
      <c r="L431">
        <v>35672</v>
      </c>
      <c r="M431">
        <v>1266</v>
      </c>
      <c r="N431">
        <v>36938</v>
      </c>
      <c r="O431">
        <v>0.25019999999999998</v>
      </c>
      <c r="P431">
        <f>_xlfn.CEILING.MATH(VLOOKUP(C431,'New voters'!A:D,4,0))</f>
        <v>4236</v>
      </c>
      <c r="Q431">
        <f t="shared" si="12"/>
        <v>1060</v>
      </c>
      <c r="R431" s="23">
        <f>+R429*0.8</f>
        <v>5591.84</v>
      </c>
      <c r="S431">
        <v>202550</v>
      </c>
    </row>
    <row r="432" spans="1:19" x14ac:dyDescent="0.3">
      <c r="A432" t="s">
        <v>13</v>
      </c>
      <c r="B432">
        <v>129</v>
      </c>
      <c r="C432" t="s">
        <v>662</v>
      </c>
      <c r="D432" t="str">
        <f>VLOOKUP(C432,[1]Sheet2!$A$4:$B$143,2,0)</f>
        <v>Thiruvananthapuram</v>
      </c>
      <c r="E432" s="3">
        <v>1</v>
      </c>
      <c r="F432" t="s">
        <v>609</v>
      </c>
      <c r="G432" t="s">
        <v>15</v>
      </c>
      <c r="H432">
        <v>70</v>
      </c>
      <c r="I432" t="s">
        <v>19</v>
      </c>
      <c r="J432" t="s">
        <v>28</v>
      </c>
      <c r="K432" t="str">
        <f>VLOOKUP(J432,Alliance!$A$2:$B$30,2,0)</f>
        <v>LDF</v>
      </c>
      <c r="L432">
        <v>60701</v>
      </c>
      <c r="M432">
        <v>1933</v>
      </c>
      <c r="N432">
        <v>62634</v>
      </c>
      <c r="O432">
        <v>0.43170000000000003</v>
      </c>
      <c r="P432">
        <f>_xlfn.CEILING.MATH(VLOOKUP(C432,'New voters'!A:D,4,0))</f>
        <v>4172</v>
      </c>
      <c r="Q432">
        <f t="shared" si="12"/>
        <v>1802</v>
      </c>
      <c r="R432">
        <f>N432*0.8</f>
        <v>50107.200000000004</v>
      </c>
      <c r="S432">
        <v>199492</v>
      </c>
    </row>
    <row r="433" spans="1:19" x14ac:dyDescent="0.3">
      <c r="A433" t="s">
        <v>13</v>
      </c>
      <c r="B433">
        <v>129</v>
      </c>
      <c r="C433" t="s">
        <v>662</v>
      </c>
      <c r="D433" t="str">
        <f>VLOOKUP(C433,[1]Sheet2!$A$4:$B$143,2,0)</f>
        <v>Thiruvananthapuram</v>
      </c>
      <c r="E433" s="3">
        <v>2</v>
      </c>
      <c r="F433" t="s">
        <v>610</v>
      </c>
      <c r="G433" t="s">
        <v>15</v>
      </c>
      <c r="H433">
        <v>35</v>
      </c>
      <c r="I433" t="s">
        <v>19</v>
      </c>
      <c r="J433" t="s">
        <v>25</v>
      </c>
      <c r="K433" t="str">
        <f>VLOOKUP(J433,Alliance!$A$2:$B$30,2,0)</f>
        <v>UDF</v>
      </c>
      <c r="L433">
        <v>47402</v>
      </c>
      <c r="M433">
        <v>1215</v>
      </c>
      <c r="N433">
        <v>48617</v>
      </c>
      <c r="O433">
        <v>0.33509999999999995</v>
      </c>
      <c r="P433">
        <f>_xlfn.CEILING.MATH(VLOOKUP(C433,'New voters'!A:D,4,0))</f>
        <v>4172</v>
      </c>
      <c r="Q433">
        <f t="shared" si="12"/>
        <v>1399</v>
      </c>
      <c r="R433">
        <f>R432*0.8</f>
        <v>40085.760000000009</v>
      </c>
      <c r="S433">
        <v>199492</v>
      </c>
    </row>
    <row r="434" spans="1:19" x14ac:dyDescent="0.3">
      <c r="A434" t="s">
        <v>13</v>
      </c>
      <c r="B434">
        <v>129</v>
      </c>
      <c r="C434" t="s">
        <v>662</v>
      </c>
      <c r="D434" t="str">
        <f>VLOOKUP(C434,[1]Sheet2!$A$4:$B$143,2,0)</f>
        <v>Thiruvananthapuram</v>
      </c>
      <c r="E434" s="3">
        <v>3</v>
      </c>
      <c r="F434" t="s">
        <v>611</v>
      </c>
      <c r="G434" t="s">
        <v>30</v>
      </c>
      <c r="H434">
        <v>32</v>
      </c>
      <c r="I434" t="s">
        <v>19</v>
      </c>
      <c r="J434" t="s">
        <v>17</v>
      </c>
      <c r="K434" t="str">
        <f>VLOOKUP(J434,Alliance!$A$2:$B$30,2,0)</f>
        <v>NDA</v>
      </c>
      <c r="L434">
        <v>30369</v>
      </c>
      <c r="M434">
        <v>617</v>
      </c>
      <c r="N434">
        <v>30986</v>
      </c>
      <c r="O434">
        <v>0.21359999999999998</v>
      </c>
      <c r="P434">
        <f>_xlfn.CEILING.MATH(VLOOKUP(C434,'New voters'!A:D,4,0))</f>
        <v>4172</v>
      </c>
      <c r="Q434">
        <f t="shared" si="12"/>
        <v>892</v>
      </c>
      <c r="R434">
        <f>R432*0.2</f>
        <v>10021.440000000002</v>
      </c>
      <c r="S434">
        <v>199492</v>
      </c>
    </row>
    <row r="435" spans="1:19" x14ac:dyDescent="0.3">
      <c r="A435" t="s">
        <v>13</v>
      </c>
      <c r="B435">
        <v>130</v>
      </c>
      <c r="C435" t="s">
        <v>159</v>
      </c>
      <c r="D435" t="str">
        <f>VLOOKUP(C435,[1]Sheet2!$A$4:$B$143,2,0)</f>
        <v>Thiruvananthapuram</v>
      </c>
      <c r="E435" s="3">
        <v>1</v>
      </c>
      <c r="F435" t="s">
        <v>612</v>
      </c>
      <c r="G435" t="s">
        <v>15</v>
      </c>
      <c r="H435">
        <v>58</v>
      </c>
      <c r="I435" t="s">
        <v>8</v>
      </c>
      <c r="J435" t="s">
        <v>28</v>
      </c>
      <c r="K435" t="str">
        <f>VLOOKUP(J435,Alliance!$A$2:$B$30,2,0)</f>
        <v>LDF</v>
      </c>
      <c r="L435">
        <v>70245</v>
      </c>
      <c r="M435">
        <v>2497</v>
      </c>
      <c r="N435">
        <v>72742</v>
      </c>
      <c r="O435">
        <v>0.47539999999999999</v>
      </c>
      <c r="P435">
        <f>_xlfn.CEILING.MATH(VLOOKUP(C435,'New voters'!A:D,4,0))</f>
        <v>4353</v>
      </c>
      <c r="Q435">
        <f t="shared" si="12"/>
        <v>2070</v>
      </c>
      <c r="R435" s="20">
        <f t="shared" si="13"/>
        <v>7274.2000000000007</v>
      </c>
      <c r="S435">
        <v>208123</v>
      </c>
    </row>
    <row r="436" spans="1:19" x14ac:dyDescent="0.3">
      <c r="A436" t="s">
        <v>13</v>
      </c>
      <c r="B436">
        <v>130</v>
      </c>
      <c r="C436" t="s">
        <v>159</v>
      </c>
      <c r="D436" t="str">
        <f>VLOOKUP(C436,[1]Sheet2!$A$4:$B$143,2,0)</f>
        <v>Thiruvananthapuram</v>
      </c>
      <c r="E436" s="3">
        <v>2</v>
      </c>
      <c r="F436" t="s">
        <v>613</v>
      </c>
      <c r="G436" t="s">
        <v>15</v>
      </c>
      <c r="H436">
        <v>43</v>
      </c>
      <c r="I436" t="s">
        <v>8</v>
      </c>
      <c r="J436" t="s">
        <v>25</v>
      </c>
      <c r="K436" t="str">
        <f>VLOOKUP(J436,Alliance!$A$2:$B$30,2,0)</f>
        <v>UDF</v>
      </c>
      <c r="L436">
        <v>47877</v>
      </c>
      <c r="M436">
        <v>1556</v>
      </c>
      <c r="N436">
        <v>49433</v>
      </c>
      <c r="O436">
        <v>0.3231</v>
      </c>
      <c r="P436">
        <f>_xlfn.CEILING.MATH(VLOOKUP(C436,'New voters'!A:D,4,0))</f>
        <v>4353</v>
      </c>
      <c r="Q436">
        <f t="shared" si="12"/>
        <v>1407</v>
      </c>
      <c r="R436">
        <f>R435*0.8</f>
        <v>5819.3600000000006</v>
      </c>
      <c r="S436">
        <v>208123</v>
      </c>
    </row>
    <row r="437" spans="1:19" x14ac:dyDescent="0.3">
      <c r="A437" t="s">
        <v>13</v>
      </c>
      <c r="B437">
        <v>130</v>
      </c>
      <c r="C437" t="s">
        <v>159</v>
      </c>
      <c r="D437" t="str">
        <f>VLOOKUP(C437,[1]Sheet2!$A$4:$B$143,2,0)</f>
        <v>Thiruvananthapuram</v>
      </c>
      <c r="E437" s="3">
        <v>3</v>
      </c>
      <c r="F437" t="s">
        <v>614</v>
      </c>
      <c r="G437" t="s">
        <v>15</v>
      </c>
      <c r="H437">
        <v>59</v>
      </c>
      <c r="I437" t="s">
        <v>8</v>
      </c>
      <c r="J437" t="s">
        <v>17</v>
      </c>
      <c r="K437" t="str">
        <f>VLOOKUP(J437,Alliance!$A$2:$B$30,2,0)</f>
        <v>NDA</v>
      </c>
      <c r="L437">
        <v>26242</v>
      </c>
      <c r="M437">
        <v>619</v>
      </c>
      <c r="N437">
        <v>26861</v>
      </c>
      <c r="O437">
        <v>0.17559999999999998</v>
      </c>
      <c r="P437">
        <f>_xlfn.CEILING.MATH(VLOOKUP(C437,'New voters'!A:D,4,0))</f>
        <v>4353</v>
      </c>
      <c r="Q437">
        <f t="shared" si="12"/>
        <v>765</v>
      </c>
      <c r="R437">
        <f>R435*0.2</f>
        <v>1454.8400000000001</v>
      </c>
      <c r="S437">
        <v>208123</v>
      </c>
    </row>
    <row r="438" spans="1:19" x14ac:dyDescent="0.3">
      <c r="A438" t="s">
        <v>13</v>
      </c>
      <c r="B438">
        <v>130</v>
      </c>
      <c r="C438" t="s">
        <v>159</v>
      </c>
      <c r="D438" t="str">
        <f>VLOOKUP(C438,[1]Sheet2!$A$4:$B$143,2,0)</f>
        <v>Thiruvananthapuram</v>
      </c>
      <c r="E438" s="3">
        <v>4</v>
      </c>
      <c r="F438" t="s">
        <v>615</v>
      </c>
      <c r="G438" t="s">
        <v>15</v>
      </c>
      <c r="H438">
        <v>35</v>
      </c>
      <c r="I438" t="s">
        <v>8</v>
      </c>
      <c r="J438" t="s">
        <v>29</v>
      </c>
      <c r="K438" t="str">
        <f>VLOOKUP(J438,Alliance!$A$2:$B$30,2,0)</f>
        <v>Others</v>
      </c>
      <c r="L438">
        <v>1867</v>
      </c>
      <c r="M438">
        <v>17</v>
      </c>
      <c r="N438">
        <v>1884</v>
      </c>
      <c r="O438">
        <v>1.23E-2</v>
      </c>
      <c r="P438">
        <f>_xlfn.CEILING.MATH(VLOOKUP(C438,'New voters'!A:D,4,0))</f>
        <v>4353</v>
      </c>
      <c r="Q438">
        <f t="shared" si="12"/>
        <v>54</v>
      </c>
      <c r="R438">
        <f t="shared" si="13"/>
        <v>0</v>
      </c>
      <c r="S438">
        <v>208123</v>
      </c>
    </row>
    <row r="439" spans="1:19" x14ac:dyDescent="0.3">
      <c r="A439" t="s">
        <v>13</v>
      </c>
      <c r="B439">
        <v>131</v>
      </c>
      <c r="C439" t="s">
        <v>160</v>
      </c>
      <c r="D439" t="str">
        <f>VLOOKUP(C439,[1]Sheet2!$A$4:$B$143,2,0)</f>
        <v>Thiruvananthapuram</v>
      </c>
      <c r="E439" s="3">
        <v>1</v>
      </c>
      <c r="F439" t="s">
        <v>616</v>
      </c>
      <c r="G439" t="s">
        <v>15</v>
      </c>
      <c r="H439">
        <v>59</v>
      </c>
      <c r="I439" t="s">
        <v>8</v>
      </c>
      <c r="J439" t="s">
        <v>18</v>
      </c>
      <c r="K439" t="str">
        <f>VLOOKUP(J439,Alliance!$A$2:$B$30,2,0)</f>
        <v>LDF</v>
      </c>
      <c r="L439">
        <v>70468</v>
      </c>
      <c r="M439">
        <v>2669</v>
      </c>
      <c r="N439">
        <v>73137</v>
      </c>
      <c r="O439">
        <v>0.49909999999999999</v>
      </c>
      <c r="P439">
        <f>_xlfn.CEILING.MATH(VLOOKUP(C439,'New voters'!A:D,4,0))</f>
        <v>4200</v>
      </c>
      <c r="Q439">
        <f t="shared" si="12"/>
        <v>2097</v>
      </c>
      <c r="R439" s="20">
        <f t="shared" si="13"/>
        <v>7313.7000000000007</v>
      </c>
      <c r="S439">
        <v>200798</v>
      </c>
    </row>
    <row r="440" spans="1:19" x14ac:dyDescent="0.3">
      <c r="A440" t="s">
        <v>13</v>
      </c>
      <c r="B440">
        <v>131</v>
      </c>
      <c r="C440" t="s">
        <v>160</v>
      </c>
      <c r="D440" t="str">
        <f>VLOOKUP(C440,[1]Sheet2!$A$4:$B$143,2,0)</f>
        <v>Thiruvananthapuram</v>
      </c>
      <c r="E440" s="3">
        <v>2</v>
      </c>
      <c r="F440" t="s">
        <v>617</v>
      </c>
      <c r="G440" t="s">
        <v>15</v>
      </c>
      <c r="H440">
        <v>57</v>
      </c>
      <c r="I440" t="s">
        <v>8</v>
      </c>
      <c r="J440" t="s">
        <v>25</v>
      </c>
      <c r="K440" t="str">
        <f>VLOOKUP(J440,Alliance!$A$2:$B$30,2,0)</f>
        <v>UDF</v>
      </c>
      <c r="L440">
        <v>61071</v>
      </c>
      <c r="M440">
        <v>1824</v>
      </c>
      <c r="N440">
        <v>62895</v>
      </c>
      <c r="O440">
        <v>0.42920000000000003</v>
      </c>
      <c r="P440">
        <f>_xlfn.CEILING.MATH(VLOOKUP(C440,'New voters'!A:D,4,0))</f>
        <v>4200</v>
      </c>
      <c r="Q440">
        <f t="shared" si="12"/>
        <v>1803</v>
      </c>
      <c r="R440">
        <f>R439*0.8</f>
        <v>5850.9600000000009</v>
      </c>
      <c r="S440">
        <v>200798</v>
      </c>
    </row>
    <row r="441" spans="1:19" x14ac:dyDescent="0.3">
      <c r="A441" t="s">
        <v>13</v>
      </c>
      <c r="B441">
        <v>131</v>
      </c>
      <c r="C441" t="s">
        <v>160</v>
      </c>
      <c r="D441" t="str">
        <f>VLOOKUP(C441,[1]Sheet2!$A$4:$B$143,2,0)</f>
        <v>Thiruvananthapuram</v>
      </c>
      <c r="E441" s="3">
        <v>3</v>
      </c>
      <c r="F441" t="s">
        <v>618</v>
      </c>
      <c r="G441" t="s">
        <v>15</v>
      </c>
      <c r="H441">
        <v>66</v>
      </c>
      <c r="I441" t="s">
        <v>19</v>
      </c>
      <c r="J441" t="s">
        <v>80</v>
      </c>
      <c r="K441" t="str">
        <f>VLOOKUP(J441,Alliance!$A$2:$B$30,2,0)</f>
        <v>NDA</v>
      </c>
      <c r="L441">
        <v>5511</v>
      </c>
      <c r="M441">
        <v>92</v>
      </c>
      <c r="N441">
        <v>5603</v>
      </c>
      <c r="O441">
        <v>3.8199999999999998E-2</v>
      </c>
      <c r="P441">
        <f>_xlfn.CEILING.MATH(VLOOKUP(C441,'New voters'!A:D,4,0))</f>
        <v>4200</v>
      </c>
      <c r="Q441">
        <f t="shared" si="12"/>
        <v>161</v>
      </c>
      <c r="R441">
        <f>R439*0.2</f>
        <v>1462.7400000000002</v>
      </c>
      <c r="S441">
        <v>200798</v>
      </c>
    </row>
    <row r="442" spans="1:19" x14ac:dyDescent="0.3">
      <c r="A442" t="s">
        <v>13</v>
      </c>
      <c r="B442">
        <v>131</v>
      </c>
      <c r="C442" t="s">
        <v>160</v>
      </c>
      <c r="D442" t="str">
        <f>VLOOKUP(C442,[1]Sheet2!$A$4:$B$143,2,0)</f>
        <v>Thiruvananthapuram</v>
      </c>
      <c r="E442" s="3">
        <v>4</v>
      </c>
      <c r="F442" t="s">
        <v>619</v>
      </c>
      <c r="G442" t="s">
        <v>15</v>
      </c>
      <c r="H442">
        <v>38</v>
      </c>
      <c r="I442" t="s">
        <v>8</v>
      </c>
      <c r="J442" t="s">
        <v>29</v>
      </c>
      <c r="K442" t="str">
        <f>VLOOKUP(J442,Alliance!$A$2:$B$30,2,0)</f>
        <v>Others</v>
      </c>
      <c r="L442">
        <v>2314</v>
      </c>
      <c r="M442">
        <v>11</v>
      </c>
      <c r="N442">
        <v>2325</v>
      </c>
      <c r="O442">
        <v>1.5900000000000001E-2</v>
      </c>
      <c r="P442">
        <f>_xlfn.CEILING.MATH(VLOOKUP(C442,'New voters'!A:D,4,0))</f>
        <v>4200</v>
      </c>
      <c r="Q442">
        <f t="shared" si="12"/>
        <v>67</v>
      </c>
      <c r="R442">
        <f t="shared" si="13"/>
        <v>0</v>
      </c>
      <c r="S442">
        <v>200798</v>
      </c>
    </row>
    <row r="443" spans="1:19" x14ac:dyDescent="0.3">
      <c r="A443" t="s">
        <v>13</v>
      </c>
      <c r="B443">
        <v>132</v>
      </c>
      <c r="C443" t="s">
        <v>161</v>
      </c>
      <c r="D443" t="str">
        <f>VLOOKUP(C443,[1]Sheet2!$A$4:$B$143,2,0)</f>
        <v>Thiruvananthapuram</v>
      </c>
      <c r="E443" s="3">
        <v>1</v>
      </c>
      <c r="F443" t="s">
        <v>620</v>
      </c>
      <c r="G443" t="s">
        <v>15</v>
      </c>
      <c r="H443">
        <v>68</v>
      </c>
      <c r="I443" t="s">
        <v>8</v>
      </c>
      <c r="J443" t="s">
        <v>18</v>
      </c>
      <c r="K443" t="str">
        <f>VLOOKUP(J443,Alliance!$A$2:$B$30,2,0)</f>
        <v>LDF</v>
      </c>
      <c r="L443">
        <v>62176</v>
      </c>
      <c r="M443">
        <v>1514</v>
      </c>
      <c r="N443">
        <v>63690</v>
      </c>
      <c r="O443">
        <v>0.46039999999999998</v>
      </c>
      <c r="P443">
        <f>_xlfn.CEILING.MATH(VLOOKUP(C443,'New voters'!A:D,4,0))</f>
        <v>4073</v>
      </c>
      <c r="Q443">
        <f t="shared" si="12"/>
        <v>1876</v>
      </c>
      <c r="R443" s="20">
        <f t="shared" si="13"/>
        <v>6369</v>
      </c>
      <c r="S443">
        <v>194752</v>
      </c>
    </row>
    <row r="444" spans="1:19" x14ac:dyDescent="0.3">
      <c r="A444" t="s">
        <v>13</v>
      </c>
      <c r="B444">
        <v>132</v>
      </c>
      <c r="C444" t="s">
        <v>161</v>
      </c>
      <c r="D444" t="str">
        <f>VLOOKUP(C444,[1]Sheet2!$A$4:$B$143,2,0)</f>
        <v>Thiruvananthapuram</v>
      </c>
      <c r="E444" s="3">
        <v>2</v>
      </c>
      <c r="F444" t="s">
        <v>621</v>
      </c>
      <c r="G444" t="s">
        <v>30</v>
      </c>
      <c r="H444">
        <v>46</v>
      </c>
      <c r="I444" t="s">
        <v>8</v>
      </c>
      <c r="J444" t="s">
        <v>17</v>
      </c>
      <c r="K444" t="str">
        <f>VLOOKUP(J444,Alliance!$A$2:$B$30,2,0)</f>
        <v>NDA</v>
      </c>
      <c r="L444">
        <v>39504</v>
      </c>
      <c r="M444">
        <v>689</v>
      </c>
      <c r="N444">
        <v>40193</v>
      </c>
      <c r="O444">
        <v>0.29059999999999997</v>
      </c>
      <c r="P444">
        <f>_xlfn.CEILING.MATH(VLOOKUP(C444,'New voters'!A:D,4,0))</f>
        <v>4073</v>
      </c>
      <c r="Q444">
        <f t="shared" si="12"/>
        <v>1184</v>
      </c>
      <c r="R444">
        <f>R443*0.2</f>
        <v>1273.8000000000002</v>
      </c>
      <c r="S444">
        <v>194752</v>
      </c>
    </row>
    <row r="445" spans="1:19" x14ac:dyDescent="0.3">
      <c r="A445" t="s">
        <v>13</v>
      </c>
      <c r="B445">
        <v>132</v>
      </c>
      <c r="C445" t="s">
        <v>161</v>
      </c>
      <c r="D445" t="str">
        <f>VLOOKUP(C445,[1]Sheet2!$A$4:$B$143,2,0)</f>
        <v>Thiruvananthapuram</v>
      </c>
      <c r="E445" s="3">
        <v>3</v>
      </c>
      <c r="F445" t="s">
        <v>622</v>
      </c>
      <c r="G445" t="s">
        <v>15</v>
      </c>
      <c r="H445">
        <v>58</v>
      </c>
      <c r="I445" t="s">
        <v>8</v>
      </c>
      <c r="J445" t="s">
        <v>25</v>
      </c>
      <c r="K445" t="str">
        <f>VLOOKUP(J445,Alliance!$A$2:$B$30,2,0)</f>
        <v>UDF</v>
      </c>
      <c r="L445">
        <v>32198</v>
      </c>
      <c r="M445">
        <v>797</v>
      </c>
      <c r="N445">
        <v>32995</v>
      </c>
      <c r="O445">
        <v>0.23850000000000002</v>
      </c>
      <c r="P445">
        <f>_xlfn.CEILING.MATH(VLOOKUP(C445,'New voters'!A:D,4,0))</f>
        <v>4073</v>
      </c>
      <c r="Q445">
        <f t="shared" si="12"/>
        <v>972</v>
      </c>
      <c r="R445" s="23">
        <f>+R443*0.8</f>
        <v>5095.2000000000007</v>
      </c>
      <c r="S445">
        <v>194752</v>
      </c>
    </row>
    <row r="446" spans="1:19" x14ac:dyDescent="0.3">
      <c r="A446" t="s">
        <v>13</v>
      </c>
      <c r="B446">
        <v>133</v>
      </c>
      <c r="C446" t="s">
        <v>162</v>
      </c>
      <c r="D446" t="str">
        <f>VLOOKUP(C446,[1]Sheet2!$A$4:$B$143,2,0)</f>
        <v>Thiruvananthapuram</v>
      </c>
      <c r="E446" s="3">
        <v>1</v>
      </c>
      <c r="F446" t="s">
        <v>623</v>
      </c>
      <c r="G446" t="s">
        <v>15</v>
      </c>
      <c r="H446">
        <v>39</v>
      </c>
      <c r="I446" t="s">
        <v>8</v>
      </c>
      <c r="J446" t="s">
        <v>18</v>
      </c>
      <c r="K446" t="str">
        <f>VLOOKUP(J446,Alliance!$A$2:$B$30,2,0)</f>
        <v>LDF</v>
      </c>
      <c r="L446">
        <v>59193</v>
      </c>
      <c r="M446">
        <v>1918</v>
      </c>
      <c r="N446">
        <v>61111</v>
      </c>
      <c r="O446">
        <v>0.44400000000000001</v>
      </c>
      <c r="P446">
        <f>_xlfn.CEILING.MATH(VLOOKUP(C446,'New voters'!A:D,4,0))</f>
        <v>4362</v>
      </c>
      <c r="Q446">
        <f t="shared" si="12"/>
        <v>1937</v>
      </c>
      <c r="R446" s="20">
        <f t="shared" si="13"/>
        <v>6111.1</v>
      </c>
      <c r="S446">
        <v>208543</v>
      </c>
    </row>
    <row r="447" spans="1:19" x14ac:dyDescent="0.3">
      <c r="A447" t="s">
        <v>13</v>
      </c>
      <c r="B447">
        <v>133</v>
      </c>
      <c r="C447" t="s">
        <v>162</v>
      </c>
      <c r="D447" t="str">
        <f>VLOOKUP(C447,[1]Sheet2!$A$4:$B$143,2,0)</f>
        <v>Thiruvananthapuram</v>
      </c>
      <c r="E447" s="3">
        <v>2</v>
      </c>
      <c r="F447" t="s">
        <v>624</v>
      </c>
      <c r="G447" t="s">
        <v>15</v>
      </c>
      <c r="H447">
        <v>45</v>
      </c>
      <c r="I447" t="s">
        <v>8</v>
      </c>
      <c r="J447" t="s">
        <v>17</v>
      </c>
      <c r="K447" t="str">
        <f>VLOOKUP(J447,Alliance!$A$2:$B$30,2,0)</f>
        <v>NDA</v>
      </c>
      <c r="L447">
        <v>38558</v>
      </c>
      <c r="M447">
        <v>1038</v>
      </c>
      <c r="N447">
        <v>39596</v>
      </c>
      <c r="O447">
        <v>0.28770000000000001</v>
      </c>
      <c r="P447">
        <f>_xlfn.CEILING.MATH(VLOOKUP(C447,'New voters'!A:D,4,0))</f>
        <v>4362</v>
      </c>
      <c r="Q447">
        <f t="shared" si="12"/>
        <v>1255</v>
      </c>
      <c r="R447">
        <f>R446*0.2</f>
        <v>1222.22</v>
      </c>
      <c r="S447">
        <v>208543</v>
      </c>
    </row>
    <row r="448" spans="1:19" x14ac:dyDescent="0.3">
      <c r="A448" t="s">
        <v>13</v>
      </c>
      <c r="B448">
        <v>133</v>
      </c>
      <c r="C448" t="s">
        <v>162</v>
      </c>
      <c r="D448" t="str">
        <f>VLOOKUP(C448,[1]Sheet2!$A$4:$B$143,2,0)</f>
        <v>Thiruvananthapuram</v>
      </c>
      <c r="E448" s="3">
        <v>3</v>
      </c>
      <c r="F448" t="s">
        <v>625</v>
      </c>
      <c r="G448" t="s">
        <v>30</v>
      </c>
      <c r="H448">
        <v>31</v>
      </c>
      <c r="I448" t="s">
        <v>8</v>
      </c>
      <c r="J448" t="s">
        <v>25</v>
      </c>
      <c r="K448" t="str">
        <f>VLOOKUP(J448,Alliance!$A$2:$B$30,2,0)</f>
        <v>UDF</v>
      </c>
      <c r="L448">
        <v>34292</v>
      </c>
      <c r="M448">
        <v>1163</v>
      </c>
      <c r="N448">
        <v>35455</v>
      </c>
      <c r="O448">
        <v>0.2576</v>
      </c>
      <c r="P448">
        <f>_xlfn.CEILING.MATH(VLOOKUP(C448,'New voters'!A:D,4,0))</f>
        <v>4362</v>
      </c>
      <c r="Q448">
        <f t="shared" si="12"/>
        <v>1124</v>
      </c>
      <c r="R448" s="23">
        <f>+R446*0.8</f>
        <v>4888.88</v>
      </c>
      <c r="S448">
        <v>208543</v>
      </c>
    </row>
    <row r="449" spans="1:19" x14ac:dyDescent="0.3">
      <c r="A449" t="s">
        <v>13</v>
      </c>
      <c r="B449">
        <v>134</v>
      </c>
      <c r="C449" t="s">
        <v>163</v>
      </c>
      <c r="D449" t="str">
        <f>VLOOKUP(C449,[1]Sheet2!$A$4:$B$143,2,0)</f>
        <v>Thiruvananthapuram</v>
      </c>
      <c r="E449" s="3">
        <v>1</v>
      </c>
      <c r="F449" t="s">
        <v>626</v>
      </c>
      <c r="G449" t="s">
        <v>15</v>
      </c>
      <c r="H449">
        <v>66</v>
      </c>
      <c r="I449" t="s">
        <v>8</v>
      </c>
      <c r="J449" t="s">
        <v>164</v>
      </c>
      <c r="K449" t="str">
        <f>VLOOKUP(J449,Alliance!$A$2:$B$30,2,0)</f>
        <v>LDF</v>
      </c>
      <c r="L449">
        <v>47950</v>
      </c>
      <c r="M449">
        <v>798</v>
      </c>
      <c r="N449">
        <v>48748</v>
      </c>
      <c r="O449">
        <v>0.38009999999999999</v>
      </c>
      <c r="P449">
        <f>_xlfn.CEILING.MATH(VLOOKUP(C449,'New voters'!A:D,4,0))</f>
        <v>4258</v>
      </c>
      <c r="Q449">
        <f t="shared" si="12"/>
        <v>1619</v>
      </c>
      <c r="R449" s="20">
        <f>IF(K449="LDF",N449*0.1,0)</f>
        <v>4874.8</v>
      </c>
      <c r="S449">
        <v>203584</v>
      </c>
    </row>
    <row r="450" spans="1:19" x14ac:dyDescent="0.3">
      <c r="A450" t="s">
        <v>13</v>
      </c>
      <c r="B450">
        <v>134</v>
      </c>
      <c r="C450" t="s">
        <v>163</v>
      </c>
      <c r="D450" t="str">
        <f>VLOOKUP(C450,[1]Sheet2!$A$4:$B$143,2,0)</f>
        <v>Thiruvananthapuram</v>
      </c>
      <c r="E450" s="3">
        <v>2</v>
      </c>
      <c r="F450" t="s">
        <v>627</v>
      </c>
      <c r="G450" t="s">
        <v>15</v>
      </c>
      <c r="H450">
        <v>60</v>
      </c>
      <c r="I450" t="s">
        <v>8</v>
      </c>
      <c r="J450" t="s">
        <v>25</v>
      </c>
      <c r="K450" t="str">
        <f>VLOOKUP(J450,Alliance!$A$2:$B$30,2,0)</f>
        <v>UDF</v>
      </c>
      <c r="L450">
        <v>40804</v>
      </c>
      <c r="M450">
        <v>855</v>
      </c>
      <c r="N450">
        <v>41659</v>
      </c>
      <c r="O450">
        <v>0.32490000000000002</v>
      </c>
      <c r="P450">
        <f>_xlfn.CEILING.MATH(VLOOKUP(C450,'New voters'!A:D,4,0))</f>
        <v>4258</v>
      </c>
      <c r="Q450">
        <f t="shared" si="12"/>
        <v>1384</v>
      </c>
      <c r="R450">
        <f>+R449*0.8</f>
        <v>3899.84</v>
      </c>
      <c r="S450">
        <v>203584</v>
      </c>
    </row>
    <row r="451" spans="1:19" x14ac:dyDescent="0.3">
      <c r="A451" t="s">
        <v>13</v>
      </c>
      <c r="B451">
        <v>134</v>
      </c>
      <c r="C451" t="s">
        <v>163</v>
      </c>
      <c r="D451" t="str">
        <f>VLOOKUP(C451,[1]Sheet2!$A$4:$B$143,2,0)</f>
        <v>Thiruvananthapuram</v>
      </c>
      <c r="E451" s="3">
        <v>3</v>
      </c>
      <c r="F451" t="s">
        <v>628</v>
      </c>
      <c r="G451" t="s">
        <v>15</v>
      </c>
      <c r="H451">
        <v>53</v>
      </c>
      <c r="I451" t="s">
        <v>8</v>
      </c>
      <c r="J451" t="s">
        <v>17</v>
      </c>
      <c r="K451" t="str">
        <f>VLOOKUP(J451,Alliance!$A$2:$B$30,2,0)</f>
        <v>NDA</v>
      </c>
      <c r="L451">
        <v>34371</v>
      </c>
      <c r="M451">
        <v>625</v>
      </c>
      <c r="N451">
        <v>34996</v>
      </c>
      <c r="O451">
        <v>0.27289999999999998</v>
      </c>
      <c r="P451">
        <f>_xlfn.CEILING.MATH(VLOOKUP(C451,'New voters'!A:D,4,0))</f>
        <v>4258</v>
      </c>
      <c r="Q451">
        <f t="shared" ref="Q451:Q471" si="14">_xlfn.CEILING.MATH(P451*O451)</f>
        <v>1163</v>
      </c>
      <c r="R451">
        <f>+R449*0.2</f>
        <v>974.96</v>
      </c>
      <c r="S451">
        <v>203584</v>
      </c>
    </row>
    <row r="452" spans="1:19" x14ac:dyDescent="0.3">
      <c r="A452" t="s">
        <v>13</v>
      </c>
      <c r="B452">
        <v>135</v>
      </c>
      <c r="C452" t="s">
        <v>165</v>
      </c>
      <c r="D452" t="str">
        <f>VLOOKUP(C452,[1]Sheet2!$A$4:$B$143,2,0)</f>
        <v>Thiruvananthapuram</v>
      </c>
      <c r="E452" s="3">
        <v>1</v>
      </c>
      <c r="F452" t="s">
        <v>629</v>
      </c>
      <c r="G452" t="s">
        <v>15</v>
      </c>
      <c r="H452">
        <v>66</v>
      </c>
      <c r="I452" t="s">
        <v>8</v>
      </c>
      <c r="J452" t="s">
        <v>18</v>
      </c>
      <c r="K452" t="str">
        <f>VLOOKUP(J452,Alliance!$A$2:$B$30,2,0)</f>
        <v>LDF</v>
      </c>
      <c r="L452">
        <v>54452</v>
      </c>
      <c r="M452">
        <v>1385</v>
      </c>
      <c r="N452">
        <v>55837</v>
      </c>
      <c r="O452">
        <v>0.38240000000000002</v>
      </c>
      <c r="P452">
        <f>_xlfn.CEILING.MATH(VLOOKUP(C452,'New voters'!A:D,4,0))</f>
        <v>4282</v>
      </c>
      <c r="Q452">
        <f t="shared" si="14"/>
        <v>1638</v>
      </c>
      <c r="R452" s="20">
        <f t="shared" ref="R452:R471" si="15">IF(K452="LDF",N452*0.1,0)</f>
        <v>5583.7000000000007</v>
      </c>
      <c r="S452">
        <v>204718</v>
      </c>
    </row>
    <row r="453" spans="1:19" x14ac:dyDescent="0.3">
      <c r="A453" t="s">
        <v>13</v>
      </c>
      <c r="B453">
        <v>135</v>
      </c>
      <c r="C453" t="s">
        <v>165</v>
      </c>
      <c r="D453" t="str">
        <f>VLOOKUP(C453,[1]Sheet2!$A$4:$B$143,2,0)</f>
        <v>Thiruvananthapuram</v>
      </c>
      <c r="E453" s="3">
        <v>2</v>
      </c>
      <c r="F453" t="s">
        <v>630</v>
      </c>
      <c r="G453" t="s">
        <v>15</v>
      </c>
      <c r="H453">
        <v>68</v>
      </c>
      <c r="I453" t="s">
        <v>8</v>
      </c>
      <c r="J453" t="s">
        <v>17</v>
      </c>
      <c r="K453" t="str">
        <f>VLOOKUP(J453,Alliance!$A$2:$B$30,2,0)</f>
        <v>NDA</v>
      </c>
      <c r="L453">
        <v>50856</v>
      </c>
      <c r="M453">
        <v>1032</v>
      </c>
      <c r="N453">
        <v>51888</v>
      </c>
      <c r="O453">
        <v>0.35539999999999999</v>
      </c>
      <c r="P453">
        <f>_xlfn.CEILING.MATH(VLOOKUP(C453,'New voters'!A:D,4,0))</f>
        <v>4282</v>
      </c>
      <c r="Q453">
        <f t="shared" si="14"/>
        <v>1522</v>
      </c>
      <c r="R453">
        <f>R452*0.2</f>
        <v>1116.7400000000002</v>
      </c>
      <c r="S453">
        <v>204718</v>
      </c>
    </row>
    <row r="454" spans="1:19" x14ac:dyDescent="0.3">
      <c r="A454" t="s">
        <v>13</v>
      </c>
      <c r="B454">
        <v>135</v>
      </c>
      <c r="C454" t="s">
        <v>165</v>
      </c>
      <c r="D454" t="str">
        <f>VLOOKUP(C454,[1]Sheet2!$A$4:$B$143,2,0)</f>
        <v>Thiruvananthapuram</v>
      </c>
      <c r="E454" s="3">
        <v>3</v>
      </c>
      <c r="F454" t="s">
        <v>631</v>
      </c>
      <c r="G454" t="s">
        <v>15</v>
      </c>
      <c r="H454">
        <v>63</v>
      </c>
      <c r="I454" t="s">
        <v>8</v>
      </c>
      <c r="J454" t="s">
        <v>25</v>
      </c>
      <c r="K454" t="str">
        <f>VLOOKUP(J454,Alliance!$A$2:$B$30,2,0)</f>
        <v>UDF</v>
      </c>
      <c r="L454">
        <v>35532</v>
      </c>
      <c r="M454">
        <v>992</v>
      </c>
      <c r="N454">
        <v>36524</v>
      </c>
      <c r="O454">
        <v>0.25009999999999999</v>
      </c>
      <c r="P454">
        <f>_xlfn.CEILING.MATH(VLOOKUP(C454,'New voters'!A:D,4,0))</f>
        <v>4282</v>
      </c>
      <c r="Q454">
        <f t="shared" si="14"/>
        <v>1071</v>
      </c>
      <c r="R454" s="23">
        <f>+R452*0.8</f>
        <v>4466.9600000000009</v>
      </c>
      <c r="S454">
        <v>204718</v>
      </c>
    </row>
    <row r="455" spans="1:19" x14ac:dyDescent="0.3">
      <c r="A455" t="s">
        <v>13</v>
      </c>
      <c r="B455">
        <v>136</v>
      </c>
      <c r="C455" t="s">
        <v>166</v>
      </c>
      <c r="D455" t="str">
        <f>VLOOKUP(C455,[1]Sheet2!$A$4:$B$143,2,0)</f>
        <v>Thiruvananthapuram</v>
      </c>
      <c r="E455" s="3">
        <v>1</v>
      </c>
      <c r="F455" t="s">
        <v>632</v>
      </c>
      <c r="G455" t="s">
        <v>15</v>
      </c>
      <c r="H455">
        <v>51</v>
      </c>
      <c r="I455" t="s">
        <v>8</v>
      </c>
      <c r="J455" t="s">
        <v>18</v>
      </c>
      <c r="K455" t="str">
        <f>VLOOKUP(J455,Alliance!$A$2:$B$30,2,0)</f>
        <v>LDF</v>
      </c>
      <c r="L455">
        <v>64795</v>
      </c>
      <c r="M455">
        <v>1981</v>
      </c>
      <c r="N455">
        <v>66776</v>
      </c>
      <c r="O455">
        <v>0.45829999999999999</v>
      </c>
      <c r="P455">
        <f>_xlfn.CEILING.MATH(VLOOKUP(C455,'New voters'!A:D,4,0))</f>
        <v>4055</v>
      </c>
      <c r="Q455">
        <f t="shared" si="14"/>
        <v>1859</v>
      </c>
      <c r="R455" s="20">
        <f t="shared" si="15"/>
        <v>6677.6</v>
      </c>
      <c r="S455">
        <v>193873</v>
      </c>
    </row>
    <row r="456" spans="1:19" x14ac:dyDescent="0.3">
      <c r="A456" t="s">
        <v>13</v>
      </c>
      <c r="B456">
        <v>136</v>
      </c>
      <c r="C456" t="s">
        <v>166</v>
      </c>
      <c r="D456" t="str">
        <f>VLOOKUP(C456,[1]Sheet2!$A$4:$B$143,2,0)</f>
        <v>Thiruvananthapuram</v>
      </c>
      <c r="E456" s="3">
        <v>2</v>
      </c>
      <c r="F456" t="s">
        <v>633</v>
      </c>
      <c r="G456" t="s">
        <v>15</v>
      </c>
      <c r="H456">
        <v>37</v>
      </c>
      <c r="I456" t="s">
        <v>8</v>
      </c>
      <c r="J456" t="s">
        <v>25</v>
      </c>
      <c r="K456" t="str">
        <f>VLOOKUP(J456,Alliance!$A$2:$B$30,2,0)</f>
        <v>UDF</v>
      </c>
      <c r="L456">
        <v>59877</v>
      </c>
      <c r="M456">
        <v>1853</v>
      </c>
      <c r="N456">
        <v>61730</v>
      </c>
      <c r="O456">
        <v>0.42369999999999997</v>
      </c>
      <c r="P456">
        <f>_xlfn.CEILING.MATH(VLOOKUP(C456,'New voters'!A:D,4,0))</f>
        <v>4055</v>
      </c>
      <c r="Q456">
        <f t="shared" si="14"/>
        <v>1719</v>
      </c>
      <c r="R456">
        <f>R455*0.8</f>
        <v>5342.0800000000008</v>
      </c>
      <c r="S456">
        <v>193873</v>
      </c>
    </row>
    <row r="457" spans="1:19" x14ac:dyDescent="0.3">
      <c r="A457" t="s">
        <v>13</v>
      </c>
      <c r="B457">
        <v>136</v>
      </c>
      <c r="C457" t="s">
        <v>166</v>
      </c>
      <c r="D457" t="str">
        <f>VLOOKUP(C457,[1]Sheet2!$A$4:$B$143,2,0)</f>
        <v>Thiruvananthapuram</v>
      </c>
      <c r="E457" s="3">
        <v>3</v>
      </c>
      <c r="F457" t="s">
        <v>634</v>
      </c>
      <c r="G457" t="s">
        <v>15</v>
      </c>
      <c r="H457">
        <v>58</v>
      </c>
      <c r="I457" t="s">
        <v>8</v>
      </c>
      <c r="J457" t="s">
        <v>17</v>
      </c>
      <c r="K457" t="str">
        <f>VLOOKUP(J457,Alliance!$A$2:$B$30,2,0)</f>
        <v>NDA</v>
      </c>
      <c r="L457">
        <v>15060</v>
      </c>
      <c r="M457">
        <v>319</v>
      </c>
      <c r="N457">
        <v>15379</v>
      </c>
      <c r="O457">
        <v>0.10550000000000001</v>
      </c>
      <c r="P457">
        <f>_xlfn.CEILING.MATH(VLOOKUP(C457,'New voters'!A:D,4,0))</f>
        <v>4055</v>
      </c>
      <c r="Q457">
        <f t="shared" si="14"/>
        <v>428</v>
      </c>
      <c r="R457">
        <f>R455*0.2</f>
        <v>1335.5200000000002</v>
      </c>
      <c r="S457">
        <v>193873</v>
      </c>
    </row>
    <row r="458" spans="1:19" x14ac:dyDescent="0.3">
      <c r="A458" t="s">
        <v>13</v>
      </c>
      <c r="B458">
        <v>137</v>
      </c>
      <c r="C458" t="s">
        <v>167</v>
      </c>
      <c r="D458" t="str">
        <f>VLOOKUP(C458,[1]Sheet2!$A$4:$B$143,2,0)</f>
        <v>Thiruvananthapuram</v>
      </c>
      <c r="E458" s="3">
        <v>1</v>
      </c>
      <c r="F458" t="s">
        <v>635</v>
      </c>
      <c r="G458" t="s">
        <v>15</v>
      </c>
      <c r="H458">
        <v>64</v>
      </c>
      <c r="I458" t="s">
        <v>8</v>
      </c>
      <c r="J458" t="s">
        <v>18</v>
      </c>
      <c r="K458" t="str">
        <f>VLOOKUP(J458,Alliance!$A$2:$B$30,2,0)</f>
        <v>LDF</v>
      </c>
      <c r="L458">
        <v>76302</v>
      </c>
      <c r="M458">
        <v>2246</v>
      </c>
      <c r="N458">
        <v>78548</v>
      </c>
      <c r="O458">
        <v>0.48159999999999997</v>
      </c>
      <c r="P458">
        <f>_xlfn.CEILING.MATH(VLOOKUP(C458,'New voters'!A:D,4,0))</f>
        <v>4607</v>
      </c>
      <c r="Q458">
        <f t="shared" si="14"/>
        <v>2219</v>
      </c>
      <c r="R458" s="20">
        <f t="shared" si="15"/>
        <v>7854.8</v>
      </c>
      <c r="S458">
        <v>220246</v>
      </c>
    </row>
    <row r="459" spans="1:19" x14ac:dyDescent="0.3">
      <c r="A459" t="s">
        <v>13</v>
      </c>
      <c r="B459">
        <v>137</v>
      </c>
      <c r="C459" t="s">
        <v>167</v>
      </c>
      <c r="D459" t="str">
        <f>VLOOKUP(C459,[1]Sheet2!$A$4:$B$143,2,0)</f>
        <v>Thiruvananthapuram</v>
      </c>
      <c r="E459" s="3">
        <v>2</v>
      </c>
      <c r="F459" t="s">
        <v>636</v>
      </c>
      <c r="G459" t="s">
        <v>30</v>
      </c>
      <c r="H459">
        <v>53</v>
      </c>
      <c r="I459" t="s">
        <v>8</v>
      </c>
      <c r="J459" t="s">
        <v>25</v>
      </c>
      <c r="K459" t="str">
        <f>VLOOKUP(J459,Alliance!$A$2:$B$30,2,0)</f>
        <v>UDF</v>
      </c>
      <c r="L459">
        <v>51273</v>
      </c>
      <c r="M459">
        <v>1447</v>
      </c>
      <c r="N459">
        <v>52720</v>
      </c>
      <c r="O459">
        <v>0.32329999999999998</v>
      </c>
      <c r="P459">
        <f>_xlfn.CEILING.MATH(VLOOKUP(C459,'New voters'!A:D,4,0))</f>
        <v>4607</v>
      </c>
      <c r="Q459">
        <f t="shared" si="14"/>
        <v>1490</v>
      </c>
      <c r="R459">
        <f>R458*0.8</f>
        <v>6283.84</v>
      </c>
      <c r="S459">
        <v>220246</v>
      </c>
    </row>
    <row r="460" spans="1:19" x14ac:dyDescent="0.3">
      <c r="A460" t="s">
        <v>13</v>
      </c>
      <c r="B460">
        <v>137</v>
      </c>
      <c r="C460" t="s">
        <v>167</v>
      </c>
      <c r="D460" t="str">
        <f>VLOOKUP(C460,[1]Sheet2!$A$4:$B$143,2,0)</f>
        <v>Thiruvananthapuram</v>
      </c>
      <c r="E460" s="3">
        <v>3</v>
      </c>
      <c r="F460" t="s">
        <v>637</v>
      </c>
      <c r="G460" t="s">
        <v>15</v>
      </c>
      <c r="H460">
        <v>56</v>
      </c>
      <c r="I460" t="s">
        <v>8</v>
      </c>
      <c r="J460" t="s">
        <v>17</v>
      </c>
      <c r="K460" t="str">
        <f>VLOOKUP(J460,Alliance!$A$2:$B$30,2,0)</f>
        <v>NDA</v>
      </c>
      <c r="L460">
        <v>29195</v>
      </c>
      <c r="M460">
        <v>655</v>
      </c>
      <c r="N460">
        <v>29850</v>
      </c>
      <c r="O460">
        <v>0.183</v>
      </c>
      <c r="P460">
        <f>_xlfn.CEILING.MATH(VLOOKUP(C460,'New voters'!A:D,4,0))</f>
        <v>4607</v>
      </c>
      <c r="Q460">
        <f t="shared" si="14"/>
        <v>844</v>
      </c>
      <c r="R460">
        <f>R458*0.2</f>
        <v>1570.96</v>
      </c>
      <c r="S460">
        <v>220246</v>
      </c>
    </row>
    <row r="461" spans="1:19" x14ac:dyDescent="0.3">
      <c r="A461" t="s">
        <v>13</v>
      </c>
      <c r="B461">
        <v>138</v>
      </c>
      <c r="C461" t="s">
        <v>168</v>
      </c>
      <c r="D461" t="str">
        <f>VLOOKUP(C461,[1]Sheet2!$A$4:$B$143,2,0)</f>
        <v>Thiruvananthapuram</v>
      </c>
      <c r="E461" s="3">
        <v>1</v>
      </c>
      <c r="F461" t="s">
        <v>638</v>
      </c>
      <c r="G461" t="s">
        <v>15</v>
      </c>
      <c r="H461">
        <v>50</v>
      </c>
      <c r="I461" t="s">
        <v>8</v>
      </c>
      <c r="J461" t="s">
        <v>18</v>
      </c>
      <c r="K461" t="str">
        <f>VLOOKUP(J461,Alliance!$A$2:$B$30,2,0)</f>
        <v>LDF</v>
      </c>
      <c r="L461">
        <v>64159</v>
      </c>
      <c r="M461">
        <v>2134</v>
      </c>
      <c r="N461">
        <v>66293</v>
      </c>
      <c r="O461">
        <v>0.45490000000000003</v>
      </c>
      <c r="P461">
        <f>_xlfn.CEILING.MATH(VLOOKUP(C461,'New voters'!A:D,4,0))</f>
        <v>4116</v>
      </c>
      <c r="Q461">
        <f t="shared" si="14"/>
        <v>1873</v>
      </c>
      <c r="R461" s="20">
        <f t="shared" si="15"/>
        <v>6629.3</v>
      </c>
      <c r="S461">
        <v>196792</v>
      </c>
    </row>
    <row r="462" spans="1:19" x14ac:dyDescent="0.3">
      <c r="A462" t="s">
        <v>13</v>
      </c>
      <c r="B462">
        <v>138</v>
      </c>
      <c r="C462" t="s">
        <v>168</v>
      </c>
      <c r="D462" t="str">
        <f>VLOOKUP(C462,[1]Sheet2!$A$4:$B$143,2,0)</f>
        <v>Thiruvananthapuram</v>
      </c>
      <c r="E462" s="3">
        <v>2</v>
      </c>
      <c r="F462" t="s">
        <v>639</v>
      </c>
      <c r="G462" t="s">
        <v>15</v>
      </c>
      <c r="H462">
        <v>51</v>
      </c>
      <c r="I462" t="s">
        <v>8</v>
      </c>
      <c r="J462" t="s">
        <v>25</v>
      </c>
      <c r="K462" t="str">
        <f>VLOOKUP(J462,Alliance!$A$2:$B$30,2,0)</f>
        <v>UDF</v>
      </c>
      <c r="L462">
        <v>41723</v>
      </c>
      <c r="M462">
        <v>1339</v>
      </c>
      <c r="N462">
        <v>43062</v>
      </c>
      <c r="O462">
        <v>0.29549999999999998</v>
      </c>
      <c r="P462">
        <f>_xlfn.CEILING.MATH(VLOOKUP(C462,'New voters'!A:D,4,0))</f>
        <v>4116</v>
      </c>
      <c r="Q462">
        <f t="shared" si="14"/>
        <v>1217</v>
      </c>
      <c r="R462">
        <f>R461*0.8</f>
        <v>5303.4400000000005</v>
      </c>
      <c r="S462">
        <v>196792</v>
      </c>
    </row>
    <row r="463" spans="1:19" x14ac:dyDescent="0.3">
      <c r="A463" t="s">
        <v>13</v>
      </c>
      <c r="B463">
        <v>138</v>
      </c>
      <c r="C463" t="s">
        <v>168</v>
      </c>
      <c r="D463" t="str">
        <f>VLOOKUP(C463,[1]Sheet2!$A$4:$B$143,2,0)</f>
        <v>Thiruvananthapuram</v>
      </c>
      <c r="E463" s="3">
        <v>3</v>
      </c>
      <c r="F463" t="s">
        <v>640</v>
      </c>
      <c r="G463" t="s">
        <v>15</v>
      </c>
      <c r="H463">
        <v>64</v>
      </c>
      <c r="I463" t="s">
        <v>8</v>
      </c>
      <c r="J463" t="s">
        <v>17</v>
      </c>
      <c r="K463" t="str">
        <f>VLOOKUP(J463,Alliance!$A$2:$B$30,2,0)</f>
        <v>NDA</v>
      </c>
      <c r="L463">
        <v>33855</v>
      </c>
      <c r="M463">
        <v>787</v>
      </c>
      <c r="N463">
        <v>34642</v>
      </c>
      <c r="O463">
        <v>0.23769999999999999</v>
      </c>
      <c r="P463">
        <f>_xlfn.CEILING.MATH(VLOOKUP(C463,'New voters'!A:D,4,0))</f>
        <v>4116</v>
      </c>
      <c r="Q463">
        <f t="shared" si="14"/>
        <v>979</v>
      </c>
      <c r="R463">
        <f>R461*0.2</f>
        <v>1325.8600000000001</v>
      </c>
      <c r="S463">
        <v>196792</v>
      </c>
    </row>
    <row r="464" spans="1:19" x14ac:dyDescent="0.3">
      <c r="A464" t="s">
        <v>13</v>
      </c>
      <c r="B464">
        <v>139</v>
      </c>
      <c r="C464" t="s">
        <v>169</v>
      </c>
      <c r="D464" t="str">
        <f>VLOOKUP(C464,[1]Sheet2!$A$4:$B$143,2,0)</f>
        <v>Thiruvananthapuram</v>
      </c>
      <c r="E464" s="3">
        <v>1</v>
      </c>
      <c r="F464" t="s">
        <v>641</v>
      </c>
      <c r="G464" t="s">
        <v>15</v>
      </c>
      <c r="H464">
        <v>53</v>
      </c>
      <c r="I464" t="s">
        <v>8</v>
      </c>
      <c r="J464" t="s">
        <v>25</v>
      </c>
      <c r="K464" t="str">
        <f>VLOOKUP(J464,Alliance!$A$2:$B$30,2,0)</f>
        <v>UDF</v>
      </c>
      <c r="L464">
        <v>72676</v>
      </c>
      <c r="M464">
        <v>2192</v>
      </c>
      <c r="N464">
        <v>74868</v>
      </c>
      <c r="O464">
        <v>0.47060000000000002</v>
      </c>
      <c r="P464">
        <f>_xlfn.CEILING.MATH(VLOOKUP(C464,'New voters'!A:D,4,0))</f>
        <v>4588</v>
      </c>
      <c r="Q464">
        <f t="shared" si="14"/>
        <v>2160</v>
      </c>
      <c r="R464">
        <f>R465*0.8</f>
        <v>5064.4800000000005</v>
      </c>
      <c r="S464">
        <v>219341</v>
      </c>
    </row>
    <row r="465" spans="1:19" x14ac:dyDescent="0.3">
      <c r="A465" t="s">
        <v>13</v>
      </c>
      <c r="B465">
        <v>139</v>
      </c>
      <c r="C465" t="s">
        <v>169</v>
      </c>
      <c r="D465" t="str">
        <f>VLOOKUP(C465,[1]Sheet2!$A$4:$B$143,2,0)</f>
        <v>Thiruvananthapuram</v>
      </c>
      <c r="E465" s="3">
        <v>2</v>
      </c>
      <c r="F465" t="s">
        <v>642</v>
      </c>
      <c r="G465" t="s">
        <v>15</v>
      </c>
      <c r="H465">
        <v>73</v>
      </c>
      <c r="I465" t="s">
        <v>8</v>
      </c>
      <c r="J465" t="s">
        <v>91</v>
      </c>
      <c r="K465" t="str">
        <f>VLOOKUP(J465,Alliance!$A$2:$B$30,2,0)</f>
        <v>LDF</v>
      </c>
      <c r="L465">
        <v>61582</v>
      </c>
      <c r="M465">
        <v>1724</v>
      </c>
      <c r="N465">
        <v>63306</v>
      </c>
      <c r="O465">
        <v>0.39789999999999998</v>
      </c>
      <c r="P465">
        <f>_xlfn.CEILING.MATH(VLOOKUP(C465,'New voters'!A:D,4,0))</f>
        <v>4588</v>
      </c>
      <c r="Q465">
        <f t="shared" si="14"/>
        <v>1826</v>
      </c>
      <c r="R465" s="20">
        <f t="shared" si="15"/>
        <v>6330.6</v>
      </c>
      <c r="S465">
        <v>219341</v>
      </c>
    </row>
    <row r="466" spans="1:19" x14ac:dyDescent="0.3">
      <c r="A466" t="s">
        <v>13</v>
      </c>
      <c r="B466">
        <v>139</v>
      </c>
      <c r="C466" t="s">
        <v>169</v>
      </c>
      <c r="D466" t="str">
        <f>VLOOKUP(C466,[1]Sheet2!$A$4:$B$143,2,0)</f>
        <v>Thiruvananthapuram</v>
      </c>
      <c r="E466" s="3">
        <v>3</v>
      </c>
      <c r="F466" t="s">
        <v>643</v>
      </c>
      <c r="G466" t="s">
        <v>15</v>
      </c>
      <c r="H466">
        <v>58</v>
      </c>
      <c r="I466" t="s">
        <v>8</v>
      </c>
      <c r="J466" t="s">
        <v>17</v>
      </c>
      <c r="K466" t="str">
        <f>VLOOKUP(J466,Alliance!$A$2:$B$30,2,0)</f>
        <v>NDA</v>
      </c>
      <c r="L466">
        <v>18267</v>
      </c>
      <c r="M466">
        <v>397</v>
      </c>
      <c r="N466">
        <v>18664</v>
      </c>
      <c r="O466">
        <v>0.1173</v>
      </c>
      <c r="P466">
        <f>_xlfn.CEILING.MATH(VLOOKUP(C466,'New voters'!A:D,4,0))</f>
        <v>4588</v>
      </c>
      <c r="Q466">
        <f t="shared" si="14"/>
        <v>539</v>
      </c>
      <c r="R466">
        <f>R465*0.2</f>
        <v>1266.1200000000001</v>
      </c>
      <c r="S466">
        <v>219341</v>
      </c>
    </row>
    <row r="467" spans="1:19" x14ac:dyDescent="0.3">
      <c r="A467" t="s">
        <v>13</v>
      </c>
      <c r="B467">
        <v>140</v>
      </c>
      <c r="C467" t="s">
        <v>170</v>
      </c>
      <c r="D467" t="str">
        <f>VLOOKUP(C467,[1]Sheet2!$A$4:$B$143,2,0)</f>
        <v>Thiruvananthapuram</v>
      </c>
      <c r="E467" s="3">
        <v>1</v>
      </c>
      <c r="F467" t="s">
        <v>644</v>
      </c>
      <c r="G467" t="s">
        <v>15</v>
      </c>
      <c r="H467">
        <v>55</v>
      </c>
      <c r="I467" t="s">
        <v>8</v>
      </c>
      <c r="J467" t="s">
        <v>18</v>
      </c>
      <c r="K467" t="str">
        <f>VLOOKUP(J467,Alliance!$A$2:$B$30,2,0)</f>
        <v>LDF</v>
      </c>
      <c r="L467">
        <v>63345</v>
      </c>
      <c r="M467">
        <v>2152</v>
      </c>
      <c r="N467">
        <v>65497</v>
      </c>
      <c r="O467">
        <v>0.47020000000000001</v>
      </c>
      <c r="P467">
        <f>_xlfn.CEILING.MATH(VLOOKUP(C467,'New voters'!A:D,4,0))</f>
        <v>3923</v>
      </c>
      <c r="Q467">
        <f t="shared" si="14"/>
        <v>1845</v>
      </c>
      <c r="R467" s="20">
        <f t="shared" si="15"/>
        <v>6549.7000000000007</v>
      </c>
      <c r="S467">
        <v>187559</v>
      </c>
    </row>
    <row r="468" spans="1:19" x14ac:dyDescent="0.3">
      <c r="A468" t="s">
        <v>13</v>
      </c>
      <c r="B468">
        <v>140</v>
      </c>
      <c r="C468" t="s">
        <v>170</v>
      </c>
      <c r="D468" t="str">
        <f>VLOOKUP(C468,[1]Sheet2!$A$4:$B$143,2,0)</f>
        <v>Thiruvananthapuram</v>
      </c>
      <c r="E468" s="3">
        <v>2</v>
      </c>
      <c r="F468" t="s">
        <v>645</v>
      </c>
      <c r="G468" t="s">
        <v>15</v>
      </c>
      <c r="H468">
        <v>72</v>
      </c>
      <c r="I468" t="s">
        <v>8</v>
      </c>
      <c r="J468" t="s">
        <v>25</v>
      </c>
      <c r="K468" t="str">
        <f>VLOOKUP(J468,Alliance!$A$2:$B$30,2,0)</f>
        <v>UDF</v>
      </c>
      <c r="L468">
        <v>49451</v>
      </c>
      <c r="M468">
        <v>1784</v>
      </c>
      <c r="N468">
        <v>51235</v>
      </c>
      <c r="O468">
        <v>0.36780000000000002</v>
      </c>
      <c r="P468">
        <f>_xlfn.CEILING.MATH(VLOOKUP(C468,'New voters'!A:D,4,0))</f>
        <v>3923</v>
      </c>
      <c r="Q468">
        <f t="shared" si="14"/>
        <v>1443</v>
      </c>
      <c r="R468">
        <f>R467*0.8</f>
        <v>5239.7600000000011</v>
      </c>
      <c r="S468">
        <v>187559</v>
      </c>
    </row>
    <row r="469" spans="1:19" x14ac:dyDescent="0.3">
      <c r="A469" t="s">
        <v>13</v>
      </c>
      <c r="B469">
        <v>140</v>
      </c>
      <c r="C469" t="s">
        <v>170</v>
      </c>
      <c r="D469" t="str">
        <f>VLOOKUP(C469,[1]Sheet2!$A$4:$B$143,2,0)</f>
        <v>Thiruvananthapuram</v>
      </c>
      <c r="E469" s="3">
        <v>3</v>
      </c>
      <c r="F469" t="s">
        <v>646</v>
      </c>
      <c r="G469" t="s">
        <v>15</v>
      </c>
      <c r="H469">
        <v>65</v>
      </c>
      <c r="I469" t="s">
        <v>8</v>
      </c>
      <c r="J469" t="s">
        <v>17</v>
      </c>
      <c r="K469" t="str">
        <f>VLOOKUP(J469,Alliance!$A$2:$B$30,2,0)</f>
        <v>NDA</v>
      </c>
      <c r="L469">
        <v>20475</v>
      </c>
      <c r="M469">
        <v>534</v>
      </c>
      <c r="N469">
        <v>21009</v>
      </c>
      <c r="O469">
        <v>0.15079999999999999</v>
      </c>
      <c r="P469">
        <f>_xlfn.CEILING.MATH(VLOOKUP(C469,'New voters'!A:D,4,0))</f>
        <v>3923</v>
      </c>
      <c r="Q469">
        <f t="shared" si="14"/>
        <v>592</v>
      </c>
      <c r="R469">
        <f>R467*0.2</f>
        <v>1309.9400000000003</v>
      </c>
      <c r="S469">
        <v>187559</v>
      </c>
    </row>
    <row r="470" spans="1:19" x14ac:dyDescent="0.3">
      <c r="F470">
        <v>100</v>
      </c>
      <c r="Q470">
        <f t="shared" si="14"/>
        <v>0</v>
      </c>
      <c r="R470">
        <f t="shared" si="15"/>
        <v>0</v>
      </c>
    </row>
    <row r="471" spans="1:19" x14ac:dyDescent="0.3">
      <c r="Q471">
        <f t="shared" si="14"/>
        <v>0</v>
      </c>
      <c r="R471">
        <f t="shared" si="15"/>
        <v>0</v>
      </c>
    </row>
  </sheetData>
  <autoFilter ref="A1:S471" xr:uid="{00000000-0001-0000-0000-000000000000}"/>
  <conditionalFormatting sqref="N2:N469">
    <cfRule type="cellIs" dxfId="0" priority="1" operator="lessThan">
      <formula>1001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A4086-F605-4C65-9594-299053C357F2}">
  <dimension ref="A1:AE44"/>
  <sheetViews>
    <sheetView tabSelected="1" workbookViewId="0">
      <selection activeCell="B8" sqref="B8"/>
    </sheetView>
  </sheetViews>
  <sheetFormatPr defaultRowHeight="14.4" x14ac:dyDescent="0.3"/>
  <cols>
    <col min="1" max="1" width="11.109375" bestFit="1" customWidth="1"/>
  </cols>
  <sheetData>
    <row r="1" spans="1:2" x14ac:dyDescent="0.3">
      <c r="A1" s="45" t="s">
        <v>179</v>
      </c>
      <c r="B1" t="s">
        <v>171</v>
      </c>
    </row>
    <row r="2" spans="1:2" x14ac:dyDescent="0.3">
      <c r="A2" s="46" t="s">
        <v>87</v>
      </c>
      <c r="B2" t="s">
        <v>175</v>
      </c>
    </row>
    <row r="3" spans="1:2" x14ac:dyDescent="0.3">
      <c r="A3" s="48" t="s">
        <v>80</v>
      </c>
      <c r="B3" t="s">
        <v>176</v>
      </c>
    </row>
    <row r="4" spans="1:2" x14ac:dyDescent="0.3">
      <c r="A4" s="48" t="s">
        <v>17</v>
      </c>
      <c r="B4" t="s">
        <v>176</v>
      </c>
    </row>
    <row r="5" spans="1:2" x14ac:dyDescent="0.3">
      <c r="A5" s="48" t="s">
        <v>23</v>
      </c>
      <c r="B5" s="6" t="s">
        <v>177</v>
      </c>
    </row>
    <row r="6" spans="1:2" x14ac:dyDescent="0.3">
      <c r="A6" s="48" t="s">
        <v>41</v>
      </c>
      <c r="B6" t="s">
        <v>178</v>
      </c>
    </row>
    <row r="7" spans="1:2" x14ac:dyDescent="0.3">
      <c r="A7" s="48" t="s">
        <v>93</v>
      </c>
      <c r="B7" t="s">
        <v>177</v>
      </c>
    </row>
    <row r="8" spans="1:2" x14ac:dyDescent="0.3">
      <c r="A8" s="48" t="s">
        <v>28</v>
      </c>
      <c r="B8" s="8" t="s">
        <v>178</v>
      </c>
    </row>
    <row r="9" spans="1:2" x14ac:dyDescent="0.3">
      <c r="A9" s="48" t="s">
        <v>18</v>
      </c>
      <c r="B9" t="s">
        <v>178</v>
      </c>
    </row>
    <row r="10" spans="1:2" x14ac:dyDescent="0.3">
      <c r="A10" s="48" t="s">
        <v>60</v>
      </c>
      <c r="B10" t="s">
        <v>175</v>
      </c>
    </row>
    <row r="11" spans="1:2" x14ac:dyDescent="0.3">
      <c r="A11" s="48" t="s">
        <v>25</v>
      </c>
      <c r="B11" t="s">
        <v>177</v>
      </c>
    </row>
    <row r="12" spans="1:2" x14ac:dyDescent="0.3">
      <c r="A12" s="48" t="s">
        <v>20</v>
      </c>
      <c r="B12" s="6" t="s">
        <v>175</v>
      </c>
    </row>
    <row r="13" spans="1:2" x14ac:dyDescent="0.3">
      <c r="A13" s="48" t="s">
        <v>22</v>
      </c>
      <c r="B13" t="s">
        <v>178</v>
      </c>
    </row>
    <row r="14" spans="1:2" x14ac:dyDescent="0.3">
      <c r="A14" s="48" t="s">
        <v>16</v>
      </c>
      <c r="B14" t="s">
        <v>177</v>
      </c>
    </row>
    <row r="15" spans="1:2" x14ac:dyDescent="0.3">
      <c r="A15" s="48" t="s">
        <v>91</v>
      </c>
      <c r="B15" t="s">
        <v>178</v>
      </c>
    </row>
    <row r="16" spans="1:2" x14ac:dyDescent="0.3">
      <c r="A16" s="48" t="s">
        <v>164</v>
      </c>
      <c r="B16" t="s">
        <v>178</v>
      </c>
    </row>
    <row r="17" spans="1:2" x14ac:dyDescent="0.3">
      <c r="A17" s="48" t="s">
        <v>32</v>
      </c>
      <c r="B17" t="s">
        <v>177</v>
      </c>
    </row>
    <row r="18" spans="1:2" x14ac:dyDescent="0.3">
      <c r="A18" s="48" t="s">
        <v>151</v>
      </c>
      <c r="B18" t="s">
        <v>178</v>
      </c>
    </row>
    <row r="19" spans="1:2" x14ac:dyDescent="0.3">
      <c r="A19" s="48" t="s">
        <v>119</v>
      </c>
      <c r="B19" t="s">
        <v>177</v>
      </c>
    </row>
    <row r="20" spans="1:2" x14ac:dyDescent="0.3">
      <c r="A20" s="48" t="s">
        <v>38</v>
      </c>
      <c r="B20" t="s">
        <v>178</v>
      </c>
    </row>
    <row r="21" spans="1:2" x14ac:dyDescent="0.3">
      <c r="A21" s="48" t="s">
        <v>134</v>
      </c>
      <c r="B21" s="27" t="s">
        <v>175</v>
      </c>
    </row>
    <row r="22" spans="1:2" x14ac:dyDescent="0.3">
      <c r="A22" s="48" t="s">
        <v>45</v>
      </c>
      <c r="B22" s="27" t="s">
        <v>178</v>
      </c>
    </row>
    <row r="23" spans="1:2" x14ac:dyDescent="0.3">
      <c r="A23" s="48" t="s">
        <v>110</v>
      </c>
      <c r="B23" s="27" t="s">
        <v>175</v>
      </c>
    </row>
    <row r="24" spans="1:2" x14ac:dyDescent="0.3">
      <c r="A24" s="48" t="s">
        <v>57</v>
      </c>
      <c r="B24" t="s">
        <v>178</v>
      </c>
    </row>
    <row r="25" spans="1:2" x14ac:dyDescent="0.3">
      <c r="A25" s="48" t="s">
        <v>76</v>
      </c>
      <c r="B25" s="6" t="s">
        <v>178</v>
      </c>
    </row>
    <row r="26" spans="1:2" x14ac:dyDescent="0.3">
      <c r="A26" s="48" t="s">
        <v>51</v>
      </c>
      <c r="B26" s="6" t="s">
        <v>177</v>
      </c>
    </row>
    <row r="27" spans="1:2" x14ac:dyDescent="0.3">
      <c r="A27" s="48" t="s">
        <v>47</v>
      </c>
      <c r="B27" t="s">
        <v>177</v>
      </c>
    </row>
    <row r="28" spans="1:2" x14ac:dyDescent="0.3">
      <c r="A28" s="48" t="s">
        <v>29</v>
      </c>
      <c r="B28" t="s">
        <v>175</v>
      </c>
    </row>
    <row r="29" spans="1:2" x14ac:dyDescent="0.3">
      <c r="A29" s="48" t="s">
        <v>107</v>
      </c>
      <c r="B29" t="s">
        <v>175</v>
      </c>
    </row>
    <row r="30" spans="1:2" x14ac:dyDescent="0.3">
      <c r="A30" s="48" t="s">
        <v>33</v>
      </c>
      <c r="B30" t="s">
        <v>175</v>
      </c>
    </row>
    <row r="31" spans="1:2" x14ac:dyDescent="0.3">
      <c r="A31" s="48" t="s">
        <v>676</v>
      </c>
      <c r="B31" s="8" t="s">
        <v>178</v>
      </c>
    </row>
    <row r="32" spans="1:2" x14ac:dyDescent="0.3">
      <c r="A32" s="48" t="s">
        <v>173</v>
      </c>
    </row>
    <row r="33" spans="1:31" x14ac:dyDescent="0.3">
      <c r="A33" s="48" t="s">
        <v>174</v>
      </c>
    </row>
    <row r="34" spans="1:31" x14ac:dyDescent="0.3">
      <c r="A34" s="47" t="s">
        <v>174</v>
      </c>
    </row>
    <row r="44" spans="1:31" x14ac:dyDescent="0.3">
      <c r="D44" s="4"/>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sheetData>
  <autoFilter ref="B1:B53" xr:uid="{8C0A4086-F605-4C65-9594-299053C357F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New voters</vt:lpstr>
      <vt:lpstr>Transformed Data - KE2021</vt:lpstr>
      <vt:lpstr>Alliance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FAYIZ KP</cp:lastModifiedBy>
  <dcterms:created xsi:type="dcterms:W3CDTF">2023-11-09T09:29:14Z</dcterms:created>
  <dcterms:modified xsi:type="dcterms:W3CDTF">2024-08-29T00:17:44Z</dcterms:modified>
  <cp:category/>
</cp:coreProperties>
</file>