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9045" tabRatio="437" activeTab="2"/>
  </bookViews>
  <sheets>
    <sheet name="Sales" sheetId="1" r:id="rId1"/>
    <sheet name="STOCK " sheetId="2" r:id="rId2"/>
    <sheet name="Daily" sheetId="6" r:id="rId3"/>
  </sheets>
  <calcPr calcId="152511"/>
  <fileRecoveryPr repairLoad="1"/>
</workbook>
</file>

<file path=xl/calcChain.xml><?xml version="1.0" encoding="utf-8"?>
<calcChain xmlns="http://schemas.openxmlformats.org/spreadsheetml/2006/main">
  <c r="D292" i="6" l="1"/>
  <c r="B262" i="6"/>
  <c r="B247" i="6"/>
  <c r="B238" i="6"/>
  <c r="B224" i="6"/>
  <c r="D224" i="6" s="1"/>
  <c r="B223" i="6"/>
  <c r="D223" i="6"/>
  <c r="B199" i="6"/>
  <c r="B208" i="6"/>
  <c r="D208" i="6" s="1"/>
  <c r="B214" i="6"/>
  <c r="B202" i="6"/>
  <c r="B205" i="6"/>
  <c r="D214" i="6"/>
  <c r="B200" i="6"/>
  <c r="B183" i="6"/>
  <c r="B175" i="6"/>
  <c r="D175" i="6" s="1"/>
  <c r="B190" i="6"/>
  <c r="D190" i="6" s="1"/>
  <c r="B177" i="6"/>
  <c r="B176" i="6"/>
  <c r="D176" i="6" s="1"/>
  <c r="B166" i="6"/>
  <c r="D166" i="6" s="1"/>
  <c r="B151" i="6"/>
  <c r="D151" i="6" s="1"/>
  <c r="B154" i="6"/>
  <c r="D170" i="6"/>
  <c r="D169" i="6"/>
  <c r="D168" i="6"/>
  <c r="D167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290" i="6"/>
  <c r="D289" i="6"/>
  <c r="D288" i="6"/>
  <c r="D287" i="6"/>
  <c r="D286" i="6"/>
  <c r="D285" i="6"/>
  <c r="D284" i="6"/>
  <c r="D283" i="6"/>
  <c r="D282" i="6"/>
  <c r="D281" i="6"/>
  <c r="D280" i="6"/>
  <c r="D291" i="6" s="1"/>
  <c r="D294" i="6" s="1"/>
  <c r="D279" i="6"/>
  <c r="D278" i="6"/>
  <c r="D277" i="6"/>
  <c r="D276" i="6"/>
  <c r="D275" i="6"/>
  <c r="D274" i="6"/>
  <c r="D273" i="6"/>
  <c r="D272" i="6"/>
  <c r="D271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18" i="6"/>
  <c r="D217" i="6"/>
  <c r="D216" i="6"/>
  <c r="D215" i="6"/>
  <c r="D213" i="6"/>
  <c r="D212" i="6"/>
  <c r="D211" i="6"/>
  <c r="D210" i="6"/>
  <c r="D209" i="6"/>
  <c r="D207" i="6"/>
  <c r="D206" i="6"/>
  <c r="D205" i="6"/>
  <c r="D204" i="6"/>
  <c r="D203" i="6"/>
  <c r="D202" i="6"/>
  <c r="D201" i="6"/>
  <c r="D200" i="6"/>
  <c r="D199" i="6"/>
  <c r="D194" i="6"/>
  <c r="D193" i="6"/>
  <c r="D192" i="6"/>
  <c r="D191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39" i="6"/>
  <c r="B129" i="6"/>
  <c r="D129" i="6" s="1"/>
  <c r="B142" i="6"/>
  <c r="D142" i="6" s="1"/>
  <c r="B137" i="6"/>
  <c r="B135" i="6"/>
  <c r="D135" i="6" s="1"/>
  <c r="B133" i="6"/>
  <c r="D133" i="6" s="1"/>
  <c r="B127" i="6"/>
  <c r="D146" i="6"/>
  <c r="D145" i="6"/>
  <c r="D144" i="6"/>
  <c r="D143" i="6"/>
  <c r="D141" i="6"/>
  <c r="D140" i="6"/>
  <c r="D138" i="6"/>
  <c r="D137" i="6"/>
  <c r="D136" i="6"/>
  <c r="D134" i="6"/>
  <c r="D132" i="6"/>
  <c r="D131" i="6"/>
  <c r="D130" i="6"/>
  <c r="D128" i="6"/>
  <c r="D127" i="6"/>
  <c r="D117" i="6"/>
  <c r="D116" i="6"/>
  <c r="D105" i="6"/>
  <c r="D106" i="6"/>
  <c r="D107" i="6"/>
  <c r="D108" i="6"/>
  <c r="D109" i="6"/>
  <c r="D110" i="6"/>
  <c r="D111" i="6"/>
  <c r="D112" i="6"/>
  <c r="D113" i="6"/>
  <c r="D114" i="6"/>
  <c r="D115" i="6"/>
  <c r="B118" i="6"/>
  <c r="D118" i="6" s="1"/>
  <c r="B103" i="6"/>
  <c r="D103" i="6" s="1"/>
  <c r="B104" i="6"/>
  <c r="D104" i="6" s="1"/>
  <c r="D97" i="6"/>
  <c r="D98" i="6"/>
  <c r="D91" i="6"/>
  <c r="D92" i="6"/>
  <c r="D93" i="6"/>
  <c r="D94" i="6"/>
  <c r="D95" i="6"/>
  <c r="D96" i="6"/>
  <c r="D76" i="6"/>
  <c r="D77" i="6"/>
  <c r="D78" i="6"/>
  <c r="D79" i="6"/>
  <c r="D80" i="6"/>
  <c r="D81" i="6"/>
  <c r="D82" i="6"/>
  <c r="D83" i="6"/>
  <c r="D85" i="6"/>
  <c r="D86" i="6"/>
  <c r="D87" i="6"/>
  <c r="D88" i="6"/>
  <c r="D89" i="6"/>
  <c r="B90" i="6"/>
  <c r="D90" i="6" s="1"/>
  <c r="B75" i="6"/>
  <c r="D75" i="6" s="1"/>
  <c r="B84" i="6"/>
  <c r="D84" i="6" s="1"/>
  <c r="D66" i="6"/>
  <c r="B52" i="6"/>
  <c r="D52" i="6" s="1"/>
  <c r="D71" i="6" s="1"/>
  <c r="D73" i="6" s="1"/>
  <c r="B56" i="6"/>
  <c r="D56" i="6" s="1"/>
  <c r="B42" i="6"/>
  <c r="D42" i="6" s="1"/>
  <c r="B28" i="6"/>
  <c r="D28" i="6" s="1"/>
  <c r="D29" i="6"/>
  <c r="D30" i="6"/>
  <c r="D31" i="6"/>
  <c r="D32" i="6"/>
  <c r="D33" i="6"/>
  <c r="D34" i="6"/>
  <c r="D35" i="6"/>
  <c r="D36" i="6"/>
  <c r="D37" i="6"/>
  <c r="D38" i="6"/>
  <c r="D40" i="6"/>
  <c r="D41" i="6"/>
  <c r="D43" i="6"/>
  <c r="D44" i="6"/>
  <c r="D45" i="6"/>
  <c r="D46" i="6"/>
  <c r="B27" i="6"/>
  <c r="D27" i="6" s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4" i="6"/>
  <c r="D99" i="6" l="1"/>
  <c r="D101" i="6" s="1"/>
  <c r="D195" i="6"/>
  <c r="D197" i="6" s="1"/>
  <c r="I197" i="6" s="1"/>
  <c r="D219" i="6"/>
  <c r="D221" i="6" s="1"/>
  <c r="D243" i="6"/>
  <c r="D245" i="6" s="1"/>
  <c r="D267" i="6"/>
  <c r="D269" i="6" s="1"/>
  <c r="D171" i="6"/>
  <c r="D123" i="6"/>
  <c r="D125" i="6" s="1"/>
  <c r="D147" i="6"/>
  <c r="D149" i="6" s="1"/>
  <c r="D47" i="6"/>
  <c r="D49" i="6" s="1"/>
  <c r="D23" i="6"/>
  <c r="D25" i="6" s="1"/>
  <c r="D173" i="6" l="1"/>
  <c r="H173" i="6"/>
  <c r="D3" i="2" l="1"/>
  <c r="C3" i="2"/>
  <c r="B4" i="1"/>
  <c r="B3" i="1"/>
  <c r="E3" i="1"/>
  <c r="F3" i="2"/>
  <c r="B15" i="1"/>
  <c r="E15" i="1"/>
  <c r="B11" i="1"/>
  <c r="B8" i="1"/>
  <c r="B6" i="1"/>
  <c r="B17" i="1"/>
  <c r="F4" i="1"/>
  <c r="F3" i="1"/>
  <c r="B9" i="1"/>
  <c r="D9" i="1"/>
  <c r="F8" i="1"/>
  <c r="H3" i="2"/>
  <c r="D15" i="2"/>
  <c r="E16" i="1"/>
  <c r="F14" i="1"/>
  <c r="F16" i="1"/>
  <c r="E14" i="1"/>
  <c r="F15" i="1" l="1"/>
  <c r="E17" i="1"/>
  <c r="F17" i="1"/>
  <c r="D14" i="2"/>
  <c r="F13" i="1"/>
  <c r="F12" i="1"/>
  <c r="E5" i="1"/>
  <c r="F6" i="1"/>
  <c r="G4" i="2"/>
  <c r="C15" i="2"/>
  <c r="F15" i="2" s="1"/>
  <c r="C14" i="2"/>
  <c r="I14" i="2" s="1"/>
  <c r="C11" i="2"/>
  <c r="C10" i="2"/>
  <c r="F10" i="2" s="1"/>
  <c r="C8" i="2"/>
  <c r="F8" i="2" s="1"/>
  <c r="C7" i="2"/>
  <c r="F7" i="2" s="1"/>
  <c r="C6" i="2"/>
  <c r="I6" i="2" s="1"/>
  <c r="I7" i="2"/>
  <c r="I9" i="2"/>
  <c r="I11" i="2"/>
  <c r="C5" i="2"/>
  <c r="I5" i="2" s="1"/>
  <c r="F5" i="2"/>
  <c r="C4" i="2"/>
  <c r="I4" i="2" s="1"/>
  <c r="H14" i="2"/>
  <c r="H5" i="2"/>
  <c r="E13" i="1"/>
  <c r="H15" i="2"/>
  <c r="G15" i="2"/>
  <c r="B14" i="2"/>
  <c r="G14" i="2" s="1"/>
  <c r="H11" i="2"/>
  <c r="H10" i="2"/>
  <c r="H9" i="2"/>
  <c r="G9" i="2"/>
  <c r="G8" i="2"/>
  <c r="H7" i="2"/>
  <c r="G7" i="2"/>
  <c r="G6" i="2"/>
  <c r="G5" i="2"/>
  <c r="H4" i="2"/>
  <c r="G3" i="2"/>
  <c r="F11" i="1"/>
  <c r="E10" i="1"/>
  <c r="F7" i="1"/>
  <c r="F9" i="1"/>
  <c r="E7" i="1"/>
  <c r="E9" i="1"/>
  <c r="I15" i="2" l="1"/>
  <c r="F14" i="2"/>
  <c r="F16" i="2" s="1"/>
  <c r="I8" i="2"/>
  <c r="I3" i="2"/>
  <c r="I10" i="2"/>
  <c r="F6" i="2"/>
  <c r="F11" i="2"/>
  <c r="F5" i="1"/>
  <c r="E4" i="1"/>
  <c r="E8" i="1"/>
  <c r="H8" i="2"/>
  <c r="F4" i="2"/>
  <c r="G11" i="2"/>
  <c r="E12" i="1"/>
  <c r="F10" i="1"/>
  <c r="E6" i="1"/>
  <c r="G10" i="2"/>
  <c r="H6" i="2"/>
  <c r="E11" i="1"/>
  <c r="I12" i="2" l="1"/>
  <c r="F12" i="2"/>
</calcChain>
</file>

<file path=xl/sharedStrings.xml><?xml version="1.0" encoding="utf-8"?>
<sst xmlns="http://schemas.openxmlformats.org/spreadsheetml/2006/main" count="324" uniqueCount="56">
  <si>
    <t>Total</t>
  </si>
  <si>
    <t>CFD</t>
  </si>
  <si>
    <t>HD</t>
  </si>
  <si>
    <t>ATF</t>
  </si>
  <si>
    <t>TRANSMAX M</t>
  </si>
  <si>
    <t>SYNTHETIC</t>
  </si>
  <si>
    <t>COOLANT AF</t>
  </si>
  <si>
    <t xml:space="preserve">GREASE </t>
  </si>
  <si>
    <t>BATTERY WATER</t>
  </si>
  <si>
    <t>BRAKE FLUID</t>
  </si>
  <si>
    <t>STOCK 11/09/2016</t>
  </si>
  <si>
    <t>STOCK 13/09/2016</t>
  </si>
  <si>
    <t>EP SAE 90</t>
  </si>
  <si>
    <t>EP SAE 140</t>
  </si>
  <si>
    <t>IN/Littre</t>
  </si>
  <si>
    <t>LEFT</t>
  </si>
  <si>
    <t>Sold/LITTERS</t>
  </si>
  <si>
    <t>Sold/L</t>
  </si>
  <si>
    <t>Price/L</t>
  </si>
  <si>
    <t>In Stock</t>
  </si>
  <si>
    <t>Total Amount</t>
  </si>
  <si>
    <t>Expenses</t>
  </si>
  <si>
    <t xml:space="preserve">Bank </t>
  </si>
  <si>
    <t>EP 90</t>
  </si>
  <si>
    <t>TRANSMAX</t>
  </si>
  <si>
    <t>COOLANT</t>
  </si>
  <si>
    <t>FUEL FILTER 64010</t>
  </si>
  <si>
    <t>DAILY SALES</t>
  </si>
  <si>
    <t>SALING PRICE/Littre</t>
  </si>
  <si>
    <t>Purch. Price/l</t>
  </si>
  <si>
    <t>Total Cost</t>
  </si>
  <si>
    <t>OIL FILTER 3001</t>
  </si>
  <si>
    <t>OIL FILTER 3006</t>
  </si>
  <si>
    <t>DX SUPER</t>
  </si>
  <si>
    <t>Purchased</t>
  </si>
  <si>
    <t xml:space="preserve">  </t>
  </si>
  <si>
    <t>HD DRUM</t>
  </si>
  <si>
    <t>HD BIDON</t>
  </si>
  <si>
    <t>CFD DRUM</t>
  </si>
  <si>
    <t>DX BIDON</t>
  </si>
  <si>
    <t>SYNTHETICS BIDON</t>
  </si>
  <si>
    <t xml:space="preserve"> EP 3 GREASE</t>
  </si>
  <si>
    <t>BLAKE FLUID</t>
  </si>
  <si>
    <t>OIL FILTERS</t>
  </si>
  <si>
    <t>TUBELESS</t>
  </si>
  <si>
    <t>REPAIR</t>
  </si>
  <si>
    <t>ampoule</t>
  </si>
  <si>
    <t>VALVE</t>
  </si>
  <si>
    <t>PENCAGE</t>
  </si>
  <si>
    <t>EP 140</t>
  </si>
  <si>
    <t>battery charge</t>
  </si>
  <si>
    <t>A/C</t>
  </si>
  <si>
    <t>New Tires</t>
  </si>
  <si>
    <t>CHANGE</t>
  </si>
  <si>
    <t>DIAGNOSTIC TEST</t>
  </si>
  <si>
    <t>RAOUL PAID IDENI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</si>
</sst>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3" fontId="0" fillId="0" borderId="0" xfId="1" applyFont="1"/>
    <xf numFmtId="43" fontId="0" fillId="0" borderId="0" xfId="0" applyNumberFormat="1"/>
    <xf numFmtId="0" fontId="4" fillId="0" borderId="0" xfId="0" applyFont="1"/>
    <xf numFmtId="43" fontId="4" fillId="0" borderId="0" xfId="1" applyFont="1"/>
    <xf numFmtId="0" fontId="4" fillId="4" borderId="0" xfId="0" applyFont="1" applyFill="1"/>
    <xf numFmtId="0" fontId="5" fillId="4" borderId="0" xfId="0" applyFont="1" applyFill="1"/>
    <xf numFmtId="43" fontId="5" fillId="4" borderId="0" xfId="1" applyFont="1" applyFill="1"/>
    <xf numFmtId="0" fontId="0" fillId="5" borderId="0" xfId="0" applyFill="1"/>
    <xf numFmtId="0" fontId="2" fillId="5" borderId="0" xfId="0" applyFont="1" applyFill="1"/>
    <xf numFmtId="43" fontId="2" fillId="5" borderId="0" xfId="1" applyFont="1" applyFill="1"/>
    <xf numFmtId="0" fontId="4" fillId="7" borderId="0" xfId="0" applyFont="1" applyFill="1"/>
    <xf numFmtId="43" fontId="4" fillId="7" borderId="0" xfId="1" applyFont="1" applyFill="1"/>
    <xf numFmtId="164" fontId="0" fillId="0" borderId="0" xfId="0" applyNumberFormat="1"/>
    <xf numFmtId="0" fontId="3" fillId="2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3" fillId="3" borderId="0" xfId="0" applyFont="1" applyFill="1" applyBorder="1"/>
    <xf numFmtId="0" fontId="3" fillId="0" borderId="0" xfId="0" applyFont="1" applyBorder="1"/>
    <xf numFmtId="43" fontId="7" fillId="0" borderId="0" xfId="1" applyFont="1"/>
    <xf numFmtId="164" fontId="4" fillId="0" borderId="0" xfId="1" applyNumberFormat="1" applyFont="1"/>
    <xf numFmtId="164" fontId="4" fillId="3" borderId="0" xfId="1" applyNumberFormat="1" applyFont="1" applyFill="1"/>
    <xf numFmtId="0" fontId="4" fillId="3" borderId="0" xfId="0" applyFont="1" applyFill="1"/>
    <xf numFmtId="43" fontId="8" fillId="0" borderId="0" xfId="1" applyFont="1"/>
    <xf numFmtId="43" fontId="4" fillId="3" borderId="0" xfId="1" applyFont="1" applyFill="1"/>
    <xf numFmtId="43" fontId="4" fillId="8" borderId="0" xfId="0" applyNumberFormat="1" applyFont="1" applyFill="1"/>
    <xf numFmtId="0" fontId="3" fillId="9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workbookViewId="0">
      <selection activeCell="C3" sqref="C3"/>
    </sheetView>
  </sheetViews>
  <sheetFormatPr defaultRowHeight="15" x14ac:dyDescent="0.25"/>
  <cols>
    <col min="1" max="1" width="18" bestFit="1" customWidth="1"/>
    <col min="2" max="2" width="17.7109375" customWidth="1"/>
    <col min="3" max="3" width="20.140625" bestFit="1" customWidth="1"/>
    <col min="4" max="4" width="14" bestFit="1" customWidth="1"/>
    <col min="5" max="5" width="9.85546875" bestFit="1" customWidth="1"/>
    <col min="6" max="6" width="16.85546875" style="1" bestFit="1" customWidth="1"/>
    <col min="7" max="8" width="11.140625" customWidth="1"/>
  </cols>
  <sheetData>
    <row r="2" spans="1:12" ht="18.75" x14ac:dyDescent="0.3">
      <c r="A2" s="8"/>
      <c r="B2" s="9" t="s">
        <v>34</v>
      </c>
      <c r="C2" s="9" t="s">
        <v>17</v>
      </c>
      <c r="D2" s="9" t="s">
        <v>18</v>
      </c>
      <c r="E2" s="9" t="s">
        <v>19</v>
      </c>
      <c r="F2" s="10" t="s">
        <v>20</v>
      </c>
    </row>
    <row r="3" spans="1:12" x14ac:dyDescent="0.25">
      <c r="A3" t="s">
        <v>1</v>
      </c>
      <c r="B3">
        <f>210</f>
        <v>210</v>
      </c>
      <c r="C3">
        <v>0</v>
      </c>
      <c r="D3">
        <v>4500</v>
      </c>
      <c r="E3">
        <f>B3-C3</f>
        <v>210</v>
      </c>
      <c r="F3" s="1">
        <f>+D3*C3</f>
        <v>0</v>
      </c>
    </row>
    <row r="4" spans="1:12" x14ac:dyDescent="0.25">
      <c r="A4" t="s">
        <v>2</v>
      </c>
      <c r="B4">
        <f>210+75+75+210</f>
        <v>570</v>
      </c>
      <c r="C4">
        <v>0</v>
      </c>
      <c r="D4">
        <v>4200</v>
      </c>
      <c r="E4">
        <f>B4-C4</f>
        <v>570</v>
      </c>
      <c r="F4" s="1">
        <f>+D4*C4</f>
        <v>0</v>
      </c>
      <c r="L4" t="s">
        <v>35</v>
      </c>
    </row>
    <row r="5" spans="1:12" x14ac:dyDescent="0.25">
      <c r="A5" t="s">
        <v>3</v>
      </c>
      <c r="B5">
        <v>0</v>
      </c>
      <c r="C5">
        <v>0</v>
      </c>
      <c r="D5">
        <v>7000</v>
      </c>
      <c r="E5">
        <f t="shared" ref="E5:E11" si="0">B5-C5</f>
        <v>0</v>
      </c>
      <c r="F5" s="1">
        <f t="shared" ref="F5:F11" si="1">+D5*C5</f>
        <v>0</v>
      </c>
      <c r="G5" s="2"/>
      <c r="H5" s="2"/>
    </row>
    <row r="6" spans="1:12" x14ac:dyDescent="0.25">
      <c r="A6" t="s">
        <v>4</v>
      </c>
      <c r="B6">
        <f>20+20+40</f>
        <v>80</v>
      </c>
      <c r="C6">
        <v>0</v>
      </c>
      <c r="D6">
        <v>7000</v>
      </c>
      <c r="E6">
        <f t="shared" si="0"/>
        <v>80</v>
      </c>
      <c r="F6" s="1">
        <f t="shared" si="1"/>
        <v>0</v>
      </c>
      <c r="G6" s="2"/>
      <c r="H6" s="2"/>
    </row>
    <row r="7" spans="1:12" x14ac:dyDescent="0.25">
      <c r="A7" t="s">
        <v>5</v>
      </c>
      <c r="B7">
        <v>60</v>
      </c>
      <c r="C7">
        <v>0</v>
      </c>
      <c r="D7">
        <v>8000</v>
      </c>
      <c r="E7">
        <f t="shared" si="0"/>
        <v>60</v>
      </c>
      <c r="F7" s="1">
        <f t="shared" si="1"/>
        <v>0</v>
      </c>
    </row>
    <row r="8" spans="1:12" x14ac:dyDescent="0.25">
      <c r="A8" t="s">
        <v>6</v>
      </c>
      <c r="B8">
        <f>10+30</f>
        <v>40</v>
      </c>
      <c r="C8">
        <v>0</v>
      </c>
      <c r="D8">
        <v>5000</v>
      </c>
      <c r="E8">
        <f t="shared" si="0"/>
        <v>40</v>
      </c>
      <c r="F8" s="1">
        <f>+D8*C8</f>
        <v>0</v>
      </c>
      <c r="G8" s="2"/>
      <c r="H8" s="2"/>
    </row>
    <row r="9" spans="1:12" x14ac:dyDescent="0.25">
      <c r="A9" t="s">
        <v>7</v>
      </c>
      <c r="B9">
        <f>18*2</f>
        <v>36</v>
      </c>
      <c r="C9">
        <v>0</v>
      </c>
      <c r="D9">
        <f>51000+5000</f>
        <v>56000</v>
      </c>
      <c r="E9">
        <f t="shared" si="0"/>
        <v>36</v>
      </c>
      <c r="F9" s="1">
        <f t="shared" si="1"/>
        <v>0</v>
      </c>
    </row>
    <row r="10" spans="1:12" x14ac:dyDescent="0.25">
      <c r="A10" t="s">
        <v>8</v>
      </c>
      <c r="B10">
        <v>32</v>
      </c>
      <c r="C10">
        <v>0</v>
      </c>
      <c r="D10">
        <v>1500</v>
      </c>
      <c r="E10">
        <f t="shared" si="0"/>
        <v>32</v>
      </c>
      <c r="F10" s="1">
        <f t="shared" si="1"/>
        <v>0</v>
      </c>
      <c r="G10" s="2"/>
      <c r="H10" s="2"/>
    </row>
    <row r="11" spans="1:12" x14ac:dyDescent="0.25">
      <c r="A11" t="s">
        <v>9</v>
      </c>
      <c r="B11">
        <f>20+49</f>
        <v>69</v>
      </c>
      <c r="C11">
        <v>0</v>
      </c>
      <c r="D11">
        <v>2000</v>
      </c>
      <c r="E11">
        <f t="shared" si="0"/>
        <v>69</v>
      </c>
      <c r="F11" s="1">
        <f t="shared" si="1"/>
        <v>0</v>
      </c>
      <c r="G11" s="2"/>
      <c r="H11" s="2"/>
    </row>
    <row r="12" spans="1:12" x14ac:dyDescent="0.25">
      <c r="A12" t="s">
        <v>12</v>
      </c>
      <c r="B12">
        <v>40</v>
      </c>
      <c r="C12">
        <v>0</v>
      </c>
      <c r="D12">
        <v>5500</v>
      </c>
      <c r="E12">
        <f t="shared" ref="E12:E17" si="2">+B12-C12</f>
        <v>40</v>
      </c>
      <c r="F12" s="1">
        <f t="shared" ref="F12:F17" si="3">+D12*C12</f>
        <v>0</v>
      </c>
      <c r="G12" s="2"/>
      <c r="H12" s="2"/>
    </row>
    <row r="13" spans="1:12" x14ac:dyDescent="0.25">
      <c r="A13" t="s">
        <v>13</v>
      </c>
      <c r="B13">
        <v>15</v>
      </c>
      <c r="C13">
        <v>0</v>
      </c>
      <c r="D13">
        <v>6000</v>
      </c>
      <c r="E13">
        <f t="shared" si="2"/>
        <v>15</v>
      </c>
      <c r="F13" s="1">
        <f t="shared" si="3"/>
        <v>0</v>
      </c>
    </row>
    <row r="14" spans="1:12" x14ac:dyDescent="0.25">
      <c r="A14" t="s">
        <v>32</v>
      </c>
      <c r="B14">
        <v>0</v>
      </c>
      <c r="C14">
        <v>0</v>
      </c>
      <c r="D14">
        <v>5000</v>
      </c>
      <c r="E14">
        <f t="shared" si="2"/>
        <v>0</v>
      </c>
      <c r="F14" s="1">
        <f t="shared" si="3"/>
        <v>0</v>
      </c>
    </row>
    <row r="15" spans="1:12" x14ac:dyDescent="0.25">
      <c r="A15" t="s">
        <v>31</v>
      </c>
      <c r="B15">
        <f>30+5+10</f>
        <v>45</v>
      </c>
      <c r="C15">
        <v>0</v>
      </c>
      <c r="D15">
        <v>3000</v>
      </c>
      <c r="E15">
        <f t="shared" si="2"/>
        <v>45</v>
      </c>
      <c r="F15" s="1">
        <f t="shared" si="3"/>
        <v>0</v>
      </c>
    </row>
    <row r="16" spans="1:12" x14ac:dyDescent="0.25">
      <c r="A16" t="s">
        <v>26</v>
      </c>
      <c r="B16">
        <v>0</v>
      </c>
      <c r="C16">
        <v>0</v>
      </c>
      <c r="D16">
        <v>5000</v>
      </c>
      <c r="E16">
        <f t="shared" si="2"/>
        <v>0</v>
      </c>
      <c r="F16" s="1">
        <f t="shared" si="3"/>
        <v>0</v>
      </c>
    </row>
    <row r="17" spans="1:6" x14ac:dyDescent="0.25">
      <c r="A17" t="s">
        <v>33</v>
      </c>
      <c r="B17">
        <f>10*15+75</f>
        <v>225</v>
      </c>
      <c r="C17">
        <v>0</v>
      </c>
      <c r="D17">
        <v>5000</v>
      </c>
      <c r="E17">
        <f t="shared" si="2"/>
        <v>225</v>
      </c>
      <c r="F17" s="1">
        <f t="shared" si="3"/>
        <v>0</v>
      </c>
    </row>
    <row r="28" spans="1:6" x14ac:dyDescent="0.25">
      <c r="D2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Normal="100" workbookViewId="0">
      <selection activeCell="D4" sqref="D4"/>
    </sheetView>
  </sheetViews>
  <sheetFormatPr defaultColWidth="8.85546875" defaultRowHeight="15" x14ac:dyDescent="0.25"/>
  <cols>
    <col min="1" max="1" width="20.85546875" style="3" bestFit="1" customWidth="1"/>
    <col min="2" max="2" width="9.7109375" style="3" bestFit="1" customWidth="1"/>
    <col min="3" max="3" width="15.140625" style="4" bestFit="1" customWidth="1"/>
    <col min="4" max="4" width="16.85546875" style="3" bestFit="1" customWidth="1"/>
    <col min="5" max="5" width="26.28515625" style="4" bestFit="1" customWidth="1"/>
    <col min="6" max="6" width="12.85546875" style="4" bestFit="1" customWidth="1"/>
    <col min="7" max="7" width="6.85546875" style="3" bestFit="1" customWidth="1"/>
    <col min="8" max="8" width="12" style="4" customWidth="1"/>
    <col min="9" max="9" width="14.7109375" style="4" bestFit="1" customWidth="1"/>
    <col min="10" max="16384" width="8.85546875" style="3"/>
  </cols>
  <sheetData>
    <row r="1" spans="1:9" ht="15.75" x14ac:dyDescent="0.25">
      <c r="A1" s="14" t="s">
        <v>10</v>
      </c>
      <c r="B1" s="14"/>
      <c r="C1" s="14"/>
      <c r="D1" s="14"/>
      <c r="E1" s="14"/>
      <c r="F1" s="14"/>
      <c r="G1" s="14"/>
      <c r="H1" s="14"/>
    </row>
    <row r="2" spans="1:9" ht="18.75" x14ac:dyDescent="0.3">
      <c r="A2" s="5"/>
      <c r="B2" s="6" t="s">
        <v>14</v>
      </c>
      <c r="C2" s="7" t="s">
        <v>29</v>
      </c>
      <c r="D2" s="6" t="s">
        <v>16</v>
      </c>
      <c r="E2" s="7" t="s">
        <v>28</v>
      </c>
      <c r="F2" s="7" t="s">
        <v>30</v>
      </c>
      <c r="G2" s="6" t="s">
        <v>15</v>
      </c>
      <c r="H2" s="7" t="s">
        <v>0</v>
      </c>
    </row>
    <row r="3" spans="1:9" x14ac:dyDescent="0.25">
      <c r="A3" s="3" t="s">
        <v>1</v>
      </c>
      <c r="B3" s="3">
        <v>0</v>
      </c>
      <c r="C3" s="4">
        <f>245000/75</f>
        <v>3266.6666666666665</v>
      </c>
      <c r="D3" s="3">
        <f>5+5</f>
        <v>10</v>
      </c>
      <c r="E3" s="4">
        <v>4500</v>
      </c>
      <c r="F3" s="4">
        <f>+C3*D3</f>
        <v>32666.666666666664</v>
      </c>
      <c r="G3" s="3">
        <f>B3-D3</f>
        <v>-10</v>
      </c>
      <c r="H3" s="4">
        <f>+E3*D3</f>
        <v>45000</v>
      </c>
      <c r="I3" s="4">
        <f>D3*(E3-C3)</f>
        <v>12333.333333333336</v>
      </c>
    </row>
    <row r="4" spans="1:9" x14ac:dyDescent="0.25">
      <c r="A4" s="3" t="s">
        <v>2</v>
      </c>
      <c r="B4" s="3">
        <v>0</v>
      </c>
      <c r="C4" s="4">
        <f>195000/75</f>
        <v>2600</v>
      </c>
      <c r="D4" s="3">
        <v>0</v>
      </c>
      <c r="E4" s="4">
        <v>4200</v>
      </c>
      <c r="F4" s="4">
        <f>+B4*C4</f>
        <v>0</v>
      </c>
      <c r="G4" s="3">
        <f t="shared" ref="G4:G11" si="0">B4-D4</f>
        <v>0</v>
      </c>
      <c r="H4" s="4">
        <f t="shared" ref="H4:H11" si="1">+E4*D4</f>
        <v>0</v>
      </c>
      <c r="I4" s="4">
        <f t="shared" ref="I4:I11" si="2">D4*(E4-C4)</f>
        <v>0</v>
      </c>
    </row>
    <row r="5" spans="1:9" x14ac:dyDescent="0.25">
      <c r="A5" s="3" t="s">
        <v>3</v>
      </c>
      <c r="B5" s="3">
        <v>0</v>
      </c>
      <c r="C5" s="4">
        <f>120000/30</f>
        <v>4000</v>
      </c>
      <c r="D5" s="3">
        <v>0</v>
      </c>
      <c r="E5" s="4">
        <v>7000</v>
      </c>
      <c r="F5" s="4">
        <f>+B5*C5</f>
        <v>0</v>
      </c>
      <c r="G5" s="3">
        <f t="shared" si="0"/>
        <v>0</v>
      </c>
      <c r="H5" s="4">
        <f t="shared" si="1"/>
        <v>0</v>
      </c>
      <c r="I5" s="4">
        <f t="shared" si="2"/>
        <v>0</v>
      </c>
    </row>
    <row r="6" spans="1:9" x14ac:dyDescent="0.25">
      <c r="A6" s="3" t="s">
        <v>4</v>
      </c>
      <c r="B6" s="3">
        <v>0</v>
      </c>
      <c r="C6" s="4">
        <f>178000/40</f>
        <v>4450</v>
      </c>
      <c r="D6" s="3">
        <v>0</v>
      </c>
      <c r="E6" s="4">
        <v>7000</v>
      </c>
      <c r="F6" s="4">
        <f t="shared" ref="F6:F11" si="3">+B6*C6</f>
        <v>0</v>
      </c>
      <c r="G6" s="3">
        <f t="shared" si="0"/>
        <v>0</v>
      </c>
      <c r="H6" s="4">
        <f t="shared" si="1"/>
        <v>0</v>
      </c>
      <c r="I6" s="4">
        <f t="shared" si="2"/>
        <v>0</v>
      </c>
    </row>
    <row r="7" spans="1:9" x14ac:dyDescent="0.25">
      <c r="A7" s="3" t="s">
        <v>5</v>
      </c>
      <c r="B7" s="3">
        <v>0</v>
      </c>
      <c r="C7" s="4">
        <f>116000/24</f>
        <v>4833.333333333333</v>
      </c>
      <c r="D7" s="3">
        <v>0</v>
      </c>
      <c r="E7" s="4">
        <v>8000</v>
      </c>
      <c r="F7" s="4">
        <f t="shared" si="3"/>
        <v>0</v>
      </c>
      <c r="G7" s="3">
        <f t="shared" si="0"/>
        <v>0</v>
      </c>
      <c r="H7" s="4">
        <f t="shared" si="1"/>
        <v>0</v>
      </c>
      <c r="I7" s="4">
        <f t="shared" si="2"/>
        <v>0</v>
      </c>
    </row>
    <row r="8" spans="1:9" x14ac:dyDescent="0.25">
      <c r="A8" s="3" t="s">
        <v>6</v>
      </c>
      <c r="B8" s="3">
        <v>0</v>
      </c>
      <c r="C8" s="4">
        <f>82000/20</f>
        <v>4100</v>
      </c>
      <c r="D8" s="3">
        <v>0</v>
      </c>
      <c r="E8" s="4">
        <v>5000</v>
      </c>
      <c r="F8" s="4">
        <f t="shared" si="3"/>
        <v>0</v>
      </c>
      <c r="G8" s="3">
        <f t="shared" si="0"/>
        <v>0</v>
      </c>
      <c r="H8" s="4">
        <f t="shared" si="1"/>
        <v>0</v>
      </c>
      <c r="I8" s="4">
        <f t="shared" si="2"/>
        <v>0</v>
      </c>
    </row>
    <row r="9" spans="1:9" x14ac:dyDescent="0.25">
      <c r="A9" s="3" t="s">
        <v>7</v>
      </c>
      <c r="B9" s="3">
        <v>0</v>
      </c>
      <c r="D9" s="3">
        <v>0</v>
      </c>
      <c r="F9" s="4">
        <v>0</v>
      </c>
      <c r="G9" s="3">
        <f t="shared" si="0"/>
        <v>0</v>
      </c>
      <c r="H9" s="4">
        <f t="shared" si="1"/>
        <v>0</v>
      </c>
      <c r="I9" s="4">
        <f t="shared" si="2"/>
        <v>0</v>
      </c>
    </row>
    <row r="10" spans="1:9" x14ac:dyDescent="0.25">
      <c r="A10" s="3" t="s">
        <v>8</v>
      </c>
      <c r="B10" s="3">
        <v>0</v>
      </c>
      <c r="C10" s="4">
        <f>22000/32</f>
        <v>687.5</v>
      </c>
      <c r="D10" s="3">
        <v>0</v>
      </c>
      <c r="E10" s="4">
        <v>1500</v>
      </c>
      <c r="F10" s="4">
        <f t="shared" si="3"/>
        <v>0</v>
      </c>
      <c r="G10" s="3">
        <f t="shared" si="0"/>
        <v>0</v>
      </c>
      <c r="H10" s="4">
        <f t="shared" si="1"/>
        <v>0</v>
      </c>
      <c r="I10" s="4">
        <f t="shared" si="2"/>
        <v>0</v>
      </c>
    </row>
    <row r="11" spans="1:9" x14ac:dyDescent="0.25">
      <c r="A11" s="3" t="s">
        <v>9</v>
      </c>
      <c r="B11" s="3">
        <v>0</v>
      </c>
      <c r="C11" s="4">
        <f>138000/96</f>
        <v>1437.5</v>
      </c>
      <c r="D11" s="3">
        <v>0</v>
      </c>
      <c r="E11" s="4">
        <v>2000</v>
      </c>
      <c r="F11" s="4">
        <f t="shared" si="3"/>
        <v>0</v>
      </c>
      <c r="G11" s="3">
        <f t="shared" si="0"/>
        <v>0</v>
      </c>
      <c r="H11" s="4">
        <f t="shared" si="1"/>
        <v>0</v>
      </c>
      <c r="I11" s="4">
        <f t="shared" si="2"/>
        <v>0</v>
      </c>
    </row>
    <row r="12" spans="1:9" x14ac:dyDescent="0.25">
      <c r="A12" s="11" t="s">
        <v>0</v>
      </c>
      <c r="B12" s="11"/>
      <c r="C12" s="12"/>
      <c r="D12" s="11"/>
      <c r="E12" s="12"/>
      <c r="F12" s="12">
        <f>+SUM(F3:F11)</f>
        <v>32666.666666666664</v>
      </c>
      <c r="G12" s="11"/>
      <c r="H12" s="12"/>
      <c r="I12" s="12">
        <f>+SUM(I3:I11)</f>
        <v>12333.333333333336</v>
      </c>
    </row>
    <row r="13" spans="1:9" ht="15.75" x14ac:dyDescent="0.25">
      <c r="A13" s="14" t="s">
        <v>11</v>
      </c>
      <c r="B13" s="14"/>
      <c r="C13" s="14"/>
      <c r="D13" s="14"/>
      <c r="E13" s="14"/>
      <c r="F13" s="14"/>
      <c r="G13" s="14"/>
      <c r="H13" s="14"/>
    </row>
    <row r="14" spans="1:9" x14ac:dyDescent="0.25">
      <c r="A14" s="3" t="s">
        <v>12</v>
      </c>
      <c r="B14" s="3">
        <f>1*20</f>
        <v>20</v>
      </c>
      <c r="C14" s="4">
        <f>61000/20</f>
        <v>3050</v>
      </c>
      <c r="D14" s="3">
        <f>19.5+0.5</f>
        <v>20</v>
      </c>
      <c r="E14" s="4">
        <v>5500</v>
      </c>
      <c r="F14" s="4">
        <f>+C14*B14</f>
        <v>61000</v>
      </c>
      <c r="G14" s="3">
        <f>+B14-D14</f>
        <v>0</v>
      </c>
      <c r="H14" s="4">
        <f>+E14*D14</f>
        <v>110000</v>
      </c>
      <c r="I14" s="4">
        <f>(+E14-C14)*D14</f>
        <v>49000</v>
      </c>
    </row>
    <row r="15" spans="1:9" x14ac:dyDescent="0.25">
      <c r="A15" s="3" t="s">
        <v>13</v>
      </c>
      <c r="B15" s="3">
        <v>20</v>
      </c>
      <c r="C15" s="4">
        <f>65000/20</f>
        <v>3250</v>
      </c>
      <c r="D15" s="3">
        <f>8+1</f>
        <v>9</v>
      </c>
      <c r="E15" s="4">
        <v>6000</v>
      </c>
      <c r="F15" s="4">
        <f>+C15*B15</f>
        <v>65000</v>
      </c>
      <c r="G15" s="3">
        <f>+B15-D15</f>
        <v>11</v>
      </c>
      <c r="H15" s="4">
        <f>+E15*D15</f>
        <v>54000</v>
      </c>
      <c r="I15" s="4">
        <f>(+E15-C15)*D15</f>
        <v>24750</v>
      </c>
    </row>
    <row r="16" spans="1:9" x14ac:dyDescent="0.25">
      <c r="F16" s="4">
        <f>+F14+F15</f>
        <v>126000</v>
      </c>
    </row>
  </sheetData>
  <mergeCells count="2">
    <mergeCell ref="A1:H1"/>
    <mergeCell ref="A13:H13"/>
  </mergeCells>
  <pageMargins left="0.7" right="0.7" top="0.75" bottom="0.75" header="0.3" footer="0.3"/>
  <pageSetup orientation="portrait" r:id="rId1"/>
  <ignoredErrors>
    <ignoredError sqref="G14:G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topLeftCell="A271" zoomScale="130" zoomScaleNormal="130" workbookViewId="0">
      <selection activeCell="C281" sqref="C281"/>
    </sheetView>
  </sheetViews>
  <sheetFormatPr defaultRowHeight="15" x14ac:dyDescent="0.25"/>
  <cols>
    <col min="1" max="1" width="23.42578125" style="3" customWidth="1"/>
    <col min="2" max="2" width="10" style="3" bestFit="1" customWidth="1"/>
    <col min="3" max="3" width="10.42578125" style="3" bestFit="1" customWidth="1"/>
    <col min="4" max="4" width="13.42578125" style="3" customWidth="1"/>
    <col min="5" max="8" width="9.140625" style="3"/>
    <col min="9" max="9" width="10.7109375" style="3" bestFit="1" customWidth="1"/>
    <col min="10" max="16384" width="9.140625" style="3"/>
  </cols>
  <sheetData>
    <row r="1" spans="1:4" ht="15.75" x14ac:dyDescent="0.25">
      <c r="A1" s="15" t="s">
        <v>27</v>
      </c>
      <c r="B1" s="15"/>
      <c r="C1" s="15"/>
      <c r="D1" s="15"/>
    </row>
    <row r="2" spans="1:4" ht="15.75" x14ac:dyDescent="0.25">
      <c r="A2" s="16">
        <v>42769</v>
      </c>
      <c r="B2" s="16"/>
      <c r="C2" s="16"/>
      <c r="D2" s="16"/>
    </row>
    <row r="3" spans="1:4" ht="15.75" hidden="1" x14ac:dyDescent="0.25">
      <c r="A3" s="18" t="s">
        <v>36</v>
      </c>
      <c r="B3" s="18"/>
      <c r="C3" s="18"/>
      <c r="D3" s="18"/>
    </row>
    <row r="4" spans="1:4" ht="15.75" x14ac:dyDescent="0.25">
      <c r="A4" s="18" t="s">
        <v>37</v>
      </c>
      <c r="B4" s="18">
        <v>1</v>
      </c>
      <c r="C4" s="18">
        <v>4200</v>
      </c>
      <c r="D4" s="18">
        <f>+B4*C4</f>
        <v>4200</v>
      </c>
    </row>
    <row r="5" spans="1:4" ht="15.75" hidden="1" x14ac:dyDescent="0.25">
      <c r="A5" s="18" t="s">
        <v>38</v>
      </c>
      <c r="B5" s="18"/>
      <c r="C5" s="18"/>
      <c r="D5" s="18">
        <f t="shared" ref="D5:D22" si="0">+B5*C5</f>
        <v>0</v>
      </c>
    </row>
    <row r="6" spans="1:4" ht="15.75" hidden="1" x14ac:dyDescent="0.25">
      <c r="A6" s="18" t="s">
        <v>39</v>
      </c>
      <c r="B6" s="18"/>
      <c r="C6" s="18"/>
      <c r="D6" s="18">
        <f t="shared" si="0"/>
        <v>0</v>
      </c>
    </row>
    <row r="7" spans="1:4" ht="15.75" hidden="1" x14ac:dyDescent="0.25">
      <c r="A7" s="18" t="s">
        <v>40</v>
      </c>
      <c r="B7" s="18"/>
      <c r="C7" s="18"/>
      <c r="D7" s="18">
        <f t="shared" si="0"/>
        <v>0</v>
      </c>
    </row>
    <row r="8" spans="1:4" ht="15.75" hidden="1" x14ac:dyDescent="0.25">
      <c r="A8" s="18" t="s">
        <v>24</v>
      </c>
      <c r="B8" s="18"/>
      <c r="C8" s="18"/>
      <c r="D8" s="18">
        <f t="shared" si="0"/>
        <v>0</v>
      </c>
    </row>
    <row r="9" spans="1:4" ht="15.75" hidden="1" x14ac:dyDescent="0.25">
      <c r="A9" s="18" t="s">
        <v>23</v>
      </c>
      <c r="B9" s="18"/>
      <c r="C9" s="18"/>
      <c r="D9" s="18">
        <f t="shared" si="0"/>
        <v>0</v>
      </c>
    </row>
    <row r="10" spans="1:4" ht="15.75" hidden="1" x14ac:dyDescent="0.25">
      <c r="A10" s="18" t="s">
        <v>41</v>
      </c>
      <c r="B10" s="18"/>
      <c r="C10" s="18"/>
      <c r="D10" s="18">
        <f t="shared" si="0"/>
        <v>0</v>
      </c>
    </row>
    <row r="11" spans="1:4" ht="15.75" hidden="1" x14ac:dyDescent="0.25">
      <c r="A11" s="18" t="s">
        <v>25</v>
      </c>
      <c r="B11" s="18"/>
      <c r="C11" s="18"/>
      <c r="D11" s="18">
        <f t="shared" si="0"/>
        <v>0</v>
      </c>
    </row>
    <row r="12" spans="1:4" ht="15.75" hidden="1" x14ac:dyDescent="0.25">
      <c r="A12" s="18" t="s">
        <v>42</v>
      </c>
      <c r="B12" s="18"/>
      <c r="C12" s="18"/>
      <c r="D12" s="18">
        <f t="shared" si="0"/>
        <v>0</v>
      </c>
    </row>
    <row r="13" spans="1:4" ht="15.75" hidden="1" x14ac:dyDescent="0.25">
      <c r="A13" s="18" t="s">
        <v>43</v>
      </c>
      <c r="B13" s="18"/>
      <c r="C13" s="18"/>
      <c r="D13" s="18">
        <f t="shared" si="0"/>
        <v>0</v>
      </c>
    </row>
    <row r="14" spans="1:4" ht="15.75" x14ac:dyDescent="0.25">
      <c r="A14" s="18" t="s">
        <v>44</v>
      </c>
      <c r="B14" s="18">
        <v>7</v>
      </c>
      <c r="C14" s="18">
        <v>2000</v>
      </c>
      <c r="D14" s="18">
        <f t="shared" si="0"/>
        <v>14000</v>
      </c>
    </row>
    <row r="15" spans="1:4" ht="15.75" x14ac:dyDescent="0.25">
      <c r="A15" s="18" t="s">
        <v>45</v>
      </c>
      <c r="B15" s="18">
        <v>7</v>
      </c>
      <c r="C15" s="18">
        <v>1000</v>
      </c>
      <c r="D15" s="18">
        <f t="shared" si="0"/>
        <v>7000</v>
      </c>
    </row>
    <row r="16" spans="1:4" ht="15.75" hidden="1" x14ac:dyDescent="0.25">
      <c r="A16" s="18" t="s">
        <v>46</v>
      </c>
      <c r="B16" s="18"/>
      <c r="C16" s="18"/>
      <c r="D16" s="18">
        <f t="shared" si="0"/>
        <v>0</v>
      </c>
    </row>
    <row r="17" spans="1:4" ht="15.75" hidden="1" x14ac:dyDescent="0.25">
      <c r="A17" s="18" t="s">
        <v>47</v>
      </c>
      <c r="B17" s="18"/>
      <c r="C17" s="18"/>
      <c r="D17" s="18">
        <f t="shared" si="0"/>
        <v>0</v>
      </c>
    </row>
    <row r="18" spans="1:4" ht="15.75" hidden="1" x14ac:dyDescent="0.25">
      <c r="A18" s="18" t="s">
        <v>48</v>
      </c>
      <c r="B18" s="18"/>
      <c r="C18" s="18"/>
      <c r="D18" s="18">
        <f t="shared" si="0"/>
        <v>0</v>
      </c>
    </row>
    <row r="19" spans="1:4" ht="15.75" hidden="1" x14ac:dyDescent="0.25">
      <c r="A19" s="18" t="s">
        <v>49</v>
      </c>
      <c r="B19" s="18"/>
      <c r="C19" s="18"/>
      <c r="D19" s="18">
        <f t="shared" si="0"/>
        <v>0</v>
      </c>
    </row>
    <row r="20" spans="1:4" ht="15.75" hidden="1" x14ac:dyDescent="0.25">
      <c r="A20" s="18" t="s">
        <v>50</v>
      </c>
      <c r="B20" s="18"/>
      <c r="C20" s="18"/>
      <c r="D20" s="18">
        <f t="shared" si="0"/>
        <v>0</v>
      </c>
    </row>
    <row r="21" spans="1:4" ht="15.75" hidden="1" x14ac:dyDescent="0.25">
      <c r="A21" s="18" t="s">
        <v>51</v>
      </c>
      <c r="B21" s="18"/>
      <c r="C21" s="18"/>
      <c r="D21" s="18">
        <f t="shared" si="0"/>
        <v>0</v>
      </c>
    </row>
    <row r="22" spans="1:4" ht="15.75" hidden="1" x14ac:dyDescent="0.25">
      <c r="A22" s="18" t="s">
        <v>52</v>
      </c>
      <c r="B22" s="18"/>
      <c r="C22" s="18"/>
      <c r="D22" s="18">
        <f t="shared" si="0"/>
        <v>0</v>
      </c>
    </row>
    <row r="23" spans="1:4" ht="15.75" x14ac:dyDescent="0.25">
      <c r="A23" s="17" t="s">
        <v>0</v>
      </c>
      <c r="B23" s="17"/>
      <c r="C23" s="17"/>
      <c r="D23" s="17">
        <f>+SUM(D4:D22)</f>
        <v>25200</v>
      </c>
    </row>
    <row r="24" spans="1:4" ht="15.75" x14ac:dyDescent="0.25">
      <c r="A24" s="18" t="s">
        <v>21</v>
      </c>
      <c r="B24" s="18"/>
      <c r="C24" s="18"/>
      <c r="D24" s="18">
        <v>4900</v>
      </c>
    </row>
    <row r="25" spans="1:4" ht="15.75" x14ac:dyDescent="0.25">
      <c r="A25" s="17" t="s">
        <v>22</v>
      </c>
      <c r="B25" s="17"/>
      <c r="C25" s="17"/>
      <c r="D25" s="17">
        <f>+D23-D24</f>
        <v>20300</v>
      </c>
    </row>
    <row r="26" spans="1:4" ht="15.75" x14ac:dyDescent="0.25">
      <c r="A26" s="16">
        <v>42770</v>
      </c>
      <c r="B26" s="16"/>
      <c r="C26" s="16"/>
      <c r="D26" s="16"/>
    </row>
    <row r="27" spans="1:4" ht="15.75" x14ac:dyDescent="0.25">
      <c r="A27" s="18" t="s">
        <v>36</v>
      </c>
      <c r="B27" s="4">
        <f>3.5+3+3+2+3</f>
        <v>14.5</v>
      </c>
      <c r="C27" s="4">
        <v>4200</v>
      </c>
      <c r="D27" s="4">
        <f>+B27*C27</f>
        <v>60900</v>
      </c>
    </row>
    <row r="28" spans="1:4" ht="15.75" x14ac:dyDescent="0.25">
      <c r="A28" s="18" t="s">
        <v>37</v>
      </c>
      <c r="B28" s="4">
        <f>4</f>
        <v>4</v>
      </c>
      <c r="C28" s="4">
        <v>4200</v>
      </c>
      <c r="D28" s="4">
        <f t="shared" ref="D28:D47" si="1">+B28*C28</f>
        <v>16800</v>
      </c>
    </row>
    <row r="29" spans="1:4" ht="15.75" x14ac:dyDescent="0.25">
      <c r="A29" s="18" t="s">
        <v>38</v>
      </c>
      <c r="B29" s="4">
        <v>5</v>
      </c>
      <c r="C29" s="4">
        <v>4500</v>
      </c>
      <c r="D29" s="4">
        <f t="shared" si="1"/>
        <v>22500</v>
      </c>
    </row>
    <row r="30" spans="1:4" ht="15.75" x14ac:dyDescent="0.25">
      <c r="A30" s="18" t="s">
        <v>39</v>
      </c>
      <c r="B30" s="4">
        <v>5</v>
      </c>
      <c r="C30" s="4">
        <v>5000</v>
      </c>
      <c r="D30" s="4">
        <f t="shared" si="1"/>
        <v>25000</v>
      </c>
    </row>
    <row r="31" spans="1:4" ht="15.75" hidden="1" x14ac:dyDescent="0.25">
      <c r="A31" s="18" t="s">
        <v>40</v>
      </c>
      <c r="B31" s="4"/>
      <c r="C31" s="4"/>
      <c r="D31" s="4">
        <f t="shared" si="1"/>
        <v>0</v>
      </c>
    </row>
    <row r="32" spans="1:4" ht="15.75" x14ac:dyDescent="0.25">
      <c r="A32" s="18" t="s">
        <v>24</v>
      </c>
      <c r="B32" s="4">
        <v>4</v>
      </c>
      <c r="C32" s="4">
        <v>7000</v>
      </c>
      <c r="D32" s="4">
        <f t="shared" si="1"/>
        <v>28000</v>
      </c>
    </row>
    <row r="33" spans="1:4" ht="15.75" x14ac:dyDescent="0.25">
      <c r="A33" s="18" t="s">
        <v>23</v>
      </c>
      <c r="B33" s="4">
        <v>2</v>
      </c>
      <c r="C33" s="4">
        <v>5500</v>
      </c>
      <c r="D33" s="4">
        <f t="shared" si="1"/>
        <v>11000</v>
      </c>
    </row>
    <row r="34" spans="1:4" ht="15.75" hidden="1" x14ac:dyDescent="0.25">
      <c r="A34" s="18" t="s">
        <v>41</v>
      </c>
      <c r="B34" s="4"/>
      <c r="C34" s="4"/>
      <c r="D34" s="4">
        <f t="shared" si="1"/>
        <v>0</v>
      </c>
    </row>
    <row r="35" spans="1:4" ht="15.75" hidden="1" x14ac:dyDescent="0.25">
      <c r="A35" s="18" t="s">
        <v>25</v>
      </c>
      <c r="B35" s="4"/>
      <c r="C35" s="4"/>
      <c r="D35" s="4">
        <f t="shared" si="1"/>
        <v>0</v>
      </c>
    </row>
    <row r="36" spans="1:4" ht="15.75" hidden="1" x14ac:dyDescent="0.25">
      <c r="A36" s="18" t="s">
        <v>42</v>
      </c>
      <c r="B36" s="4"/>
      <c r="C36" s="4"/>
      <c r="D36" s="4">
        <f t="shared" si="1"/>
        <v>0</v>
      </c>
    </row>
    <row r="37" spans="1:4" ht="15.75" hidden="1" x14ac:dyDescent="0.25">
      <c r="A37" s="18" t="s">
        <v>43</v>
      </c>
      <c r="B37" s="4"/>
      <c r="C37" s="4"/>
      <c r="D37" s="4">
        <f t="shared" si="1"/>
        <v>0</v>
      </c>
    </row>
    <row r="38" spans="1:4" ht="15.75" x14ac:dyDescent="0.25">
      <c r="A38" s="18" t="s">
        <v>44</v>
      </c>
      <c r="B38" s="4">
        <v>7</v>
      </c>
      <c r="C38" s="4">
        <v>2000</v>
      </c>
      <c r="D38" s="4">
        <f t="shared" si="1"/>
        <v>14000</v>
      </c>
    </row>
    <row r="39" spans="1:4" ht="15.75" x14ac:dyDescent="0.25">
      <c r="A39" s="18" t="s">
        <v>45</v>
      </c>
      <c r="B39" s="4"/>
      <c r="C39" s="4"/>
      <c r="D39" s="4">
        <v>25800</v>
      </c>
    </row>
    <row r="40" spans="1:4" ht="15.75" hidden="1" x14ac:dyDescent="0.25">
      <c r="A40" s="18" t="s">
        <v>46</v>
      </c>
      <c r="B40" s="4"/>
      <c r="C40" s="4"/>
      <c r="D40" s="4">
        <f t="shared" si="1"/>
        <v>0</v>
      </c>
    </row>
    <row r="41" spans="1:4" ht="15.75" hidden="1" x14ac:dyDescent="0.25">
      <c r="A41" s="18" t="s">
        <v>47</v>
      </c>
      <c r="B41" s="4"/>
      <c r="C41" s="4"/>
      <c r="D41" s="4">
        <f t="shared" si="1"/>
        <v>0</v>
      </c>
    </row>
    <row r="42" spans="1:4" ht="15.75" x14ac:dyDescent="0.25">
      <c r="A42" s="18" t="s">
        <v>48</v>
      </c>
      <c r="B42" s="4">
        <f>2+2+1+2+2</f>
        <v>9</v>
      </c>
      <c r="C42" s="4">
        <v>2500</v>
      </c>
      <c r="D42" s="19">
        <f t="shared" si="1"/>
        <v>22500</v>
      </c>
    </row>
    <row r="43" spans="1:4" ht="15.75" hidden="1" x14ac:dyDescent="0.25">
      <c r="A43" s="18" t="s">
        <v>49</v>
      </c>
      <c r="B43" s="4"/>
      <c r="C43" s="4"/>
      <c r="D43" s="4">
        <f t="shared" si="1"/>
        <v>0</v>
      </c>
    </row>
    <row r="44" spans="1:4" ht="15.75" hidden="1" x14ac:dyDescent="0.25">
      <c r="A44" s="18" t="s">
        <v>50</v>
      </c>
      <c r="B44" s="4"/>
      <c r="C44" s="4"/>
      <c r="D44" s="4">
        <f t="shared" si="1"/>
        <v>0</v>
      </c>
    </row>
    <row r="45" spans="1:4" ht="15.75" hidden="1" x14ac:dyDescent="0.25">
      <c r="A45" s="18" t="s">
        <v>51</v>
      </c>
      <c r="B45" s="4"/>
      <c r="C45" s="4"/>
      <c r="D45" s="4">
        <f t="shared" si="1"/>
        <v>0</v>
      </c>
    </row>
    <row r="46" spans="1:4" ht="15.75" hidden="1" x14ac:dyDescent="0.25">
      <c r="A46" s="18" t="s">
        <v>52</v>
      </c>
      <c r="B46" s="4"/>
      <c r="C46" s="4"/>
      <c r="D46" s="4">
        <f t="shared" si="1"/>
        <v>0</v>
      </c>
    </row>
    <row r="47" spans="1:4" ht="15.75" x14ac:dyDescent="0.25">
      <c r="A47" s="17" t="s">
        <v>0</v>
      </c>
      <c r="B47" s="4"/>
      <c r="C47" s="4"/>
      <c r="D47" s="4">
        <f>+SUM(D27:D46)</f>
        <v>226500</v>
      </c>
    </row>
    <row r="48" spans="1:4" ht="15.75" x14ac:dyDescent="0.25">
      <c r="A48" s="18" t="s">
        <v>21</v>
      </c>
      <c r="B48" s="4"/>
      <c r="C48" s="4"/>
      <c r="D48" s="4">
        <v>3900</v>
      </c>
    </row>
    <row r="49" spans="1:4" ht="15.75" x14ac:dyDescent="0.25">
      <c r="A49" s="17" t="s">
        <v>22</v>
      </c>
      <c r="B49" s="4"/>
      <c r="C49" s="4"/>
      <c r="D49" s="4">
        <f>+D47-D48</f>
        <v>222600</v>
      </c>
    </row>
    <row r="50" spans="1:4" ht="15.75" x14ac:dyDescent="0.25">
      <c r="A50" s="16">
        <v>42771</v>
      </c>
      <c r="B50" s="16"/>
      <c r="C50" s="16"/>
      <c r="D50" s="16"/>
    </row>
    <row r="51" spans="1:4" ht="15.75" x14ac:dyDescent="0.25">
      <c r="A51" s="18" t="s">
        <v>36</v>
      </c>
      <c r="B51" s="20"/>
      <c r="C51" s="20"/>
      <c r="D51" s="20"/>
    </row>
    <row r="52" spans="1:4" ht="15.75" x14ac:dyDescent="0.25">
      <c r="A52" s="18" t="s">
        <v>37</v>
      </c>
      <c r="B52" s="20">
        <f>3+5</f>
        <v>8</v>
      </c>
      <c r="C52" s="20">
        <v>4200</v>
      </c>
      <c r="D52" s="20">
        <f>+B52*C52</f>
        <v>33600</v>
      </c>
    </row>
    <row r="53" spans="1:4" ht="15.75" x14ac:dyDescent="0.25">
      <c r="A53" s="18" t="s">
        <v>38</v>
      </c>
      <c r="B53" s="20"/>
      <c r="C53" s="20"/>
      <c r="D53" s="20"/>
    </row>
    <row r="54" spans="1:4" ht="15.75" x14ac:dyDescent="0.25">
      <c r="A54" s="18" t="s">
        <v>39</v>
      </c>
      <c r="B54" s="20"/>
      <c r="C54" s="20"/>
      <c r="D54" s="20"/>
    </row>
    <row r="55" spans="1:4" ht="15.75" x14ac:dyDescent="0.25">
      <c r="A55" s="18" t="s">
        <v>40</v>
      </c>
      <c r="B55" s="20"/>
      <c r="C55" s="20"/>
      <c r="D55" s="20"/>
    </row>
    <row r="56" spans="1:4" ht="15.75" x14ac:dyDescent="0.25">
      <c r="A56" s="18" t="s">
        <v>24</v>
      </c>
      <c r="B56" s="20">
        <f>0.5+4</f>
        <v>4.5</v>
      </c>
      <c r="C56" s="20">
        <v>7000</v>
      </c>
      <c r="D56" s="20">
        <f>+B56*C56</f>
        <v>31500</v>
      </c>
    </row>
    <row r="57" spans="1:4" ht="15.75" hidden="1" x14ac:dyDescent="0.25">
      <c r="A57" s="18" t="s">
        <v>23</v>
      </c>
      <c r="B57" s="20"/>
      <c r="C57" s="20"/>
      <c r="D57" s="20"/>
    </row>
    <row r="58" spans="1:4" ht="15.75" hidden="1" x14ac:dyDescent="0.25">
      <c r="A58" s="18" t="s">
        <v>41</v>
      </c>
      <c r="B58" s="20"/>
      <c r="C58" s="20"/>
      <c r="D58" s="20"/>
    </row>
    <row r="59" spans="1:4" ht="15.75" hidden="1" x14ac:dyDescent="0.25">
      <c r="A59" s="18" t="s">
        <v>25</v>
      </c>
      <c r="B59" s="20"/>
      <c r="C59" s="20"/>
      <c r="D59" s="20"/>
    </row>
    <row r="60" spans="1:4" ht="15.75" hidden="1" x14ac:dyDescent="0.25">
      <c r="A60" s="18" t="s">
        <v>42</v>
      </c>
      <c r="B60" s="20"/>
      <c r="C60" s="20"/>
      <c r="D60" s="20"/>
    </row>
    <row r="61" spans="1:4" ht="15.75" hidden="1" x14ac:dyDescent="0.25">
      <c r="A61" s="18" t="s">
        <v>43</v>
      </c>
      <c r="B61" s="20"/>
      <c r="C61" s="20"/>
      <c r="D61" s="20"/>
    </row>
    <row r="62" spans="1:4" ht="15.75" x14ac:dyDescent="0.25">
      <c r="A62" s="18" t="s">
        <v>44</v>
      </c>
      <c r="B62" s="20"/>
      <c r="C62" s="20"/>
      <c r="D62" s="20">
        <v>6900</v>
      </c>
    </row>
    <row r="63" spans="1:4" ht="15.75" x14ac:dyDescent="0.25">
      <c r="A63" s="18" t="s">
        <v>45</v>
      </c>
      <c r="B63" s="20"/>
      <c r="C63" s="20"/>
      <c r="D63" s="20">
        <v>4100</v>
      </c>
    </row>
    <row r="64" spans="1:4" ht="15.75" hidden="1" x14ac:dyDescent="0.25">
      <c r="A64" s="18" t="s">
        <v>46</v>
      </c>
      <c r="B64" s="20"/>
      <c r="C64" s="20"/>
      <c r="D64" s="20"/>
    </row>
    <row r="65" spans="1:4" ht="15.75" hidden="1" x14ac:dyDescent="0.25">
      <c r="A65" s="18" t="s">
        <v>47</v>
      </c>
      <c r="B65" s="20"/>
      <c r="C65" s="20"/>
      <c r="D65" s="20"/>
    </row>
    <row r="66" spans="1:4" ht="15.75" x14ac:dyDescent="0.25">
      <c r="A66" s="18" t="s">
        <v>48</v>
      </c>
      <c r="B66" s="20"/>
      <c r="C66" s="20"/>
      <c r="D66" s="20">
        <f>4000+5000+5000+5000+2500</f>
        <v>21500</v>
      </c>
    </row>
    <row r="67" spans="1:4" ht="15.75" hidden="1" x14ac:dyDescent="0.25">
      <c r="A67" s="18" t="s">
        <v>49</v>
      </c>
      <c r="B67" s="20"/>
      <c r="C67" s="20"/>
      <c r="D67" s="20"/>
    </row>
    <row r="68" spans="1:4" ht="15.75" hidden="1" x14ac:dyDescent="0.25">
      <c r="A68" s="18" t="s">
        <v>50</v>
      </c>
      <c r="B68" s="20"/>
      <c r="C68" s="20"/>
      <c r="D68" s="20"/>
    </row>
    <row r="69" spans="1:4" ht="15.75" hidden="1" x14ac:dyDescent="0.25">
      <c r="A69" s="18" t="s">
        <v>51</v>
      </c>
      <c r="B69" s="20"/>
      <c r="C69" s="20"/>
      <c r="D69" s="20"/>
    </row>
    <row r="70" spans="1:4" ht="15.75" hidden="1" x14ac:dyDescent="0.25">
      <c r="A70" s="18" t="s">
        <v>52</v>
      </c>
      <c r="B70" s="20"/>
      <c r="C70" s="20"/>
      <c r="D70" s="20"/>
    </row>
    <row r="71" spans="1:4" ht="15.75" x14ac:dyDescent="0.25">
      <c r="A71" s="17" t="s">
        <v>0</v>
      </c>
      <c r="B71" s="21"/>
      <c r="C71" s="21"/>
      <c r="D71" s="21">
        <f>+SUM(D51:D70)</f>
        <v>97600</v>
      </c>
    </row>
    <row r="72" spans="1:4" ht="15.75" x14ac:dyDescent="0.25">
      <c r="A72" s="18" t="s">
        <v>21</v>
      </c>
      <c r="B72" s="20"/>
      <c r="C72" s="20"/>
      <c r="D72" s="20">
        <v>37200</v>
      </c>
    </row>
    <row r="73" spans="1:4" ht="15.75" x14ac:dyDescent="0.25">
      <c r="A73" s="17" t="s">
        <v>22</v>
      </c>
      <c r="B73" s="21"/>
      <c r="C73" s="21"/>
      <c r="D73" s="21">
        <f>+D71-D72</f>
        <v>60400</v>
      </c>
    </row>
    <row r="74" spans="1:4" ht="15.75" x14ac:dyDescent="0.25">
      <c r="A74" s="16">
        <v>42772</v>
      </c>
      <c r="B74" s="16"/>
      <c r="C74" s="16"/>
      <c r="D74" s="16"/>
    </row>
    <row r="75" spans="1:4" ht="15.75" x14ac:dyDescent="0.25">
      <c r="A75" s="18" t="s">
        <v>36</v>
      </c>
      <c r="B75" s="3">
        <f>3+4</f>
        <v>7</v>
      </c>
      <c r="C75" s="3">
        <v>4200</v>
      </c>
      <c r="D75" s="3">
        <f>+B75*C75</f>
        <v>29400</v>
      </c>
    </row>
    <row r="76" spans="1:4" ht="15.75" hidden="1" x14ac:dyDescent="0.25">
      <c r="A76" s="18" t="s">
        <v>37</v>
      </c>
      <c r="D76" s="3">
        <f t="shared" ref="D76:D89" si="2">+B76*C76</f>
        <v>0</v>
      </c>
    </row>
    <row r="77" spans="1:4" ht="15.75" x14ac:dyDescent="0.25">
      <c r="A77" s="18" t="s">
        <v>38</v>
      </c>
      <c r="B77" s="3">
        <v>4.5</v>
      </c>
      <c r="C77" s="3">
        <v>4500</v>
      </c>
      <c r="D77" s="3">
        <f t="shared" si="2"/>
        <v>20250</v>
      </c>
    </row>
    <row r="78" spans="1:4" ht="15.75" hidden="1" x14ac:dyDescent="0.25">
      <c r="A78" s="18" t="s">
        <v>39</v>
      </c>
      <c r="D78" s="3">
        <f t="shared" si="2"/>
        <v>0</v>
      </c>
    </row>
    <row r="79" spans="1:4" ht="15.75" hidden="1" x14ac:dyDescent="0.25">
      <c r="A79" s="18" t="s">
        <v>40</v>
      </c>
      <c r="D79" s="3">
        <f t="shared" si="2"/>
        <v>0</v>
      </c>
    </row>
    <row r="80" spans="1:4" ht="15.75" hidden="1" x14ac:dyDescent="0.25">
      <c r="A80" s="18" t="s">
        <v>24</v>
      </c>
      <c r="D80" s="3">
        <f t="shared" si="2"/>
        <v>0</v>
      </c>
    </row>
    <row r="81" spans="1:4" ht="15.75" hidden="1" x14ac:dyDescent="0.25">
      <c r="A81" s="18" t="s">
        <v>23</v>
      </c>
      <c r="D81" s="3">
        <f t="shared" si="2"/>
        <v>0</v>
      </c>
    </row>
    <row r="82" spans="1:4" ht="15.75" hidden="1" x14ac:dyDescent="0.25">
      <c r="A82" s="18" t="s">
        <v>41</v>
      </c>
      <c r="D82" s="3">
        <f t="shared" si="2"/>
        <v>0</v>
      </c>
    </row>
    <row r="83" spans="1:4" ht="15.75" hidden="1" x14ac:dyDescent="0.25">
      <c r="A83" s="18" t="s">
        <v>25</v>
      </c>
      <c r="D83" s="3">
        <f t="shared" si="2"/>
        <v>0</v>
      </c>
    </row>
    <row r="84" spans="1:4" ht="15.75" x14ac:dyDescent="0.25">
      <c r="A84" s="18" t="s">
        <v>42</v>
      </c>
      <c r="B84" s="3">
        <f>1+1</f>
        <v>2</v>
      </c>
      <c r="C84" s="3">
        <v>2000</v>
      </c>
      <c r="D84" s="3">
        <f t="shared" si="2"/>
        <v>4000</v>
      </c>
    </row>
    <row r="85" spans="1:4" ht="15.75" hidden="1" x14ac:dyDescent="0.25">
      <c r="A85" s="18" t="s">
        <v>43</v>
      </c>
      <c r="D85" s="3">
        <f t="shared" si="2"/>
        <v>0</v>
      </c>
    </row>
    <row r="86" spans="1:4" ht="15.75" hidden="1" x14ac:dyDescent="0.25">
      <c r="A86" s="18" t="s">
        <v>44</v>
      </c>
      <c r="D86" s="3">
        <f t="shared" si="2"/>
        <v>0</v>
      </c>
    </row>
    <row r="87" spans="1:4" ht="15.75" hidden="1" x14ac:dyDescent="0.25">
      <c r="A87" s="18" t="s">
        <v>45</v>
      </c>
      <c r="D87" s="3">
        <f t="shared" si="2"/>
        <v>0</v>
      </c>
    </row>
    <row r="88" spans="1:4" ht="15.75" hidden="1" x14ac:dyDescent="0.25">
      <c r="A88" s="18" t="s">
        <v>46</v>
      </c>
      <c r="D88" s="3">
        <f t="shared" si="2"/>
        <v>0</v>
      </c>
    </row>
    <row r="89" spans="1:4" ht="15.75" hidden="1" x14ac:dyDescent="0.25">
      <c r="A89" s="18" t="s">
        <v>47</v>
      </c>
      <c r="D89" s="3">
        <f t="shared" si="2"/>
        <v>0</v>
      </c>
    </row>
    <row r="90" spans="1:4" ht="15.75" x14ac:dyDescent="0.25">
      <c r="A90" s="18" t="s">
        <v>48</v>
      </c>
      <c r="B90" s="3">
        <f>1+1+1+1+2+1+1+1+1+1+1+1+1+1+2</f>
        <v>17</v>
      </c>
      <c r="C90" s="3">
        <v>2500</v>
      </c>
      <c r="D90" s="3">
        <f>+B90*C90</f>
        <v>42500</v>
      </c>
    </row>
    <row r="91" spans="1:4" ht="15.75" hidden="1" x14ac:dyDescent="0.25">
      <c r="A91" s="18" t="s">
        <v>49</v>
      </c>
      <c r="D91" s="3">
        <f t="shared" ref="D91:D98" si="3">+B91*C91</f>
        <v>0</v>
      </c>
    </row>
    <row r="92" spans="1:4" ht="15.75" hidden="1" x14ac:dyDescent="0.25">
      <c r="A92" s="18" t="s">
        <v>50</v>
      </c>
      <c r="D92" s="3">
        <f t="shared" si="3"/>
        <v>0</v>
      </c>
    </row>
    <row r="93" spans="1:4" ht="15.75" hidden="1" x14ac:dyDescent="0.25">
      <c r="A93" s="18" t="s">
        <v>51</v>
      </c>
      <c r="D93" s="3">
        <f t="shared" si="3"/>
        <v>0</v>
      </c>
    </row>
    <row r="94" spans="1:4" ht="15.75" hidden="1" x14ac:dyDescent="0.25">
      <c r="A94" s="18" t="s">
        <v>52</v>
      </c>
      <c r="D94" s="3">
        <f t="shared" si="3"/>
        <v>0</v>
      </c>
    </row>
    <row r="95" spans="1:4" ht="15.75" x14ac:dyDescent="0.25">
      <c r="A95" s="18" t="s">
        <v>44</v>
      </c>
      <c r="B95" s="3">
        <v>6</v>
      </c>
      <c r="C95" s="3">
        <v>2300</v>
      </c>
      <c r="D95" s="3">
        <f t="shared" si="3"/>
        <v>13800</v>
      </c>
    </row>
    <row r="96" spans="1:4" ht="15.75" x14ac:dyDescent="0.25">
      <c r="A96" s="18" t="s">
        <v>45</v>
      </c>
      <c r="B96" s="3">
        <v>5</v>
      </c>
      <c r="C96" s="3">
        <v>1200</v>
      </c>
      <c r="D96" s="3">
        <f t="shared" si="3"/>
        <v>6000</v>
      </c>
    </row>
    <row r="97" spans="1:4" ht="15.75" x14ac:dyDescent="0.25">
      <c r="A97" s="18" t="s">
        <v>47</v>
      </c>
      <c r="B97" s="3">
        <v>1</v>
      </c>
      <c r="C97" s="3">
        <v>1500</v>
      </c>
      <c r="D97" s="3">
        <f t="shared" si="3"/>
        <v>1500</v>
      </c>
    </row>
    <row r="98" spans="1:4" ht="15.75" x14ac:dyDescent="0.25">
      <c r="A98" s="18" t="s">
        <v>53</v>
      </c>
      <c r="B98" s="3">
        <v>1</v>
      </c>
      <c r="C98" s="3">
        <v>500</v>
      </c>
      <c r="D98" s="3">
        <f t="shared" si="3"/>
        <v>500</v>
      </c>
    </row>
    <row r="99" spans="1:4" ht="15.75" x14ac:dyDescent="0.25">
      <c r="A99" s="17" t="s">
        <v>0</v>
      </c>
      <c r="B99" s="22"/>
      <c r="C99" s="22"/>
      <c r="D99" s="22">
        <f>+SUM(D75:D98)</f>
        <v>117950</v>
      </c>
    </row>
    <row r="100" spans="1:4" ht="15.75" x14ac:dyDescent="0.25">
      <c r="A100" s="18" t="s">
        <v>21</v>
      </c>
      <c r="D100" s="3">
        <v>169800</v>
      </c>
    </row>
    <row r="101" spans="1:4" ht="15.75" x14ac:dyDescent="0.25">
      <c r="A101" s="17" t="s">
        <v>22</v>
      </c>
      <c r="B101" s="22"/>
      <c r="C101" s="22"/>
      <c r="D101" s="22">
        <f>+D99-D100</f>
        <v>-51850</v>
      </c>
    </row>
    <row r="102" spans="1:4" ht="15.75" x14ac:dyDescent="0.25">
      <c r="A102" s="16">
        <v>42773</v>
      </c>
      <c r="B102" s="16"/>
      <c r="C102" s="16"/>
      <c r="D102" s="16"/>
    </row>
    <row r="103" spans="1:4" ht="15.75" x14ac:dyDescent="0.25">
      <c r="A103" s="18" t="s">
        <v>36</v>
      </c>
      <c r="B103" s="3">
        <f>3+3+5+3</f>
        <v>14</v>
      </c>
      <c r="C103" s="3">
        <v>4200</v>
      </c>
      <c r="D103" s="3">
        <f>+B103*C103</f>
        <v>58800</v>
      </c>
    </row>
    <row r="104" spans="1:4" ht="15.75" x14ac:dyDescent="0.25">
      <c r="A104" s="18" t="s">
        <v>37</v>
      </c>
      <c r="B104" s="3">
        <f>2.5</f>
        <v>2.5</v>
      </c>
      <c r="C104" s="3">
        <v>4200</v>
      </c>
      <c r="D104" s="3">
        <f t="shared" ref="D104:D118" si="4">+B104*C104</f>
        <v>10500</v>
      </c>
    </row>
    <row r="105" spans="1:4" ht="15.75" x14ac:dyDescent="0.25">
      <c r="A105" s="18" t="s">
        <v>38</v>
      </c>
      <c r="B105" s="3">
        <v>3</v>
      </c>
      <c r="C105" s="3">
        <v>4500</v>
      </c>
      <c r="D105" s="3">
        <f t="shared" si="4"/>
        <v>13500</v>
      </c>
    </row>
    <row r="106" spans="1:4" ht="15.75" hidden="1" x14ac:dyDescent="0.25">
      <c r="A106" s="18" t="s">
        <v>39</v>
      </c>
      <c r="D106" s="3">
        <f t="shared" si="4"/>
        <v>0</v>
      </c>
    </row>
    <row r="107" spans="1:4" ht="15.75" hidden="1" x14ac:dyDescent="0.25">
      <c r="A107" s="18" t="s">
        <v>40</v>
      </c>
      <c r="D107" s="3">
        <f t="shared" si="4"/>
        <v>0</v>
      </c>
    </row>
    <row r="108" spans="1:4" ht="15.75" x14ac:dyDescent="0.25">
      <c r="A108" s="18" t="s">
        <v>24</v>
      </c>
      <c r="B108" s="3">
        <v>2</v>
      </c>
      <c r="C108" s="3">
        <v>7000</v>
      </c>
      <c r="D108" s="3">
        <f t="shared" si="4"/>
        <v>14000</v>
      </c>
    </row>
    <row r="109" spans="1:4" ht="15.75" hidden="1" x14ac:dyDescent="0.25">
      <c r="A109" s="18" t="s">
        <v>23</v>
      </c>
      <c r="D109" s="3">
        <f t="shared" si="4"/>
        <v>0</v>
      </c>
    </row>
    <row r="110" spans="1:4" ht="15.75" hidden="1" x14ac:dyDescent="0.25">
      <c r="A110" s="18" t="s">
        <v>41</v>
      </c>
      <c r="D110" s="3">
        <f t="shared" si="4"/>
        <v>0</v>
      </c>
    </row>
    <row r="111" spans="1:4" ht="15.75" x14ac:dyDescent="0.25">
      <c r="A111" s="18" t="s">
        <v>25</v>
      </c>
      <c r="B111" s="3">
        <v>1</v>
      </c>
      <c r="C111" s="3">
        <v>5000</v>
      </c>
      <c r="D111" s="3">
        <f t="shared" si="4"/>
        <v>5000</v>
      </c>
    </row>
    <row r="112" spans="1:4" ht="15.75" hidden="1" x14ac:dyDescent="0.25">
      <c r="A112" s="18" t="s">
        <v>42</v>
      </c>
      <c r="D112" s="3">
        <f t="shared" si="4"/>
        <v>0</v>
      </c>
    </row>
    <row r="113" spans="1:4" ht="15.75" x14ac:dyDescent="0.25">
      <c r="A113" s="18" t="s">
        <v>43</v>
      </c>
      <c r="B113" s="3">
        <v>1</v>
      </c>
      <c r="C113" s="3">
        <v>3000</v>
      </c>
      <c r="D113" s="3">
        <f t="shared" si="4"/>
        <v>3000</v>
      </c>
    </row>
    <row r="114" spans="1:4" ht="15.75" x14ac:dyDescent="0.25">
      <c r="A114" s="18" t="s">
        <v>44</v>
      </c>
      <c r="B114" s="3">
        <v>6</v>
      </c>
      <c r="C114" s="3">
        <v>2300</v>
      </c>
      <c r="D114" s="3">
        <f t="shared" si="4"/>
        <v>13800</v>
      </c>
    </row>
    <row r="115" spans="1:4" ht="15.75" x14ac:dyDescent="0.25">
      <c r="A115" s="18" t="s">
        <v>45</v>
      </c>
      <c r="B115" s="3">
        <v>5</v>
      </c>
      <c r="C115" s="3">
        <v>1200</v>
      </c>
      <c r="D115" s="3">
        <f t="shared" si="4"/>
        <v>6000</v>
      </c>
    </row>
    <row r="116" spans="1:4" ht="15.75" hidden="1" x14ac:dyDescent="0.25">
      <c r="A116" s="18" t="s">
        <v>46</v>
      </c>
      <c r="D116" s="3">
        <f>+B116*C116</f>
        <v>0</v>
      </c>
    </row>
    <row r="117" spans="1:4" ht="15.75" x14ac:dyDescent="0.25">
      <c r="A117" s="18" t="s">
        <v>47</v>
      </c>
      <c r="B117" s="3">
        <v>2</v>
      </c>
      <c r="C117" s="3">
        <v>1500</v>
      </c>
      <c r="D117" s="3">
        <f>+B117*C117</f>
        <v>3000</v>
      </c>
    </row>
    <row r="118" spans="1:4" ht="15.75" x14ac:dyDescent="0.25">
      <c r="A118" s="18" t="s">
        <v>48</v>
      </c>
      <c r="B118" s="3">
        <f>1+1+1+1+1+1+1</f>
        <v>7</v>
      </c>
      <c r="C118" s="3">
        <v>2500</v>
      </c>
      <c r="D118" s="3">
        <f t="shared" si="4"/>
        <v>17500</v>
      </c>
    </row>
    <row r="119" spans="1:4" ht="15.75" hidden="1" x14ac:dyDescent="0.25">
      <c r="A119" s="18" t="s">
        <v>49</v>
      </c>
    </row>
    <row r="120" spans="1:4" ht="15.75" hidden="1" x14ac:dyDescent="0.25">
      <c r="A120" s="18" t="s">
        <v>50</v>
      </c>
    </row>
    <row r="121" spans="1:4" ht="15.75" hidden="1" x14ac:dyDescent="0.25">
      <c r="A121" s="18" t="s">
        <v>51</v>
      </c>
    </row>
    <row r="122" spans="1:4" ht="15.75" hidden="1" x14ac:dyDescent="0.25">
      <c r="A122" s="18" t="s">
        <v>52</v>
      </c>
    </row>
    <row r="123" spans="1:4" ht="15.75" x14ac:dyDescent="0.25">
      <c r="A123" s="17" t="s">
        <v>0</v>
      </c>
      <c r="B123" s="22"/>
      <c r="C123" s="22"/>
      <c r="D123" s="22">
        <f>+SUM(D103:D122)</f>
        <v>145100</v>
      </c>
    </row>
    <row r="124" spans="1:4" ht="15.75" x14ac:dyDescent="0.25">
      <c r="A124" s="18" t="s">
        <v>21</v>
      </c>
      <c r="D124" s="3">
        <v>93400</v>
      </c>
    </row>
    <row r="125" spans="1:4" ht="15.75" x14ac:dyDescent="0.25">
      <c r="A125" s="17" t="s">
        <v>22</v>
      </c>
      <c r="B125" s="22"/>
      <c r="C125" s="22"/>
      <c r="D125" s="22">
        <f>+D123-D124</f>
        <v>51700</v>
      </c>
    </row>
    <row r="126" spans="1:4" ht="15.75" x14ac:dyDescent="0.25">
      <c r="A126" s="16">
        <v>42774</v>
      </c>
      <c r="B126" s="16"/>
      <c r="C126" s="16"/>
      <c r="D126" s="16"/>
    </row>
    <row r="127" spans="1:4" ht="15.75" x14ac:dyDescent="0.25">
      <c r="A127" s="18" t="s">
        <v>36</v>
      </c>
      <c r="B127" s="4">
        <f>4</f>
        <v>4</v>
      </c>
      <c r="C127" s="4">
        <v>4200</v>
      </c>
      <c r="D127" s="4">
        <f>+B127*C127</f>
        <v>16800</v>
      </c>
    </row>
    <row r="128" spans="1:4" ht="15.75" x14ac:dyDescent="0.25">
      <c r="A128" s="18" t="s">
        <v>37</v>
      </c>
      <c r="B128" s="4">
        <v>0</v>
      </c>
      <c r="C128" s="4">
        <v>4200</v>
      </c>
      <c r="D128" s="4">
        <f t="shared" ref="D128:D138" si="5">+B128*C128</f>
        <v>0</v>
      </c>
    </row>
    <row r="129" spans="1:4" ht="15.75" x14ac:dyDescent="0.25">
      <c r="A129" s="18" t="s">
        <v>38</v>
      </c>
      <c r="B129" s="4">
        <f>3+5</f>
        <v>8</v>
      </c>
      <c r="C129" s="4">
        <v>4500</v>
      </c>
      <c r="D129" s="4">
        <f t="shared" si="5"/>
        <v>36000</v>
      </c>
    </row>
    <row r="130" spans="1:4" ht="15.75" x14ac:dyDescent="0.25">
      <c r="A130" s="18" t="s">
        <v>39</v>
      </c>
      <c r="B130" s="4">
        <v>0</v>
      </c>
      <c r="C130" s="4">
        <v>5000</v>
      </c>
      <c r="D130" s="4">
        <f t="shared" si="5"/>
        <v>0</v>
      </c>
    </row>
    <row r="131" spans="1:4" ht="15.75" x14ac:dyDescent="0.25">
      <c r="A131" s="18" t="s">
        <v>40</v>
      </c>
      <c r="B131" s="4">
        <v>0</v>
      </c>
      <c r="C131" s="4"/>
      <c r="D131" s="4">
        <f t="shared" si="5"/>
        <v>0</v>
      </c>
    </row>
    <row r="132" spans="1:4" ht="15.75" x14ac:dyDescent="0.25">
      <c r="A132" s="18" t="s">
        <v>24</v>
      </c>
      <c r="B132" s="4">
        <v>0</v>
      </c>
      <c r="C132" s="4">
        <v>7000</v>
      </c>
      <c r="D132" s="4">
        <f t="shared" si="5"/>
        <v>0</v>
      </c>
    </row>
    <row r="133" spans="1:4" ht="15.75" x14ac:dyDescent="0.25">
      <c r="A133" s="18" t="s">
        <v>23</v>
      </c>
      <c r="B133" s="4">
        <f>1</f>
        <v>1</v>
      </c>
      <c r="C133" s="4">
        <v>5500</v>
      </c>
      <c r="D133" s="4">
        <f t="shared" si="5"/>
        <v>5500</v>
      </c>
    </row>
    <row r="134" spans="1:4" ht="15.75" x14ac:dyDescent="0.25">
      <c r="A134" s="18" t="s">
        <v>41</v>
      </c>
      <c r="B134" s="4">
        <v>0</v>
      </c>
      <c r="C134" s="4"/>
      <c r="D134" s="4">
        <f t="shared" si="5"/>
        <v>0</v>
      </c>
    </row>
    <row r="135" spans="1:4" ht="15.75" x14ac:dyDescent="0.25">
      <c r="A135" s="18" t="s">
        <v>25</v>
      </c>
      <c r="B135" s="4">
        <f>1</f>
        <v>1</v>
      </c>
      <c r="C135" s="4">
        <v>5000</v>
      </c>
      <c r="D135" s="4">
        <f t="shared" si="5"/>
        <v>5000</v>
      </c>
    </row>
    <row r="136" spans="1:4" ht="15.75" x14ac:dyDescent="0.25">
      <c r="A136" s="18" t="s">
        <v>42</v>
      </c>
      <c r="B136" s="4"/>
      <c r="C136" s="4"/>
      <c r="D136" s="4">
        <f t="shared" si="5"/>
        <v>0</v>
      </c>
    </row>
    <row r="137" spans="1:4" ht="15.75" x14ac:dyDescent="0.25">
      <c r="A137" s="18" t="s">
        <v>43</v>
      </c>
      <c r="B137" s="4">
        <f>1+1</f>
        <v>2</v>
      </c>
      <c r="C137" s="4">
        <v>3000</v>
      </c>
      <c r="D137" s="4">
        <f t="shared" si="5"/>
        <v>6000</v>
      </c>
    </row>
    <row r="138" spans="1:4" ht="15.75" x14ac:dyDescent="0.25">
      <c r="A138" s="18" t="s">
        <v>44</v>
      </c>
      <c r="B138" s="4">
        <v>8</v>
      </c>
      <c r="C138" s="4">
        <v>2300</v>
      </c>
      <c r="D138" s="4">
        <f t="shared" si="5"/>
        <v>18400</v>
      </c>
    </row>
    <row r="139" spans="1:4" ht="15.75" x14ac:dyDescent="0.25">
      <c r="A139" s="18" t="s">
        <v>45</v>
      </c>
      <c r="B139" s="4">
        <v>3</v>
      </c>
      <c r="C139" s="4">
        <v>1200</v>
      </c>
      <c r="D139" s="4">
        <f>+B139*C139</f>
        <v>3600</v>
      </c>
    </row>
    <row r="140" spans="1:4" ht="15.75" x14ac:dyDescent="0.25">
      <c r="A140" s="18" t="s">
        <v>46</v>
      </c>
      <c r="B140" s="4"/>
      <c r="C140" s="4"/>
      <c r="D140" s="4">
        <f t="shared" ref="D140:D146" si="6">+B140*C140</f>
        <v>0</v>
      </c>
    </row>
    <row r="141" spans="1:4" ht="15.75" x14ac:dyDescent="0.25">
      <c r="A141" s="18" t="s">
        <v>47</v>
      </c>
      <c r="B141" s="4"/>
      <c r="C141" s="4"/>
      <c r="D141" s="4">
        <f t="shared" si="6"/>
        <v>0</v>
      </c>
    </row>
    <row r="142" spans="1:4" ht="15.75" x14ac:dyDescent="0.25">
      <c r="A142" s="18" t="s">
        <v>48</v>
      </c>
      <c r="B142" s="4">
        <f>1+1+1+1+1+1+1+1+1+1+1+1</f>
        <v>12</v>
      </c>
      <c r="C142" s="4">
        <v>2500</v>
      </c>
      <c r="D142" s="23">
        <f t="shared" si="6"/>
        <v>30000</v>
      </c>
    </row>
    <row r="143" spans="1:4" ht="15.75" x14ac:dyDescent="0.25">
      <c r="A143" s="18" t="s">
        <v>49</v>
      </c>
      <c r="B143" s="4"/>
      <c r="C143" s="4"/>
      <c r="D143" s="4">
        <f t="shared" si="6"/>
        <v>0</v>
      </c>
    </row>
    <row r="144" spans="1:4" ht="15.75" x14ac:dyDescent="0.25">
      <c r="A144" s="18" t="s">
        <v>50</v>
      </c>
      <c r="B144" s="4"/>
      <c r="C144" s="4"/>
      <c r="D144" s="4">
        <f t="shared" si="6"/>
        <v>0</v>
      </c>
    </row>
    <row r="145" spans="1:4" ht="15.75" x14ac:dyDescent="0.25">
      <c r="A145" s="18" t="s">
        <v>51</v>
      </c>
      <c r="B145" s="4"/>
      <c r="C145" s="4"/>
      <c r="D145" s="4">
        <f t="shared" si="6"/>
        <v>0</v>
      </c>
    </row>
    <row r="146" spans="1:4" ht="15.75" x14ac:dyDescent="0.25">
      <c r="A146" s="18" t="s">
        <v>52</v>
      </c>
      <c r="B146" s="4"/>
      <c r="C146" s="4"/>
      <c r="D146" s="4">
        <f t="shared" si="6"/>
        <v>0</v>
      </c>
    </row>
    <row r="147" spans="1:4" ht="15.75" x14ac:dyDescent="0.25">
      <c r="A147" s="17" t="s">
        <v>0</v>
      </c>
      <c r="B147" s="24"/>
      <c r="C147" s="24"/>
      <c r="D147" s="24">
        <f>+SUM(D127:D146)</f>
        <v>121300</v>
      </c>
    </row>
    <row r="148" spans="1:4" ht="15.75" x14ac:dyDescent="0.25">
      <c r="A148" s="18" t="s">
        <v>21</v>
      </c>
      <c r="B148" s="4"/>
      <c r="C148" s="4"/>
      <c r="D148" s="4">
        <v>31000</v>
      </c>
    </row>
    <row r="149" spans="1:4" ht="15.75" x14ac:dyDescent="0.25">
      <c r="A149" s="17" t="s">
        <v>22</v>
      </c>
      <c r="B149" s="24"/>
      <c r="C149" s="24"/>
      <c r="D149" s="24">
        <f>+D147-D148</f>
        <v>90300</v>
      </c>
    </row>
    <row r="150" spans="1:4" ht="15.75" x14ac:dyDescent="0.25">
      <c r="A150" s="16">
        <v>42775</v>
      </c>
      <c r="B150" s="16"/>
      <c r="C150" s="16"/>
      <c r="D150" s="16"/>
    </row>
    <row r="151" spans="1:4" ht="15.75" x14ac:dyDescent="0.25">
      <c r="A151" s="18" t="s">
        <v>36</v>
      </c>
      <c r="B151" s="4">
        <f>4+0.5+3</f>
        <v>7.5</v>
      </c>
      <c r="C151" s="4">
        <v>4200</v>
      </c>
      <c r="D151" s="4">
        <f>+B151*C151</f>
        <v>31500</v>
      </c>
    </row>
    <row r="152" spans="1:4" ht="15.75" x14ac:dyDescent="0.25">
      <c r="A152" s="18" t="s">
        <v>37</v>
      </c>
      <c r="B152" s="4">
        <v>0</v>
      </c>
      <c r="C152" s="4">
        <v>4200</v>
      </c>
      <c r="D152" s="4">
        <f t="shared" ref="D152:D162" si="7">+B152*C152</f>
        <v>0</v>
      </c>
    </row>
    <row r="153" spans="1:4" ht="15.75" x14ac:dyDescent="0.25">
      <c r="A153" s="18" t="s">
        <v>38</v>
      </c>
      <c r="B153" s="4">
        <v>0</v>
      </c>
      <c r="C153" s="4">
        <v>4500</v>
      </c>
      <c r="D153" s="4">
        <f t="shared" si="7"/>
        <v>0</v>
      </c>
    </row>
    <row r="154" spans="1:4" ht="15.75" x14ac:dyDescent="0.25">
      <c r="A154" s="18" t="s">
        <v>39</v>
      </c>
      <c r="B154" s="4">
        <f>4+25</f>
        <v>29</v>
      </c>
      <c r="C154" s="4">
        <v>5000</v>
      </c>
      <c r="D154" s="4">
        <f t="shared" si="7"/>
        <v>145000</v>
      </c>
    </row>
    <row r="155" spans="1:4" ht="15.75" x14ac:dyDescent="0.25">
      <c r="A155" s="18" t="s">
        <v>40</v>
      </c>
      <c r="B155" s="4">
        <v>0</v>
      </c>
      <c r="C155" s="4"/>
      <c r="D155" s="4">
        <f t="shared" si="7"/>
        <v>0</v>
      </c>
    </row>
    <row r="156" spans="1:4" ht="15.75" x14ac:dyDescent="0.25">
      <c r="A156" s="18" t="s">
        <v>24</v>
      </c>
      <c r="B156" s="4">
        <v>0</v>
      </c>
      <c r="C156" s="4">
        <v>7000</v>
      </c>
      <c r="D156" s="4">
        <f t="shared" si="7"/>
        <v>0</v>
      </c>
    </row>
    <row r="157" spans="1:4" ht="15.75" x14ac:dyDescent="0.25">
      <c r="A157" s="18" t="s">
        <v>23</v>
      </c>
      <c r="B157" s="4">
        <v>0</v>
      </c>
      <c r="C157" s="4">
        <v>5500</v>
      </c>
      <c r="D157" s="4">
        <f t="shared" si="7"/>
        <v>0</v>
      </c>
    </row>
    <row r="158" spans="1:4" ht="15.75" x14ac:dyDescent="0.25">
      <c r="A158" s="18" t="s">
        <v>41</v>
      </c>
      <c r="B158" s="4">
        <v>0</v>
      </c>
      <c r="C158" s="4"/>
      <c r="D158" s="4">
        <f t="shared" si="7"/>
        <v>0</v>
      </c>
    </row>
    <row r="159" spans="1:4" ht="15.75" x14ac:dyDescent="0.25">
      <c r="A159" s="18" t="s">
        <v>25</v>
      </c>
      <c r="B159" s="4">
        <v>0</v>
      </c>
      <c r="C159" s="4">
        <v>5000</v>
      </c>
      <c r="D159" s="4">
        <f t="shared" si="7"/>
        <v>0</v>
      </c>
    </row>
    <row r="160" spans="1:4" ht="15.75" x14ac:dyDescent="0.25">
      <c r="A160" s="18" t="s">
        <v>42</v>
      </c>
      <c r="B160" s="4">
        <v>1</v>
      </c>
      <c r="C160" s="4">
        <v>2000</v>
      </c>
      <c r="D160" s="4">
        <f t="shared" si="7"/>
        <v>2000</v>
      </c>
    </row>
    <row r="161" spans="1:8" ht="15.75" x14ac:dyDescent="0.25">
      <c r="A161" s="18" t="s">
        <v>43</v>
      </c>
      <c r="B161" s="4">
        <v>2</v>
      </c>
      <c r="C161" s="4">
        <v>3000</v>
      </c>
      <c r="D161" s="4">
        <f t="shared" si="7"/>
        <v>6000</v>
      </c>
    </row>
    <row r="162" spans="1:8" ht="15.75" x14ac:dyDescent="0.25">
      <c r="A162" s="18" t="s">
        <v>44</v>
      </c>
      <c r="B162" s="4">
        <v>1</v>
      </c>
      <c r="C162" s="4">
        <v>2300</v>
      </c>
      <c r="D162" s="4">
        <f t="shared" si="7"/>
        <v>2300</v>
      </c>
    </row>
    <row r="163" spans="1:8" ht="15.75" x14ac:dyDescent="0.25">
      <c r="A163" s="18" t="s">
        <v>45</v>
      </c>
      <c r="B163" s="4">
        <v>4</v>
      </c>
      <c r="C163" s="4">
        <v>1200</v>
      </c>
      <c r="D163" s="4">
        <f>+B163*C163</f>
        <v>4800</v>
      </c>
    </row>
    <row r="164" spans="1:8" ht="15.75" x14ac:dyDescent="0.25">
      <c r="A164" s="18" t="s">
        <v>46</v>
      </c>
      <c r="B164" s="4">
        <v>0</v>
      </c>
      <c r="C164" s="4"/>
      <c r="D164" s="4">
        <f t="shared" ref="D164:D170" si="8">+B164*C164</f>
        <v>0</v>
      </c>
    </row>
    <row r="165" spans="1:8" ht="15.75" x14ac:dyDescent="0.25">
      <c r="A165" s="18" t="s">
        <v>53</v>
      </c>
      <c r="B165" s="4">
        <v>8</v>
      </c>
      <c r="C165" s="4">
        <v>500</v>
      </c>
      <c r="D165" s="4">
        <f t="shared" si="8"/>
        <v>4000</v>
      </c>
    </row>
    <row r="166" spans="1:8" ht="15.75" x14ac:dyDescent="0.25">
      <c r="A166" s="18" t="s">
        <v>48</v>
      </c>
      <c r="B166" s="4">
        <f>4+1+2</f>
        <v>7</v>
      </c>
      <c r="C166" s="4">
        <v>2500</v>
      </c>
      <c r="D166" s="23">
        <f t="shared" si="8"/>
        <v>17500</v>
      </c>
    </row>
    <row r="167" spans="1:8" ht="15.75" x14ac:dyDescent="0.25">
      <c r="A167" s="18" t="s">
        <v>49</v>
      </c>
      <c r="B167" s="4">
        <v>0</v>
      </c>
      <c r="C167" s="4"/>
      <c r="D167" s="4">
        <f t="shared" si="8"/>
        <v>0</v>
      </c>
    </row>
    <row r="168" spans="1:8" ht="15.75" x14ac:dyDescent="0.25">
      <c r="A168" s="18" t="s">
        <v>50</v>
      </c>
      <c r="B168" s="4">
        <v>0</v>
      </c>
      <c r="C168" s="4"/>
      <c r="D168" s="4">
        <f t="shared" si="8"/>
        <v>0</v>
      </c>
    </row>
    <row r="169" spans="1:8" ht="15.75" x14ac:dyDescent="0.25">
      <c r="A169" s="18" t="s">
        <v>51</v>
      </c>
      <c r="B169" s="4">
        <v>0</v>
      </c>
      <c r="C169" s="4"/>
      <c r="D169" s="4">
        <f t="shared" si="8"/>
        <v>0</v>
      </c>
    </row>
    <row r="170" spans="1:8" ht="15.75" x14ac:dyDescent="0.25">
      <c r="A170" s="18" t="s">
        <v>52</v>
      </c>
      <c r="B170" s="4">
        <v>0</v>
      </c>
      <c r="C170" s="4"/>
      <c r="D170" s="4">
        <f t="shared" si="8"/>
        <v>0</v>
      </c>
    </row>
    <row r="171" spans="1:8" ht="15.75" x14ac:dyDescent="0.25">
      <c r="A171" s="17" t="s">
        <v>0</v>
      </c>
      <c r="B171" s="4"/>
      <c r="C171" s="4"/>
      <c r="D171" s="4">
        <f>+SUM(D151:D170)</f>
        <v>213100</v>
      </c>
    </row>
    <row r="172" spans="1:8" ht="15.75" x14ac:dyDescent="0.25">
      <c r="A172" s="18" t="s">
        <v>21</v>
      </c>
      <c r="B172" s="4"/>
      <c r="C172" s="4"/>
      <c r="D172" s="4">
        <v>14000</v>
      </c>
    </row>
    <row r="173" spans="1:8" ht="15.75" x14ac:dyDescent="0.25">
      <c r="A173" s="17" t="s">
        <v>22</v>
      </c>
      <c r="B173" s="4"/>
      <c r="C173" s="4"/>
      <c r="D173" s="4">
        <f>+D171-D172</f>
        <v>199100</v>
      </c>
      <c r="F173" s="3">
        <v>212300</v>
      </c>
      <c r="H173" s="25">
        <f>+D171-F173</f>
        <v>800</v>
      </c>
    </row>
    <row r="174" spans="1:8" ht="15.75" x14ac:dyDescent="0.25">
      <c r="A174" s="16">
        <v>42776</v>
      </c>
      <c r="B174" s="16"/>
      <c r="C174" s="16"/>
      <c r="D174" s="16"/>
    </row>
    <row r="175" spans="1:8" ht="15.75" x14ac:dyDescent="0.25">
      <c r="A175" s="18" t="s">
        <v>36</v>
      </c>
      <c r="B175" s="4">
        <f>3+3</f>
        <v>6</v>
      </c>
      <c r="C175" s="4">
        <v>4200</v>
      </c>
      <c r="D175" s="4">
        <f>+B175*C175</f>
        <v>25200</v>
      </c>
    </row>
    <row r="176" spans="1:8" ht="15.75" x14ac:dyDescent="0.25">
      <c r="A176" s="18" t="s">
        <v>37</v>
      </c>
      <c r="B176" s="4">
        <f>3.5</f>
        <v>3.5</v>
      </c>
      <c r="C176" s="4">
        <v>4200</v>
      </c>
      <c r="D176" s="4">
        <f t="shared" ref="D176:D186" si="9">+B176*C176</f>
        <v>14700</v>
      </c>
    </row>
    <row r="177" spans="1:4" ht="15.75" x14ac:dyDescent="0.25">
      <c r="A177" s="18" t="s">
        <v>38</v>
      </c>
      <c r="B177" s="4">
        <f>5+4</f>
        <v>9</v>
      </c>
      <c r="C177" s="4">
        <v>4500</v>
      </c>
      <c r="D177" s="4">
        <f t="shared" si="9"/>
        <v>40500</v>
      </c>
    </row>
    <row r="178" spans="1:4" ht="15.75" x14ac:dyDescent="0.25">
      <c r="A178" s="18" t="s">
        <v>39</v>
      </c>
      <c r="B178" s="4">
        <v>0</v>
      </c>
      <c r="C178" s="4">
        <v>5000</v>
      </c>
      <c r="D178" s="4">
        <f t="shared" si="9"/>
        <v>0</v>
      </c>
    </row>
    <row r="179" spans="1:4" ht="15.75" x14ac:dyDescent="0.25">
      <c r="A179" s="18" t="s">
        <v>40</v>
      </c>
      <c r="B179" s="4">
        <v>0</v>
      </c>
      <c r="C179" s="4"/>
      <c r="D179" s="4">
        <f t="shared" si="9"/>
        <v>0</v>
      </c>
    </row>
    <row r="180" spans="1:4" ht="15.75" x14ac:dyDescent="0.25">
      <c r="A180" s="18" t="s">
        <v>24</v>
      </c>
      <c r="B180" s="4">
        <v>0.5</v>
      </c>
      <c r="C180" s="4">
        <v>7000</v>
      </c>
      <c r="D180" s="4">
        <f t="shared" si="9"/>
        <v>3500</v>
      </c>
    </row>
    <row r="181" spans="1:4" ht="15.75" x14ac:dyDescent="0.25">
      <c r="A181" s="18" t="s">
        <v>23</v>
      </c>
      <c r="B181" s="4">
        <v>0</v>
      </c>
      <c r="C181" s="4">
        <v>5500</v>
      </c>
      <c r="D181" s="4">
        <f t="shared" si="9"/>
        <v>0</v>
      </c>
    </row>
    <row r="182" spans="1:4" ht="15.75" x14ac:dyDescent="0.25">
      <c r="A182" s="18" t="s">
        <v>41</v>
      </c>
      <c r="B182" s="4">
        <v>0</v>
      </c>
      <c r="C182" s="4"/>
      <c r="D182" s="4">
        <f t="shared" si="9"/>
        <v>0</v>
      </c>
    </row>
    <row r="183" spans="1:4" ht="15.75" x14ac:dyDescent="0.25">
      <c r="A183" s="18" t="s">
        <v>25</v>
      </c>
      <c r="B183" s="4">
        <f>1+2</f>
        <v>3</v>
      </c>
      <c r="C183" s="4">
        <v>5000</v>
      </c>
      <c r="D183" s="4">
        <f t="shared" si="9"/>
        <v>15000</v>
      </c>
    </row>
    <row r="184" spans="1:4" ht="15.75" x14ac:dyDescent="0.25">
      <c r="A184" s="18" t="s">
        <v>42</v>
      </c>
      <c r="B184" s="4">
        <v>1</v>
      </c>
      <c r="C184" s="4">
        <v>2000</v>
      </c>
      <c r="D184" s="4">
        <f t="shared" si="9"/>
        <v>2000</v>
      </c>
    </row>
    <row r="185" spans="1:4" ht="15.75" x14ac:dyDescent="0.25">
      <c r="A185" s="18" t="s">
        <v>43</v>
      </c>
      <c r="B185" s="4">
        <v>1</v>
      </c>
      <c r="C185" s="4">
        <v>3000</v>
      </c>
      <c r="D185" s="4">
        <f t="shared" si="9"/>
        <v>3000</v>
      </c>
    </row>
    <row r="186" spans="1:4" ht="15.75" x14ac:dyDescent="0.25">
      <c r="A186" s="18" t="s">
        <v>44</v>
      </c>
      <c r="B186" s="4">
        <v>5</v>
      </c>
      <c r="C186" s="4">
        <v>2300</v>
      </c>
      <c r="D186" s="4">
        <f t="shared" si="9"/>
        <v>11500</v>
      </c>
    </row>
    <row r="187" spans="1:4" ht="15.75" x14ac:dyDescent="0.25">
      <c r="A187" s="18" t="s">
        <v>45</v>
      </c>
      <c r="B187" s="4">
        <v>4</v>
      </c>
      <c r="C187" s="4">
        <v>1200</v>
      </c>
      <c r="D187" s="4">
        <f>+B187*C187</f>
        <v>4800</v>
      </c>
    </row>
    <row r="188" spans="1:4" ht="15.75" x14ac:dyDescent="0.25">
      <c r="A188" s="18" t="s">
        <v>46</v>
      </c>
      <c r="B188" s="4">
        <v>0</v>
      </c>
      <c r="C188" s="4"/>
      <c r="D188" s="4">
        <f t="shared" ref="D188:D194" si="10">+B188*C188</f>
        <v>0</v>
      </c>
    </row>
    <row r="189" spans="1:4" ht="15.75" x14ac:dyDescent="0.25">
      <c r="A189" s="18" t="s">
        <v>47</v>
      </c>
      <c r="B189" s="4">
        <v>1</v>
      </c>
      <c r="C189" s="4">
        <v>1500</v>
      </c>
      <c r="D189" s="4">
        <f t="shared" si="10"/>
        <v>1500</v>
      </c>
    </row>
    <row r="190" spans="1:4" ht="15.75" x14ac:dyDescent="0.25">
      <c r="A190" s="18" t="s">
        <v>48</v>
      </c>
      <c r="B190" s="4">
        <f>1+1+1+1+1+1</f>
        <v>6</v>
      </c>
      <c r="C190" s="4">
        <v>2500</v>
      </c>
      <c r="D190" s="23">
        <f t="shared" si="10"/>
        <v>15000</v>
      </c>
    </row>
    <row r="191" spans="1:4" ht="15.75" x14ac:dyDescent="0.25">
      <c r="A191" s="18" t="s">
        <v>49</v>
      </c>
      <c r="B191" s="4">
        <v>0</v>
      </c>
      <c r="C191" s="4"/>
      <c r="D191" s="4">
        <f t="shared" si="10"/>
        <v>0</v>
      </c>
    </row>
    <row r="192" spans="1:4" ht="15.75" x14ac:dyDescent="0.25">
      <c r="A192" s="18" t="s">
        <v>50</v>
      </c>
      <c r="B192" s="4">
        <v>0</v>
      </c>
      <c r="C192" s="4"/>
      <c r="D192" s="4">
        <f t="shared" si="10"/>
        <v>0</v>
      </c>
    </row>
    <row r="193" spans="1:9" ht="15.75" x14ac:dyDescent="0.25">
      <c r="A193" s="18" t="s">
        <v>51</v>
      </c>
      <c r="B193" s="4">
        <v>0</v>
      </c>
      <c r="C193" s="4"/>
      <c r="D193" s="4">
        <f t="shared" si="10"/>
        <v>0</v>
      </c>
    </row>
    <row r="194" spans="1:9" ht="15.75" x14ac:dyDescent="0.25">
      <c r="A194" s="18" t="s">
        <v>52</v>
      </c>
      <c r="B194" s="4">
        <v>0</v>
      </c>
      <c r="C194" s="4"/>
      <c r="D194" s="4">
        <f t="shared" si="10"/>
        <v>0</v>
      </c>
    </row>
    <row r="195" spans="1:9" ht="15.75" x14ac:dyDescent="0.25">
      <c r="A195" s="17" t="s">
        <v>0</v>
      </c>
      <c r="B195" s="4"/>
      <c r="C195" s="4"/>
      <c r="D195" s="4">
        <f>+SUM(D175:D194)</f>
        <v>136700</v>
      </c>
    </row>
    <row r="196" spans="1:9" ht="15.75" x14ac:dyDescent="0.25">
      <c r="A196" s="18" t="s">
        <v>21</v>
      </c>
      <c r="B196" s="4"/>
      <c r="C196" s="4"/>
      <c r="D196" s="4">
        <v>2200</v>
      </c>
    </row>
    <row r="197" spans="1:9" ht="15.75" x14ac:dyDescent="0.25">
      <c r="A197" s="17" t="s">
        <v>22</v>
      </c>
      <c r="B197" s="4"/>
      <c r="C197" s="4"/>
      <c r="D197" s="4">
        <f>+D195-D196</f>
        <v>134500</v>
      </c>
      <c r="G197" s="3">
        <v>134200</v>
      </c>
      <c r="I197" s="25">
        <f>+G197-D197</f>
        <v>-300</v>
      </c>
    </row>
    <row r="198" spans="1:9" ht="15.75" x14ac:dyDescent="0.25">
      <c r="A198" s="16">
        <v>42777</v>
      </c>
      <c r="B198" s="16"/>
      <c r="C198" s="16"/>
      <c r="D198" s="16"/>
    </row>
    <row r="199" spans="1:9" ht="15.75" x14ac:dyDescent="0.25">
      <c r="A199" s="18" t="s">
        <v>36</v>
      </c>
      <c r="B199" s="4">
        <f>4</f>
        <v>4</v>
      </c>
      <c r="C199" s="4">
        <v>4200</v>
      </c>
      <c r="D199" s="4">
        <f>+B199*C199</f>
        <v>16800</v>
      </c>
    </row>
    <row r="200" spans="1:9" ht="15.75" x14ac:dyDescent="0.25">
      <c r="A200" s="18" t="s">
        <v>37</v>
      </c>
      <c r="B200" s="4">
        <f>3</f>
        <v>3</v>
      </c>
      <c r="C200" s="4">
        <v>4200</v>
      </c>
      <c r="D200" s="4">
        <f t="shared" ref="D200:D210" si="11">+B200*C200</f>
        <v>12600</v>
      </c>
    </row>
    <row r="201" spans="1:9" ht="15.75" x14ac:dyDescent="0.25">
      <c r="A201" s="18" t="s">
        <v>38</v>
      </c>
      <c r="B201" s="4">
        <v>0</v>
      </c>
      <c r="C201" s="4">
        <v>4500</v>
      </c>
      <c r="D201" s="4">
        <f t="shared" si="11"/>
        <v>0</v>
      </c>
    </row>
    <row r="202" spans="1:9" ht="15.75" x14ac:dyDescent="0.25">
      <c r="A202" s="18" t="s">
        <v>39</v>
      </c>
      <c r="B202" s="4">
        <f>5</f>
        <v>5</v>
      </c>
      <c r="C202" s="4">
        <v>5000</v>
      </c>
      <c r="D202" s="4">
        <f t="shared" si="11"/>
        <v>25000</v>
      </c>
    </row>
    <row r="203" spans="1:9" ht="15.75" x14ac:dyDescent="0.25">
      <c r="A203" s="18" t="s">
        <v>40</v>
      </c>
      <c r="B203" s="4">
        <v>0</v>
      </c>
      <c r="C203" s="4"/>
      <c r="D203" s="4">
        <f t="shared" si="11"/>
        <v>0</v>
      </c>
    </row>
    <row r="204" spans="1:9" ht="15.75" x14ac:dyDescent="0.25">
      <c r="A204" s="18" t="s">
        <v>24</v>
      </c>
      <c r="B204" s="4">
        <v>0</v>
      </c>
      <c r="C204" s="4">
        <v>7000</v>
      </c>
      <c r="D204" s="4">
        <f t="shared" si="11"/>
        <v>0</v>
      </c>
    </row>
    <row r="205" spans="1:9" ht="15.75" x14ac:dyDescent="0.25">
      <c r="A205" s="18" t="s">
        <v>49</v>
      </c>
      <c r="B205" s="4">
        <f>10</f>
        <v>10</v>
      </c>
      <c r="C205" s="4">
        <v>6000</v>
      </c>
      <c r="D205" s="4">
        <f t="shared" si="11"/>
        <v>60000</v>
      </c>
    </row>
    <row r="206" spans="1:9" ht="15.75" x14ac:dyDescent="0.25">
      <c r="A206" s="18" t="s">
        <v>41</v>
      </c>
      <c r="B206" s="4">
        <v>0</v>
      </c>
      <c r="C206" s="4"/>
      <c r="D206" s="4">
        <f t="shared" si="11"/>
        <v>0</v>
      </c>
    </row>
    <row r="207" spans="1:9" ht="15.75" x14ac:dyDescent="0.25">
      <c r="A207" s="18" t="s">
        <v>25</v>
      </c>
      <c r="B207" s="4">
        <v>0</v>
      </c>
      <c r="C207" s="4">
        <v>5000</v>
      </c>
      <c r="D207" s="4">
        <f t="shared" si="11"/>
        <v>0</v>
      </c>
    </row>
    <row r="208" spans="1:9" ht="15.75" x14ac:dyDescent="0.25">
      <c r="A208" s="18" t="s">
        <v>42</v>
      </c>
      <c r="B208" s="4">
        <f>1</f>
        <v>1</v>
      </c>
      <c r="C208" s="4">
        <v>2000</v>
      </c>
      <c r="D208" s="4">
        <f t="shared" si="11"/>
        <v>2000</v>
      </c>
    </row>
    <row r="209" spans="1:4" ht="15.75" x14ac:dyDescent="0.25">
      <c r="A209" s="18" t="s">
        <v>43</v>
      </c>
      <c r="B209" s="4">
        <v>0</v>
      </c>
      <c r="C209" s="4">
        <v>3000</v>
      </c>
      <c r="D209" s="4">
        <f t="shared" si="11"/>
        <v>0</v>
      </c>
    </row>
    <row r="210" spans="1:4" ht="15.75" x14ac:dyDescent="0.25">
      <c r="A210" s="18" t="s">
        <v>44</v>
      </c>
      <c r="B210" s="4">
        <v>4</v>
      </c>
      <c r="C210" s="4">
        <v>2300</v>
      </c>
      <c r="D210" s="4">
        <f t="shared" si="11"/>
        <v>9200</v>
      </c>
    </row>
    <row r="211" spans="1:4" ht="15.75" x14ac:dyDescent="0.25">
      <c r="A211" s="18" t="s">
        <v>45</v>
      </c>
      <c r="B211" s="4">
        <v>2</v>
      </c>
      <c r="C211" s="4">
        <v>1200</v>
      </c>
      <c r="D211" s="4">
        <f>+B211*C211</f>
        <v>2400</v>
      </c>
    </row>
    <row r="212" spans="1:4" ht="15.75" x14ac:dyDescent="0.25">
      <c r="A212" s="18" t="s">
        <v>46</v>
      </c>
      <c r="B212" s="4">
        <v>0</v>
      </c>
      <c r="C212" s="4"/>
      <c r="D212" s="4">
        <f t="shared" ref="D212:D218" si="12">+B212*C212</f>
        <v>0</v>
      </c>
    </row>
    <row r="213" spans="1:4" ht="15.75" x14ac:dyDescent="0.25">
      <c r="A213" s="18" t="s">
        <v>53</v>
      </c>
      <c r="B213" s="4">
        <v>2</v>
      </c>
      <c r="C213" s="4">
        <v>500</v>
      </c>
      <c r="D213" s="4">
        <f t="shared" si="12"/>
        <v>1000</v>
      </c>
    </row>
    <row r="214" spans="1:4" ht="15.75" x14ac:dyDescent="0.25">
      <c r="A214" s="18" t="s">
        <v>48</v>
      </c>
      <c r="B214" s="4">
        <f>2+1+2+1</f>
        <v>6</v>
      </c>
      <c r="C214" s="4">
        <v>2500</v>
      </c>
      <c r="D214" s="23">
        <f t="shared" si="12"/>
        <v>15000</v>
      </c>
    </row>
    <row r="215" spans="1:4" ht="15.75" x14ac:dyDescent="0.25">
      <c r="A215" s="18" t="s">
        <v>49</v>
      </c>
      <c r="B215" s="4">
        <v>0</v>
      </c>
      <c r="C215" s="4"/>
      <c r="D215" s="4">
        <f t="shared" si="12"/>
        <v>0</v>
      </c>
    </row>
    <row r="216" spans="1:4" ht="15.75" x14ac:dyDescent="0.25">
      <c r="A216" s="18" t="s">
        <v>50</v>
      </c>
      <c r="B216" s="4">
        <v>0</v>
      </c>
      <c r="C216" s="4"/>
      <c r="D216" s="4">
        <f t="shared" si="12"/>
        <v>0</v>
      </c>
    </row>
    <row r="217" spans="1:4" ht="15.75" x14ac:dyDescent="0.25">
      <c r="A217" s="18" t="s">
        <v>51</v>
      </c>
      <c r="B217" s="4">
        <v>0</v>
      </c>
      <c r="C217" s="4"/>
      <c r="D217" s="4">
        <f t="shared" si="12"/>
        <v>0</v>
      </c>
    </row>
    <row r="218" spans="1:4" ht="15.75" x14ac:dyDescent="0.25">
      <c r="A218" s="18" t="s">
        <v>52</v>
      </c>
      <c r="B218" s="4">
        <v>0</v>
      </c>
      <c r="C218" s="4"/>
      <c r="D218" s="4">
        <f t="shared" si="12"/>
        <v>0</v>
      </c>
    </row>
    <row r="219" spans="1:4" ht="15.75" x14ac:dyDescent="0.25">
      <c r="A219" s="17" t="s">
        <v>0</v>
      </c>
      <c r="B219" s="4"/>
      <c r="C219" s="4"/>
      <c r="D219" s="4">
        <f>+SUM(D199:D218)</f>
        <v>144000</v>
      </c>
    </row>
    <row r="220" spans="1:4" ht="15.75" x14ac:dyDescent="0.25">
      <c r="A220" s="18" t="s">
        <v>21</v>
      </c>
      <c r="B220" s="4"/>
      <c r="C220" s="4"/>
      <c r="D220" s="4">
        <v>114700</v>
      </c>
    </row>
    <row r="221" spans="1:4" ht="15.75" x14ac:dyDescent="0.25">
      <c r="A221" s="17" t="s">
        <v>22</v>
      </c>
      <c r="B221" s="4"/>
      <c r="C221" s="4"/>
      <c r="D221" s="4">
        <f>+D219-D220</f>
        <v>29300</v>
      </c>
    </row>
    <row r="222" spans="1:4" ht="15.75" x14ac:dyDescent="0.25">
      <c r="A222" s="16">
        <v>42778</v>
      </c>
      <c r="B222" s="16"/>
      <c r="C222" s="16"/>
      <c r="D222" s="16"/>
    </row>
    <row r="223" spans="1:4" ht="15.75" x14ac:dyDescent="0.25">
      <c r="A223" s="18" t="s">
        <v>36</v>
      </c>
      <c r="B223" s="4">
        <f>3.5+3</f>
        <v>6.5</v>
      </c>
      <c r="C223" s="4">
        <v>4200</v>
      </c>
      <c r="D223" s="4">
        <f>+B223*C223</f>
        <v>27300</v>
      </c>
    </row>
    <row r="224" spans="1:4" ht="15.75" x14ac:dyDescent="0.25">
      <c r="A224" s="18" t="s">
        <v>37</v>
      </c>
      <c r="B224" s="4">
        <f>1</f>
        <v>1</v>
      </c>
      <c r="C224" s="4">
        <v>4200</v>
      </c>
      <c r="D224" s="4">
        <f t="shared" ref="D224:D234" si="13">+B224*C224</f>
        <v>4200</v>
      </c>
    </row>
    <row r="225" spans="1:4" ht="15.75" x14ac:dyDescent="0.25">
      <c r="A225" s="18" t="s">
        <v>38</v>
      </c>
      <c r="B225" s="4">
        <v>0</v>
      </c>
      <c r="C225" s="4">
        <v>4500</v>
      </c>
      <c r="D225" s="4">
        <f t="shared" si="13"/>
        <v>0</v>
      </c>
    </row>
    <row r="226" spans="1:4" ht="15.75" x14ac:dyDescent="0.25">
      <c r="A226" s="18" t="s">
        <v>39</v>
      </c>
      <c r="B226" s="4">
        <v>0</v>
      </c>
      <c r="C226" s="4">
        <v>5000</v>
      </c>
      <c r="D226" s="4">
        <f t="shared" si="13"/>
        <v>0</v>
      </c>
    </row>
    <row r="227" spans="1:4" ht="15.75" x14ac:dyDescent="0.25">
      <c r="A227" s="18" t="s">
        <v>40</v>
      </c>
      <c r="B227" s="4">
        <v>0</v>
      </c>
      <c r="C227" s="4"/>
      <c r="D227" s="4">
        <f t="shared" si="13"/>
        <v>0</v>
      </c>
    </row>
    <row r="228" spans="1:4" ht="15.75" x14ac:dyDescent="0.25">
      <c r="A228" s="18" t="s">
        <v>24</v>
      </c>
      <c r="B228" s="4">
        <v>0</v>
      </c>
      <c r="C228" s="4">
        <v>7000</v>
      </c>
      <c r="D228" s="4">
        <f t="shared" si="13"/>
        <v>0</v>
      </c>
    </row>
    <row r="229" spans="1:4" ht="15.75" x14ac:dyDescent="0.25">
      <c r="A229" s="18" t="s">
        <v>23</v>
      </c>
      <c r="B229" s="4">
        <v>0.5</v>
      </c>
      <c r="C229" s="4">
        <v>5500</v>
      </c>
      <c r="D229" s="4">
        <f t="shared" si="13"/>
        <v>2750</v>
      </c>
    </row>
    <row r="230" spans="1:4" ht="15.75" x14ac:dyDescent="0.25">
      <c r="A230" s="18" t="s">
        <v>41</v>
      </c>
      <c r="B230" s="4">
        <v>0</v>
      </c>
      <c r="C230" s="4"/>
      <c r="D230" s="4">
        <f t="shared" si="13"/>
        <v>0</v>
      </c>
    </row>
    <row r="231" spans="1:4" ht="15.75" x14ac:dyDescent="0.25">
      <c r="A231" s="18" t="s">
        <v>25</v>
      </c>
      <c r="B231" s="4">
        <v>1</v>
      </c>
      <c r="C231" s="4">
        <v>5000</v>
      </c>
      <c r="D231" s="4">
        <f t="shared" si="13"/>
        <v>5000</v>
      </c>
    </row>
    <row r="232" spans="1:4" ht="15.75" x14ac:dyDescent="0.25">
      <c r="A232" s="18" t="s">
        <v>42</v>
      </c>
      <c r="B232" s="4">
        <v>0</v>
      </c>
      <c r="C232" s="4"/>
      <c r="D232" s="4">
        <f t="shared" si="13"/>
        <v>0</v>
      </c>
    </row>
    <row r="233" spans="1:4" ht="15.75" x14ac:dyDescent="0.25">
      <c r="A233" s="18" t="s">
        <v>43</v>
      </c>
      <c r="B233" s="4">
        <v>0</v>
      </c>
      <c r="C233" s="4">
        <v>3000</v>
      </c>
      <c r="D233" s="4">
        <f t="shared" si="13"/>
        <v>0</v>
      </c>
    </row>
    <row r="234" spans="1:4" ht="15.75" x14ac:dyDescent="0.25">
      <c r="A234" s="18" t="s">
        <v>44</v>
      </c>
      <c r="B234" s="4">
        <v>1</v>
      </c>
      <c r="C234" s="4">
        <v>2300</v>
      </c>
      <c r="D234" s="4">
        <f t="shared" si="13"/>
        <v>2300</v>
      </c>
    </row>
    <row r="235" spans="1:4" ht="15.75" x14ac:dyDescent="0.25">
      <c r="A235" s="18" t="s">
        <v>45</v>
      </c>
      <c r="B235" s="4">
        <v>0</v>
      </c>
      <c r="C235" s="4">
        <v>1200</v>
      </c>
      <c r="D235" s="4">
        <f>+B235*C235</f>
        <v>0</v>
      </c>
    </row>
    <row r="236" spans="1:4" ht="15.75" x14ac:dyDescent="0.25">
      <c r="A236" s="18" t="s">
        <v>46</v>
      </c>
      <c r="B236" s="4">
        <v>0</v>
      </c>
      <c r="C236" s="4"/>
      <c r="D236" s="4">
        <f t="shared" ref="D236:D242" si="14">+B236*C236</f>
        <v>0</v>
      </c>
    </row>
    <row r="237" spans="1:4" ht="15.75" x14ac:dyDescent="0.25">
      <c r="A237" s="18" t="s">
        <v>53</v>
      </c>
      <c r="B237" s="4">
        <v>0</v>
      </c>
      <c r="C237" s="4"/>
      <c r="D237" s="4">
        <f t="shared" si="14"/>
        <v>0</v>
      </c>
    </row>
    <row r="238" spans="1:4" ht="15.75" x14ac:dyDescent="0.25">
      <c r="A238" s="18" t="s">
        <v>48</v>
      </c>
      <c r="B238" s="4">
        <f>1</f>
        <v>1</v>
      </c>
      <c r="C238" s="4">
        <v>2500</v>
      </c>
      <c r="D238" s="23">
        <f t="shared" si="14"/>
        <v>2500</v>
      </c>
    </row>
    <row r="239" spans="1:4" ht="15.75" x14ac:dyDescent="0.25">
      <c r="A239" s="18" t="s">
        <v>49</v>
      </c>
      <c r="B239" s="4">
        <v>0</v>
      </c>
      <c r="C239" s="4"/>
      <c r="D239" s="4">
        <f t="shared" si="14"/>
        <v>0</v>
      </c>
    </row>
    <row r="240" spans="1:4" ht="15.75" x14ac:dyDescent="0.25">
      <c r="A240" s="18" t="s">
        <v>50</v>
      </c>
      <c r="B240" s="4">
        <v>0</v>
      </c>
      <c r="C240" s="4"/>
      <c r="D240" s="4">
        <f t="shared" si="14"/>
        <v>0</v>
      </c>
    </row>
    <row r="241" spans="1:4" ht="15.75" x14ac:dyDescent="0.25">
      <c r="A241" s="18" t="s">
        <v>51</v>
      </c>
      <c r="B241" s="4">
        <v>0</v>
      </c>
      <c r="C241" s="4"/>
      <c r="D241" s="4">
        <f t="shared" si="14"/>
        <v>0</v>
      </c>
    </row>
    <row r="242" spans="1:4" ht="15.75" x14ac:dyDescent="0.25">
      <c r="A242" s="18" t="s">
        <v>52</v>
      </c>
      <c r="B242" s="4">
        <v>0</v>
      </c>
      <c r="C242" s="4"/>
      <c r="D242" s="4">
        <f t="shared" si="14"/>
        <v>0</v>
      </c>
    </row>
    <row r="243" spans="1:4" ht="15.75" x14ac:dyDescent="0.25">
      <c r="A243" s="17" t="s">
        <v>0</v>
      </c>
      <c r="B243" s="4"/>
      <c r="C243" s="4"/>
      <c r="D243" s="4">
        <f>+SUM(D223:D242)</f>
        <v>44050</v>
      </c>
    </row>
    <row r="244" spans="1:4" ht="15.75" x14ac:dyDescent="0.25">
      <c r="A244" s="18" t="s">
        <v>21</v>
      </c>
      <c r="B244" s="4"/>
      <c r="C244" s="4"/>
      <c r="D244" s="4">
        <v>1200</v>
      </c>
    </row>
    <row r="245" spans="1:4" ht="15.75" x14ac:dyDescent="0.25">
      <c r="A245" s="17" t="s">
        <v>22</v>
      </c>
      <c r="B245" s="4"/>
      <c r="C245" s="4"/>
      <c r="D245" s="4">
        <f>+D243-D244</f>
        <v>42850</v>
      </c>
    </row>
    <row r="246" spans="1:4" ht="15.75" x14ac:dyDescent="0.25">
      <c r="A246" s="16">
        <v>42779</v>
      </c>
      <c r="B246" s="16"/>
      <c r="C246" s="16"/>
      <c r="D246" s="16"/>
    </row>
    <row r="247" spans="1:4" ht="15.75" x14ac:dyDescent="0.25">
      <c r="A247" s="18" t="s">
        <v>36</v>
      </c>
      <c r="B247" s="4">
        <f>3+1.5</f>
        <v>4.5</v>
      </c>
      <c r="C247" s="4">
        <v>4200</v>
      </c>
      <c r="D247" s="4">
        <f>+B247*C247</f>
        <v>18900</v>
      </c>
    </row>
    <row r="248" spans="1:4" ht="15.75" x14ac:dyDescent="0.25">
      <c r="A248" s="18" t="s">
        <v>37</v>
      </c>
      <c r="B248" s="4">
        <v>4</v>
      </c>
      <c r="C248" s="4">
        <v>4200</v>
      </c>
      <c r="D248" s="4">
        <f t="shared" ref="D248:D258" si="15">+B248*C248</f>
        <v>16800</v>
      </c>
    </row>
    <row r="249" spans="1:4" ht="15.75" x14ac:dyDescent="0.25">
      <c r="A249" s="18" t="s">
        <v>38</v>
      </c>
      <c r="B249" s="4">
        <v>0</v>
      </c>
      <c r="C249" s="4">
        <v>4500</v>
      </c>
      <c r="D249" s="4">
        <f t="shared" si="15"/>
        <v>0</v>
      </c>
    </row>
    <row r="250" spans="1:4" ht="15.75" x14ac:dyDescent="0.25">
      <c r="A250" s="18" t="s">
        <v>39</v>
      </c>
      <c r="B250" s="4">
        <v>0</v>
      </c>
      <c r="C250" s="4">
        <v>5000</v>
      </c>
      <c r="D250" s="4">
        <f t="shared" si="15"/>
        <v>0</v>
      </c>
    </row>
    <row r="251" spans="1:4" ht="15.75" x14ac:dyDescent="0.25">
      <c r="A251" s="18" t="s">
        <v>40</v>
      </c>
      <c r="B251" s="4">
        <v>0</v>
      </c>
      <c r="C251" s="4"/>
      <c r="D251" s="4">
        <f t="shared" si="15"/>
        <v>0</v>
      </c>
    </row>
    <row r="252" spans="1:4" ht="15.75" x14ac:dyDescent="0.25">
      <c r="A252" s="18" t="s">
        <v>24</v>
      </c>
      <c r="B252" s="4">
        <v>0</v>
      </c>
      <c r="C252" s="4">
        <v>7000</v>
      </c>
      <c r="D252" s="4">
        <f t="shared" si="15"/>
        <v>0</v>
      </c>
    </row>
    <row r="253" spans="1:4" ht="15.75" x14ac:dyDescent="0.25">
      <c r="A253" s="18" t="s">
        <v>23</v>
      </c>
      <c r="B253" s="4"/>
      <c r="C253" s="4">
        <v>5500</v>
      </c>
      <c r="D253" s="4">
        <f t="shared" si="15"/>
        <v>0</v>
      </c>
    </row>
    <row r="254" spans="1:4" ht="15.75" x14ac:dyDescent="0.25">
      <c r="A254" s="18" t="s">
        <v>41</v>
      </c>
      <c r="B254" s="4">
        <v>0</v>
      </c>
      <c r="C254" s="4"/>
      <c r="D254" s="4">
        <f t="shared" si="15"/>
        <v>0</v>
      </c>
    </row>
    <row r="255" spans="1:4" ht="15.75" x14ac:dyDescent="0.25">
      <c r="A255" s="18" t="s">
        <v>25</v>
      </c>
      <c r="B255" s="4">
        <v>0</v>
      </c>
      <c r="C255" s="4">
        <v>5000</v>
      </c>
      <c r="D255" s="4">
        <f t="shared" si="15"/>
        <v>0</v>
      </c>
    </row>
    <row r="256" spans="1:4" ht="15.75" x14ac:dyDescent="0.25">
      <c r="A256" s="18" t="s">
        <v>42</v>
      </c>
      <c r="B256" s="4">
        <v>1</v>
      </c>
      <c r="C256" s="4">
        <v>2000</v>
      </c>
      <c r="D256" s="4">
        <f t="shared" si="15"/>
        <v>2000</v>
      </c>
    </row>
    <row r="257" spans="1:4" ht="15.75" x14ac:dyDescent="0.25">
      <c r="A257" s="18" t="s">
        <v>43</v>
      </c>
      <c r="B257" s="4">
        <v>0</v>
      </c>
      <c r="C257" s="4">
        <v>3000</v>
      </c>
      <c r="D257" s="4">
        <f t="shared" si="15"/>
        <v>0</v>
      </c>
    </row>
    <row r="258" spans="1:4" ht="15.75" x14ac:dyDescent="0.25">
      <c r="A258" s="18" t="s">
        <v>44</v>
      </c>
      <c r="B258" s="4">
        <v>3</v>
      </c>
      <c r="C258" s="4">
        <v>2300</v>
      </c>
      <c r="D258" s="4">
        <f t="shared" si="15"/>
        <v>6900</v>
      </c>
    </row>
    <row r="259" spans="1:4" ht="15.75" x14ac:dyDescent="0.25">
      <c r="A259" s="18" t="s">
        <v>45</v>
      </c>
      <c r="B259" s="4">
        <v>2</v>
      </c>
      <c r="C259" s="4">
        <v>1200</v>
      </c>
      <c r="D259" s="4">
        <f>+B259*C259</f>
        <v>2400</v>
      </c>
    </row>
    <row r="260" spans="1:4" ht="15.75" x14ac:dyDescent="0.25">
      <c r="A260" s="18" t="s">
        <v>46</v>
      </c>
      <c r="B260" s="4">
        <v>0</v>
      </c>
      <c r="C260" s="4"/>
      <c r="D260" s="4">
        <f t="shared" ref="D260:D266" si="16">+B260*C260</f>
        <v>0</v>
      </c>
    </row>
    <row r="261" spans="1:4" ht="15.75" x14ac:dyDescent="0.25">
      <c r="A261" s="18" t="s">
        <v>53</v>
      </c>
      <c r="B261" s="4">
        <v>3</v>
      </c>
      <c r="C261" s="4">
        <v>500</v>
      </c>
      <c r="D261" s="4">
        <f t="shared" si="16"/>
        <v>1500</v>
      </c>
    </row>
    <row r="262" spans="1:4" ht="15.75" x14ac:dyDescent="0.25">
      <c r="A262" s="18" t="s">
        <v>48</v>
      </c>
      <c r="B262" s="4">
        <f>1+1+2+1</f>
        <v>5</v>
      </c>
      <c r="C262" s="4">
        <v>2500</v>
      </c>
      <c r="D262" s="23">
        <f t="shared" si="16"/>
        <v>12500</v>
      </c>
    </row>
    <row r="263" spans="1:4" ht="15.75" x14ac:dyDescent="0.25">
      <c r="A263" s="18" t="s">
        <v>54</v>
      </c>
      <c r="B263" s="4">
        <v>1</v>
      </c>
      <c r="C263" s="4">
        <v>15000</v>
      </c>
      <c r="D263" s="4">
        <f t="shared" si="16"/>
        <v>15000</v>
      </c>
    </row>
    <row r="264" spans="1:4" ht="15.75" x14ac:dyDescent="0.25">
      <c r="A264" s="18" t="s">
        <v>50</v>
      </c>
      <c r="B264" s="4">
        <v>0</v>
      </c>
      <c r="C264" s="4"/>
      <c r="D264" s="4">
        <f t="shared" si="16"/>
        <v>0</v>
      </c>
    </row>
    <row r="265" spans="1:4" ht="15.75" x14ac:dyDescent="0.25">
      <c r="A265" s="18" t="s">
        <v>51</v>
      </c>
      <c r="B265" s="4">
        <v>0</v>
      </c>
      <c r="C265" s="4"/>
      <c r="D265" s="4">
        <f t="shared" si="16"/>
        <v>0</v>
      </c>
    </row>
    <row r="266" spans="1:4" ht="15.75" x14ac:dyDescent="0.25">
      <c r="A266" s="18" t="s">
        <v>52</v>
      </c>
      <c r="B266" s="4">
        <v>0</v>
      </c>
      <c r="C266" s="4"/>
      <c r="D266" s="4">
        <f t="shared" si="16"/>
        <v>0</v>
      </c>
    </row>
    <row r="267" spans="1:4" ht="15.75" x14ac:dyDescent="0.25">
      <c r="A267" s="17" t="s">
        <v>0</v>
      </c>
      <c r="B267" s="4"/>
      <c r="C267" s="4"/>
      <c r="D267" s="4">
        <f>+SUM(D247:D266)</f>
        <v>76000</v>
      </c>
    </row>
    <row r="268" spans="1:4" ht="15.75" x14ac:dyDescent="0.25">
      <c r="A268" s="18" t="s">
        <v>21</v>
      </c>
      <c r="B268" s="4"/>
      <c r="C268" s="4"/>
      <c r="D268" s="4">
        <v>4400</v>
      </c>
    </row>
    <row r="269" spans="1:4" ht="15.75" x14ac:dyDescent="0.25">
      <c r="A269" s="17" t="s">
        <v>22</v>
      </c>
      <c r="B269" s="4"/>
      <c r="C269" s="4"/>
      <c r="D269" s="4">
        <f>+D267-D268</f>
        <v>71600</v>
      </c>
    </row>
    <row r="270" spans="1:4" ht="15.75" x14ac:dyDescent="0.25">
      <c r="A270" s="16">
        <v>42780</v>
      </c>
      <c r="B270" s="16"/>
      <c r="C270" s="16"/>
      <c r="D270" s="16"/>
    </row>
    <row r="271" spans="1:4" ht="15.75" x14ac:dyDescent="0.25">
      <c r="A271" s="18" t="s">
        <v>36</v>
      </c>
      <c r="B271" s="4">
        <v>17</v>
      </c>
      <c r="C271" s="4">
        <v>4200</v>
      </c>
      <c r="D271" s="4">
        <f>+B271*C271</f>
        <v>71400</v>
      </c>
    </row>
    <row r="272" spans="1:4" ht="15.75" x14ac:dyDescent="0.25">
      <c r="A272" s="18" t="s">
        <v>37</v>
      </c>
      <c r="B272" s="4">
        <v>5</v>
      </c>
      <c r="C272" s="4">
        <v>4200</v>
      </c>
      <c r="D272" s="4">
        <f t="shared" ref="D272:D282" si="17">+B272*C272</f>
        <v>21000</v>
      </c>
    </row>
    <row r="273" spans="1:4" ht="15.75" x14ac:dyDescent="0.25">
      <c r="A273" s="18" t="s">
        <v>38</v>
      </c>
      <c r="B273" s="4">
        <v>0</v>
      </c>
      <c r="C273" s="4">
        <v>4500</v>
      </c>
      <c r="D273" s="4">
        <f t="shared" si="17"/>
        <v>0</v>
      </c>
    </row>
    <row r="274" spans="1:4" ht="15.75" x14ac:dyDescent="0.25">
      <c r="A274" s="18" t="s">
        <v>39</v>
      </c>
      <c r="B274" s="4">
        <v>8</v>
      </c>
      <c r="C274" s="4">
        <v>5000</v>
      </c>
      <c r="D274" s="4">
        <f t="shared" si="17"/>
        <v>40000</v>
      </c>
    </row>
    <row r="275" spans="1:4" ht="15.75" x14ac:dyDescent="0.25">
      <c r="A275" s="18" t="s">
        <v>40</v>
      </c>
      <c r="B275" s="4">
        <v>0</v>
      </c>
      <c r="C275" s="4"/>
      <c r="D275" s="4">
        <f t="shared" si="17"/>
        <v>0</v>
      </c>
    </row>
    <row r="276" spans="1:4" ht="15.75" x14ac:dyDescent="0.25">
      <c r="A276" s="18" t="s">
        <v>24</v>
      </c>
      <c r="B276" s="4">
        <v>1.5</v>
      </c>
      <c r="C276" s="4">
        <v>7000</v>
      </c>
      <c r="D276" s="4">
        <f t="shared" si="17"/>
        <v>10500</v>
      </c>
    </row>
    <row r="277" spans="1:4" ht="15.75" x14ac:dyDescent="0.25">
      <c r="A277" s="18" t="s">
        <v>23</v>
      </c>
      <c r="B277" s="4">
        <v>0</v>
      </c>
      <c r="C277" s="4">
        <v>5500</v>
      </c>
      <c r="D277" s="4">
        <f t="shared" si="17"/>
        <v>0</v>
      </c>
    </row>
    <row r="278" spans="1:4" ht="15.75" hidden="1" x14ac:dyDescent="0.25">
      <c r="A278" s="18" t="s">
        <v>41</v>
      </c>
      <c r="B278" s="4">
        <v>0</v>
      </c>
      <c r="C278" s="4"/>
      <c r="D278" s="4">
        <f t="shared" si="17"/>
        <v>0</v>
      </c>
    </row>
    <row r="279" spans="1:4" ht="15.75" x14ac:dyDescent="0.25">
      <c r="A279" s="18" t="s">
        <v>25</v>
      </c>
      <c r="B279" s="4">
        <v>0</v>
      </c>
      <c r="C279" s="4">
        <v>5000</v>
      </c>
      <c r="D279" s="4">
        <f t="shared" si="17"/>
        <v>0</v>
      </c>
    </row>
    <row r="280" spans="1:4" ht="15.75" x14ac:dyDescent="0.25">
      <c r="A280" s="18" t="s">
        <v>42</v>
      </c>
      <c r="B280" s="4">
        <v>1</v>
      </c>
      <c r="C280" s="4">
        <v>2000</v>
      </c>
      <c r="D280" s="4">
        <f t="shared" si="17"/>
        <v>2000</v>
      </c>
    </row>
    <row r="281" spans="1:4" ht="15.75" x14ac:dyDescent="0.25">
      <c r="A281" s="18" t="s">
        <v>43</v>
      </c>
      <c r="B281" s="4">
        <v>1</v>
      </c>
      <c r="C281" s="4">
        <v>3000</v>
      </c>
      <c r="D281" s="4">
        <f t="shared" si="17"/>
        <v>3000</v>
      </c>
    </row>
    <row r="282" spans="1:4" ht="15.75" x14ac:dyDescent="0.25">
      <c r="A282" s="18" t="s">
        <v>44</v>
      </c>
      <c r="B282" s="4">
        <v>3</v>
      </c>
      <c r="C282" s="4">
        <v>2300</v>
      </c>
      <c r="D282" s="4">
        <f t="shared" si="17"/>
        <v>6900</v>
      </c>
    </row>
    <row r="283" spans="1:4" ht="15.75" x14ac:dyDescent="0.25">
      <c r="A283" s="18" t="s">
        <v>45</v>
      </c>
      <c r="B283" s="4">
        <v>2</v>
      </c>
      <c r="C283" s="4">
        <v>1200</v>
      </c>
      <c r="D283" s="4">
        <f>+B283*C283</f>
        <v>2400</v>
      </c>
    </row>
    <row r="284" spans="1:4" ht="15.75" x14ac:dyDescent="0.25">
      <c r="A284" s="18" t="s">
        <v>52</v>
      </c>
      <c r="B284" s="4">
        <v>4</v>
      </c>
      <c r="C284" s="4">
        <v>35500</v>
      </c>
      <c r="D284" s="4">
        <f t="shared" ref="D284:D290" si="18">+B284*C284</f>
        <v>142000</v>
      </c>
    </row>
    <row r="285" spans="1:4" ht="15.75" x14ac:dyDescent="0.25">
      <c r="A285" s="18" t="s">
        <v>47</v>
      </c>
      <c r="B285" s="4">
        <v>0</v>
      </c>
      <c r="C285" s="4"/>
      <c r="D285" s="4">
        <f t="shared" si="18"/>
        <v>0</v>
      </c>
    </row>
    <row r="286" spans="1:4" ht="15.75" x14ac:dyDescent="0.25">
      <c r="A286" s="18" t="s">
        <v>48</v>
      </c>
      <c r="B286" s="4">
        <v>7</v>
      </c>
      <c r="C286" s="4">
        <v>2500</v>
      </c>
      <c r="D286" s="23">
        <f t="shared" si="18"/>
        <v>17500</v>
      </c>
    </row>
    <row r="287" spans="1:4" ht="15.75" hidden="1" x14ac:dyDescent="0.25">
      <c r="A287" s="18" t="s">
        <v>49</v>
      </c>
      <c r="B287" s="4">
        <v>0</v>
      </c>
      <c r="C287" s="4"/>
      <c r="D287" s="4">
        <f t="shared" si="18"/>
        <v>0</v>
      </c>
    </row>
    <row r="288" spans="1:4" ht="15.75" hidden="1" x14ac:dyDescent="0.25">
      <c r="A288" s="18" t="s">
        <v>50</v>
      </c>
      <c r="B288" s="4">
        <v>0</v>
      </c>
      <c r="C288" s="4"/>
      <c r="D288" s="4">
        <f t="shared" si="18"/>
        <v>0</v>
      </c>
    </row>
    <row r="289" spans="1:4" ht="15.75" hidden="1" x14ac:dyDescent="0.25">
      <c r="A289" s="18" t="s">
        <v>51</v>
      </c>
      <c r="B289" s="4">
        <v>0</v>
      </c>
      <c r="C289" s="4"/>
      <c r="D289" s="4">
        <f t="shared" si="18"/>
        <v>0</v>
      </c>
    </row>
    <row r="290" spans="1:4" ht="15.75" hidden="1" x14ac:dyDescent="0.25">
      <c r="A290" s="18" t="s">
        <v>52</v>
      </c>
      <c r="B290" s="4">
        <v>0</v>
      </c>
      <c r="C290" s="4"/>
      <c r="D290" s="4">
        <f t="shared" si="18"/>
        <v>0</v>
      </c>
    </row>
    <row r="291" spans="1:4" ht="15.75" x14ac:dyDescent="0.25">
      <c r="A291" s="17" t="s">
        <v>0</v>
      </c>
      <c r="B291" s="4"/>
      <c r="C291" s="4"/>
      <c r="D291" s="4">
        <f>SUM(D271:D290)</f>
        <v>316700</v>
      </c>
    </row>
    <row r="292" spans="1:4" ht="15.75" x14ac:dyDescent="0.25">
      <c r="A292" s="26" t="s">
        <v>55</v>
      </c>
      <c r="B292" s="4">
        <v>1</v>
      </c>
      <c r="C292" s="4">
        <v>98000</v>
      </c>
      <c r="D292" s="4">
        <f>+B292*C292</f>
        <v>98000</v>
      </c>
    </row>
    <row r="293" spans="1:4" ht="15.75" x14ac:dyDescent="0.25">
      <c r="A293" s="18" t="s">
        <v>21</v>
      </c>
      <c r="B293" s="4"/>
      <c r="C293" s="4"/>
      <c r="D293" s="4">
        <v>28800</v>
      </c>
    </row>
    <row r="294" spans="1:4" ht="15.75" x14ac:dyDescent="0.25">
      <c r="A294" s="17" t="s">
        <v>22</v>
      </c>
      <c r="D294" s="4">
        <f>D291+D292-D293</f>
        <v>385900</v>
      </c>
    </row>
  </sheetData>
  <mergeCells count="13">
    <mergeCell ref="A198:D198"/>
    <mergeCell ref="A222:D222"/>
    <mergeCell ref="A246:D246"/>
    <mergeCell ref="A270:D270"/>
    <mergeCell ref="A150:D150"/>
    <mergeCell ref="A50:D50"/>
    <mergeCell ref="A74:D74"/>
    <mergeCell ref="A102:D102"/>
    <mergeCell ref="A126:D126"/>
    <mergeCell ref="A174:D174"/>
    <mergeCell ref="A26:D26"/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STOCK </vt:lpstr>
      <vt:lpstr>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X-C</dc:creator>
  <cp:lastModifiedBy>AUTO SAFE</cp:lastModifiedBy>
  <cp:lastPrinted>2016-10-03T15:54:07Z</cp:lastPrinted>
  <dcterms:created xsi:type="dcterms:W3CDTF">2016-09-17T09:11:43Z</dcterms:created>
  <dcterms:modified xsi:type="dcterms:W3CDTF">2017-03-28T10:59:15Z</dcterms:modified>
</cp:coreProperties>
</file>