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s IBNU TAIMIYAH\Documents\tpm\"/>
    </mc:Choice>
  </mc:AlternateContent>
  <bookViews>
    <workbookView xWindow="0" yWindow="120" windowWidth="15195" windowHeight="8700" tabRatio="884" activeTab="2"/>
  </bookViews>
  <sheets>
    <sheet name="Latihan 1" sheetId="12" r:id="rId1"/>
    <sheet name="Latihan 2" sheetId="1" r:id="rId2"/>
    <sheet name="Latihan 3" sheetId="4" r:id="rId3"/>
    <sheet name="Latihan 9" sheetId="2" state="hidden" r:id="rId4"/>
    <sheet name="Latihan 4" sheetId="13" r:id="rId5"/>
    <sheet name="Latihan 5" sheetId="14" state="hidden" r:id="rId6"/>
  </sheets>
  <definedNames>
    <definedName name="_xlnm._FilterDatabase" localSheetId="5" hidden="1">'Latihan 5'!#REF!</definedName>
  </definedNames>
  <calcPr calcId="152511"/>
</workbook>
</file>

<file path=xl/calcChain.xml><?xml version="1.0" encoding="utf-8"?>
<calcChain xmlns="http://schemas.openxmlformats.org/spreadsheetml/2006/main">
  <c r="L17" i="4" l="1"/>
  <c r="L8" i="4"/>
  <c r="L9" i="4"/>
  <c r="L10" i="4"/>
  <c r="L11" i="4"/>
  <c r="L12" i="4"/>
  <c r="L13" i="4"/>
  <c r="L14" i="4"/>
  <c r="L15" i="4"/>
  <c r="L16" i="4"/>
  <c r="L7" i="4"/>
  <c r="K8" i="4"/>
  <c r="K9" i="4"/>
  <c r="K10" i="4"/>
  <c r="K11" i="4"/>
  <c r="K12" i="4"/>
  <c r="K13" i="4"/>
  <c r="K14" i="4"/>
  <c r="K15" i="4"/>
  <c r="K16" i="4"/>
  <c r="K7" i="4"/>
  <c r="J8" i="4"/>
  <c r="J9" i="4"/>
  <c r="J10" i="4"/>
  <c r="J11" i="4"/>
  <c r="J12" i="4"/>
  <c r="J13" i="4"/>
  <c r="J14" i="4"/>
  <c r="J15" i="4"/>
  <c r="J16" i="4"/>
  <c r="J7" i="4"/>
  <c r="I8" i="4"/>
  <c r="I9" i="4"/>
  <c r="I10" i="4"/>
  <c r="I11" i="4"/>
  <c r="I12" i="4"/>
  <c r="I13" i="4"/>
  <c r="I14" i="4"/>
  <c r="I15" i="4"/>
  <c r="I16" i="4"/>
  <c r="I7" i="4"/>
  <c r="E8" i="4"/>
  <c r="E9" i="4"/>
  <c r="E10" i="4"/>
  <c r="E11" i="4"/>
  <c r="E12" i="4"/>
  <c r="E13" i="4"/>
  <c r="E14" i="4"/>
  <c r="E15" i="4"/>
  <c r="E16" i="4"/>
  <c r="E7" i="4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6" i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5" i="12"/>
  <c r="B3" i="13" l="1"/>
</calcChain>
</file>

<file path=xl/sharedStrings.xml><?xml version="1.0" encoding="utf-8"?>
<sst xmlns="http://schemas.openxmlformats.org/spreadsheetml/2006/main" count="329" uniqueCount="168">
  <si>
    <t>Kode</t>
  </si>
  <si>
    <t>Nama</t>
  </si>
  <si>
    <t>Jabatan</t>
  </si>
  <si>
    <t>Status</t>
  </si>
  <si>
    <t>B</t>
  </si>
  <si>
    <t>Akang</t>
  </si>
  <si>
    <t>A</t>
  </si>
  <si>
    <t>Eneng</t>
  </si>
  <si>
    <t>Buyung</t>
  </si>
  <si>
    <t>Upik</t>
  </si>
  <si>
    <t>Abang</t>
  </si>
  <si>
    <t>None</t>
  </si>
  <si>
    <t>Made</t>
  </si>
  <si>
    <t>Ketut</t>
  </si>
  <si>
    <t>JKL</t>
  </si>
  <si>
    <t>Anak</t>
  </si>
  <si>
    <t>Gaji</t>
  </si>
  <si>
    <t xml:space="preserve">Tunjangan </t>
  </si>
  <si>
    <t>Bonus</t>
  </si>
  <si>
    <t>Potongan</t>
  </si>
  <si>
    <t>Pajak</t>
  </si>
  <si>
    <t>Gaji Bersih</t>
  </si>
  <si>
    <t>B1-1M</t>
  </si>
  <si>
    <t>A2-0U</t>
  </si>
  <si>
    <t>C1-0U</t>
  </si>
  <si>
    <t>C2-0M</t>
  </si>
  <si>
    <t>B1-4M</t>
  </si>
  <si>
    <t>C2-1M</t>
  </si>
  <si>
    <t>C2-0U</t>
  </si>
  <si>
    <t>Total Seluruh Gaji Pegawai</t>
  </si>
  <si>
    <t>Dany Danan</t>
  </si>
  <si>
    <t>Endi Hartanto</t>
  </si>
  <si>
    <t>Beni Nandito</t>
  </si>
  <si>
    <t>Teti Markonah</t>
  </si>
  <si>
    <t>Edi Milano</t>
  </si>
  <si>
    <t>Dany Mustika</t>
  </si>
  <si>
    <t>Ade Wandi</t>
  </si>
  <si>
    <t>Dedi Sutendar</t>
  </si>
  <si>
    <t>Andi Teupuguh</t>
  </si>
  <si>
    <t>Toto Sowiryo</t>
  </si>
  <si>
    <t>Kode Status</t>
  </si>
  <si>
    <t>Nama Pegawai</t>
  </si>
  <si>
    <t>No</t>
  </si>
  <si>
    <t>Dul Kadiran</t>
  </si>
  <si>
    <t>Agus Ilhamy</t>
  </si>
  <si>
    <t>AryFauzi</t>
  </si>
  <si>
    <t>Atur Naryo</t>
  </si>
  <si>
    <t>Dana Sudana</t>
  </si>
  <si>
    <t>Eka Liandi</t>
  </si>
  <si>
    <t>Mahmud Rusli</t>
  </si>
  <si>
    <t>Osama ben Otang</t>
  </si>
  <si>
    <t>Riswan Suhardiman</t>
  </si>
  <si>
    <t>Taufik Safalas</t>
  </si>
  <si>
    <t xml:space="preserve">Ujaruddin </t>
  </si>
  <si>
    <t>Yudhi Marga Saputra</t>
  </si>
  <si>
    <t>Zerohuddin Fulniawan</t>
  </si>
  <si>
    <t>Berlian Mawaradi</t>
  </si>
  <si>
    <t>KODE</t>
  </si>
  <si>
    <t>STATUS</t>
  </si>
  <si>
    <t>NAMA</t>
  </si>
  <si>
    <t>GAJI POKOK</t>
  </si>
  <si>
    <t>Diana Citra</t>
  </si>
  <si>
    <t>Zahra Zildan</t>
  </si>
  <si>
    <t>Melanie Soeharti</t>
  </si>
  <si>
    <t>Dahlia Pratiwi</t>
  </si>
  <si>
    <t>Ega Rumingkang</t>
  </si>
  <si>
    <t>Avril Lavigne</t>
  </si>
  <si>
    <t>Alina Prastini</t>
  </si>
  <si>
    <t>DAFTAR PENERIMA BEASISWA</t>
  </si>
  <si>
    <t>DAFTAR STATUS KARYAWAN</t>
  </si>
  <si>
    <t>PT ADA-ADA AJAH</t>
  </si>
  <si>
    <t>DAFTAR TUNGGAKAN SISWA</t>
  </si>
  <si>
    <t>SMP ADUUH LIEURR</t>
  </si>
  <si>
    <t>Umur</t>
  </si>
  <si>
    <t>Tanggal Lahir</t>
  </si>
  <si>
    <t>N</t>
  </si>
  <si>
    <t>Tanggal Sekarang</t>
  </si>
  <si>
    <t>Tunggakan Tahun Lalu</t>
  </si>
  <si>
    <t>Status Yatim</t>
  </si>
  <si>
    <t>Nonyatim</t>
  </si>
  <si>
    <t>Yatim</t>
  </si>
  <si>
    <t>Sisa Tunggakan</t>
  </si>
  <si>
    <t>Divisi</t>
  </si>
  <si>
    <t>Jam Absensi Pegawai</t>
  </si>
  <si>
    <t>Kriteria Absensi Pegawai</t>
  </si>
  <si>
    <t>Jam Masuk</t>
  </si>
  <si>
    <t>Jam Pulang</t>
  </si>
  <si>
    <t>Ket. Datang</t>
  </si>
  <si>
    <t>Ket. Pulang</t>
  </si>
  <si>
    <t>Andree</t>
  </si>
  <si>
    <t>GURU</t>
  </si>
  <si>
    <t>Widuri</t>
  </si>
  <si>
    <t>Samran</t>
  </si>
  <si>
    <t>Akhdan</t>
  </si>
  <si>
    <t>IT</t>
  </si>
  <si>
    <t>Sanu</t>
  </si>
  <si>
    <t>Yani</t>
  </si>
  <si>
    <t>HRD</t>
  </si>
  <si>
    <t>Intan</t>
  </si>
  <si>
    <t>Toni</t>
  </si>
  <si>
    <t>Samsul</t>
  </si>
  <si>
    <t>Rara</t>
  </si>
  <si>
    <t>Kurnia</t>
  </si>
  <si>
    <t>ASISTEN</t>
  </si>
  <si>
    <t>Olig</t>
  </si>
  <si>
    <t>Siswadi</t>
  </si>
  <si>
    <t>OB</t>
  </si>
  <si>
    <t>Imron</t>
  </si>
  <si>
    <t>STAF</t>
  </si>
  <si>
    <t>Ratih</t>
  </si>
  <si>
    <t>Rizal</t>
  </si>
  <si>
    <t>3B</t>
  </si>
  <si>
    <t>Zarin</t>
  </si>
  <si>
    <t>Dedi</t>
  </si>
  <si>
    <t>Rani</t>
  </si>
  <si>
    <t>Samuel</t>
  </si>
  <si>
    <t>Komarudin</t>
  </si>
  <si>
    <t>Tina</t>
  </si>
  <si>
    <t>Rohya</t>
  </si>
  <si>
    <t>3A</t>
  </si>
  <si>
    <t>Satria</t>
  </si>
  <si>
    <t>Mat Sani</t>
  </si>
  <si>
    <t>Catur</t>
  </si>
  <si>
    <t>Anwar</t>
  </si>
  <si>
    <t>Hendra</t>
  </si>
  <si>
    <t>Rokhmat</t>
  </si>
  <si>
    <t>Dewi</t>
  </si>
  <si>
    <t>Rina</t>
  </si>
  <si>
    <t>Hidayat</t>
  </si>
  <si>
    <t>Melinda</t>
  </si>
  <si>
    <t>SATPAM</t>
  </si>
  <si>
    <t>Iwan</t>
  </si>
  <si>
    <t>Subur</t>
  </si>
  <si>
    <t>Wawan</t>
  </si>
  <si>
    <t xml:space="preserve"> Toni</t>
  </si>
  <si>
    <t>Fatih</t>
  </si>
  <si>
    <t>Ningsih</t>
  </si>
  <si>
    <t>Andi</t>
  </si>
  <si>
    <t>Yamin</t>
  </si>
  <si>
    <t>Eri</t>
  </si>
  <si>
    <t>Gustav</t>
  </si>
  <si>
    <t>DAFTAR ABSENSI SMP KAMPOENG HEJO</t>
  </si>
  <si>
    <t>LATIHAN IF AND OR</t>
  </si>
  <si>
    <t>No.</t>
  </si>
  <si>
    <t>Calon Pegawai</t>
  </si>
  <si>
    <t>Pendidikan</t>
  </si>
  <si>
    <t>Usia</t>
  </si>
  <si>
    <t>SMK</t>
  </si>
  <si>
    <t>Arum</t>
  </si>
  <si>
    <t>S1</t>
  </si>
  <si>
    <t>Mala</t>
  </si>
  <si>
    <t>D3</t>
  </si>
  <si>
    <t>Nurma</t>
  </si>
  <si>
    <t>Dian</t>
  </si>
  <si>
    <t>D4</t>
  </si>
  <si>
    <t>Emi</t>
  </si>
  <si>
    <t>Endah</t>
  </si>
  <si>
    <t>Dini</t>
  </si>
  <si>
    <t>Keputusan</t>
  </si>
  <si>
    <t>Fina</t>
  </si>
  <si>
    <t>SMP</t>
  </si>
  <si>
    <t>Mufti</t>
  </si>
  <si>
    <t>Alfi</t>
  </si>
  <si>
    <t>SMU</t>
  </si>
  <si>
    <t>Ratna</t>
  </si>
  <si>
    <t>Bantuan Donatur</t>
  </si>
  <si>
    <t>Beasiswa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</si>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</sst>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Rp&quot;* #,##0_);_(&quot;Rp&quot;* \(#,##0\);_(&quot;Rp&quot;* &quot;-&quot;_);_(@_)"/>
    <numFmt numFmtId="165" formatCode="_(&quot;$&quot;* #,##0_);_(&quot;$&quot;* \(#,##0\);_(&quot;$&quot;* &quot;-&quot;_);_(@_)"/>
    <numFmt numFmtId="166" formatCode="[$-421]dd\ mmmm\ yyyy;@"/>
    <numFmt numFmtId="167" formatCode="h:mm;@"/>
    <numFmt numFmtId="168" formatCode="[$-F800]dddd\,\ mmmm\ dd\,\ yyyy"/>
  </numFmts>
  <fonts count="1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4"/>
      <name val="Anek Latin"/>
    </font>
    <font>
      <b/>
      <sz val="11"/>
      <name val="Anek Latin"/>
    </font>
    <font>
      <sz val="11"/>
      <name val="Anek Latin"/>
    </font>
    <font>
      <b/>
      <sz val="11"/>
      <color indexed="10"/>
      <name val="Anek Latin"/>
    </font>
    <font>
      <sz val="11"/>
      <color theme="0"/>
      <name val="Anek Latin"/>
    </font>
    <font>
      <b/>
      <sz val="16"/>
      <color indexed="10"/>
      <name val="Anek Latin"/>
    </font>
    <font>
      <b/>
      <sz val="16"/>
      <color theme="6" tint="-0.499984740745262"/>
      <name val="Anek Latin"/>
    </font>
    <font>
      <sz val="14"/>
      <name val="Anek Latin"/>
    </font>
    <font>
      <b/>
      <sz val="14"/>
      <color theme="1"/>
      <name val="Anek Latin"/>
    </font>
    <font>
      <sz val="11"/>
      <color theme="1"/>
      <name val="Anek Latin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6600"/>
        <bgColor theme="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" fillId="0" borderId="0"/>
  </cellStyleXfs>
  <cellXfs count="70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2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Border="1"/>
    <xf numFmtId="0" fontId="10" fillId="0" borderId="0" xfId="0" applyFont="1" applyFill="1" applyAlignment="1"/>
    <xf numFmtId="0" fontId="12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/>
    <xf numFmtId="0" fontId="10" fillId="6" borderId="1" xfId="0" applyFont="1" applyFill="1" applyBorder="1" applyAlignment="1">
      <alignment horizontal="center"/>
    </xf>
    <xf numFmtId="0" fontId="10" fillId="0" borderId="0" xfId="0" applyFont="1" applyFill="1" applyBorder="1"/>
    <xf numFmtId="0" fontId="12" fillId="4" borderId="1" xfId="0" applyFont="1" applyFill="1" applyBorder="1" applyAlignment="1">
      <alignment horizontal="center"/>
    </xf>
    <xf numFmtId="0" fontId="10" fillId="0" borderId="0" xfId="0" applyFont="1" applyFill="1"/>
    <xf numFmtId="0" fontId="11" fillId="0" borderId="0" xfId="2" applyFont="1" applyFill="1" applyAlignment="1">
      <alignment horizontal="center"/>
    </xf>
    <xf numFmtId="0" fontId="10" fillId="0" borderId="0" xfId="2" applyFont="1" applyFill="1"/>
    <xf numFmtId="14" fontId="10" fillId="0" borderId="0" xfId="2" applyNumberFormat="1" applyFont="1" applyFill="1"/>
    <xf numFmtId="0" fontId="12" fillId="4" borderId="1" xfId="2" applyFont="1" applyFill="1" applyBorder="1" applyAlignment="1">
      <alignment horizontal="center" vertical="center" wrapText="1"/>
    </xf>
    <xf numFmtId="14" fontId="9" fillId="0" borderId="0" xfId="0" applyNumberFormat="1" applyFont="1" applyFill="1" applyAlignment="1">
      <alignment horizontal="center"/>
    </xf>
    <xf numFmtId="0" fontId="10" fillId="5" borderId="1" xfId="2" applyFont="1" applyFill="1" applyBorder="1"/>
    <xf numFmtId="166" fontId="10" fillId="5" borderId="1" xfId="2" applyNumberFormat="1" applyFont="1" applyFill="1" applyBorder="1" applyAlignment="1">
      <alignment horizontal="left"/>
    </xf>
    <xf numFmtId="164" fontId="10" fillId="5" borderId="1" xfId="1" applyNumberFormat="1" applyFont="1" applyFill="1" applyBorder="1"/>
    <xf numFmtId="0" fontId="10" fillId="5" borderId="1" xfId="2" applyFont="1" applyFill="1" applyBorder="1" applyAlignment="1">
      <alignment horizontal="center"/>
    </xf>
    <xf numFmtId="0" fontId="10" fillId="6" borderId="1" xfId="2" applyFont="1" applyFill="1" applyBorder="1" applyAlignment="1">
      <alignment horizontal="center"/>
    </xf>
    <xf numFmtId="1" fontId="10" fillId="6" borderId="1" xfId="2" applyNumberFormat="1" applyFont="1" applyFill="1" applyBorder="1"/>
    <xf numFmtId="0" fontId="10" fillId="6" borderId="1" xfId="2" applyFont="1" applyFill="1" applyBorder="1"/>
    <xf numFmtId="0" fontId="10" fillId="0" borderId="0" xfId="0" applyFont="1" applyFill="1" applyAlignment="1">
      <alignment horizontal="center" vertical="center"/>
    </xf>
    <xf numFmtId="0" fontId="12" fillId="7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left"/>
    </xf>
    <xf numFmtId="167" fontId="10" fillId="5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8" fillId="0" borderId="0" xfId="2" applyFont="1" applyFill="1" applyAlignment="1"/>
    <xf numFmtId="0" fontId="13" fillId="0" borderId="0" xfId="2" applyFont="1" applyFill="1" applyAlignment="1"/>
    <xf numFmtId="0" fontId="17" fillId="0" borderId="0" xfId="0" applyFont="1" applyAlignment="1">
      <alignment horizontal="center"/>
    </xf>
    <xf numFmtId="0" fontId="17" fillId="0" borderId="0" xfId="0" applyFont="1"/>
    <xf numFmtId="0" fontId="17" fillId="5" borderId="1" xfId="0" applyFont="1" applyFill="1" applyBorder="1" applyAlignment="1">
      <alignment horizontal="center"/>
    </xf>
    <xf numFmtId="0" fontId="17" fillId="5" borderId="1" xfId="0" applyFont="1" applyFill="1" applyBorder="1"/>
    <xf numFmtId="0" fontId="17" fillId="6" borderId="1" xfId="0" applyFont="1" applyFill="1" applyBorder="1"/>
    <xf numFmtId="2" fontId="10" fillId="6" borderId="1" xfId="0" applyNumberFormat="1" applyFont="1" applyFill="1" applyBorder="1" applyAlignment="1">
      <alignment horizontal="center"/>
    </xf>
    <xf numFmtId="164" fontId="10" fillId="6" borderId="1" xfId="2" applyNumberFormat="1" applyFont="1" applyFill="1" applyBorder="1"/>
    <xf numFmtId="20" fontId="10" fillId="0" borderId="0" xfId="0" applyNumberFormat="1" applyFont="1"/>
    <xf numFmtId="0" fontId="8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8" fillId="0" borderId="0" xfId="2" applyFont="1" applyFill="1" applyAlignment="1">
      <alignment horizontal="center"/>
    </xf>
    <xf numFmtId="0" fontId="13" fillId="0" borderId="0" xfId="2" applyFont="1" applyFill="1" applyAlignment="1">
      <alignment horizontal="center"/>
    </xf>
    <xf numFmtId="0" fontId="9" fillId="5" borderId="12" xfId="2" applyFont="1" applyFill="1" applyBorder="1" applyAlignment="1">
      <alignment horizontal="center"/>
    </xf>
    <xf numFmtId="0" fontId="9" fillId="5" borderId="10" xfId="2" applyFont="1" applyFill="1" applyBorder="1" applyAlignment="1">
      <alignment horizontal="center"/>
    </xf>
    <xf numFmtId="0" fontId="9" fillId="5" borderId="11" xfId="2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168" fontId="15" fillId="0" borderId="0" xfId="2" applyNumberFormat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3">
    <cellStyle name="Currency [0]" xfId="1" builtinId="7"/>
    <cellStyle name="Normal" xfId="0" builtinId="0"/>
    <cellStyle name="Normal_laTIHAN eXCEL" xfId="2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showGridLines="0" workbookViewId="0">
      <selection activeCell="D5" sqref="D5"/>
    </sheetView>
  </sheetViews>
  <sheetFormatPr defaultRowHeight="14.25"/>
  <cols>
    <col min="1" max="1" width="9.140625" style="17"/>
    <col min="2" max="2" width="7.28515625" style="17" customWidth="1"/>
    <col min="3" max="3" width="23.5703125" style="17" customWidth="1"/>
    <col min="4" max="4" width="9.5703125" style="17" customWidth="1"/>
    <col min="5" max="5" width="18.5703125" style="17" customWidth="1"/>
    <col min="6" max="16384" width="9.140625" style="17"/>
  </cols>
  <sheetData>
    <row r="2" spans="2:8" ht="18">
      <c r="B2" s="54" t="s">
        <v>68</v>
      </c>
      <c r="C2" s="54"/>
      <c r="D2" s="54"/>
      <c r="E2" s="54"/>
      <c r="F2" s="19"/>
      <c r="G2" s="19"/>
      <c r="H2" s="19"/>
    </row>
    <row r="4" spans="2:8" ht="16.5" customHeight="1">
      <c r="B4" s="20" t="s">
        <v>57</v>
      </c>
      <c r="C4" s="20" t="s">
        <v>59</v>
      </c>
      <c r="D4" s="20" t="s">
        <v>14</v>
      </c>
      <c r="E4" s="20" t="s">
        <v>58</v>
      </c>
    </row>
    <row r="5" spans="2:8">
      <c r="B5" s="21">
        <v>1</v>
      </c>
      <c r="C5" s="22" t="s">
        <v>43</v>
      </c>
      <c r="D5" s="23" t="str">
        <f>IF(B5=1,"L","P")</f>
        <v>L</v>
      </c>
      <c r="E5" s="23" t="str">
        <f>IF(B5=1,"Beasiswa","Non Beasiswa")</f>
        <v>Beasiswa</v>
      </c>
    </row>
    <row r="6" spans="2:8">
      <c r="B6" s="21">
        <v>2</v>
      </c>
      <c r="C6" s="22" t="s">
        <v>67</v>
      </c>
      <c r="D6" s="23" t="str">
        <f t="shared" ref="D6:D18" si="0">IF(B6=1,"L","P")</f>
        <v>P</v>
      </c>
      <c r="E6" s="23" t="str">
        <f t="shared" ref="E6:E18" si="1">IF(B6=1,"Beasiswa","Non Beasiswa")</f>
        <v>Non Beasiswa</v>
      </c>
    </row>
    <row r="7" spans="2:8">
      <c r="B7" s="21">
        <v>2</v>
      </c>
      <c r="C7" s="22" t="s">
        <v>64</v>
      </c>
      <c r="D7" s="23" t="str">
        <f t="shared" si="0"/>
        <v>P</v>
      </c>
      <c r="E7" s="23" t="str">
        <f t="shared" si="1"/>
        <v>Non Beasiswa</v>
      </c>
    </row>
    <row r="8" spans="2:8">
      <c r="B8" s="21">
        <v>1</v>
      </c>
      <c r="C8" s="22" t="s">
        <v>46</v>
      </c>
      <c r="D8" s="23" t="str">
        <f t="shared" si="0"/>
        <v>L</v>
      </c>
      <c r="E8" s="23" t="str">
        <f t="shared" si="1"/>
        <v>Beasiswa</v>
      </c>
    </row>
    <row r="9" spans="2:8">
      <c r="B9" s="21">
        <v>2</v>
      </c>
      <c r="C9" s="22" t="s">
        <v>61</v>
      </c>
      <c r="D9" s="23" t="str">
        <f t="shared" si="0"/>
        <v>P</v>
      </c>
      <c r="E9" s="23" t="str">
        <f t="shared" si="1"/>
        <v>Non Beasiswa</v>
      </c>
    </row>
    <row r="10" spans="2:8">
      <c r="B10" s="21">
        <v>1</v>
      </c>
      <c r="C10" s="22" t="s">
        <v>48</v>
      </c>
      <c r="D10" s="23" t="str">
        <f t="shared" si="0"/>
        <v>L</v>
      </c>
      <c r="E10" s="23" t="str">
        <f t="shared" si="1"/>
        <v>Beasiswa</v>
      </c>
    </row>
    <row r="11" spans="2:8">
      <c r="B11" s="21">
        <v>1</v>
      </c>
      <c r="C11" s="22" t="s">
        <v>49</v>
      </c>
      <c r="D11" s="23" t="str">
        <f t="shared" si="0"/>
        <v>L</v>
      </c>
      <c r="E11" s="23" t="str">
        <f t="shared" si="1"/>
        <v>Beasiswa</v>
      </c>
    </row>
    <row r="12" spans="2:8">
      <c r="B12" s="21">
        <v>2</v>
      </c>
      <c r="C12" s="22" t="s">
        <v>62</v>
      </c>
      <c r="D12" s="23" t="str">
        <f t="shared" si="0"/>
        <v>P</v>
      </c>
      <c r="E12" s="23" t="str">
        <f t="shared" si="1"/>
        <v>Non Beasiswa</v>
      </c>
    </row>
    <row r="13" spans="2:8">
      <c r="B13" s="21">
        <v>2</v>
      </c>
      <c r="C13" s="22" t="s">
        <v>63</v>
      </c>
      <c r="D13" s="23" t="str">
        <f t="shared" si="0"/>
        <v>P</v>
      </c>
      <c r="E13" s="23" t="str">
        <f t="shared" si="1"/>
        <v>Non Beasiswa</v>
      </c>
    </row>
    <row r="14" spans="2:8">
      <c r="B14" s="21">
        <v>1</v>
      </c>
      <c r="C14" s="22" t="s">
        <v>52</v>
      </c>
      <c r="D14" s="23" t="str">
        <f t="shared" si="0"/>
        <v>L</v>
      </c>
      <c r="E14" s="23" t="str">
        <f t="shared" si="1"/>
        <v>Beasiswa</v>
      </c>
    </row>
    <row r="15" spans="2:8">
      <c r="B15" s="21">
        <v>2</v>
      </c>
      <c r="C15" s="22" t="s">
        <v>65</v>
      </c>
      <c r="D15" s="23" t="str">
        <f t="shared" si="0"/>
        <v>P</v>
      </c>
      <c r="E15" s="23" t="str">
        <f t="shared" si="1"/>
        <v>Non Beasiswa</v>
      </c>
    </row>
    <row r="16" spans="2:8">
      <c r="B16" s="21">
        <v>1</v>
      </c>
      <c r="C16" s="22" t="s">
        <v>54</v>
      </c>
      <c r="D16" s="23" t="str">
        <f t="shared" si="0"/>
        <v>L</v>
      </c>
      <c r="E16" s="23" t="str">
        <f t="shared" si="1"/>
        <v>Beasiswa</v>
      </c>
    </row>
    <row r="17" spans="2:5">
      <c r="B17" s="21">
        <v>1</v>
      </c>
      <c r="C17" s="22" t="s">
        <v>55</v>
      </c>
      <c r="D17" s="23" t="str">
        <f t="shared" si="0"/>
        <v>L</v>
      </c>
      <c r="E17" s="23" t="str">
        <f t="shared" si="1"/>
        <v>Beasiswa</v>
      </c>
    </row>
    <row r="18" spans="2:5">
      <c r="B18" s="21">
        <v>2</v>
      </c>
      <c r="C18" s="22" t="s">
        <v>66</v>
      </c>
      <c r="D18" s="23" t="str">
        <f t="shared" si="0"/>
        <v>P</v>
      </c>
      <c r="E18" s="23" t="str">
        <f t="shared" si="1"/>
        <v>Non Beasiswa</v>
      </c>
    </row>
    <row r="19" spans="2:5">
      <c r="C19" s="18"/>
    </row>
    <row r="20" spans="2:5">
      <c r="C20" s="18"/>
    </row>
  </sheetData>
  <mergeCells count="1">
    <mergeCell ref="B2:E2"/>
  </mergeCells>
  <phoneticPr fontId="3" type="noConversion"/>
  <dataValidations xWindow="795" yWindow="324" count="2">
    <dataValidation allowBlank="1" showInputMessage="1" showErrorMessage="1" promptTitle="JKL" prompt="Jika Kode = 1 maka &quot;L&quot;_x000a_Jika Kode = 2 maka &quot;P&quot;" sqref="D5:D18"/>
    <dataValidation allowBlank="1" showInputMessage="1" showErrorMessage="1" promptTitle="Status" prompt="Jika Kode = 1 maka &quot;Beasiswa&quot;_x000a_Jika Kode = 2 maka &quot;Nonbeasiswa&quot;" sqref="E5:E18"/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showGridLines="0" workbookViewId="0">
      <selection activeCell="D6" sqref="D6"/>
    </sheetView>
  </sheetViews>
  <sheetFormatPr defaultRowHeight="14.25"/>
  <cols>
    <col min="1" max="1" width="9.140625" style="17"/>
    <col min="2" max="2" width="7.85546875" style="17" customWidth="1"/>
    <col min="3" max="3" width="25.42578125" style="17" customWidth="1"/>
    <col min="4" max="5" width="17.28515625" style="17" customWidth="1"/>
    <col min="6" max="16384" width="9.140625" style="17"/>
  </cols>
  <sheetData>
    <row r="2" spans="2:6" ht="18">
      <c r="B2" s="54" t="s">
        <v>69</v>
      </c>
      <c r="C2" s="54"/>
      <c r="D2" s="54"/>
      <c r="E2" s="54"/>
    </row>
    <row r="3" spans="2:6" ht="20.25">
      <c r="B3" s="55" t="s">
        <v>70</v>
      </c>
      <c r="C3" s="55"/>
      <c r="D3" s="55"/>
      <c r="E3" s="55"/>
    </row>
    <row r="5" spans="2:6" ht="18" customHeight="1">
      <c r="B5" s="25" t="s">
        <v>57</v>
      </c>
      <c r="C5" s="25" t="s">
        <v>59</v>
      </c>
      <c r="D5" s="25" t="s">
        <v>60</v>
      </c>
      <c r="E5" s="25" t="s">
        <v>58</v>
      </c>
      <c r="F5" s="24"/>
    </row>
    <row r="6" spans="2:6">
      <c r="B6" s="21" t="s">
        <v>6</v>
      </c>
      <c r="C6" s="22" t="s">
        <v>43</v>
      </c>
      <c r="D6" s="51" t="str">
        <f>IF(B6="A","2.000.000","1.000.000")</f>
        <v>2.000.000</v>
      </c>
      <c r="E6" s="23" t="str">
        <f>IF(B6="A","Karyawan Lama","Karyawan Baru")</f>
        <v>Karyawan Lama</v>
      </c>
      <c r="F6" s="24"/>
    </row>
    <row r="7" spans="2:6">
      <c r="B7" s="21" t="s">
        <v>4</v>
      </c>
      <c r="C7" s="22" t="s">
        <v>44</v>
      </c>
      <c r="D7" s="51" t="str">
        <f t="shared" ref="D7:D19" si="0">IF(B7="A","2.000.000","1.000.000")</f>
        <v>1.000.000</v>
      </c>
      <c r="E7" s="23" t="str">
        <f t="shared" ref="E7:E19" si="1">IF(B7="A","Karyawan Lama","Karyawan Baru")</f>
        <v>Karyawan Baru</v>
      </c>
      <c r="F7" s="24"/>
    </row>
    <row r="8" spans="2:6">
      <c r="B8" s="21" t="s">
        <v>4</v>
      </c>
      <c r="C8" s="22" t="s">
        <v>45</v>
      </c>
      <c r="D8" s="51" t="str">
        <f t="shared" si="0"/>
        <v>1.000.000</v>
      </c>
      <c r="E8" s="23" t="str">
        <f t="shared" si="1"/>
        <v>Karyawan Baru</v>
      </c>
      <c r="F8" s="24"/>
    </row>
    <row r="9" spans="2:6">
      <c r="B9" s="21" t="s">
        <v>6</v>
      </c>
      <c r="C9" s="22" t="s">
        <v>46</v>
      </c>
      <c r="D9" s="51" t="str">
        <f t="shared" si="0"/>
        <v>2.000.000</v>
      </c>
      <c r="E9" s="23" t="str">
        <f t="shared" si="1"/>
        <v>Karyawan Lama</v>
      </c>
      <c r="F9" s="24"/>
    </row>
    <row r="10" spans="2:6">
      <c r="B10" s="21" t="s">
        <v>6</v>
      </c>
      <c r="C10" s="22" t="s">
        <v>47</v>
      </c>
      <c r="D10" s="51" t="str">
        <f t="shared" si="0"/>
        <v>2.000.000</v>
      </c>
      <c r="E10" s="23" t="str">
        <f t="shared" si="1"/>
        <v>Karyawan Lama</v>
      </c>
      <c r="F10" s="24"/>
    </row>
    <row r="11" spans="2:6">
      <c r="B11" s="21" t="s">
        <v>4</v>
      </c>
      <c r="C11" s="22" t="s">
        <v>48</v>
      </c>
      <c r="D11" s="51" t="str">
        <f t="shared" si="0"/>
        <v>1.000.000</v>
      </c>
      <c r="E11" s="23" t="str">
        <f t="shared" si="1"/>
        <v>Karyawan Baru</v>
      </c>
      <c r="F11" s="24"/>
    </row>
    <row r="12" spans="2:6">
      <c r="B12" s="21" t="s">
        <v>6</v>
      </c>
      <c r="C12" s="22" t="s">
        <v>49</v>
      </c>
      <c r="D12" s="51" t="str">
        <f t="shared" si="0"/>
        <v>2.000.000</v>
      </c>
      <c r="E12" s="23" t="str">
        <f t="shared" si="1"/>
        <v>Karyawan Lama</v>
      </c>
      <c r="F12" s="24"/>
    </row>
    <row r="13" spans="2:6">
      <c r="B13" s="21" t="s">
        <v>6</v>
      </c>
      <c r="C13" s="22" t="s">
        <v>50</v>
      </c>
      <c r="D13" s="51" t="str">
        <f t="shared" si="0"/>
        <v>2.000.000</v>
      </c>
      <c r="E13" s="23" t="str">
        <f t="shared" si="1"/>
        <v>Karyawan Lama</v>
      </c>
      <c r="F13" s="24"/>
    </row>
    <row r="14" spans="2:6">
      <c r="B14" s="21" t="s">
        <v>4</v>
      </c>
      <c r="C14" s="22" t="s">
        <v>51</v>
      </c>
      <c r="D14" s="51" t="str">
        <f t="shared" si="0"/>
        <v>1.000.000</v>
      </c>
      <c r="E14" s="23" t="str">
        <f t="shared" si="1"/>
        <v>Karyawan Baru</v>
      </c>
    </row>
    <row r="15" spans="2:6">
      <c r="B15" s="21" t="s">
        <v>6</v>
      </c>
      <c r="C15" s="22" t="s">
        <v>52</v>
      </c>
      <c r="D15" s="51" t="str">
        <f t="shared" si="0"/>
        <v>2.000.000</v>
      </c>
      <c r="E15" s="23" t="str">
        <f t="shared" si="1"/>
        <v>Karyawan Lama</v>
      </c>
    </row>
    <row r="16" spans="2:6">
      <c r="B16" s="21" t="s">
        <v>4</v>
      </c>
      <c r="C16" s="22" t="s">
        <v>53</v>
      </c>
      <c r="D16" s="51" t="str">
        <f t="shared" si="0"/>
        <v>1.000.000</v>
      </c>
      <c r="E16" s="23" t="str">
        <f t="shared" si="1"/>
        <v>Karyawan Baru</v>
      </c>
    </row>
    <row r="17" spans="2:5">
      <c r="B17" s="21" t="s">
        <v>4</v>
      </c>
      <c r="C17" s="22" t="s">
        <v>54</v>
      </c>
      <c r="D17" s="51" t="str">
        <f t="shared" si="0"/>
        <v>1.000.000</v>
      </c>
      <c r="E17" s="23" t="str">
        <f t="shared" si="1"/>
        <v>Karyawan Baru</v>
      </c>
    </row>
    <row r="18" spans="2:5">
      <c r="B18" s="21" t="s">
        <v>4</v>
      </c>
      <c r="C18" s="22" t="s">
        <v>55</v>
      </c>
      <c r="D18" s="51" t="str">
        <f t="shared" si="0"/>
        <v>1.000.000</v>
      </c>
      <c r="E18" s="23" t="str">
        <f t="shared" si="1"/>
        <v>Karyawan Baru</v>
      </c>
    </row>
    <row r="19" spans="2:5">
      <c r="B19" s="21" t="s">
        <v>6</v>
      </c>
      <c r="C19" s="22" t="s">
        <v>56</v>
      </c>
      <c r="D19" s="51" t="str">
        <f t="shared" si="0"/>
        <v>2.000.000</v>
      </c>
      <c r="E19" s="23" t="str">
        <f t="shared" si="1"/>
        <v>Karyawan Lama</v>
      </c>
    </row>
  </sheetData>
  <mergeCells count="2">
    <mergeCell ref="B2:E2"/>
    <mergeCell ref="B3:E3"/>
  </mergeCells>
  <phoneticPr fontId="3" type="noConversion"/>
  <dataValidations xWindow="627" yWindow="294" count="3">
    <dataValidation allowBlank="1" showInputMessage="1" showErrorMessage="1" promptTitle="PENGISIAN STATUS" prompt="Jika M/U-nya M, maka Statusnya Menikah._x000a_Jika M/U-nya U, maka Statusnya Belum." sqref="F6:F13"/>
    <dataValidation allowBlank="1" showInputMessage="1" showErrorMessage="1" promptTitle="Status" prompt="Jika Kode = &quot;A&quot; maka &quot;Karyawan Lama&quot;_x000a_Jika Kode = &quot;B&quot;  maka &quot;Karyawan Baru&quot;" sqref="E6:E19"/>
    <dataValidation allowBlank="1" showInputMessage="1" showErrorMessage="1" promptTitle="GAPOK" prompt="Jika Kode =&quot;A&quot;  maka 2.000.000_x000a_Jika Kode =&quot;B&quot;  maka 1.000.000" sqref="D6:D19"/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showGridLines="0" tabSelected="1" workbookViewId="0">
      <selection activeCell="L7" sqref="L7"/>
    </sheetView>
  </sheetViews>
  <sheetFormatPr defaultRowHeight="14.25"/>
  <cols>
    <col min="1" max="1" width="4.5703125" style="26" customWidth="1"/>
    <col min="2" max="2" width="5.140625" style="26" customWidth="1"/>
    <col min="3" max="3" width="18.7109375" style="26" customWidth="1"/>
    <col min="4" max="4" width="18.5703125" style="26" bestFit="1" customWidth="1"/>
    <col min="5" max="5" width="9.140625" style="26"/>
    <col min="6" max="6" width="14.5703125" style="26" customWidth="1"/>
    <col min="7" max="7" width="9.140625" style="26"/>
    <col min="8" max="8" width="10.85546875" style="26" customWidth="1"/>
    <col min="9" max="9" width="14.5703125" style="26" bestFit="1" customWidth="1"/>
    <col min="10" max="12" width="18.28515625" style="26" customWidth="1"/>
    <col min="13" max="16384" width="9.140625" style="26"/>
  </cols>
  <sheetData>
    <row r="2" spans="2:12" ht="18">
      <c r="B2" s="56" t="s">
        <v>71</v>
      </c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2:12" ht="20.25">
      <c r="B3" s="57" t="s">
        <v>72</v>
      </c>
      <c r="C3" s="57"/>
      <c r="D3" s="57"/>
      <c r="E3" s="57"/>
      <c r="F3" s="57"/>
      <c r="G3" s="57"/>
      <c r="H3" s="57"/>
      <c r="I3" s="57"/>
      <c r="J3" s="57"/>
      <c r="K3" s="57"/>
      <c r="L3" s="57"/>
    </row>
    <row r="4" spans="2:12" ht="15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2:12" ht="15">
      <c r="K5" s="39" t="s">
        <v>76</v>
      </c>
      <c r="L5" s="31">
        <v>44759</v>
      </c>
    </row>
    <row r="6" spans="2:12" ht="35.25" customHeight="1">
      <c r="B6" s="30" t="s">
        <v>42</v>
      </c>
      <c r="C6" s="30" t="s">
        <v>41</v>
      </c>
      <c r="D6" s="30" t="s">
        <v>74</v>
      </c>
      <c r="E6" s="30" t="s">
        <v>73</v>
      </c>
      <c r="F6" s="30" t="s">
        <v>77</v>
      </c>
      <c r="G6" s="30" t="s">
        <v>40</v>
      </c>
      <c r="H6" s="30" t="s">
        <v>78</v>
      </c>
      <c r="I6" s="30" t="s">
        <v>3</v>
      </c>
      <c r="J6" s="30" t="s">
        <v>165</v>
      </c>
      <c r="K6" s="30" t="s">
        <v>166</v>
      </c>
      <c r="L6" s="30" t="s">
        <v>81</v>
      </c>
    </row>
    <row r="7" spans="2:12">
      <c r="B7" s="36">
        <v>1</v>
      </c>
      <c r="C7" s="32" t="s">
        <v>39</v>
      </c>
      <c r="D7" s="33">
        <v>39917</v>
      </c>
      <c r="E7" s="37">
        <f>$L$5/365-$D7/365</f>
        <v>13.265753424657532</v>
      </c>
      <c r="F7" s="34">
        <v>1000000</v>
      </c>
      <c r="G7" s="35" t="s">
        <v>4</v>
      </c>
      <c r="H7" s="35" t="s">
        <v>79</v>
      </c>
      <c r="I7" s="38" t="str">
        <f>IF(G7="B","Beasiswa","Non Beasiswa")</f>
        <v>Beasiswa</v>
      </c>
      <c r="J7" s="38">
        <f>IF(H7="Yatim",10%*F7,0)</f>
        <v>0</v>
      </c>
      <c r="K7" s="38">
        <f>IF(I7="Beasiswa",200000,0)</f>
        <v>200000</v>
      </c>
      <c r="L7" s="52">
        <f>(F7-(J7+K7))</f>
        <v>800000</v>
      </c>
    </row>
    <row r="8" spans="2:12">
      <c r="B8" s="36">
        <v>2</v>
      </c>
      <c r="C8" s="32" t="s">
        <v>38</v>
      </c>
      <c r="D8" s="33">
        <v>39619</v>
      </c>
      <c r="E8" s="37">
        <f t="shared" ref="E8:E16" si="0">$L$5/365-$D8/365</f>
        <v>14.082191780821915</v>
      </c>
      <c r="F8" s="34">
        <v>1250000</v>
      </c>
      <c r="G8" s="35" t="s">
        <v>75</v>
      </c>
      <c r="H8" s="35" t="s">
        <v>80</v>
      </c>
      <c r="I8" s="38" t="str">
        <f t="shared" ref="I8:I16" si="1">IF(G8="B","Beasiswa","Non Beasiswa")</f>
        <v>Non Beasiswa</v>
      </c>
      <c r="J8" s="38">
        <f t="shared" ref="J8:J16" si="2">IF(H8="Yatim",10%*F8,0)</f>
        <v>125000</v>
      </c>
      <c r="K8" s="38">
        <f t="shared" ref="K8:K16" si="3">IF(I8="Beasiswa",200000,0)</f>
        <v>0</v>
      </c>
      <c r="L8" s="52">
        <f t="shared" ref="L8:L16" si="4">(F8-(J8+K8))</f>
        <v>1125000</v>
      </c>
    </row>
    <row r="9" spans="2:12">
      <c r="B9" s="36">
        <v>3</v>
      </c>
      <c r="C9" s="32" t="s">
        <v>37</v>
      </c>
      <c r="D9" s="33">
        <v>39911</v>
      </c>
      <c r="E9" s="37">
        <f t="shared" si="0"/>
        <v>13.282191780821918</v>
      </c>
      <c r="F9" s="34">
        <v>750000</v>
      </c>
      <c r="G9" s="35" t="s">
        <v>75</v>
      </c>
      <c r="H9" s="35" t="s">
        <v>79</v>
      </c>
      <c r="I9" s="38" t="str">
        <f t="shared" si="1"/>
        <v>Non Beasiswa</v>
      </c>
      <c r="J9" s="38">
        <f t="shared" si="2"/>
        <v>0</v>
      </c>
      <c r="K9" s="38">
        <f t="shared" si="3"/>
        <v>0</v>
      </c>
      <c r="L9" s="52">
        <f t="shared" si="4"/>
        <v>750000</v>
      </c>
    </row>
    <row r="10" spans="2:12">
      <c r="B10" s="36">
        <v>4</v>
      </c>
      <c r="C10" s="32" t="s">
        <v>36</v>
      </c>
      <c r="D10" s="33">
        <v>40013</v>
      </c>
      <c r="E10" s="37">
        <f t="shared" si="0"/>
        <v>13.002739726027386</v>
      </c>
      <c r="F10" s="34">
        <v>2500000</v>
      </c>
      <c r="G10" s="35" t="s">
        <v>4</v>
      </c>
      <c r="H10" s="35" t="s">
        <v>79</v>
      </c>
      <c r="I10" s="38" t="str">
        <f t="shared" si="1"/>
        <v>Beasiswa</v>
      </c>
      <c r="J10" s="38">
        <f t="shared" si="2"/>
        <v>0</v>
      </c>
      <c r="K10" s="38">
        <f t="shared" si="3"/>
        <v>200000</v>
      </c>
      <c r="L10" s="52">
        <f t="shared" si="4"/>
        <v>2300000</v>
      </c>
    </row>
    <row r="11" spans="2:12">
      <c r="B11" s="36">
        <v>5</v>
      </c>
      <c r="C11" s="32" t="s">
        <v>35</v>
      </c>
      <c r="D11" s="33">
        <v>39769</v>
      </c>
      <c r="E11" s="37">
        <f t="shared" si="0"/>
        <v>13.671232876712324</v>
      </c>
      <c r="F11" s="34">
        <v>1750000</v>
      </c>
      <c r="G11" s="35" t="s">
        <v>4</v>
      </c>
      <c r="H11" s="35" t="s">
        <v>80</v>
      </c>
      <c r="I11" s="38" t="str">
        <f t="shared" si="1"/>
        <v>Beasiswa</v>
      </c>
      <c r="J11" s="38">
        <f t="shared" si="2"/>
        <v>175000</v>
      </c>
      <c r="K11" s="38">
        <f t="shared" si="3"/>
        <v>200000</v>
      </c>
      <c r="L11" s="52">
        <f t="shared" si="4"/>
        <v>1375000</v>
      </c>
    </row>
    <row r="12" spans="2:12">
      <c r="B12" s="36">
        <v>6</v>
      </c>
      <c r="C12" s="32" t="s">
        <v>34</v>
      </c>
      <c r="D12" s="33">
        <v>39815</v>
      </c>
      <c r="E12" s="37">
        <f t="shared" si="0"/>
        <v>13.545205479452051</v>
      </c>
      <c r="F12" s="34">
        <v>2450000</v>
      </c>
      <c r="G12" s="35" t="s">
        <v>75</v>
      </c>
      <c r="H12" s="35" t="s">
        <v>79</v>
      </c>
      <c r="I12" s="38" t="str">
        <f t="shared" si="1"/>
        <v>Non Beasiswa</v>
      </c>
      <c r="J12" s="38">
        <f t="shared" si="2"/>
        <v>0</v>
      </c>
      <c r="K12" s="38">
        <f t="shared" si="3"/>
        <v>0</v>
      </c>
      <c r="L12" s="52">
        <f t="shared" si="4"/>
        <v>2450000</v>
      </c>
    </row>
    <row r="13" spans="2:12">
      <c r="B13" s="36">
        <v>7</v>
      </c>
      <c r="C13" s="32" t="s">
        <v>33</v>
      </c>
      <c r="D13" s="33">
        <v>39757</v>
      </c>
      <c r="E13" s="37">
        <f t="shared" si="0"/>
        <v>13.704109589041096</v>
      </c>
      <c r="F13" s="34">
        <v>2000000</v>
      </c>
      <c r="G13" s="35" t="s">
        <v>4</v>
      </c>
      <c r="H13" s="35" t="s">
        <v>80</v>
      </c>
      <c r="I13" s="38" t="str">
        <f t="shared" si="1"/>
        <v>Beasiswa</v>
      </c>
      <c r="J13" s="38">
        <f t="shared" si="2"/>
        <v>200000</v>
      </c>
      <c r="K13" s="38">
        <f t="shared" si="3"/>
        <v>200000</v>
      </c>
      <c r="L13" s="52">
        <f t="shared" si="4"/>
        <v>1600000</v>
      </c>
    </row>
    <row r="14" spans="2:12">
      <c r="B14" s="36">
        <v>8</v>
      </c>
      <c r="C14" s="32" t="s">
        <v>32</v>
      </c>
      <c r="D14" s="33">
        <v>39834</v>
      </c>
      <c r="E14" s="37">
        <f t="shared" si="0"/>
        <v>13.493150684931507</v>
      </c>
      <c r="F14" s="34">
        <v>1500000</v>
      </c>
      <c r="G14" s="35" t="s">
        <v>4</v>
      </c>
      <c r="H14" s="35" t="s">
        <v>79</v>
      </c>
      <c r="I14" s="38" t="str">
        <f t="shared" si="1"/>
        <v>Beasiswa</v>
      </c>
      <c r="J14" s="38">
        <f t="shared" si="2"/>
        <v>0</v>
      </c>
      <c r="K14" s="38">
        <f t="shared" si="3"/>
        <v>200000</v>
      </c>
      <c r="L14" s="52">
        <f t="shared" si="4"/>
        <v>1300000</v>
      </c>
    </row>
    <row r="15" spans="2:12">
      <c r="B15" s="36">
        <v>9</v>
      </c>
      <c r="C15" s="32" t="s">
        <v>31</v>
      </c>
      <c r="D15" s="33">
        <v>39735</v>
      </c>
      <c r="E15" s="37">
        <f t="shared" si="0"/>
        <v>13.764383561643825</v>
      </c>
      <c r="F15" s="34">
        <v>800000</v>
      </c>
      <c r="G15" s="35" t="s">
        <v>75</v>
      </c>
      <c r="H15" s="35" t="s">
        <v>79</v>
      </c>
      <c r="I15" s="38" t="str">
        <f t="shared" si="1"/>
        <v>Non Beasiswa</v>
      </c>
      <c r="J15" s="38">
        <f t="shared" si="2"/>
        <v>0</v>
      </c>
      <c r="K15" s="38">
        <f t="shared" si="3"/>
        <v>0</v>
      </c>
      <c r="L15" s="52">
        <f t="shared" si="4"/>
        <v>800000</v>
      </c>
    </row>
    <row r="16" spans="2:12">
      <c r="B16" s="36">
        <v>10</v>
      </c>
      <c r="C16" s="32" t="s">
        <v>30</v>
      </c>
      <c r="D16" s="33">
        <v>39618</v>
      </c>
      <c r="E16" s="37">
        <f t="shared" si="0"/>
        <v>14.084931506849315</v>
      </c>
      <c r="F16" s="34">
        <v>3000000</v>
      </c>
      <c r="G16" s="35" t="s">
        <v>4</v>
      </c>
      <c r="H16" s="35" t="s">
        <v>79</v>
      </c>
      <c r="I16" s="38" t="str">
        <f t="shared" si="1"/>
        <v>Beasiswa</v>
      </c>
      <c r="J16" s="38">
        <f t="shared" si="2"/>
        <v>0</v>
      </c>
      <c r="K16" s="38">
        <f t="shared" si="3"/>
        <v>200000</v>
      </c>
      <c r="L16" s="52">
        <f t="shared" si="4"/>
        <v>2800000</v>
      </c>
    </row>
    <row r="17" spans="2:12" ht="15">
      <c r="B17" s="58" t="s">
        <v>29</v>
      </c>
      <c r="C17" s="59"/>
      <c r="D17" s="59"/>
      <c r="E17" s="59"/>
      <c r="F17" s="59"/>
      <c r="G17" s="59"/>
      <c r="H17" s="59"/>
      <c r="I17" s="59"/>
      <c r="J17" s="59"/>
      <c r="K17" s="60"/>
      <c r="L17" s="52">
        <f>SUM(L7:L16)</f>
        <v>15300000</v>
      </c>
    </row>
    <row r="18" spans="2:12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2:12">
      <c r="B19" s="28"/>
      <c r="I19" s="28"/>
      <c r="J19" s="28"/>
      <c r="K19" s="28"/>
      <c r="L19" s="28"/>
    </row>
    <row r="20" spans="2:12">
      <c r="B20" s="28"/>
      <c r="I20" s="28"/>
      <c r="J20" s="28"/>
      <c r="K20" s="28"/>
      <c r="L20" s="28"/>
    </row>
    <row r="21" spans="2:12">
      <c r="B21" s="28"/>
      <c r="G21" s="28"/>
      <c r="H21" s="28"/>
      <c r="I21" s="28"/>
      <c r="J21" s="28"/>
      <c r="K21" s="28"/>
      <c r="L21" s="28"/>
    </row>
    <row r="22" spans="2:12">
      <c r="B22" s="28"/>
      <c r="I22" s="28"/>
      <c r="J22" s="28"/>
      <c r="K22" s="28"/>
      <c r="L22" s="28"/>
    </row>
    <row r="23" spans="2:12">
      <c r="B23" s="28"/>
      <c r="I23" s="28"/>
      <c r="J23" s="28"/>
      <c r="K23" s="28"/>
      <c r="L23" s="28"/>
    </row>
    <row r="24" spans="2:12">
      <c r="B24" s="28"/>
      <c r="I24" s="28"/>
      <c r="J24" s="28"/>
      <c r="K24" s="28"/>
      <c r="L24" s="28"/>
    </row>
    <row r="25" spans="2:12">
      <c r="B25" s="28"/>
      <c r="I25" s="28"/>
      <c r="J25" s="28"/>
      <c r="K25" s="28"/>
      <c r="L25" s="28"/>
    </row>
    <row r="26" spans="2:12">
      <c r="B26" s="28"/>
      <c r="D26" s="28"/>
      <c r="E26" s="28"/>
      <c r="F26" s="28"/>
      <c r="G26" s="28"/>
      <c r="H26" s="28"/>
      <c r="I26" s="28"/>
      <c r="J26" s="28"/>
      <c r="K26" s="28"/>
      <c r="L26" s="28"/>
    </row>
    <row r="27" spans="2:12">
      <c r="B27" s="28"/>
      <c r="C27" s="28"/>
      <c r="D27" s="28"/>
      <c r="E27" s="28"/>
      <c r="F27" s="28"/>
      <c r="G27" s="28"/>
      <c r="H27" s="28"/>
      <c r="I27" s="29"/>
      <c r="J27" s="28"/>
      <c r="K27" s="28"/>
      <c r="L27" s="28"/>
    </row>
  </sheetData>
  <mergeCells count="3">
    <mergeCell ref="B2:L2"/>
    <mergeCell ref="B3:L3"/>
    <mergeCell ref="B17:K17"/>
  </mergeCells>
  <phoneticPr fontId="3" type="noConversion"/>
  <dataValidations xWindow="484" yWindow="627" count="6">
    <dataValidation allowBlank="1" showInputMessage="1" showErrorMessage="1" promptTitle="No" prompt="Buatkan No urut dg Autofill.." sqref="B7:B16"/>
    <dataValidation allowBlank="1" showInputMessage="1" showErrorMessage="1" promptTitle="Sisa Tunggakan" prompt="Silahkan direnungkan dengan sepenuh hati dan sepenuh Jiwa...Hmmm   ^_^" sqref="L7:L16"/>
    <dataValidation allowBlank="1" showInputMessage="1" showErrorMessage="1" promptTitle="Status" prompt="Jika Kode Status = &quot;M&quot; maka &quot;Beasiswa&quot;_x000a_Jika Kode Status = &quot;S&quot; maka &quot;Nonbeasiswa&quot;" sqref="I7:I16"/>
    <dataValidation allowBlank="1" showInputMessage="1" showErrorMessage="1" promptTitle="Bantuan Donatur" prompt="Jika Status Yatim =&quot;Yatim&quot; maka 10% dari Tunggakan Tahun Lalu" sqref="J7:J16"/>
    <dataValidation allowBlank="1" showInputMessage="1" showErrorMessage="1" promptTitle="Beasiswa" prompt="Jika Status Beasiswa, maka dapat Rp 200.000_x000a_Selain itu 0" sqref="K7:K16"/>
    <dataValidation allowBlank="1" showInputMessage="1" showErrorMessage="1" promptTitle="Umur" prompt="Tanggal Sekarang – Tanggal Lahir_x000a_( ingat !!!! lama kerja harus berbentuk tahun )    " sqref="E7:E16"/>
  </dataValidations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M12"/>
  <sheetViews>
    <sheetView showGridLines="0" workbookViewId="0">
      <selection activeCell="I4" sqref="I4"/>
    </sheetView>
  </sheetViews>
  <sheetFormatPr defaultRowHeight="12.75"/>
  <cols>
    <col min="1" max="1" width="2.85546875" customWidth="1"/>
    <col min="8" max="8" width="11" customWidth="1"/>
    <col min="9" max="9" width="11.7109375" customWidth="1"/>
    <col min="13" max="13" width="12.42578125" customWidth="1"/>
  </cols>
  <sheetData>
    <row r="1" spans="2:13" ht="15.75">
      <c r="B1" s="1"/>
      <c r="C1" s="2"/>
      <c r="D1" s="3"/>
      <c r="E1" s="3"/>
      <c r="F1" s="3"/>
      <c r="G1" s="3"/>
      <c r="H1" s="4"/>
      <c r="I1" s="2"/>
      <c r="J1" s="2"/>
      <c r="K1" s="2"/>
      <c r="L1" s="2"/>
      <c r="M1" s="2"/>
    </row>
    <row r="2" spans="2:13" ht="3" customHeight="1" thickBot="1">
      <c r="B2" s="61"/>
      <c r="C2" s="62"/>
      <c r="D2" s="62"/>
      <c r="E2" s="62"/>
      <c r="F2" s="62"/>
      <c r="G2" s="62"/>
      <c r="H2" s="9"/>
      <c r="I2" s="63"/>
      <c r="J2" s="63"/>
      <c r="K2" s="63"/>
      <c r="L2" s="63"/>
    </row>
    <row r="3" spans="2:13" ht="21" customHeight="1" thickTop="1">
      <c r="B3" s="14" t="s">
        <v>0</v>
      </c>
      <c r="C3" s="15" t="s">
        <v>1</v>
      </c>
      <c r="D3" s="15" t="s">
        <v>14</v>
      </c>
      <c r="E3" s="15" t="s">
        <v>3</v>
      </c>
      <c r="F3" s="15" t="s">
        <v>2</v>
      </c>
      <c r="G3" s="15" t="s">
        <v>15</v>
      </c>
      <c r="H3" s="15" t="s">
        <v>16</v>
      </c>
      <c r="I3" s="15" t="s">
        <v>17</v>
      </c>
      <c r="J3" s="15" t="s">
        <v>18</v>
      </c>
      <c r="K3" s="15" t="s">
        <v>19</v>
      </c>
      <c r="L3" s="15" t="s">
        <v>20</v>
      </c>
      <c r="M3" s="16" t="s">
        <v>21</v>
      </c>
    </row>
    <row r="4" spans="2:13" ht="17.25" customHeight="1">
      <c r="B4" s="5" t="s">
        <v>22</v>
      </c>
      <c r="C4" s="11" t="s">
        <v>5</v>
      </c>
      <c r="D4" s="10"/>
      <c r="E4" s="10"/>
      <c r="F4" s="10"/>
      <c r="G4" s="10"/>
      <c r="H4" s="11"/>
      <c r="I4" s="11"/>
      <c r="J4" s="11"/>
      <c r="K4" s="11"/>
      <c r="L4" s="11"/>
      <c r="M4" s="7"/>
    </row>
    <row r="5" spans="2:13" ht="17.25" customHeight="1">
      <c r="B5" s="5" t="s">
        <v>23</v>
      </c>
      <c r="C5" s="11" t="s">
        <v>7</v>
      </c>
      <c r="D5" s="10"/>
      <c r="E5" s="10"/>
      <c r="F5" s="10"/>
      <c r="G5" s="10"/>
      <c r="H5" s="11"/>
      <c r="I5" s="11"/>
      <c r="J5" s="11"/>
      <c r="K5" s="11"/>
      <c r="L5" s="11"/>
      <c r="M5" s="7"/>
    </row>
    <row r="6" spans="2:13" ht="17.25" customHeight="1">
      <c r="B6" s="5" t="s">
        <v>24</v>
      </c>
      <c r="C6" s="11" t="s">
        <v>8</v>
      </c>
      <c r="D6" s="10"/>
      <c r="E6" s="10"/>
      <c r="F6" s="10"/>
      <c r="G6" s="10"/>
      <c r="H6" s="11"/>
      <c r="I6" s="11"/>
      <c r="J6" s="11"/>
      <c r="K6" s="11"/>
      <c r="L6" s="11"/>
      <c r="M6" s="7"/>
    </row>
    <row r="7" spans="2:13" ht="17.25" customHeight="1">
      <c r="B7" s="5" t="s">
        <v>25</v>
      </c>
      <c r="C7" s="11" t="s">
        <v>9</v>
      </c>
      <c r="D7" s="10"/>
      <c r="E7" s="10"/>
      <c r="F7" s="10"/>
      <c r="G7" s="10"/>
      <c r="H7" s="11"/>
      <c r="I7" s="11"/>
      <c r="J7" s="11"/>
      <c r="K7" s="11"/>
      <c r="L7" s="11"/>
      <c r="M7" s="7"/>
    </row>
    <row r="8" spans="2:13" ht="17.25" customHeight="1">
      <c r="B8" s="5" t="s">
        <v>26</v>
      </c>
      <c r="C8" s="11" t="s">
        <v>10</v>
      </c>
      <c r="D8" s="10"/>
      <c r="E8" s="10"/>
      <c r="F8" s="10"/>
      <c r="G8" s="10"/>
      <c r="H8" s="11"/>
      <c r="I8" s="11"/>
      <c r="J8" s="11"/>
      <c r="K8" s="11"/>
      <c r="L8" s="11"/>
      <c r="M8" s="7"/>
    </row>
    <row r="9" spans="2:13" ht="17.25" customHeight="1">
      <c r="B9" s="5" t="s">
        <v>27</v>
      </c>
      <c r="C9" s="11" t="s">
        <v>11</v>
      </c>
      <c r="D9" s="10"/>
      <c r="E9" s="10"/>
      <c r="F9" s="10"/>
      <c r="G9" s="10"/>
      <c r="H9" s="11"/>
      <c r="I9" s="11"/>
      <c r="J9" s="11"/>
      <c r="K9" s="11"/>
      <c r="L9" s="11"/>
      <c r="M9" s="7"/>
    </row>
    <row r="10" spans="2:13" ht="17.25" customHeight="1">
      <c r="B10" s="5" t="s">
        <v>24</v>
      </c>
      <c r="C10" s="11" t="s">
        <v>12</v>
      </c>
      <c r="D10" s="10"/>
      <c r="E10" s="10"/>
      <c r="F10" s="10"/>
      <c r="G10" s="10"/>
      <c r="H10" s="11"/>
      <c r="I10" s="11"/>
      <c r="J10" s="11"/>
      <c r="K10" s="11"/>
      <c r="L10" s="11"/>
      <c r="M10" s="7"/>
    </row>
    <row r="11" spans="2:13" ht="17.25" customHeight="1" thickBot="1">
      <c r="B11" s="6" t="s">
        <v>28</v>
      </c>
      <c r="C11" s="12" t="s">
        <v>13</v>
      </c>
      <c r="D11" s="13"/>
      <c r="E11" s="13"/>
      <c r="F11" s="13"/>
      <c r="G11" s="13"/>
      <c r="H11" s="12"/>
      <c r="I11" s="12"/>
      <c r="J11" s="12"/>
      <c r="K11" s="12"/>
      <c r="L11" s="12"/>
      <c r="M11" s="8"/>
    </row>
    <row r="12" spans="2:13" ht="13.5" thickTop="1"/>
  </sheetData>
  <mergeCells count="3">
    <mergeCell ref="B2:G2"/>
    <mergeCell ref="I2:J2"/>
    <mergeCell ref="K2:L2"/>
  </mergeCells>
  <phoneticPr fontId="3" type="noConversion"/>
  <dataValidations count="12">
    <dataValidation allowBlank="1" showInputMessage="1" showErrorMessage="1" promptTitle="PENGISIAN GAJI BERSIH" prompt="Waaaah ini mah Sendiri aja yaah...Sok Silahkan Merenung..temukan rumusnya....Jangan Mikirin Laper dulu.Oceh SEMANGAAAT!!" sqref="M4:M11"/>
    <dataValidation allowBlank="1" showInputMessage="1" showErrorMessage="1" promptTitle="PENGISIAN POTONGAN " prompt="Potongan hanya bagi Karyawan yang Gaji pokoknya lebih dari 2000000._x000a_Besarnya Potongan adalah 5% dari gaji Pokok." sqref="K4:K11"/>
    <dataValidation allowBlank="1" showInputMessage="1" showErrorMessage="1" promptTitle="PENGISIAN PAJAK" prompt="Pajak adalah 2.5% dari Gaji Pokok" sqref="L4:L11"/>
    <dataValidation allowBlank="1" showInputMessage="1" showErrorMessage="1" promptTitle="PENGISIAN TUNJANGAN " prompt="Tunjangan hanya  diberikan kepada Supervisor yang telah Menikah selain dari itu tidak dapat._x000a_Besarnya Tunjangan 1500000" sqref="I4:I11"/>
    <dataValidation allowBlank="1" showInputMessage="1" showErrorMessage="1" promptTitle="PENGISIAN BONUS" prompt="Bonus diberikan kepada Supervisor yang belum menikah atau Staff yang sudah menikah._x000a_Besarnya Bonus 500000" sqref="J4:J11"/>
    <dataValidation allowBlank="1" showInputMessage="1" showErrorMessage="1" promptTitle="PENGISIAN GAJI" prompt="Jika Manager, maka Gajinya 5000000_x000a_Jika Supervisor, maka Gajinya 2000000_x000a_Jika Staff, maka Gajinya 1000000" sqref="H4:H11"/>
    <dataValidation allowBlank="1" showInputMessage="1" showErrorMessage="1" promptTitle="Pengisian ANAK" prompt="Banyaknya anak diambil dari karakter ke-4 pada Kode." sqref="G4:G11"/>
    <dataValidation allowBlank="1" showInputMessage="1" showErrorMessage="1" promptTitle="Pengisian JABATAN" prompt="Jika karakter pertama adalah &quot;A&quot;, maka Jabatan &quot;Manager&quot;._x000a_Jika karakter pertama adalah &quot;B&quot;, maka Jabatan &quot;Supervisor&quot;._x000a_Jika karakter pertama adalah &quot;C&quot;, maka Jabatan &quot;Staff&quot;" sqref="F4:F11"/>
    <dataValidation allowBlank="1" showInputMessage="1" showErrorMessage="1" promptTitle="Pengisian STATUS" prompt="Jika karakter pertama dari kanan adalah &quot;M&quot;, maka &quot;Menikah&quot;._x000a_Jika karakter pertama dari kanan adalah &quot;U&quot;, maka &quot;Belum&quot;." sqref="E4:E11"/>
    <dataValidation allowBlank="1" showInputMessage="1" showErrorMessage="1" promptTitle="Pengisian JKL" prompt="Jika karakter ke-2 adalah &quot;1&quot;, maka isinya &quot;Pria&quot;._x000a_Jika karekter ke-2 adalah &quot;2&quot;, maka isinya &quot;Wanita&quot; " sqref="D4:D11"/>
    <dataValidation allowBlank="1" showErrorMessage="1" sqref="B5"/>
    <dataValidation allowBlank="1" showErrorMessage="1" promptTitle="Penomoran Otomatis" prompt="Gunakan tarik tambang &quot;+ dengan tombol CTRL&quot;, OCEH?&quot; " sqref="B6:B11"/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6"/>
  <sheetViews>
    <sheetView showGridLines="0" topLeftCell="E1" zoomScale="190" zoomScaleNormal="190" workbookViewId="0"/>
  </sheetViews>
  <sheetFormatPr defaultRowHeight="14.25"/>
  <cols>
    <col min="1" max="1" width="9.140625" style="17"/>
    <col min="2" max="2" width="6.85546875" style="17" customWidth="1"/>
    <col min="3" max="3" width="18.42578125" style="17" customWidth="1"/>
    <col min="4" max="4" width="9.140625" style="17"/>
    <col min="5" max="8" width="14.140625" style="17" customWidth="1"/>
    <col min="9" max="16384" width="9.140625" style="17"/>
  </cols>
  <sheetData>
    <row r="2" spans="2:12" ht="18">
      <c r="B2" s="56" t="s">
        <v>141</v>
      </c>
      <c r="C2" s="56"/>
      <c r="D2" s="56"/>
      <c r="E2" s="56"/>
      <c r="F2" s="56"/>
      <c r="G2" s="56"/>
      <c r="H2" s="56"/>
      <c r="I2" s="44"/>
      <c r="J2" s="44"/>
      <c r="K2" s="44"/>
      <c r="L2" s="44"/>
    </row>
    <row r="3" spans="2:12" ht="20.25">
      <c r="B3" s="68">
        <f ca="1">TODAY()</f>
        <v>44829</v>
      </c>
      <c r="C3" s="68"/>
      <c r="D3" s="68"/>
      <c r="E3" s="68"/>
      <c r="F3" s="68"/>
      <c r="G3" s="68"/>
      <c r="H3" s="68"/>
      <c r="I3" s="45"/>
      <c r="J3" s="45"/>
      <c r="K3" s="45"/>
      <c r="L3" s="45"/>
    </row>
    <row r="5" spans="2:12">
      <c r="B5" s="66" t="s">
        <v>42</v>
      </c>
      <c r="C5" s="66" t="s">
        <v>1</v>
      </c>
      <c r="D5" s="66" t="s">
        <v>82</v>
      </c>
      <c r="E5" s="64" t="s">
        <v>83</v>
      </c>
      <c r="F5" s="65"/>
      <c r="G5" s="64" t="s">
        <v>84</v>
      </c>
      <c r="H5" s="65"/>
    </row>
    <row r="6" spans="2:12">
      <c r="B6" s="67"/>
      <c r="C6" s="67"/>
      <c r="D6" s="67"/>
      <c r="E6" s="40" t="s">
        <v>85</v>
      </c>
      <c r="F6" s="40" t="s">
        <v>86</v>
      </c>
      <c r="G6" s="40" t="s">
        <v>87</v>
      </c>
      <c r="H6" s="40" t="s">
        <v>88</v>
      </c>
    </row>
    <row r="7" spans="2:12">
      <c r="B7" s="36">
        <v>1</v>
      </c>
      <c r="C7" s="41" t="s">
        <v>89</v>
      </c>
      <c r="D7" s="21" t="s">
        <v>90</v>
      </c>
      <c r="E7" s="42">
        <v>0.36874999999999997</v>
      </c>
      <c r="F7" s="42">
        <v>0.71180555555555547</v>
      </c>
      <c r="G7" s="43" t="s">
        <v>167</v>
      </c>
      <c r="H7" s="43"/>
    </row>
    <row r="8" spans="2:12">
      <c r="B8" s="36">
        <v>2</v>
      </c>
      <c r="C8" s="41" t="s">
        <v>91</v>
      </c>
      <c r="D8" s="21" t="s">
        <v>90</v>
      </c>
      <c r="E8" s="42">
        <v>0.36041666666666666</v>
      </c>
      <c r="F8" s="42">
        <v>0.71527777777777779</v>
      </c>
      <c r="G8" s="43"/>
      <c r="H8" s="43"/>
    </row>
    <row r="9" spans="2:12">
      <c r="B9" s="36">
        <v>3</v>
      </c>
      <c r="C9" s="41" t="s">
        <v>92</v>
      </c>
      <c r="D9" s="21" t="s">
        <v>90</v>
      </c>
      <c r="E9" s="42">
        <v>0.36041666666666666</v>
      </c>
      <c r="F9" s="42">
        <v>0.71180555555555547</v>
      </c>
      <c r="G9" s="43"/>
      <c r="H9" s="43"/>
    </row>
    <row r="10" spans="2:12">
      <c r="B10" s="36">
        <v>4</v>
      </c>
      <c r="C10" s="41" t="s">
        <v>93</v>
      </c>
      <c r="D10" s="21" t="s">
        <v>94</v>
      </c>
      <c r="E10" s="42">
        <v>0.36041666666666666</v>
      </c>
      <c r="F10" s="42">
        <v>0.69791666666666663</v>
      </c>
      <c r="G10" s="43"/>
      <c r="H10" s="43"/>
    </row>
    <row r="11" spans="2:12">
      <c r="B11" s="36">
        <v>5</v>
      </c>
      <c r="C11" s="41" t="s">
        <v>95</v>
      </c>
      <c r="D11" s="21" t="s">
        <v>90</v>
      </c>
      <c r="E11" s="42">
        <v>0.36041666666666666</v>
      </c>
      <c r="F11" s="42">
        <v>0.7055555555555556</v>
      </c>
      <c r="G11" s="43"/>
      <c r="H11" s="43"/>
      <c r="J11" s="53">
        <v>0.375</v>
      </c>
    </row>
    <row r="12" spans="2:12">
      <c r="B12" s="36">
        <v>6</v>
      </c>
      <c r="C12" s="41" t="s">
        <v>96</v>
      </c>
      <c r="D12" s="21" t="s">
        <v>97</v>
      </c>
      <c r="E12" s="42">
        <v>0.36041666666666666</v>
      </c>
      <c r="F12" s="42">
        <v>0.71527777777777779</v>
      </c>
      <c r="G12" s="43"/>
      <c r="H12" s="43"/>
    </row>
    <row r="13" spans="2:12">
      <c r="B13" s="36">
        <v>7</v>
      </c>
      <c r="C13" s="41" t="s">
        <v>98</v>
      </c>
      <c r="D13" s="21" t="s">
        <v>90</v>
      </c>
      <c r="E13" s="42">
        <v>0.36041666666666666</v>
      </c>
      <c r="F13" s="42">
        <v>0.71527777777777779</v>
      </c>
      <c r="G13" s="43"/>
      <c r="H13" s="43"/>
    </row>
    <row r="14" spans="2:12">
      <c r="B14" s="36">
        <v>8</v>
      </c>
      <c r="C14" s="41" t="s">
        <v>99</v>
      </c>
      <c r="D14" s="21" t="s">
        <v>90</v>
      </c>
      <c r="E14" s="42">
        <v>0.36041666666666666</v>
      </c>
      <c r="F14" s="42">
        <v>0.71527777777777779</v>
      </c>
      <c r="G14" s="43"/>
      <c r="H14" s="43"/>
    </row>
    <row r="15" spans="2:12">
      <c r="B15" s="36">
        <v>9</v>
      </c>
      <c r="C15" s="41" t="s">
        <v>100</v>
      </c>
      <c r="D15" s="21" t="s">
        <v>90</v>
      </c>
      <c r="E15" s="42">
        <v>0.36041666666666666</v>
      </c>
      <c r="F15" s="42">
        <v>0.71180555555555547</v>
      </c>
      <c r="G15" s="43"/>
      <c r="H15" s="43"/>
    </row>
    <row r="16" spans="2:12">
      <c r="B16" s="36">
        <v>10</v>
      </c>
      <c r="C16" s="41" t="s">
        <v>101</v>
      </c>
      <c r="D16" s="21" t="s">
        <v>94</v>
      </c>
      <c r="E16" s="42">
        <v>0.36041666666666666</v>
      </c>
      <c r="F16" s="42">
        <v>0.71527777777777779</v>
      </c>
      <c r="G16" s="43"/>
      <c r="H16" s="43"/>
    </row>
    <row r="17" spans="2:8">
      <c r="B17" s="36">
        <v>11</v>
      </c>
      <c r="C17" s="41" t="s">
        <v>102</v>
      </c>
      <c r="D17" s="21" t="s">
        <v>103</v>
      </c>
      <c r="E17" s="42">
        <v>0.36041666666666666</v>
      </c>
      <c r="F17" s="42">
        <v>0.71180555555555547</v>
      </c>
      <c r="G17" s="43"/>
      <c r="H17" s="43"/>
    </row>
    <row r="18" spans="2:8">
      <c r="B18" s="36">
        <v>12</v>
      </c>
      <c r="C18" s="41" t="s">
        <v>104</v>
      </c>
      <c r="D18" s="21" t="s">
        <v>90</v>
      </c>
      <c r="E18" s="42">
        <v>0.36041666666666666</v>
      </c>
      <c r="F18" s="42">
        <v>0.7104166666666667</v>
      </c>
      <c r="G18" s="43"/>
      <c r="H18" s="43"/>
    </row>
    <row r="19" spans="2:8">
      <c r="B19" s="36">
        <v>13</v>
      </c>
      <c r="C19" s="41" t="s">
        <v>105</v>
      </c>
      <c r="D19" s="21" t="s">
        <v>90</v>
      </c>
      <c r="E19" s="42">
        <v>0.36041666666666666</v>
      </c>
      <c r="F19" s="42">
        <v>0.71180555555555547</v>
      </c>
      <c r="G19" s="43"/>
      <c r="H19" s="43"/>
    </row>
    <row r="20" spans="2:8">
      <c r="B20" s="36">
        <v>14</v>
      </c>
      <c r="C20" s="41" t="s">
        <v>98</v>
      </c>
      <c r="D20" s="21" t="s">
        <v>106</v>
      </c>
      <c r="E20" s="42">
        <v>0.36041666666666666</v>
      </c>
      <c r="F20" s="42">
        <v>0.7055555555555556</v>
      </c>
      <c r="G20" s="43"/>
      <c r="H20" s="43"/>
    </row>
    <row r="21" spans="2:8">
      <c r="B21" s="36">
        <v>15</v>
      </c>
      <c r="C21" s="41" t="s">
        <v>107</v>
      </c>
      <c r="D21" s="21" t="s">
        <v>108</v>
      </c>
      <c r="E21" s="42">
        <v>0.36458333333333331</v>
      </c>
      <c r="F21" s="42">
        <v>0.7104166666666667</v>
      </c>
      <c r="G21" s="43"/>
      <c r="H21" s="43"/>
    </row>
    <row r="22" spans="2:8">
      <c r="B22" s="36">
        <v>16</v>
      </c>
      <c r="C22" s="41" t="s">
        <v>109</v>
      </c>
      <c r="D22" s="21" t="s">
        <v>90</v>
      </c>
      <c r="E22" s="42">
        <v>0.36458333333333331</v>
      </c>
      <c r="F22" s="42">
        <v>0.7104166666666667</v>
      </c>
      <c r="G22" s="43"/>
      <c r="H22" s="43"/>
    </row>
    <row r="23" spans="2:8">
      <c r="B23" s="36">
        <v>17</v>
      </c>
      <c r="C23" s="41" t="s">
        <v>110</v>
      </c>
      <c r="D23" s="21" t="s">
        <v>90</v>
      </c>
      <c r="E23" s="42">
        <v>0.36458333333333331</v>
      </c>
      <c r="F23" s="42">
        <v>0.7055555555555556</v>
      </c>
      <c r="G23" s="43"/>
      <c r="H23" s="43"/>
    </row>
    <row r="24" spans="2:8">
      <c r="B24" s="36">
        <v>18</v>
      </c>
      <c r="C24" s="41" t="s">
        <v>98</v>
      </c>
      <c r="D24" s="21" t="s">
        <v>111</v>
      </c>
      <c r="E24" s="42">
        <v>0.36458333333333331</v>
      </c>
      <c r="F24" s="42">
        <v>0.69791666666666663</v>
      </c>
      <c r="G24" s="43"/>
      <c r="H24" s="43"/>
    </row>
    <row r="25" spans="2:8">
      <c r="B25" s="36">
        <v>19</v>
      </c>
      <c r="C25" s="41" t="s">
        <v>112</v>
      </c>
      <c r="D25" s="21" t="s">
        <v>97</v>
      </c>
      <c r="E25" s="42">
        <v>0.36458333333333331</v>
      </c>
      <c r="F25" s="42">
        <v>0.7055555555555556</v>
      </c>
      <c r="G25" s="43"/>
      <c r="H25" s="43"/>
    </row>
    <row r="26" spans="2:8">
      <c r="B26" s="36">
        <v>20</v>
      </c>
      <c r="C26" s="41" t="s">
        <v>102</v>
      </c>
      <c r="D26" s="21" t="s">
        <v>106</v>
      </c>
      <c r="E26" s="42">
        <v>0.36458333333333331</v>
      </c>
      <c r="F26" s="42">
        <v>0.71527777777777779</v>
      </c>
      <c r="G26" s="43"/>
      <c r="H26" s="43"/>
    </row>
    <row r="27" spans="2:8">
      <c r="B27" s="36">
        <v>21</v>
      </c>
      <c r="C27" s="41" t="s">
        <v>113</v>
      </c>
      <c r="D27" s="21" t="s">
        <v>90</v>
      </c>
      <c r="E27" s="42">
        <v>0.36458333333333331</v>
      </c>
      <c r="F27" s="42">
        <v>0.71527777777777779</v>
      </c>
      <c r="G27" s="43"/>
      <c r="H27" s="43"/>
    </row>
    <row r="28" spans="2:8">
      <c r="B28" s="36">
        <v>22</v>
      </c>
      <c r="C28" s="41" t="s">
        <v>114</v>
      </c>
      <c r="D28" s="21" t="s">
        <v>103</v>
      </c>
      <c r="E28" s="42">
        <v>0.36458333333333331</v>
      </c>
      <c r="F28" s="42">
        <v>0.7055555555555556</v>
      </c>
      <c r="G28" s="43"/>
      <c r="H28" s="43"/>
    </row>
    <row r="29" spans="2:8">
      <c r="B29" s="36">
        <v>23</v>
      </c>
      <c r="C29" s="41" t="s">
        <v>115</v>
      </c>
      <c r="D29" s="21" t="s">
        <v>90</v>
      </c>
      <c r="E29" s="42">
        <v>0.36458333333333331</v>
      </c>
      <c r="F29" s="42">
        <v>0.71527777777777779</v>
      </c>
      <c r="G29" s="43"/>
      <c r="H29" s="43"/>
    </row>
    <row r="30" spans="2:8">
      <c r="B30" s="36">
        <v>24</v>
      </c>
      <c r="C30" s="41" t="s">
        <v>116</v>
      </c>
      <c r="D30" s="21" t="s">
        <v>90</v>
      </c>
      <c r="E30" s="42">
        <v>0.36458333333333331</v>
      </c>
      <c r="F30" s="42">
        <v>0.7104166666666667</v>
      </c>
      <c r="G30" s="43"/>
      <c r="H30" s="43"/>
    </row>
    <row r="31" spans="2:8">
      <c r="B31" s="36">
        <v>25</v>
      </c>
      <c r="C31" s="41" t="s">
        <v>117</v>
      </c>
      <c r="D31" s="21" t="s">
        <v>108</v>
      </c>
      <c r="E31" s="42">
        <v>0.36458333333333331</v>
      </c>
      <c r="F31" s="42">
        <v>0.7104166666666667</v>
      </c>
      <c r="G31" s="43"/>
      <c r="H31" s="43"/>
    </row>
    <row r="32" spans="2:8">
      <c r="B32" s="36">
        <v>26</v>
      </c>
      <c r="C32" s="41" t="s">
        <v>118</v>
      </c>
      <c r="D32" s="21" t="s">
        <v>119</v>
      </c>
      <c r="E32" s="42">
        <v>0.36458333333333331</v>
      </c>
      <c r="F32" s="42">
        <v>0.7055555555555556</v>
      </c>
      <c r="G32" s="43"/>
      <c r="H32" s="43"/>
    </row>
    <row r="33" spans="2:8">
      <c r="B33" s="36">
        <v>27</v>
      </c>
      <c r="C33" s="41" t="s">
        <v>120</v>
      </c>
      <c r="D33" s="21" t="s">
        <v>90</v>
      </c>
      <c r="E33" s="42">
        <v>0.3659722222222222</v>
      </c>
      <c r="F33" s="42">
        <v>0.7055555555555556</v>
      </c>
      <c r="G33" s="43"/>
      <c r="H33" s="43"/>
    </row>
    <row r="34" spans="2:8">
      <c r="B34" s="36">
        <v>28</v>
      </c>
      <c r="C34" s="41" t="s">
        <v>121</v>
      </c>
      <c r="D34" s="21" t="s">
        <v>90</v>
      </c>
      <c r="E34" s="42">
        <v>0.36874999999999997</v>
      </c>
      <c r="F34" s="42">
        <v>0.71527777777777779</v>
      </c>
      <c r="G34" s="43"/>
      <c r="H34" s="43"/>
    </row>
    <row r="35" spans="2:8">
      <c r="B35" s="36">
        <v>29</v>
      </c>
      <c r="C35" s="41" t="s">
        <v>122</v>
      </c>
      <c r="D35" s="21" t="s">
        <v>90</v>
      </c>
      <c r="E35" s="42">
        <v>0.36874999999999997</v>
      </c>
      <c r="F35" s="42">
        <v>0.7104166666666667</v>
      </c>
      <c r="G35" s="43"/>
      <c r="H35" s="43"/>
    </row>
    <row r="36" spans="2:8">
      <c r="B36" s="36">
        <v>30</v>
      </c>
      <c r="C36" s="41" t="s">
        <v>112</v>
      </c>
      <c r="D36" s="21" t="s">
        <v>90</v>
      </c>
      <c r="E36" s="42">
        <v>0.36874999999999997</v>
      </c>
      <c r="F36" s="42">
        <v>0.7055555555555556</v>
      </c>
      <c r="G36" s="43"/>
      <c r="H36" s="43"/>
    </row>
    <row r="37" spans="2:8">
      <c r="B37" s="36">
        <v>31</v>
      </c>
      <c r="C37" s="41" t="s">
        <v>96</v>
      </c>
      <c r="D37" s="21" t="s">
        <v>108</v>
      </c>
      <c r="E37" s="42">
        <v>0.36874999999999997</v>
      </c>
      <c r="F37" s="42">
        <v>0.41666666666666669</v>
      </c>
      <c r="G37" s="43"/>
      <c r="H37" s="43"/>
    </row>
    <row r="38" spans="2:8">
      <c r="B38" s="36">
        <v>32</v>
      </c>
      <c r="C38" s="41" t="s">
        <v>121</v>
      </c>
      <c r="D38" s="21" t="s">
        <v>103</v>
      </c>
      <c r="E38" s="42">
        <v>0.36874999999999997</v>
      </c>
      <c r="F38" s="42">
        <v>0.71527777777777779</v>
      </c>
      <c r="G38" s="43"/>
      <c r="H38" s="43"/>
    </row>
    <row r="39" spans="2:8">
      <c r="B39" s="36">
        <v>33</v>
      </c>
      <c r="C39" s="41" t="s">
        <v>123</v>
      </c>
      <c r="D39" s="21" t="s">
        <v>90</v>
      </c>
      <c r="E39" s="42">
        <v>0.36874999999999997</v>
      </c>
      <c r="F39" s="42">
        <v>0.71527777777777779</v>
      </c>
      <c r="G39" s="43"/>
      <c r="H39" s="43"/>
    </row>
    <row r="40" spans="2:8">
      <c r="B40" s="36">
        <v>34</v>
      </c>
      <c r="C40" s="41" t="s">
        <v>104</v>
      </c>
      <c r="D40" s="21" t="s">
        <v>90</v>
      </c>
      <c r="E40" s="42">
        <v>0.36874999999999997</v>
      </c>
      <c r="F40" s="42">
        <v>0.71527777777777779</v>
      </c>
      <c r="G40" s="43"/>
      <c r="H40" s="43"/>
    </row>
    <row r="41" spans="2:8">
      <c r="B41" s="36">
        <v>35</v>
      </c>
      <c r="C41" s="41" t="s">
        <v>124</v>
      </c>
      <c r="D41" s="21" t="s">
        <v>106</v>
      </c>
      <c r="E41" s="42">
        <v>0.36874999999999997</v>
      </c>
      <c r="F41" s="42">
        <v>0.70833333333333337</v>
      </c>
      <c r="G41" s="43"/>
      <c r="H41" s="43"/>
    </row>
    <row r="42" spans="2:8">
      <c r="B42" s="36">
        <v>36</v>
      </c>
      <c r="C42" s="41" t="s">
        <v>125</v>
      </c>
      <c r="D42" s="21" t="s">
        <v>108</v>
      </c>
      <c r="E42" s="42">
        <v>0.36874999999999997</v>
      </c>
      <c r="F42" s="42">
        <v>0.7055555555555556</v>
      </c>
      <c r="G42" s="43"/>
      <c r="H42" s="43"/>
    </row>
    <row r="43" spans="2:8">
      <c r="B43" s="36">
        <v>37</v>
      </c>
      <c r="C43" s="41" t="s">
        <v>126</v>
      </c>
      <c r="D43" s="21" t="s">
        <v>103</v>
      </c>
      <c r="E43" s="42">
        <v>0.36874999999999997</v>
      </c>
      <c r="F43" s="42">
        <v>0.7104166666666667</v>
      </c>
      <c r="G43" s="43"/>
      <c r="H43" s="43"/>
    </row>
    <row r="44" spans="2:8">
      <c r="B44" s="36">
        <v>38</v>
      </c>
      <c r="C44" s="41" t="s">
        <v>127</v>
      </c>
      <c r="D44" s="21" t="s">
        <v>103</v>
      </c>
      <c r="E44" s="42">
        <v>0.36874999999999997</v>
      </c>
      <c r="F44" s="42">
        <v>0.71180555555555547</v>
      </c>
      <c r="G44" s="43"/>
      <c r="H44" s="43"/>
    </row>
    <row r="45" spans="2:8">
      <c r="B45" s="36">
        <v>39</v>
      </c>
      <c r="C45" s="41" t="s">
        <v>104</v>
      </c>
      <c r="D45" s="21" t="s">
        <v>103</v>
      </c>
      <c r="E45" s="42">
        <v>0.36874999999999997</v>
      </c>
      <c r="F45" s="42">
        <v>0.7055555555555556</v>
      </c>
      <c r="G45" s="43"/>
      <c r="H45" s="43"/>
    </row>
    <row r="46" spans="2:8">
      <c r="B46" s="36">
        <v>40</v>
      </c>
      <c r="C46" s="41" t="s">
        <v>128</v>
      </c>
      <c r="D46" s="21" t="s">
        <v>90</v>
      </c>
      <c r="E46" s="42">
        <v>0.36874999999999997</v>
      </c>
      <c r="F46" s="42">
        <v>0.69791666666666663</v>
      </c>
      <c r="G46" s="43"/>
      <c r="H46" s="43"/>
    </row>
    <row r="47" spans="2:8">
      <c r="B47" s="36">
        <v>41</v>
      </c>
      <c r="C47" s="41" t="s">
        <v>96</v>
      </c>
      <c r="D47" s="21" t="s">
        <v>119</v>
      </c>
      <c r="E47" s="42">
        <v>0.37152777777777773</v>
      </c>
      <c r="F47" s="42">
        <v>0.71527777777777779</v>
      </c>
      <c r="G47" s="43"/>
      <c r="H47" s="43"/>
    </row>
    <row r="48" spans="2:8">
      <c r="B48" s="36">
        <v>42</v>
      </c>
      <c r="C48" s="41" t="s">
        <v>117</v>
      </c>
      <c r="D48" s="21" t="s">
        <v>90</v>
      </c>
      <c r="E48" s="42">
        <v>0.37152777777777773</v>
      </c>
      <c r="F48" s="42">
        <v>0.69791666666666663</v>
      </c>
      <c r="G48" s="43"/>
      <c r="H48" s="43"/>
    </row>
    <row r="49" spans="2:8">
      <c r="B49" s="36">
        <v>43</v>
      </c>
      <c r="C49" s="41" t="s">
        <v>93</v>
      </c>
      <c r="D49" s="21" t="s">
        <v>90</v>
      </c>
      <c r="E49" s="42">
        <v>0.37152777777777773</v>
      </c>
      <c r="F49" s="42">
        <v>0.69791666666666663</v>
      </c>
      <c r="G49" s="43"/>
      <c r="H49" s="43"/>
    </row>
    <row r="50" spans="2:8">
      <c r="B50" s="36">
        <v>44</v>
      </c>
      <c r="C50" s="41" t="s">
        <v>128</v>
      </c>
      <c r="D50" s="21" t="s">
        <v>94</v>
      </c>
      <c r="E50" s="42">
        <v>0.37152777777777773</v>
      </c>
      <c r="F50" s="42">
        <v>0.7104166666666667</v>
      </c>
      <c r="G50" s="43"/>
      <c r="H50" s="43"/>
    </row>
    <row r="51" spans="2:8">
      <c r="B51" s="36">
        <v>45</v>
      </c>
      <c r="C51" s="41" t="s">
        <v>129</v>
      </c>
      <c r="D51" s="21" t="s">
        <v>90</v>
      </c>
      <c r="E51" s="42">
        <v>0.37152777777777773</v>
      </c>
      <c r="F51" s="42">
        <v>0.69791666666666663</v>
      </c>
      <c r="G51" s="43"/>
      <c r="H51" s="43"/>
    </row>
    <row r="52" spans="2:8">
      <c r="B52" s="36">
        <v>46</v>
      </c>
      <c r="C52" s="41" t="s">
        <v>91</v>
      </c>
      <c r="D52" s="21" t="s">
        <v>90</v>
      </c>
      <c r="E52" s="42">
        <v>0.37152777777777773</v>
      </c>
      <c r="F52" s="42">
        <v>0.7055555555555556</v>
      </c>
      <c r="G52" s="43"/>
      <c r="H52" s="43"/>
    </row>
    <row r="53" spans="2:8">
      <c r="B53" s="36">
        <v>47</v>
      </c>
      <c r="C53" s="41" t="s">
        <v>113</v>
      </c>
      <c r="D53" s="21" t="s">
        <v>130</v>
      </c>
      <c r="E53" s="42">
        <v>0.37152777777777773</v>
      </c>
      <c r="F53" s="42">
        <v>0.69791666666666663</v>
      </c>
      <c r="G53" s="43"/>
      <c r="H53" s="43"/>
    </row>
    <row r="54" spans="2:8">
      <c r="B54" s="36">
        <v>48</v>
      </c>
      <c r="C54" s="41" t="s">
        <v>112</v>
      </c>
      <c r="D54" s="21" t="s">
        <v>97</v>
      </c>
      <c r="E54" s="42">
        <v>0.375</v>
      </c>
      <c r="F54" s="42">
        <v>0.71527777777777779</v>
      </c>
      <c r="G54" s="43"/>
      <c r="H54" s="43"/>
    </row>
    <row r="55" spans="2:8">
      <c r="B55" s="36">
        <v>49</v>
      </c>
      <c r="C55" s="41" t="s">
        <v>131</v>
      </c>
      <c r="D55" s="21" t="s">
        <v>90</v>
      </c>
      <c r="E55" s="42">
        <v>0.375</v>
      </c>
      <c r="F55" s="42">
        <v>0.71180555555555547</v>
      </c>
      <c r="G55" s="43"/>
      <c r="H55" s="43"/>
    </row>
    <row r="56" spans="2:8">
      <c r="B56" s="36">
        <v>50</v>
      </c>
      <c r="C56" s="41" t="s">
        <v>132</v>
      </c>
      <c r="D56" s="21" t="s">
        <v>90</v>
      </c>
      <c r="E56" s="42">
        <v>0.375</v>
      </c>
      <c r="F56" s="42">
        <v>0.7104166666666667</v>
      </c>
      <c r="G56" s="43"/>
      <c r="H56" s="43"/>
    </row>
    <row r="57" spans="2:8">
      <c r="B57" s="36">
        <v>51</v>
      </c>
      <c r="C57" s="41" t="s">
        <v>91</v>
      </c>
      <c r="D57" s="21" t="s">
        <v>111</v>
      </c>
      <c r="E57" s="42">
        <v>0.375</v>
      </c>
      <c r="F57" s="42">
        <v>0.71527777777777779</v>
      </c>
      <c r="G57" s="43"/>
      <c r="H57" s="43"/>
    </row>
    <row r="58" spans="2:8">
      <c r="B58" s="36">
        <v>52</v>
      </c>
      <c r="C58" s="41" t="s">
        <v>133</v>
      </c>
      <c r="D58" s="21" t="s">
        <v>103</v>
      </c>
      <c r="E58" s="42">
        <v>0.375</v>
      </c>
      <c r="F58" s="42">
        <v>0.7104166666666667</v>
      </c>
      <c r="G58" s="43"/>
      <c r="H58" s="43"/>
    </row>
    <row r="59" spans="2:8">
      <c r="B59" s="36">
        <v>53</v>
      </c>
      <c r="C59" s="41" t="s">
        <v>93</v>
      </c>
      <c r="D59" s="21" t="s">
        <v>94</v>
      </c>
      <c r="E59" s="42">
        <v>0.375</v>
      </c>
      <c r="F59" s="42">
        <v>0.7104166666666667</v>
      </c>
      <c r="G59" s="43"/>
      <c r="H59" s="43"/>
    </row>
    <row r="60" spans="2:8">
      <c r="B60" s="36">
        <v>54</v>
      </c>
      <c r="C60" s="41" t="s">
        <v>127</v>
      </c>
      <c r="D60" s="21" t="s">
        <v>106</v>
      </c>
      <c r="E60" s="42">
        <v>0.375</v>
      </c>
      <c r="F60" s="42">
        <v>0.71180555555555547</v>
      </c>
      <c r="G60" s="43"/>
      <c r="H60" s="43"/>
    </row>
    <row r="61" spans="2:8">
      <c r="B61" s="36">
        <v>55</v>
      </c>
      <c r="C61" s="41" t="s">
        <v>110</v>
      </c>
      <c r="D61" s="21" t="s">
        <v>108</v>
      </c>
      <c r="E61" s="42">
        <v>0.375</v>
      </c>
      <c r="F61" s="42">
        <v>0.7104166666666667</v>
      </c>
      <c r="G61" s="43"/>
      <c r="H61" s="43"/>
    </row>
    <row r="62" spans="2:8">
      <c r="B62" s="36">
        <v>56</v>
      </c>
      <c r="C62" s="41" t="s">
        <v>131</v>
      </c>
      <c r="D62" s="21" t="s">
        <v>103</v>
      </c>
      <c r="E62" s="42">
        <v>0.375</v>
      </c>
      <c r="F62" s="42">
        <v>0.70833333333333337</v>
      </c>
      <c r="G62" s="43"/>
      <c r="H62" s="43"/>
    </row>
    <row r="63" spans="2:8">
      <c r="B63" s="36">
        <v>57</v>
      </c>
      <c r="C63" s="41" t="s">
        <v>122</v>
      </c>
      <c r="D63" s="21" t="s">
        <v>97</v>
      </c>
      <c r="E63" s="42">
        <v>0.375</v>
      </c>
      <c r="F63" s="42">
        <v>0.71527777777777779</v>
      </c>
      <c r="G63" s="43"/>
      <c r="H63" s="43"/>
    </row>
    <row r="64" spans="2:8">
      <c r="B64" s="36">
        <v>58</v>
      </c>
      <c r="C64" s="41" t="s">
        <v>134</v>
      </c>
      <c r="D64" s="21" t="s">
        <v>106</v>
      </c>
      <c r="E64" s="42">
        <v>0.375</v>
      </c>
      <c r="F64" s="42">
        <v>0.70833333333333337</v>
      </c>
      <c r="G64" s="43"/>
      <c r="H64" s="43"/>
    </row>
    <row r="65" spans="2:8">
      <c r="B65" s="36">
        <v>59</v>
      </c>
      <c r="C65" s="41" t="s">
        <v>104</v>
      </c>
      <c r="D65" s="21" t="s">
        <v>90</v>
      </c>
      <c r="E65" s="42">
        <v>0.375</v>
      </c>
      <c r="F65" s="42">
        <v>0.71527777777777779</v>
      </c>
      <c r="G65" s="43"/>
      <c r="H65" s="43"/>
    </row>
    <row r="66" spans="2:8">
      <c r="B66" s="36">
        <v>60</v>
      </c>
      <c r="C66" s="41" t="s">
        <v>110</v>
      </c>
      <c r="D66" s="21" t="s">
        <v>90</v>
      </c>
      <c r="E66" s="42">
        <v>0.37847222222222227</v>
      </c>
      <c r="F66" s="42">
        <v>0.70833333333333337</v>
      </c>
      <c r="G66" s="43"/>
      <c r="H66" s="43"/>
    </row>
    <row r="67" spans="2:8">
      <c r="B67" s="36">
        <v>61</v>
      </c>
      <c r="C67" s="41" t="s">
        <v>117</v>
      </c>
      <c r="D67" s="21" t="s">
        <v>106</v>
      </c>
      <c r="E67" s="42">
        <v>0.37847222222222227</v>
      </c>
      <c r="F67" s="42">
        <v>0.69791666666666663</v>
      </c>
      <c r="G67" s="43"/>
      <c r="H67" s="43"/>
    </row>
    <row r="68" spans="2:8">
      <c r="B68" s="36">
        <v>62</v>
      </c>
      <c r="C68" s="41" t="s">
        <v>135</v>
      </c>
      <c r="D68" s="21" t="s">
        <v>90</v>
      </c>
      <c r="E68" s="42">
        <v>0.37847222222222227</v>
      </c>
      <c r="F68" s="42">
        <v>0.7104166666666667</v>
      </c>
      <c r="G68" s="43"/>
      <c r="H68" s="43"/>
    </row>
    <row r="69" spans="2:8">
      <c r="B69" s="36">
        <v>63</v>
      </c>
      <c r="C69" s="41" t="s">
        <v>136</v>
      </c>
      <c r="D69" s="21" t="s">
        <v>90</v>
      </c>
      <c r="E69" s="42">
        <v>0.37847222222222227</v>
      </c>
      <c r="F69" s="42">
        <v>0.69791666666666663</v>
      </c>
      <c r="G69" s="43"/>
      <c r="H69" s="43"/>
    </row>
    <row r="70" spans="2:8">
      <c r="B70" s="36">
        <v>64</v>
      </c>
      <c r="C70" s="41" t="s">
        <v>117</v>
      </c>
      <c r="D70" s="21" t="s">
        <v>90</v>
      </c>
      <c r="E70" s="42">
        <v>0.37847222222222227</v>
      </c>
      <c r="F70" s="42">
        <v>0.7104166666666667</v>
      </c>
      <c r="G70" s="43"/>
      <c r="H70" s="43"/>
    </row>
    <row r="71" spans="2:8">
      <c r="B71" s="36">
        <v>65</v>
      </c>
      <c r="C71" s="41" t="s">
        <v>89</v>
      </c>
      <c r="D71" s="21" t="s">
        <v>90</v>
      </c>
      <c r="E71" s="42">
        <v>0.38263888888888892</v>
      </c>
      <c r="F71" s="42">
        <v>0.7104166666666667</v>
      </c>
      <c r="G71" s="43"/>
      <c r="H71" s="43"/>
    </row>
    <row r="72" spans="2:8">
      <c r="B72" s="36">
        <v>66</v>
      </c>
      <c r="C72" s="41" t="s">
        <v>137</v>
      </c>
      <c r="D72" s="21" t="s">
        <v>103</v>
      </c>
      <c r="E72" s="42">
        <v>0.3840277777777778</v>
      </c>
      <c r="F72" s="42">
        <v>0.71527777777777779</v>
      </c>
      <c r="G72" s="43"/>
      <c r="H72" s="43"/>
    </row>
    <row r="73" spans="2:8">
      <c r="B73" s="36">
        <v>67</v>
      </c>
      <c r="C73" s="41" t="s">
        <v>138</v>
      </c>
      <c r="D73" s="21" t="s">
        <v>106</v>
      </c>
      <c r="E73" s="42">
        <v>0.3840277777777778</v>
      </c>
      <c r="F73" s="42">
        <v>0.71180555555555547</v>
      </c>
      <c r="G73" s="43"/>
      <c r="H73" s="43"/>
    </row>
    <row r="74" spans="2:8">
      <c r="B74" s="36">
        <v>68</v>
      </c>
      <c r="C74" s="41" t="s">
        <v>123</v>
      </c>
      <c r="D74" s="21" t="s">
        <v>108</v>
      </c>
      <c r="E74" s="42">
        <v>0.3840277777777778</v>
      </c>
      <c r="F74" s="42">
        <v>0.7055555555555556</v>
      </c>
      <c r="G74" s="43"/>
      <c r="H74" s="43"/>
    </row>
    <row r="75" spans="2:8">
      <c r="B75" s="36">
        <v>69</v>
      </c>
      <c r="C75" s="41" t="s">
        <v>139</v>
      </c>
      <c r="D75" s="21" t="s">
        <v>103</v>
      </c>
      <c r="E75" s="42">
        <v>0.39027777777777778</v>
      </c>
      <c r="F75" s="42">
        <v>0.7104166666666667</v>
      </c>
      <c r="G75" s="43"/>
      <c r="H75" s="43"/>
    </row>
    <row r="76" spans="2:8">
      <c r="B76" s="36">
        <v>70</v>
      </c>
      <c r="C76" s="41" t="s">
        <v>113</v>
      </c>
      <c r="D76" s="21" t="s">
        <v>90</v>
      </c>
      <c r="E76" s="42">
        <v>0.39027777777777778</v>
      </c>
      <c r="F76" s="42">
        <v>0.71180555555555547</v>
      </c>
      <c r="G76" s="43"/>
      <c r="H76" s="43"/>
    </row>
    <row r="77" spans="2:8">
      <c r="B77" s="36">
        <v>71</v>
      </c>
      <c r="C77" s="41" t="s">
        <v>129</v>
      </c>
      <c r="D77" s="21" t="s">
        <v>106</v>
      </c>
      <c r="E77" s="42">
        <v>0.39027777777777778</v>
      </c>
      <c r="F77" s="42">
        <v>0.71527777777777779</v>
      </c>
      <c r="G77" s="43"/>
      <c r="H77" s="43"/>
    </row>
    <row r="78" spans="2:8">
      <c r="B78" s="36">
        <v>72</v>
      </c>
      <c r="C78" s="41" t="s">
        <v>137</v>
      </c>
      <c r="D78" s="21" t="s">
        <v>90</v>
      </c>
      <c r="E78" s="42">
        <v>0.39027777777777778</v>
      </c>
      <c r="F78" s="42">
        <v>0.69791666666666663</v>
      </c>
      <c r="G78" s="43"/>
      <c r="H78" s="43"/>
    </row>
    <row r="79" spans="2:8">
      <c r="B79" s="36">
        <v>73</v>
      </c>
      <c r="C79" s="41" t="s">
        <v>107</v>
      </c>
      <c r="D79" s="21" t="s">
        <v>106</v>
      </c>
      <c r="E79" s="42">
        <v>0.39027777777777778</v>
      </c>
      <c r="F79" s="42">
        <v>0.7104166666666667</v>
      </c>
      <c r="G79" s="43"/>
      <c r="H79" s="43"/>
    </row>
    <row r="80" spans="2:8">
      <c r="B80" s="36">
        <v>74</v>
      </c>
      <c r="C80" s="41" t="s">
        <v>116</v>
      </c>
      <c r="D80" s="21" t="s">
        <v>90</v>
      </c>
      <c r="E80" s="42">
        <v>0.40763888888888899</v>
      </c>
      <c r="F80" s="42">
        <v>0.71527777777777779</v>
      </c>
      <c r="G80" s="43"/>
      <c r="H80" s="43"/>
    </row>
    <row r="81" spans="2:8">
      <c r="B81" s="36">
        <v>75</v>
      </c>
      <c r="C81" s="41" t="s">
        <v>102</v>
      </c>
      <c r="D81" s="21" t="s">
        <v>108</v>
      </c>
      <c r="E81" s="42">
        <v>0.44930555555555601</v>
      </c>
      <c r="F81" s="42">
        <v>0.71527777777777779</v>
      </c>
      <c r="G81" s="43"/>
      <c r="H81" s="43"/>
    </row>
    <row r="82" spans="2:8">
      <c r="B82" s="36">
        <v>76</v>
      </c>
      <c r="C82" s="41" t="s">
        <v>125</v>
      </c>
      <c r="D82" s="21" t="s">
        <v>130</v>
      </c>
      <c r="E82" s="42">
        <v>0.49097222222222198</v>
      </c>
      <c r="F82" s="42">
        <v>0.7104166666666667</v>
      </c>
      <c r="G82" s="43"/>
      <c r="H82" s="43"/>
    </row>
    <row r="83" spans="2:8">
      <c r="B83" s="36">
        <v>77</v>
      </c>
      <c r="C83" s="41" t="s">
        <v>132</v>
      </c>
      <c r="D83" s="21" t="s">
        <v>108</v>
      </c>
      <c r="E83" s="42">
        <v>0.49097222222222198</v>
      </c>
      <c r="F83" s="42">
        <v>0.71527777777777779</v>
      </c>
      <c r="G83" s="43"/>
      <c r="H83" s="43"/>
    </row>
    <row r="84" spans="2:8">
      <c r="B84" s="36">
        <v>78</v>
      </c>
      <c r="C84" s="41" t="s">
        <v>129</v>
      </c>
      <c r="D84" s="21" t="s">
        <v>106</v>
      </c>
      <c r="E84" s="42">
        <v>0.53263888888888899</v>
      </c>
      <c r="F84" s="42">
        <v>0.71180555555555547</v>
      </c>
      <c r="G84" s="43"/>
      <c r="H84" s="43"/>
    </row>
    <row r="85" spans="2:8">
      <c r="B85" s="36">
        <v>79</v>
      </c>
      <c r="C85" s="41" t="s">
        <v>137</v>
      </c>
      <c r="D85" s="21" t="s">
        <v>108</v>
      </c>
      <c r="E85" s="42">
        <v>0.57430555555555596</v>
      </c>
      <c r="F85" s="42">
        <v>0.7055555555555556</v>
      </c>
      <c r="G85" s="43"/>
      <c r="H85" s="43"/>
    </row>
    <row r="86" spans="2:8">
      <c r="B86" s="36">
        <v>80</v>
      </c>
      <c r="C86" s="41" t="s">
        <v>140</v>
      </c>
      <c r="D86" s="21" t="s">
        <v>108</v>
      </c>
      <c r="E86" s="42">
        <v>0.61597222222222203</v>
      </c>
      <c r="F86" s="42">
        <v>0.7104166666666667</v>
      </c>
      <c r="G86" s="43"/>
      <c r="H86" s="43"/>
    </row>
  </sheetData>
  <mergeCells count="7">
    <mergeCell ref="G5:H5"/>
    <mergeCell ref="B5:B6"/>
    <mergeCell ref="C5:C6"/>
    <mergeCell ref="D5:D6"/>
    <mergeCell ref="B2:H2"/>
    <mergeCell ref="B3:H3"/>
    <mergeCell ref="E5:F5"/>
  </mergeCells>
  <dataValidations xWindow="775" yWindow="321" count="3">
    <dataValidation allowBlank="1" showInputMessage="1" showErrorMessage="1" promptTitle="No" prompt="Buatkan No urut dg Autofill.." sqref="B7:B86"/>
    <dataValidation allowBlank="1" showInputMessage="1" showErrorMessage="1" promptTitle="Kedatangan" prompt="Pegawai dikatakan&quot; Telat&quot; jika jam masuknya lebih besar dari jam 09:00 selain itu &quot;On Time&quot;" sqref="G7:G86"/>
    <dataValidation allowBlank="1" showInputMessage="1" showErrorMessage="1" promptTitle="Kepulangan" prompt="Pegawai dikatakan &quot;Bolos&quot; jika jam pulangnya kurang dari jam 17:00 selain itu &quot;On Time&quot;" sqref="H7:H86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F5" sqref="F5"/>
    </sheetView>
  </sheetViews>
  <sheetFormatPr defaultRowHeight="14.25"/>
  <cols>
    <col min="1" max="1" width="9.140625" style="17"/>
    <col min="2" max="2" width="6.7109375" style="17" customWidth="1"/>
    <col min="3" max="3" width="22" style="17" customWidth="1"/>
    <col min="4" max="4" width="10.5703125" style="17" bestFit="1" customWidth="1"/>
    <col min="5" max="5" width="9.140625" style="17"/>
    <col min="6" max="6" width="18.7109375" style="17" customWidth="1"/>
    <col min="7" max="16384" width="9.140625" style="17"/>
  </cols>
  <sheetData>
    <row r="2" spans="2:6" ht="18">
      <c r="B2" s="69" t="s">
        <v>142</v>
      </c>
      <c r="C2" s="69"/>
      <c r="D2" s="69"/>
      <c r="E2" s="69"/>
      <c r="F2" s="69"/>
    </row>
    <row r="3" spans="2:6">
      <c r="B3" s="46"/>
      <c r="C3" s="47"/>
      <c r="D3" s="47"/>
      <c r="E3" s="46"/>
      <c r="F3" s="47"/>
    </row>
    <row r="4" spans="2:6">
      <c r="B4" s="25" t="s">
        <v>143</v>
      </c>
      <c r="C4" s="25" t="s">
        <v>144</v>
      </c>
      <c r="D4" s="25" t="s">
        <v>145</v>
      </c>
      <c r="E4" s="25" t="s">
        <v>146</v>
      </c>
      <c r="F4" s="25" t="s">
        <v>158</v>
      </c>
    </row>
    <row r="5" spans="2:6">
      <c r="B5" s="48">
        <v>1</v>
      </c>
      <c r="C5" s="49" t="s">
        <v>126</v>
      </c>
      <c r="D5" s="48" t="s">
        <v>147</v>
      </c>
      <c r="E5" s="48">
        <v>30</v>
      </c>
      <c r="F5" s="50"/>
    </row>
    <row r="6" spans="2:6">
      <c r="B6" s="48">
        <v>2</v>
      </c>
      <c r="C6" s="49" t="s">
        <v>148</v>
      </c>
      <c r="D6" s="48" t="s">
        <v>149</v>
      </c>
      <c r="E6" s="48">
        <v>23</v>
      </c>
      <c r="F6" s="50"/>
    </row>
    <row r="7" spans="2:6">
      <c r="B7" s="48">
        <v>3</v>
      </c>
      <c r="C7" s="49" t="s">
        <v>150</v>
      </c>
      <c r="D7" s="48" t="s">
        <v>151</v>
      </c>
      <c r="E7" s="48">
        <v>31</v>
      </c>
      <c r="F7" s="50"/>
    </row>
    <row r="8" spans="2:6">
      <c r="B8" s="48">
        <v>4</v>
      </c>
      <c r="C8" s="49" t="s">
        <v>152</v>
      </c>
      <c r="D8" s="48" t="s">
        <v>149</v>
      </c>
      <c r="E8" s="48">
        <v>31</v>
      </c>
      <c r="F8" s="50"/>
    </row>
    <row r="9" spans="2:6">
      <c r="B9" s="48">
        <v>5</v>
      </c>
      <c r="C9" s="49" t="s">
        <v>153</v>
      </c>
      <c r="D9" s="48" t="s">
        <v>154</v>
      </c>
      <c r="E9" s="48">
        <v>35</v>
      </c>
      <c r="F9" s="50"/>
    </row>
    <row r="10" spans="2:6">
      <c r="B10" s="48">
        <v>6</v>
      </c>
      <c r="C10" s="49" t="s">
        <v>155</v>
      </c>
      <c r="D10" s="48" t="s">
        <v>149</v>
      </c>
      <c r="E10" s="48">
        <v>25</v>
      </c>
      <c r="F10" s="50"/>
    </row>
    <row r="11" spans="2:6">
      <c r="B11" s="48">
        <v>7</v>
      </c>
      <c r="C11" s="49" t="s">
        <v>156</v>
      </c>
      <c r="D11" s="48" t="s">
        <v>149</v>
      </c>
      <c r="E11" s="48">
        <v>27</v>
      </c>
      <c r="F11" s="50"/>
    </row>
    <row r="12" spans="2:6">
      <c r="B12" s="48">
        <v>8</v>
      </c>
      <c r="C12" s="49" t="s">
        <v>157</v>
      </c>
      <c r="D12" s="48" t="s">
        <v>151</v>
      </c>
      <c r="E12" s="48">
        <v>37</v>
      </c>
      <c r="F12" s="50"/>
    </row>
    <row r="13" spans="2:6">
      <c r="B13" s="48">
        <v>9</v>
      </c>
      <c r="C13" s="49" t="s">
        <v>98</v>
      </c>
      <c r="D13" s="48" t="s">
        <v>149</v>
      </c>
      <c r="E13" s="48">
        <v>30</v>
      </c>
      <c r="F13" s="50"/>
    </row>
    <row r="14" spans="2:6">
      <c r="B14" s="48">
        <v>10</v>
      </c>
      <c r="C14" s="49" t="s">
        <v>159</v>
      </c>
      <c r="D14" s="48" t="s">
        <v>160</v>
      </c>
      <c r="E14" s="48">
        <v>32</v>
      </c>
      <c r="F14" s="50"/>
    </row>
    <row r="15" spans="2:6">
      <c r="B15" s="48">
        <v>11</v>
      </c>
      <c r="C15" s="49" t="s">
        <v>161</v>
      </c>
      <c r="D15" s="48" t="s">
        <v>149</v>
      </c>
      <c r="E15" s="48">
        <v>24</v>
      </c>
      <c r="F15" s="50"/>
    </row>
    <row r="16" spans="2:6">
      <c r="B16" s="48">
        <v>12</v>
      </c>
      <c r="C16" s="49" t="s">
        <v>162</v>
      </c>
      <c r="D16" s="48" t="s">
        <v>163</v>
      </c>
      <c r="E16" s="48">
        <v>39</v>
      </c>
      <c r="F16" s="50"/>
    </row>
    <row r="17" spans="2:6">
      <c r="B17" s="48">
        <v>13</v>
      </c>
      <c r="C17" s="49" t="s">
        <v>164</v>
      </c>
      <c r="D17" s="48" t="s">
        <v>149</v>
      </c>
      <c r="E17" s="48">
        <v>28</v>
      </c>
      <c r="F17" s="50"/>
    </row>
  </sheetData>
  <mergeCells count="1">
    <mergeCell ref="B2:F2"/>
  </mergeCells>
  <dataValidations xWindow="588" yWindow="282" count="1">
    <dataValidation allowBlank="1" showInputMessage="1" showErrorMessage="1" prompt="Jika Pendidikan S1 DAN usia di bawah 30 tahun, maka &quot;Diterima&quot;" sqref="F5:F17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Latihan 1</vt:lpstr>
      <vt:lpstr>Latihan 2</vt:lpstr>
      <vt:lpstr>Latihan 3</vt:lpstr>
      <vt:lpstr>Latihan 9</vt:lpstr>
      <vt:lpstr>Latihan 4</vt:lpstr>
      <vt:lpstr>Latihan 5</vt:lpstr>
    </vt:vector>
  </TitlesOfParts>
  <Company>el rahma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Rahma</dc:creator>
  <cp:lastModifiedBy>MTs IBNU TAIMIYAH</cp:lastModifiedBy>
  <dcterms:created xsi:type="dcterms:W3CDTF">2009-07-04T17:24:38Z</dcterms:created>
  <dcterms:modified xsi:type="dcterms:W3CDTF">2022-09-25T03:25:13Z</dcterms:modified>
</cp:coreProperties>
</file>