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25" windowWidth="12240" windowHeight="7560" firstSheet="2" activeTab="4"/>
  </bookViews>
  <sheets>
    <sheet name="Balance" sheetId="1" state="hidden" r:id="rId1"/>
    <sheet name="Benefit" sheetId="2" state="hidden" r:id="rId2"/>
    <sheet name="Balance-Benefit-May-Aug" sheetId="3" r:id="rId3"/>
    <sheet name="Flamingo-May-Aug" sheetId="4" r:id="rId4"/>
    <sheet name="Balance-Benefit-Sep" sheetId="5" r:id="rId5"/>
    <sheet name="Flamingo-Sep" sheetId="6" r:id="rId6"/>
  </sheets>
  <externalReferences>
    <externalReference r:id="rId7"/>
  </externalReferences>
  <definedNames>
    <definedName name="_xlnm._FilterDatabase" localSheetId="2" hidden="1">'Balance-Benefit-May-Aug'!$G$1:$G$305</definedName>
    <definedName name="_xlnm._FilterDatabase" localSheetId="4" hidden="1">'Balance-Benefit-Sep'!$G$1:$G$305</definedName>
    <definedName name="_xlnm._FilterDatabase" localSheetId="3" hidden="1">'Flamingo-May-Aug'!$C$2:$C$102</definedName>
    <definedName name="_xlnm._FilterDatabase" localSheetId="5" hidden="1">'Flamingo-Sep'!$C$2:$C$102</definedName>
    <definedName name="dollar" localSheetId="4">[1]Suppliers!#REF!</definedName>
    <definedName name="dollar" localSheetId="5">[1]Suppliers!#REF!</definedName>
    <definedName name="dollar">[1]Suppliers!#REF!</definedName>
  </definedNames>
  <calcPr calcId="145621"/>
</workbook>
</file>

<file path=xl/calcChain.xml><?xml version="1.0" encoding="utf-8"?>
<calcChain xmlns="http://schemas.openxmlformats.org/spreadsheetml/2006/main">
  <c r="L302" i="5" l="1"/>
  <c r="H102" i="6"/>
  <c r="K281" i="5" l="1"/>
  <c r="K282" i="5"/>
  <c r="I281" i="5"/>
  <c r="I282" i="5"/>
  <c r="G282" i="5"/>
  <c r="G280" i="5"/>
  <c r="G281" i="5"/>
  <c r="K280" i="5"/>
  <c r="I280" i="5"/>
  <c r="K251" i="5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50" i="6"/>
  <c r="I51" i="6"/>
  <c r="I70" i="6"/>
  <c r="I71" i="6"/>
  <c r="I72" i="6"/>
  <c r="I73" i="6"/>
  <c r="I74" i="6"/>
  <c r="I75" i="6"/>
  <c r="I97" i="6"/>
  <c r="I98" i="6"/>
  <c r="I99" i="6"/>
  <c r="I100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3" i="6"/>
  <c r="H100" i="6"/>
  <c r="H99" i="6"/>
  <c r="H98" i="6"/>
  <c r="H97" i="6"/>
  <c r="H96" i="6"/>
  <c r="I96" i="6" s="1"/>
  <c r="H95" i="6"/>
  <c r="I95" i="6" s="1"/>
  <c r="H94" i="6"/>
  <c r="I94" i="6" s="1"/>
  <c r="H93" i="6"/>
  <c r="I93" i="6" s="1"/>
  <c r="H92" i="6"/>
  <c r="I92" i="6" s="1"/>
  <c r="H91" i="6"/>
  <c r="I91" i="6" s="1"/>
  <c r="H90" i="6"/>
  <c r="I90" i="6" s="1"/>
  <c r="H89" i="6"/>
  <c r="I89" i="6" s="1"/>
  <c r="H88" i="6"/>
  <c r="I88" i="6" s="1"/>
  <c r="H87" i="6"/>
  <c r="I87" i="6" s="1"/>
  <c r="H86" i="6"/>
  <c r="I86" i="6" s="1"/>
  <c r="H85" i="6"/>
  <c r="I85" i="6" s="1"/>
  <c r="H84" i="6"/>
  <c r="I84" i="6" s="1"/>
  <c r="H83" i="6"/>
  <c r="I83" i="6" s="1"/>
  <c r="H82" i="6"/>
  <c r="I82" i="6" s="1"/>
  <c r="I81" i="6"/>
  <c r="H81" i="6"/>
  <c r="H80" i="6"/>
  <c r="I80" i="6" s="1"/>
  <c r="H79" i="6"/>
  <c r="I79" i="6" s="1"/>
  <c r="H78" i="6"/>
  <c r="I78" i="6" s="1"/>
  <c r="H77" i="6"/>
  <c r="I77" i="6" s="1"/>
  <c r="H76" i="6"/>
  <c r="I76" i="6" s="1"/>
  <c r="H75" i="6"/>
  <c r="H74" i="6"/>
  <c r="H73" i="6"/>
  <c r="H72" i="6"/>
  <c r="H71" i="6"/>
  <c r="H70" i="6"/>
  <c r="H69" i="6"/>
  <c r="I69" i="6" s="1"/>
  <c r="H68" i="6"/>
  <c r="I68" i="6" s="1"/>
  <c r="H67" i="6"/>
  <c r="I67" i="6" s="1"/>
  <c r="H66" i="6"/>
  <c r="I66" i="6" s="1"/>
  <c r="H65" i="6"/>
  <c r="I65" i="6" s="1"/>
  <c r="H64" i="6"/>
  <c r="I64" i="6" s="1"/>
  <c r="H63" i="6"/>
  <c r="I63" i="6" s="1"/>
  <c r="H62" i="6"/>
  <c r="I62" i="6" s="1"/>
  <c r="H61" i="6"/>
  <c r="I61" i="6" s="1"/>
  <c r="H60" i="6"/>
  <c r="I60" i="6" s="1"/>
  <c r="H59" i="6"/>
  <c r="I59" i="6" s="1"/>
  <c r="H58" i="6"/>
  <c r="I58" i="6" s="1"/>
  <c r="H57" i="6"/>
  <c r="I57" i="6" s="1"/>
  <c r="H56" i="6"/>
  <c r="I56" i="6" s="1"/>
  <c r="H55" i="6"/>
  <c r="I55" i="6" s="1"/>
  <c r="H54" i="6"/>
  <c r="I54" i="6" s="1"/>
  <c r="H53" i="6"/>
  <c r="I53" i="6" s="1"/>
  <c r="H52" i="6"/>
  <c r="I52" i="6" s="1"/>
  <c r="H51" i="6"/>
  <c r="H50" i="6"/>
  <c r="H49" i="6"/>
  <c r="H101" i="6" s="1"/>
  <c r="I301" i="5" s="1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K279" i="5"/>
  <c r="I279" i="5"/>
  <c r="G279" i="5"/>
  <c r="J278" i="5"/>
  <c r="K278" i="5"/>
  <c r="I278" i="5"/>
  <c r="H278" i="5"/>
  <c r="G278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I277" i="5"/>
  <c r="G277" i="5"/>
  <c r="I276" i="5"/>
  <c r="G276" i="5"/>
  <c r="I275" i="5"/>
  <c r="G275" i="5"/>
  <c r="I274" i="5"/>
  <c r="G274" i="5"/>
  <c r="I273" i="5"/>
  <c r="G273" i="5"/>
  <c r="I272" i="5"/>
  <c r="G272" i="5"/>
  <c r="I271" i="5"/>
  <c r="G271" i="5"/>
  <c r="I270" i="5"/>
  <c r="G270" i="5"/>
  <c r="I269" i="5"/>
  <c r="G269" i="5"/>
  <c r="I268" i="5"/>
  <c r="G268" i="5"/>
  <c r="I267" i="5"/>
  <c r="G267" i="5"/>
  <c r="I266" i="5"/>
  <c r="G266" i="5"/>
  <c r="I265" i="5"/>
  <c r="G265" i="5"/>
  <c r="I264" i="5"/>
  <c r="G264" i="5"/>
  <c r="I263" i="5"/>
  <c r="G263" i="5"/>
  <c r="I262" i="5"/>
  <c r="G262" i="5"/>
  <c r="I261" i="5"/>
  <c r="G261" i="5"/>
  <c r="I260" i="5"/>
  <c r="G260" i="5"/>
  <c r="I259" i="5"/>
  <c r="G259" i="5"/>
  <c r="I258" i="5"/>
  <c r="G258" i="5"/>
  <c r="I257" i="5"/>
  <c r="G257" i="5"/>
  <c r="I256" i="5"/>
  <c r="G256" i="5"/>
  <c r="I255" i="5"/>
  <c r="G255" i="5"/>
  <c r="I254" i="5"/>
  <c r="G254" i="5"/>
  <c r="I253" i="5"/>
  <c r="G253" i="5"/>
  <c r="I252" i="5"/>
  <c r="G252" i="5"/>
  <c r="I251" i="5"/>
  <c r="G251" i="5"/>
  <c r="I250" i="5"/>
  <c r="G250" i="5"/>
  <c r="I249" i="5"/>
  <c r="G249" i="5"/>
  <c r="I248" i="5"/>
  <c r="G248" i="5"/>
  <c r="I247" i="5"/>
  <c r="G247" i="5"/>
  <c r="I246" i="5"/>
  <c r="G246" i="5"/>
  <c r="I245" i="5"/>
  <c r="G245" i="5"/>
  <c r="I244" i="5"/>
  <c r="G244" i="5"/>
  <c r="I243" i="5"/>
  <c r="G243" i="5"/>
  <c r="I242" i="5"/>
  <c r="G242" i="5"/>
  <c r="I241" i="5"/>
  <c r="G241" i="5"/>
  <c r="I240" i="5"/>
  <c r="G240" i="5"/>
  <c r="I239" i="5"/>
  <c r="G239" i="5"/>
  <c r="I238" i="5"/>
  <c r="G238" i="5"/>
  <c r="I237" i="5"/>
  <c r="G237" i="5"/>
  <c r="J236" i="5"/>
  <c r="I236" i="5"/>
  <c r="G236" i="5"/>
  <c r="I235" i="5"/>
  <c r="G235" i="5"/>
  <c r="I234" i="5"/>
  <c r="H234" i="5"/>
  <c r="G234" i="5"/>
  <c r="I233" i="5"/>
  <c r="H233" i="5"/>
  <c r="G233" i="5"/>
  <c r="I232" i="5"/>
  <c r="H232" i="5"/>
  <c r="G232" i="5"/>
  <c r="I231" i="5"/>
  <c r="G231" i="5"/>
  <c r="H230" i="5"/>
  <c r="I230" i="5" s="1"/>
  <c r="G230" i="5"/>
  <c r="I229" i="5"/>
  <c r="G229" i="5"/>
  <c r="I228" i="5"/>
  <c r="G228" i="5"/>
  <c r="J227" i="5"/>
  <c r="I227" i="5"/>
  <c r="G227" i="5"/>
  <c r="J226" i="5"/>
  <c r="I226" i="5"/>
  <c r="H226" i="5"/>
  <c r="G226" i="5"/>
  <c r="I225" i="5"/>
  <c r="G225" i="5"/>
  <c r="I224" i="5"/>
  <c r="G224" i="5"/>
  <c r="I223" i="5"/>
  <c r="G223" i="5"/>
  <c r="I222" i="5"/>
  <c r="G222" i="5"/>
  <c r="I221" i="5"/>
  <c r="G221" i="5"/>
  <c r="I220" i="5"/>
  <c r="G220" i="5"/>
  <c r="I219" i="5"/>
  <c r="G219" i="5"/>
  <c r="I218" i="5"/>
  <c r="G218" i="5"/>
  <c r="I217" i="5"/>
  <c r="G217" i="5"/>
  <c r="I216" i="5"/>
  <c r="G216" i="5"/>
  <c r="J215" i="5"/>
  <c r="I215" i="5"/>
  <c r="G215" i="5"/>
  <c r="I214" i="5"/>
  <c r="G214" i="5"/>
  <c r="I213" i="5"/>
  <c r="G213" i="5"/>
  <c r="I212" i="5"/>
  <c r="G212" i="5"/>
  <c r="I211" i="5"/>
  <c r="G211" i="5"/>
  <c r="I210" i="5"/>
  <c r="G210" i="5"/>
  <c r="I209" i="5"/>
  <c r="G209" i="5"/>
  <c r="I208" i="5"/>
  <c r="G208" i="5"/>
  <c r="I207" i="5"/>
  <c r="G207" i="5"/>
  <c r="I206" i="5"/>
  <c r="G206" i="5"/>
  <c r="I205" i="5"/>
  <c r="G205" i="5"/>
  <c r="I204" i="5"/>
  <c r="G204" i="5"/>
  <c r="I203" i="5"/>
  <c r="G203" i="5"/>
  <c r="I202" i="5"/>
  <c r="G202" i="5"/>
  <c r="I201" i="5"/>
  <c r="G201" i="5"/>
  <c r="I200" i="5"/>
  <c r="G200" i="5"/>
  <c r="I199" i="5"/>
  <c r="G199" i="5"/>
  <c r="J198" i="5"/>
  <c r="I198" i="5"/>
  <c r="G198" i="5"/>
  <c r="J197" i="5"/>
  <c r="I197" i="5"/>
  <c r="G197" i="5"/>
  <c r="I196" i="5"/>
  <c r="G196" i="5"/>
  <c r="I195" i="5"/>
  <c r="G195" i="5"/>
  <c r="I194" i="5"/>
  <c r="H194" i="5"/>
  <c r="G194" i="5"/>
  <c r="I193" i="5"/>
  <c r="G193" i="5"/>
  <c r="I192" i="5"/>
  <c r="G192" i="5"/>
  <c r="I191" i="5"/>
  <c r="G191" i="5"/>
  <c r="I190" i="5"/>
  <c r="G190" i="5"/>
  <c r="I189" i="5"/>
  <c r="G189" i="5"/>
  <c r="I188" i="5"/>
  <c r="G188" i="5"/>
  <c r="I187" i="5"/>
  <c r="G187" i="5"/>
  <c r="I186" i="5"/>
  <c r="G186" i="5"/>
  <c r="I185" i="5"/>
  <c r="G185" i="5"/>
  <c r="I184" i="5"/>
  <c r="G184" i="5"/>
  <c r="I183" i="5"/>
  <c r="G183" i="5"/>
  <c r="I182" i="5"/>
  <c r="G182" i="5"/>
  <c r="I181" i="5"/>
  <c r="G181" i="5"/>
  <c r="I180" i="5"/>
  <c r="G180" i="5"/>
  <c r="I179" i="5"/>
  <c r="H179" i="5"/>
  <c r="G179" i="5"/>
  <c r="I178" i="5"/>
  <c r="G178" i="5"/>
  <c r="I177" i="5"/>
  <c r="G177" i="5"/>
  <c r="I176" i="5"/>
  <c r="G176" i="5"/>
  <c r="I175" i="5"/>
  <c r="G175" i="5"/>
  <c r="I174" i="5"/>
  <c r="G174" i="5"/>
  <c r="I173" i="5"/>
  <c r="G173" i="5"/>
  <c r="I172" i="5"/>
  <c r="H172" i="5"/>
  <c r="G172" i="5"/>
  <c r="I171" i="5"/>
  <c r="H171" i="5"/>
  <c r="G171" i="5"/>
  <c r="I170" i="5"/>
  <c r="G170" i="5"/>
  <c r="I169" i="5"/>
  <c r="G169" i="5"/>
  <c r="I168" i="5"/>
  <c r="G168" i="5"/>
  <c r="I167" i="5"/>
  <c r="G167" i="5"/>
  <c r="I166" i="5"/>
  <c r="G166" i="5"/>
  <c r="I165" i="5"/>
  <c r="G165" i="5"/>
  <c r="I164" i="5"/>
  <c r="G164" i="5"/>
  <c r="I163" i="5"/>
  <c r="G163" i="5"/>
  <c r="I162" i="5"/>
  <c r="G162" i="5"/>
  <c r="I161" i="5"/>
  <c r="G161" i="5"/>
  <c r="I160" i="5"/>
  <c r="G160" i="5"/>
  <c r="I159" i="5"/>
  <c r="G159" i="5"/>
  <c r="I158" i="5"/>
  <c r="G158" i="5"/>
  <c r="I157" i="5"/>
  <c r="G157" i="5"/>
  <c r="G156" i="5"/>
  <c r="I155" i="5"/>
  <c r="G155" i="5"/>
  <c r="I154" i="5"/>
  <c r="G154" i="5"/>
  <c r="I153" i="5"/>
  <c r="G153" i="5"/>
  <c r="I152" i="5"/>
  <c r="G152" i="5"/>
  <c r="I151" i="5"/>
  <c r="G151" i="5"/>
  <c r="I150" i="5"/>
  <c r="G150" i="5"/>
  <c r="I149" i="5"/>
  <c r="G149" i="5"/>
  <c r="I148" i="5"/>
  <c r="G148" i="5"/>
  <c r="I147" i="5"/>
  <c r="G147" i="5"/>
  <c r="I146" i="5"/>
  <c r="G146" i="5"/>
  <c r="I145" i="5"/>
  <c r="G145" i="5"/>
  <c r="I144" i="5"/>
  <c r="G144" i="5"/>
  <c r="I143" i="5"/>
  <c r="G143" i="5"/>
  <c r="I142" i="5"/>
  <c r="G142" i="5"/>
  <c r="I141" i="5"/>
  <c r="G141" i="5"/>
  <c r="I140" i="5"/>
  <c r="G140" i="5"/>
  <c r="I139" i="5"/>
  <c r="G139" i="5"/>
  <c r="I138" i="5"/>
  <c r="G138" i="5"/>
  <c r="I137" i="5"/>
  <c r="G137" i="5"/>
  <c r="I136" i="5"/>
  <c r="G136" i="5"/>
  <c r="I135" i="5"/>
  <c r="G135" i="5"/>
  <c r="I134" i="5"/>
  <c r="G134" i="5"/>
  <c r="I133" i="5"/>
  <c r="G133" i="5"/>
  <c r="I132" i="5"/>
  <c r="G132" i="5"/>
  <c r="I131" i="5"/>
  <c r="G131" i="5"/>
  <c r="I130" i="5"/>
  <c r="G130" i="5"/>
  <c r="I129" i="5"/>
  <c r="G129" i="5"/>
  <c r="I128" i="5"/>
  <c r="G128" i="5"/>
  <c r="I127" i="5"/>
  <c r="G127" i="5"/>
  <c r="I126" i="5"/>
  <c r="G126" i="5"/>
  <c r="I125" i="5"/>
  <c r="G125" i="5"/>
  <c r="I124" i="5"/>
  <c r="G124" i="5"/>
  <c r="I123" i="5"/>
  <c r="G123" i="5"/>
  <c r="I122" i="5"/>
  <c r="G122" i="5"/>
  <c r="I121" i="5"/>
  <c r="G121" i="5"/>
  <c r="I120" i="5"/>
  <c r="G120" i="5"/>
  <c r="I119" i="5"/>
  <c r="G119" i="5"/>
  <c r="I118" i="5"/>
  <c r="G118" i="5"/>
  <c r="I117" i="5"/>
  <c r="G117" i="5"/>
  <c r="J116" i="5"/>
  <c r="I116" i="5"/>
  <c r="G116" i="5"/>
  <c r="I115" i="5"/>
  <c r="G115" i="5"/>
  <c r="J114" i="5"/>
  <c r="I114" i="5"/>
  <c r="G114" i="5"/>
  <c r="I113" i="5"/>
  <c r="G113" i="5"/>
  <c r="I112" i="5"/>
  <c r="G112" i="5"/>
  <c r="I111" i="5"/>
  <c r="G111" i="5"/>
  <c r="I110" i="5"/>
  <c r="G110" i="5"/>
  <c r="I109" i="5"/>
  <c r="G109" i="5"/>
  <c r="I108" i="5"/>
  <c r="G108" i="5"/>
  <c r="I107" i="5"/>
  <c r="G107" i="5"/>
  <c r="I106" i="5"/>
  <c r="G106" i="5"/>
  <c r="I105" i="5"/>
  <c r="G105" i="5"/>
  <c r="I104" i="5"/>
  <c r="G104" i="5"/>
  <c r="I103" i="5"/>
  <c r="G103" i="5"/>
  <c r="I102" i="5"/>
  <c r="G102" i="5"/>
  <c r="I101" i="5"/>
  <c r="G101" i="5"/>
  <c r="I100" i="5"/>
  <c r="G100" i="5"/>
  <c r="I99" i="5"/>
  <c r="G99" i="5"/>
  <c r="I98" i="5"/>
  <c r="G98" i="5"/>
  <c r="I97" i="5"/>
  <c r="G97" i="5"/>
  <c r="I96" i="5"/>
  <c r="G96" i="5"/>
  <c r="I95" i="5"/>
  <c r="G95" i="5"/>
  <c r="I94" i="5"/>
  <c r="G94" i="5"/>
  <c r="I93" i="5"/>
  <c r="G93" i="5"/>
  <c r="J92" i="5"/>
  <c r="I92" i="5"/>
  <c r="G92" i="5"/>
  <c r="J91" i="5"/>
  <c r="I91" i="5"/>
  <c r="G91" i="5"/>
  <c r="I90" i="5"/>
  <c r="G90" i="5"/>
  <c r="I89" i="5"/>
  <c r="G89" i="5"/>
  <c r="I88" i="5"/>
  <c r="G88" i="5"/>
  <c r="I87" i="5"/>
  <c r="G87" i="5"/>
  <c r="I86" i="5"/>
  <c r="G86" i="5"/>
  <c r="I85" i="5"/>
  <c r="G85" i="5"/>
  <c r="I84" i="5"/>
  <c r="G84" i="5"/>
  <c r="I83" i="5"/>
  <c r="G83" i="5"/>
  <c r="I82" i="5"/>
  <c r="G82" i="5"/>
  <c r="I81" i="5"/>
  <c r="G81" i="5"/>
  <c r="I80" i="5"/>
  <c r="G80" i="5"/>
  <c r="I79" i="5"/>
  <c r="G79" i="5"/>
  <c r="I78" i="5"/>
  <c r="G78" i="5"/>
  <c r="I77" i="5"/>
  <c r="G77" i="5"/>
  <c r="I76" i="5"/>
  <c r="G76" i="5"/>
  <c r="I75" i="5"/>
  <c r="G75" i="5"/>
  <c r="I74" i="5"/>
  <c r="G74" i="5"/>
  <c r="I73" i="5"/>
  <c r="G73" i="5"/>
  <c r="I72" i="5"/>
  <c r="G72" i="5"/>
  <c r="I71" i="5"/>
  <c r="G71" i="5"/>
  <c r="I70" i="5"/>
  <c r="G70" i="5"/>
  <c r="I69" i="5"/>
  <c r="G69" i="5"/>
  <c r="I68" i="5"/>
  <c r="G68" i="5"/>
  <c r="I67" i="5"/>
  <c r="G67" i="5"/>
  <c r="I66" i="5"/>
  <c r="G66" i="5"/>
  <c r="I65" i="5"/>
  <c r="G65" i="5"/>
  <c r="I64" i="5"/>
  <c r="G64" i="5"/>
  <c r="I63" i="5"/>
  <c r="G63" i="5"/>
  <c r="I62" i="5"/>
  <c r="G62" i="5"/>
  <c r="I61" i="5"/>
  <c r="G61" i="5"/>
  <c r="I60" i="5"/>
  <c r="G60" i="5"/>
  <c r="I59" i="5"/>
  <c r="G59" i="5"/>
  <c r="I58" i="5"/>
  <c r="G58" i="5"/>
  <c r="I57" i="5"/>
  <c r="G57" i="5"/>
  <c r="I56" i="5"/>
  <c r="G56" i="5"/>
  <c r="I55" i="5"/>
  <c r="G55" i="5"/>
  <c r="I54" i="5"/>
  <c r="G54" i="5"/>
  <c r="J53" i="5"/>
  <c r="I53" i="5"/>
  <c r="G53" i="5"/>
  <c r="J52" i="5"/>
  <c r="I52" i="5"/>
  <c r="G52" i="5"/>
  <c r="J51" i="5"/>
  <c r="I51" i="5"/>
  <c r="G51" i="5"/>
  <c r="J50" i="5"/>
  <c r="I50" i="5"/>
  <c r="G50" i="5"/>
  <c r="J49" i="5"/>
  <c r="I49" i="5"/>
  <c r="G49" i="5"/>
  <c r="J48" i="5"/>
  <c r="I48" i="5"/>
  <c r="G48" i="5"/>
  <c r="J47" i="5"/>
  <c r="I47" i="5"/>
  <c r="G47" i="5"/>
  <c r="J46" i="5"/>
  <c r="I46" i="5"/>
  <c r="G46" i="5"/>
  <c r="I45" i="5"/>
  <c r="G45" i="5"/>
  <c r="I44" i="5"/>
  <c r="G44" i="5"/>
  <c r="I43" i="5"/>
  <c r="G43" i="5"/>
  <c r="I42" i="5"/>
  <c r="G42" i="5"/>
  <c r="I41" i="5"/>
  <c r="G41" i="5"/>
  <c r="G40" i="5"/>
  <c r="I39" i="5"/>
  <c r="G39" i="5"/>
  <c r="I38" i="5"/>
  <c r="G38" i="5"/>
  <c r="I37" i="5"/>
  <c r="G37" i="5"/>
  <c r="I36" i="5"/>
  <c r="G36" i="5"/>
  <c r="I35" i="5"/>
  <c r="G35" i="5"/>
  <c r="I34" i="5"/>
  <c r="G34" i="5"/>
  <c r="I33" i="5"/>
  <c r="G33" i="5"/>
  <c r="I32" i="5"/>
  <c r="G32" i="5"/>
  <c r="I31" i="5"/>
  <c r="G31" i="5"/>
  <c r="I30" i="5"/>
  <c r="G30" i="5"/>
  <c r="I29" i="5"/>
  <c r="G29" i="5"/>
  <c r="I28" i="5"/>
  <c r="G28" i="5"/>
  <c r="I27" i="5"/>
  <c r="G27" i="5"/>
  <c r="I26" i="5"/>
  <c r="G26" i="5"/>
  <c r="I25" i="5"/>
  <c r="G25" i="5"/>
  <c r="I24" i="5"/>
  <c r="G24" i="5"/>
  <c r="I23" i="5"/>
  <c r="G23" i="5"/>
  <c r="I22" i="5"/>
  <c r="G22" i="5"/>
  <c r="I21" i="5"/>
  <c r="G21" i="5"/>
  <c r="I20" i="5"/>
  <c r="G20" i="5"/>
  <c r="I19" i="5"/>
  <c r="G19" i="5"/>
  <c r="I18" i="5"/>
  <c r="G18" i="5"/>
  <c r="K17" i="5"/>
  <c r="I17" i="5"/>
  <c r="G17" i="5"/>
  <c r="K16" i="5"/>
  <c r="I16" i="5"/>
  <c r="G16" i="5"/>
  <c r="K15" i="5"/>
  <c r="I15" i="5"/>
  <c r="G15" i="5"/>
  <c r="K14" i="5"/>
  <c r="I14" i="5"/>
  <c r="G14" i="5"/>
  <c r="K13" i="5"/>
  <c r="I13" i="5"/>
  <c r="G13" i="5"/>
  <c r="K12" i="5"/>
  <c r="I12" i="5"/>
  <c r="G12" i="5"/>
  <c r="K11" i="5"/>
  <c r="I11" i="5"/>
  <c r="G11" i="5"/>
  <c r="K10" i="5"/>
  <c r="I10" i="5"/>
  <c r="G10" i="5"/>
  <c r="K9" i="5"/>
  <c r="I9" i="5"/>
  <c r="G9" i="5"/>
  <c r="K8" i="5"/>
  <c r="I8" i="5"/>
  <c r="G8" i="5"/>
  <c r="K7" i="5"/>
  <c r="I7" i="5"/>
  <c r="G7" i="5"/>
  <c r="K6" i="5"/>
  <c r="I6" i="5"/>
  <c r="G6" i="5"/>
  <c r="K5" i="5"/>
  <c r="I5" i="5"/>
  <c r="G5" i="5"/>
  <c r="K4" i="5"/>
  <c r="I4" i="5"/>
  <c r="G4" i="5"/>
  <c r="K3" i="5"/>
  <c r="I3" i="5"/>
  <c r="G3" i="5"/>
  <c r="I49" i="6" l="1"/>
  <c r="I300" i="5"/>
  <c r="I302" i="5" s="1"/>
  <c r="I101" i="6"/>
  <c r="I102" i="6" s="1"/>
  <c r="K301" i="5" s="1"/>
  <c r="I3" i="6"/>
  <c r="K300" i="5"/>
  <c r="J114" i="3"/>
  <c r="H17" i="4"/>
  <c r="K302" i="5" l="1"/>
  <c r="K274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5" i="3"/>
  <c r="K276" i="3"/>
  <c r="K277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9" i="4"/>
  <c r="H9" i="4" s="1"/>
  <c r="K10" i="3" l="1"/>
  <c r="K11" i="3"/>
  <c r="I10" i="3"/>
  <c r="I11" i="3"/>
  <c r="G10" i="3"/>
  <c r="G11" i="3"/>
  <c r="K6" i="3" l="1"/>
  <c r="I6" i="3"/>
  <c r="G6" i="3"/>
  <c r="K238" i="3" l="1"/>
  <c r="K237" i="3"/>
  <c r="I238" i="3"/>
  <c r="I237" i="3"/>
  <c r="G238" i="3"/>
  <c r="G237" i="3"/>
  <c r="K60" i="3" l="1"/>
  <c r="K59" i="3"/>
  <c r="I59" i="3"/>
  <c r="I60" i="3"/>
  <c r="G59" i="3"/>
  <c r="G60" i="3"/>
  <c r="C54" i="4" l="1"/>
  <c r="C57" i="4"/>
  <c r="C58" i="4"/>
  <c r="C59" i="4"/>
  <c r="C56" i="4"/>
  <c r="C55" i="4"/>
  <c r="J236" i="3"/>
  <c r="I236" i="3"/>
  <c r="G236" i="3"/>
  <c r="K228" i="3"/>
  <c r="K229" i="3"/>
  <c r="K231" i="3"/>
  <c r="K235" i="3"/>
  <c r="I228" i="3"/>
  <c r="I229" i="3"/>
  <c r="I231" i="3"/>
  <c r="I235" i="3"/>
  <c r="H234" i="3"/>
  <c r="K234" i="3" s="1"/>
  <c r="H233" i="3"/>
  <c r="K233" i="3" s="1"/>
  <c r="H232" i="3"/>
  <c r="K232" i="3" s="1"/>
  <c r="H230" i="3"/>
  <c r="K230" i="3" s="1"/>
  <c r="G235" i="3"/>
  <c r="G234" i="3"/>
  <c r="G233" i="3"/>
  <c r="G232" i="3"/>
  <c r="G231" i="3"/>
  <c r="G230" i="3"/>
  <c r="G229" i="3"/>
  <c r="G228" i="3"/>
  <c r="I234" i="3" l="1"/>
  <c r="I232" i="3"/>
  <c r="I230" i="3"/>
  <c r="I233" i="3"/>
  <c r="J227" i="3"/>
  <c r="K227" i="3" s="1"/>
  <c r="I227" i="3"/>
  <c r="G227" i="3"/>
  <c r="J226" i="3"/>
  <c r="H226" i="3"/>
  <c r="I226" i="3" s="1"/>
  <c r="G226" i="3"/>
  <c r="I147" i="3"/>
  <c r="K226" i="3" l="1"/>
  <c r="H98" i="4"/>
  <c r="G98" i="4"/>
  <c r="G99" i="4"/>
  <c r="H99" i="4" s="1"/>
  <c r="G100" i="4"/>
  <c r="H100" i="4" s="1"/>
  <c r="G97" i="4"/>
  <c r="C97" i="4"/>
  <c r="C98" i="4"/>
  <c r="C99" i="4"/>
  <c r="C100" i="4"/>
  <c r="G96" i="4"/>
  <c r="H96" i="4" s="1"/>
  <c r="C27" i="4"/>
  <c r="G25" i="4"/>
  <c r="H25" i="4" s="1"/>
  <c r="C25" i="4"/>
  <c r="C48" i="4"/>
  <c r="C96" i="4"/>
  <c r="C95" i="4"/>
  <c r="G95" i="4"/>
  <c r="H95" i="4" s="1"/>
  <c r="G56" i="4"/>
  <c r="H56" i="4" s="1"/>
  <c r="G57" i="4"/>
  <c r="H57" i="4" s="1"/>
  <c r="G58" i="4"/>
  <c r="H58" i="4" s="1"/>
  <c r="G59" i="4"/>
  <c r="H59" i="4" s="1"/>
  <c r="G55" i="4"/>
  <c r="G225" i="3" l="1"/>
  <c r="G224" i="3"/>
  <c r="G223" i="3"/>
  <c r="G222" i="3"/>
  <c r="G221" i="3"/>
  <c r="K225" i="3" l="1"/>
  <c r="I225" i="3"/>
  <c r="I224" i="3"/>
  <c r="K147" i="3"/>
  <c r="K223" i="3"/>
  <c r="I223" i="3"/>
  <c r="K224" i="3"/>
  <c r="K222" i="3"/>
  <c r="K221" i="3"/>
  <c r="I222" i="3"/>
  <c r="I221" i="3"/>
  <c r="K220" i="3" l="1"/>
  <c r="I220" i="3"/>
  <c r="G220" i="3"/>
  <c r="H179" i="3"/>
  <c r="K179" i="3" s="1"/>
  <c r="G179" i="3"/>
  <c r="I179" i="3" l="1"/>
  <c r="I135" i="3"/>
  <c r="K135" i="3"/>
  <c r="G135" i="3"/>
  <c r="K219" i="3" l="1"/>
  <c r="I219" i="3"/>
  <c r="G219" i="3"/>
  <c r="K83" i="3" l="1"/>
  <c r="I83" i="3"/>
  <c r="G83" i="3"/>
  <c r="I211" i="3" l="1"/>
  <c r="J215" i="3"/>
  <c r="K215" i="3" s="1"/>
  <c r="G211" i="3"/>
  <c r="G212" i="3"/>
  <c r="G213" i="3"/>
  <c r="G214" i="3"/>
  <c r="G215" i="3"/>
  <c r="G216" i="3"/>
  <c r="G217" i="3"/>
  <c r="G218" i="3"/>
  <c r="K213" i="3"/>
  <c r="K214" i="3"/>
  <c r="K216" i="3"/>
  <c r="K217" i="3"/>
  <c r="I213" i="3"/>
  <c r="I214" i="3"/>
  <c r="I215" i="3"/>
  <c r="I216" i="3"/>
  <c r="I217" i="3"/>
  <c r="K218" i="3"/>
  <c r="I218" i="3"/>
  <c r="K212" i="3"/>
  <c r="I212" i="3"/>
  <c r="K210" i="3"/>
  <c r="I210" i="3"/>
  <c r="G210" i="3"/>
  <c r="K209" i="3"/>
  <c r="I209" i="3"/>
  <c r="G209" i="3"/>
  <c r="K211" i="3" l="1"/>
  <c r="K186" i="3" l="1"/>
  <c r="K187" i="3"/>
  <c r="K188" i="3"/>
  <c r="K189" i="3"/>
  <c r="K190" i="3"/>
  <c r="K191" i="3"/>
  <c r="K192" i="3"/>
  <c r="K193" i="3"/>
  <c r="K195" i="3"/>
  <c r="K196" i="3"/>
  <c r="K199" i="3"/>
  <c r="K200" i="3"/>
  <c r="K201" i="3"/>
  <c r="K202" i="3"/>
  <c r="K203" i="3"/>
  <c r="K204" i="3"/>
  <c r="K205" i="3"/>
  <c r="K206" i="3"/>
  <c r="K207" i="3"/>
  <c r="K208" i="3"/>
  <c r="G202" i="3" l="1"/>
  <c r="G203" i="3"/>
  <c r="G204" i="3"/>
  <c r="G205" i="3"/>
  <c r="G206" i="3"/>
  <c r="G207" i="3"/>
  <c r="G208" i="3"/>
  <c r="I202" i="3"/>
  <c r="I203" i="3"/>
  <c r="I204" i="3"/>
  <c r="I205" i="3"/>
  <c r="I206" i="3"/>
  <c r="I207" i="3"/>
  <c r="I208" i="3"/>
  <c r="G36" i="4"/>
  <c r="G30" i="4"/>
  <c r="I201" i="3" l="1"/>
  <c r="G201" i="3"/>
  <c r="I200" i="3" l="1"/>
  <c r="G200" i="3"/>
  <c r="J198" i="3"/>
  <c r="K198" i="3" s="1"/>
  <c r="H194" i="3"/>
  <c r="K194" i="3" s="1"/>
  <c r="I195" i="3"/>
  <c r="I197" i="3"/>
  <c r="I198" i="3"/>
  <c r="I199" i="3"/>
  <c r="G199" i="3"/>
  <c r="G198" i="3"/>
  <c r="G197" i="3"/>
  <c r="J197" i="3"/>
  <c r="K197" i="3" s="1"/>
  <c r="G196" i="3"/>
  <c r="G195" i="3"/>
  <c r="G194" i="3"/>
  <c r="I196" i="3" l="1"/>
  <c r="I194" i="3"/>
  <c r="I188" i="3"/>
  <c r="I189" i="3"/>
  <c r="I190" i="3"/>
  <c r="I191" i="3"/>
  <c r="I192" i="3"/>
  <c r="I187" i="3"/>
  <c r="G193" i="3"/>
  <c r="G192" i="3"/>
  <c r="G191" i="3"/>
  <c r="G190" i="3"/>
  <c r="G189" i="3"/>
  <c r="G188" i="3"/>
  <c r="G187" i="3"/>
  <c r="I186" i="3"/>
  <c r="G186" i="3"/>
  <c r="G49" i="4" l="1"/>
  <c r="H49" i="4" s="1"/>
  <c r="K168" i="3" l="1"/>
  <c r="G89" i="4" l="1"/>
  <c r="H89" i="4" s="1"/>
  <c r="G90" i="4"/>
  <c r="H90" i="4" s="1"/>
  <c r="G91" i="4"/>
  <c r="H91" i="4" s="1"/>
  <c r="G92" i="4"/>
  <c r="H92" i="4" s="1"/>
  <c r="G93" i="4"/>
  <c r="H93" i="4" s="1"/>
  <c r="G94" i="4"/>
  <c r="H94" i="4" s="1"/>
  <c r="C49" i="4"/>
  <c r="C13" i="4"/>
  <c r="G185" i="3"/>
  <c r="I185" i="3" l="1"/>
  <c r="I193" i="3"/>
  <c r="K184" i="3"/>
  <c r="K183" i="3"/>
  <c r="I184" i="3"/>
  <c r="I183" i="3"/>
  <c r="G184" i="3"/>
  <c r="G183" i="3"/>
  <c r="K181" i="3"/>
  <c r="K182" i="3"/>
  <c r="I182" i="3"/>
  <c r="G182" i="3"/>
  <c r="I181" i="3"/>
  <c r="G181" i="3"/>
  <c r="I180" i="3"/>
  <c r="G180" i="3"/>
  <c r="K141" i="3"/>
  <c r="I141" i="3"/>
  <c r="G141" i="3"/>
  <c r="K178" i="3" l="1"/>
  <c r="I178" i="3"/>
  <c r="G178" i="3"/>
  <c r="K8" i="3" l="1"/>
  <c r="I8" i="3"/>
  <c r="K7" i="3"/>
  <c r="I7" i="3"/>
  <c r="G8" i="3"/>
  <c r="G7" i="3"/>
  <c r="K176" i="3" l="1"/>
  <c r="K177" i="3"/>
  <c r="K173" i="3"/>
  <c r="K174" i="3"/>
  <c r="I173" i="3"/>
  <c r="I174" i="3"/>
  <c r="I175" i="3"/>
  <c r="I176" i="3"/>
  <c r="I177" i="3"/>
  <c r="G172" i="3"/>
  <c r="G173" i="3"/>
  <c r="G174" i="3"/>
  <c r="G175" i="3"/>
  <c r="G176" i="3"/>
  <c r="G177" i="3"/>
  <c r="H172" i="3"/>
  <c r="I172" i="3" s="1"/>
  <c r="H171" i="3"/>
  <c r="I171" i="3" s="1"/>
  <c r="G171" i="3"/>
  <c r="K170" i="3"/>
  <c r="I170" i="3"/>
  <c r="G170" i="3"/>
  <c r="K169" i="3"/>
  <c r="I169" i="3"/>
  <c r="G169" i="3"/>
  <c r="I168" i="3"/>
  <c r="G168" i="3"/>
  <c r="K167" i="3"/>
  <c r="I167" i="3"/>
  <c r="G167" i="3"/>
  <c r="I166" i="3"/>
  <c r="G166" i="3"/>
  <c r="K101" i="3"/>
  <c r="I101" i="3"/>
  <c r="G101" i="3"/>
  <c r="K175" i="3"/>
  <c r="K166" i="3"/>
  <c r="C4" i="4"/>
  <c r="C5" i="4"/>
  <c r="C6" i="4"/>
  <c r="C7" i="4"/>
  <c r="C8" i="4"/>
  <c r="C10" i="4"/>
  <c r="C11" i="4"/>
  <c r="C12" i="4"/>
  <c r="C14" i="4"/>
  <c r="C15" i="4"/>
  <c r="C16" i="4"/>
  <c r="C17" i="4"/>
  <c r="C18" i="4"/>
  <c r="C19" i="4"/>
  <c r="C20" i="4"/>
  <c r="C21" i="4"/>
  <c r="C22" i="4"/>
  <c r="C23" i="4"/>
  <c r="C24" i="4"/>
  <c r="C26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50" i="4"/>
  <c r="C51" i="4"/>
  <c r="C52" i="4"/>
  <c r="C53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3" i="4"/>
  <c r="G88" i="4"/>
  <c r="H88" i="4" s="1"/>
  <c r="G164" i="3"/>
  <c r="I164" i="3"/>
  <c r="G37" i="4"/>
  <c r="H37" i="4" s="1"/>
  <c r="G38" i="4"/>
  <c r="H38" i="4" s="1"/>
  <c r="G3" i="4"/>
  <c r="G82" i="4"/>
  <c r="H82" i="4" s="1"/>
  <c r="G83" i="4"/>
  <c r="H83" i="4" s="1"/>
  <c r="G163" i="3"/>
  <c r="G162" i="3"/>
  <c r="G161" i="3"/>
  <c r="G160" i="3"/>
  <c r="I161" i="3"/>
  <c r="I162" i="3"/>
  <c r="I163" i="3"/>
  <c r="K159" i="3"/>
  <c r="K160" i="3"/>
  <c r="K161" i="3"/>
  <c r="K162" i="3"/>
  <c r="K163" i="3"/>
  <c r="I159" i="3"/>
  <c r="I160" i="3"/>
  <c r="G159" i="3"/>
  <c r="K165" i="3"/>
  <c r="I165" i="3"/>
  <c r="G165" i="3"/>
  <c r="K158" i="3"/>
  <c r="I158" i="3"/>
  <c r="G158" i="3"/>
  <c r="K157" i="3"/>
  <c r="I157" i="3"/>
  <c r="G157" i="3"/>
  <c r="G156" i="3"/>
  <c r="K155" i="3"/>
  <c r="I155" i="3"/>
  <c r="G155" i="3"/>
  <c r="K154" i="3"/>
  <c r="I154" i="3"/>
  <c r="G154" i="3"/>
  <c r="H3" i="4" l="1"/>
  <c r="K171" i="3"/>
  <c r="K172" i="3"/>
  <c r="G87" i="4"/>
  <c r="H87" i="4" s="1"/>
  <c r="G86" i="4"/>
  <c r="H86" i="4" s="1"/>
  <c r="G85" i="4"/>
  <c r="H85" i="4" s="1"/>
  <c r="G84" i="4"/>
  <c r="H84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H55" i="4"/>
  <c r="G54" i="4"/>
  <c r="H54" i="4" s="1"/>
  <c r="G53" i="4"/>
  <c r="H53" i="4" s="1"/>
  <c r="G52" i="4"/>
  <c r="H52" i="4" s="1"/>
  <c r="G51" i="4"/>
  <c r="H51" i="4" s="1"/>
  <c r="G50" i="4"/>
  <c r="H50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5" i="4"/>
  <c r="H35" i="4" s="1"/>
  <c r="G34" i="4"/>
  <c r="H34" i="4" s="1"/>
  <c r="G33" i="4"/>
  <c r="H33" i="4" s="1"/>
  <c r="G32" i="4"/>
  <c r="H32" i="4" s="1"/>
  <c r="G31" i="4"/>
  <c r="H31" i="4" s="1"/>
  <c r="H30" i="4"/>
  <c r="G29" i="4"/>
  <c r="H29" i="4" s="1"/>
  <c r="G28" i="4"/>
  <c r="H28" i="4" s="1"/>
  <c r="G27" i="4"/>
  <c r="H27" i="4" s="1"/>
  <c r="G26" i="4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G16" i="4"/>
  <c r="H16" i="4" s="1"/>
  <c r="G15" i="4"/>
  <c r="H15" i="4" s="1"/>
  <c r="G14" i="4"/>
  <c r="H14" i="4" s="1"/>
  <c r="G13" i="4"/>
  <c r="G12" i="4"/>
  <c r="H12" i="4" s="1"/>
  <c r="G11" i="4"/>
  <c r="H11" i="4" s="1"/>
  <c r="G10" i="4"/>
  <c r="G8" i="4"/>
  <c r="H8" i="4" s="1"/>
  <c r="G7" i="4"/>
  <c r="H7" i="4" s="1"/>
  <c r="G6" i="4"/>
  <c r="H6" i="4" s="1"/>
  <c r="G5" i="4"/>
  <c r="H5" i="4" s="1"/>
  <c r="G4" i="4"/>
  <c r="H101" i="4" l="1"/>
  <c r="H102" i="4" s="1"/>
  <c r="G101" i="4"/>
  <c r="G102" i="4"/>
  <c r="I301" i="3" s="1"/>
  <c r="H26" i="4"/>
  <c r="I151" i="3"/>
  <c r="I153" i="3"/>
  <c r="K153" i="3"/>
  <c r="K301" i="3" l="1"/>
  <c r="G153" i="3"/>
  <c r="K152" i="3"/>
  <c r="I152" i="3"/>
  <c r="G152" i="3"/>
  <c r="G151" i="3"/>
  <c r="J116" i="3" l="1"/>
  <c r="K116" i="3" s="1"/>
  <c r="J92" i="3"/>
  <c r="J91" i="3"/>
  <c r="J53" i="3"/>
  <c r="J52" i="3"/>
  <c r="J51" i="3"/>
  <c r="J50" i="3"/>
  <c r="J49" i="3"/>
  <c r="J48" i="3"/>
  <c r="J47" i="3"/>
  <c r="J46" i="3"/>
  <c r="K23" i="3"/>
  <c r="I23" i="3"/>
  <c r="G23" i="3"/>
  <c r="K4" i="3"/>
  <c r="K5" i="3"/>
  <c r="K9" i="3"/>
  <c r="K12" i="3"/>
  <c r="K13" i="3"/>
  <c r="K14" i="3"/>
  <c r="K15" i="3"/>
  <c r="K16" i="3"/>
  <c r="K17" i="3"/>
  <c r="K18" i="3"/>
  <c r="K20" i="3"/>
  <c r="K21" i="3"/>
  <c r="K22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6" i="3"/>
  <c r="K137" i="3"/>
  <c r="K138" i="3"/>
  <c r="K139" i="3"/>
  <c r="K140" i="3"/>
  <c r="K142" i="3"/>
  <c r="K143" i="3"/>
  <c r="K144" i="3"/>
  <c r="K145" i="3"/>
  <c r="K146" i="3"/>
  <c r="K148" i="3"/>
  <c r="K149" i="3"/>
  <c r="K150" i="3"/>
  <c r="K3" i="3"/>
  <c r="G150" i="3"/>
  <c r="I150" i="3"/>
  <c r="I149" i="3"/>
  <c r="G149" i="3"/>
  <c r="I130" i="3"/>
  <c r="G130" i="3"/>
  <c r="G76" i="3"/>
  <c r="I76" i="3"/>
  <c r="U13" i="1"/>
  <c r="K300" i="3" l="1"/>
  <c r="K302" i="3" s="1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1" i="3"/>
  <c r="I132" i="3"/>
  <c r="I133" i="3"/>
  <c r="I134" i="3"/>
  <c r="I136" i="3"/>
  <c r="I137" i="3"/>
  <c r="I138" i="3"/>
  <c r="I139" i="3"/>
  <c r="I140" i="3"/>
  <c r="I142" i="3"/>
  <c r="I143" i="3"/>
  <c r="I144" i="3"/>
  <c r="I145" i="3"/>
  <c r="I146" i="3"/>
  <c r="I148" i="3"/>
  <c r="I57" i="3"/>
  <c r="I58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7" i="3"/>
  <c r="I78" i="3"/>
  <c r="I79" i="3"/>
  <c r="I80" i="3"/>
  <c r="I81" i="3"/>
  <c r="I82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2" i="3"/>
  <c r="I103" i="3"/>
  <c r="I104" i="3"/>
  <c r="I105" i="3"/>
  <c r="I106" i="3"/>
  <c r="I107" i="3"/>
  <c r="I4" i="3"/>
  <c r="I5" i="3"/>
  <c r="I9" i="3"/>
  <c r="I12" i="3"/>
  <c r="I13" i="3"/>
  <c r="I14" i="3"/>
  <c r="I15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3" i="3"/>
  <c r="W3" i="1"/>
  <c r="G4" i="3"/>
  <c r="G5" i="3"/>
  <c r="G9" i="3"/>
  <c r="G12" i="3"/>
  <c r="G13" i="3"/>
  <c r="G14" i="3"/>
  <c r="G15" i="3"/>
  <c r="G16" i="3"/>
  <c r="G17" i="3"/>
  <c r="G18" i="3"/>
  <c r="G19" i="3"/>
  <c r="G20" i="3"/>
  <c r="G21" i="3"/>
  <c r="G22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7" i="3"/>
  <c r="G78" i="3"/>
  <c r="G79" i="3"/>
  <c r="G80" i="3"/>
  <c r="G81" i="3"/>
  <c r="G82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1" i="3"/>
  <c r="G132" i="3"/>
  <c r="G133" i="3"/>
  <c r="G134" i="3"/>
  <c r="G136" i="3"/>
  <c r="G137" i="3"/>
  <c r="G138" i="3"/>
  <c r="G139" i="3"/>
  <c r="G140" i="3"/>
  <c r="G142" i="3"/>
  <c r="G143" i="3"/>
  <c r="G144" i="3"/>
  <c r="G145" i="3"/>
  <c r="G146" i="3"/>
  <c r="G147" i="3"/>
  <c r="G148" i="3"/>
  <c r="G3" i="3"/>
  <c r="I300" i="3" l="1"/>
  <c r="B1" i="1"/>
  <c r="I302" i="3" l="1"/>
  <c r="L302" i="3" s="1"/>
  <c r="L4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3" i="2"/>
  <c r="C83" i="2"/>
  <c r="E83" i="2" s="1"/>
  <c r="M83" i="2" l="1"/>
  <c r="I74" i="2"/>
  <c r="I75" i="2"/>
  <c r="I76" i="2"/>
  <c r="I77" i="2"/>
  <c r="I78" i="2"/>
  <c r="I79" i="2"/>
  <c r="I80" i="2"/>
  <c r="I81" i="2"/>
  <c r="I82" i="2"/>
  <c r="I83" i="2"/>
  <c r="J83" i="2" s="1"/>
  <c r="I84" i="2"/>
  <c r="I85" i="2"/>
  <c r="I86" i="2"/>
  <c r="I87" i="2"/>
  <c r="I88" i="2"/>
  <c r="I89" i="2"/>
  <c r="I90" i="2"/>
  <c r="I91" i="2"/>
  <c r="I92" i="2"/>
  <c r="I93" i="2"/>
  <c r="I94" i="2"/>
  <c r="I95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E74" i="2"/>
  <c r="M74" i="2" s="1"/>
  <c r="E75" i="2"/>
  <c r="M75" i="2" s="1"/>
  <c r="E76" i="2"/>
  <c r="M76" i="2" s="1"/>
  <c r="E77" i="2"/>
  <c r="M77" i="2" s="1"/>
  <c r="E78" i="2"/>
  <c r="M78" i="2" s="1"/>
  <c r="E79" i="2"/>
  <c r="M79" i="2" s="1"/>
  <c r="E80" i="2"/>
  <c r="M80" i="2" s="1"/>
  <c r="E81" i="2"/>
  <c r="M81" i="2" s="1"/>
  <c r="E82" i="2"/>
  <c r="M82" i="2" s="1"/>
  <c r="E84" i="2"/>
  <c r="M84" i="2" s="1"/>
  <c r="E85" i="2"/>
  <c r="M85" i="2" s="1"/>
  <c r="E86" i="2"/>
  <c r="M86" i="2" s="1"/>
  <c r="E87" i="2"/>
  <c r="M87" i="2" s="1"/>
  <c r="E88" i="2"/>
  <c r="M88" i="2" s="1"/>
  <c r="E89" i="2"/>
  <c r="M89" i="2" s="1"/>
  <c r="E90" i="2"/>
  <c r="M90" i="2" s="1"/>
  <c r="E91" i="2"/>
  <c r="M91" i="2" s="1"/>
  <c r="E92" i="2"/>
  <c r="M92" i="2" s="1"/>
  <c r="E93" i="2"/>
  <c r="M93" i="2" s="1"/>
  <c r="E94" i="2"/>
  <c r="M94" i="2" s="1"/>
  <c r="E95" i="2"/>
  <c r="M95" i="2" s="1"/>
  <c r="J94" i="2" l="1"/>
  <c r="J92" i="2"/>
  <c r="J90" i="2"/>
  <c r="J88" i="2"/>
  <c r="J86" i="2"/>
  <c r="J84" i="2"/>
  <c r="J82" i="2"/>
  <c r="J80" i="2"/>
  <c r="J78" i="2"/>
  <c r="J76" i="2"/>
  <c r="J74" i="2"/>
  <c r="J95" i="2"/>
  <c r="J93" i="2"/>
  <c r="J91" i="2"/>
  <c r="J89" i="2"/>
  <c r="J87" i="2"/>
  <c r="J85" i="2"/>
  <c r="J81" i="2"/>
  <c r="J79" i="2"/>
  <c r="J77" i="2"/>
  <c r="J75" i="2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W73" i="1"/>
  <c r="U73" i="1"/>
  <c r="W72" i="1"/>
  <c r="U72" i="1"/>
  <c r="W71" i="1"/>
  <c r="U71" i="1"/>
  <c r="W70" i="1"/>
  <c r="U70" i="1"/>
  <c r="W69" i="1"/>
  <c r="U69" i="1"/>
  <c r="W68" i="1"/>
  <c r="U68" i="1"/>
  <c r="W67" i="1"/>
  <c r="U67" i="1"/>
  <c r="W66" i="1"/>
  <c r="U66" i="1"/>
  <c r="W65" i="1"/>
  <c r="U65" i="1"/>
  <c r="W64" i="1"/>
  <c r="U64" i="1"/>
  <c r="W63" i="1"/>
  <c r="U63" i="1"/>
  <c r="W62" i="1"/>
  <c r="U62" i="1"/>
  <c r="W61" i="1"/>
  <c r="U61" i="1"/>
  <c r="W60" i="1"/>
  <c r="U60" i="1"/>
  <c r="W59" i="1"/>
  <c r="U59" i="1"/>
  <c r="W58" i="1"/>
  <c r="U58" i="1"/>
  <c r="W57" i="1"/>
  <c r="U57" i="1"/>
  <c r="W56" i="1"/>
  <c r="U56" i="1"/>
  <c r="W55" i="1"/>
  <c r="U55" i="1"/>
  <c r="W54" i="1"/>
  <c r="U54" i="1"/>
  <c r="W53" i="1"/>
  <c r="U53" i="1"/>
  <c r="W52" i="1"/>
  <c r="U52" i="1"/>
  <c r="W51" i="1"/>
  <c r="U51" i="1"/>
  <c r="W50" i="1"/>
  <c r="U50" i="1"/>
  <c r="W49" i="1"/>
  <c r="U49" i="1"/>
  <c r="W48" i="1"/>
  <c r="U48" i="1"/>
  <c r="W47" i="1"/>
  <c r="U47" i="1"/>
  <c r="W46" i="1"/>
  <c r="U46" i="1"/>
  <c r="W45" i="1"/>
  <c r="U45" i="1"/>
  <c r="W44" i="1"/>
  <c r="U44" i="1"/>
  <c r="W43" i="1"/>
  <c r="W42" i="1"/>
  <c r="U42" i="1"/>
  <c r="W41" i="1"/>
  <c r="U41" i="1"/>
  <c r="W40" i="1"/>
  <c r="U40" i="1"/>
  <c r="W39" i="1"/>
  <c r="U39" i="1"/>
  <c r="W38" i="1"/>
  <c r="U38" i="1"/>
  <c r="W37" i="1"/>
  <c r="U37" i="1"/>
  <c r="W36" i="1"/>
  <c r="U36" i="1"/>
  <c r="W35" i="1"/>
  <c r="U35" i="1"/>
  <c r="W34" i="1"/>
  <c r="U34" i="1"/>
  <c r="W33" i="1"/>
  <c r="U33" i="1"/>
  <c r="W32" i="1"/>
  <c r="U32" i="1"/>
  <c r="W31" i="1"/>
  <c r="U31" i="1"/>
  <c r="W30" i="1"/>
  <c r="U30" i="1"/>
  <c r="W29" i="1"/>
  <c r="U29" i="1"/>
  <c r="W28" i="1"/>
  <c r="U28" i="1"/>
  <c r="W27" i="1"/>
  <c r="U27" i="1"/>
  <c r="W26" i="1"/>
  <c r="U26" i="1"/>
  <c r="W25" i="1"/>
  <c r="U25" i="1"/>
  <c r="W24" i="1"/>
  <c r="U24" i="1"/>
  <c r="W23" i="1"/>
  <c r="U23" i="1"/>
  <c r="W22" i="1"/>
  <c r="U22" i="1"/>
  <c r="W21" i="1"/>
  <c r="U21" i="1"/>
  <c r="W20" i="1"/>
  <c r="U20" i="1"/>
  <c r="W19" i="1"/>
  <c r="U19" i="1"/>
  <c r="W18" i="1"/>
  <c r="U18" i="1"/>
  <c r="W17" i="1"/>
  <c r="U17" i="1"/>
  <c r="W16" i="1"/>
  <c r="U16" i="1"/>
  <c r="W15" i="1"/>
  <c r="U15" i="1"/>
  <c r="W14" i="1"/>
  <c r="U14" i="1"/>
  <c r="W13" i="1"/>
  <c r="W12" i="1"/>
  <c r="U12" i="1"/>
  <c r="W11" i="1"/>
  <c r="U11" i="1"/>
  <c r="W10" i="1"/>
  <c r="U10" i="1"/>
  <c r="W9" i="1"/>
  <c r="U9" i="1"/>
  <c r="W8" i="1"/>
  <c r="U8" i="1"/>
  <c r="W7" i="1"/>
  <c r="U7" i="1"/>
  <c r="W6" i="1"/>
  <c r="U6" i="1"/>
  <c r="W5" i="1"/>
  <c r="U5" i="1"/>
  <c r="W4" i="1"/>
  <c r="U4" i="1"/>
  <c r="U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W121" i="1" l="1"/>
  <c r="W122" i="1" s="1"/>
  <c r="E60" i="2"/>
  <c r="M60" i="2" s="1"/>
  <c r="E61" i="2"/>
  <c r="M61" i="2" s="1"/>
  <c r="E62" i="2"/>
  <c r="M62" i="2" s="1"/>
  <c r="E63" i="2"/>
  <c r="M63" i="2" s="1"/>
  <c r="E64" i="2"/>
  <c r="M64" i="2" s="1"/>
  <c r="E65" i="2"/>
  <c r="M65" i="2" s="1"/>
  <c r="E66" i="2"/>
  <c r="M66" i="2" s="1"/>
  <c r="E67" i="2"/>
  <c r="M67" i="2" s="1"/>
  <c r="E68" i="2"/>
  <c r="M68" i="2" s="1"/>
  <c r="E69" i="2"/>
  <c r="M69" i="2" s="1"/>
  <c r="E70" i="2"/>
  <c r="M70" i="2" s="1"/>
  <c r="E71" i="2"/>
  <c r="M71" i="2" s="1"/>
  <c r="E72" i="2"/>
  <c r="M72" i="2" s="1"/>
  <c r="E73" i="2"/>
  <c r="M73" i="2" s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K73" i="1"/>
  <c r="N73" i="1" s="1"/>
  <c r="I60" i="2"/>
  <c r="I61" i="2"/>
  <c r="J61" i="2" s="1"/>
  <c r="I62" i="2"/>
  <c r="I63" i="2"/>
  <c r="J63" i="2" s="1"/>
  <c r="I64" i="2"/>
  <c r="I65" i="2"/>
  <c r="I66" i="2"/>
  <c r="I67" i="2"/>
  <c r="J67" i="2" s="1"/>
  <c r="I68" i="2"/>
  <c r="I69" i="2"/>
  <c r="J69" i="2" s="1"/>
  <c r="I70" i="2"/>
  <c r="I71" i="2"/>
  <c r="J71" i="2" s="1"/>
  <c r="I72" i="2"/>
  <c r="I73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J73" i="2" l="1"/>
  <c r="J65" i="2"/>
  <c r="J72" i="2"/>
  <c r="J70" i="2"/>
  <c r="J68" i="2"/>
  <c r="J66" i="2"/>
  <c r="J64" i="2"/>
  <c r="J62" i="2"/>
  <c r="J60" i="2"/>
  <c r="E57" i="2"/>
  <c r="M57" i="2" s="1"/>
  <c r="E58" i="2"/>
  <c r="M58" i="2" s="1"/>
  <c r="E59" i="2"/>
  <c r="M59" i="2" s="1"/>
  <c r="F57" i="2"/>
  <c r="F58" i="2"/>
  <c r="F59" i="2"/>
  <c r="I59" i="2"/>
  <c r="J59" i="2" s="1"/>
  <c r="I57" i="2"/>
  <c r="I58" i="2"/>
  <c r="G57" i="1"/>
  <c r="K57" i="1" s="1"/>
  <c r="N57" i="1" s="1"/>
  <c r="G58" i="1"/>
  <c r="K58" i="1" s="1"/>
  <c r="N58" i="1" s="1"/>
  <c r="G59" i="1"/>
  <c r="K59" i="1" s="1"/>
  <c r="N59" i="1" s="1"/>
  <c r="J57" i="2" l="1"/>
  <c r="J58" i="2"/>
  <c r="I56" i="2"/>
  <c r="F56" i="2"/>
  <c r="E56" i="2"/>
  <c r="M56" i="2" s="1"/>
  <c r="G56" i="1"/>
  <c r="K56" i="1" l="1"/>
  <c r="N56" i="1" s="1"/>
  <c r="J56" i="2"/>
  <c r="F55" i="2"/>
  <c r="I55" i="2"/>
  <c r="I48" i="2"/>
  <c r="I49" i="2"/>
  <c r="I50" i="2"/>
  <c r="I51" i="2"/>
  <c r="I52" i="2"/>
  <c r="I53" i="2"/>
  <c r="I54" i="2"/>
  <c r="I47" i="2"/>
  <c r="E55" i="2"/>
  <c r="M55" i="2" s="1"/>
  <c r="J55" i="2" l="1"/>
  <c r="F54" i="2"/>
  <c r="G55" i="1"/>
  <c r="I11" i="1"/>
  <c r="E54" i="2"/>
  <c r="M54" i="2" s="1"/>
  <c r="G54" i="1"/>
  <c r="F52" i="2"/>
  <c r="F53" i="2"/>
  <c r="F51" i="2"/>
  <c r="E51" i="2"/>
  <c r="M51" i="2" s="1"/>
  <c r="G51" i="1"/>
  <c r="G52" i="1"/>
  <c r="G53" i="1"/>
  <c r="E53" i="2"/>
  <c r="M53" i="2" s="1"/>
  <c r="E52" i="2"/>
  <c r="M52" i="2" s="1"/>
  <c r="J54" i="2" l="1"/>
  <c r="K52" i="1"/>
  <c r="N52" i="1" s="1"/>
  <c r="K53" i="1"/>
  <c r="N53" i="1" s="1"/>
  <c r="K51" i="1"/>
  <c r="N51" i="1" s="1"/>
  <c r="K54" i="1"/>
  <c r="N54" i="1" s="1"/>
  <c r="K55" i="1"/>
  <c r="N55" i="1" s="1"/>
  <c r="J52" i="2"/>
  <c r="J53" i="2"/>
  <c r="J51" i="2"/>
  <c r="I4" i="1"/>
  <c r="I5" i="1"/>
  <c r="I6" i="1"/>
  <c r="I7" i="1"/>
  <c r="I8" i="1"/>
  <c r="I9" i="1"/>
  <c r="I10" i="1"/>
  <c r="I3" i="1"/>
  <c r="E47" i="2"/>
  <c r="M47" i="2" s="1"/>
  <c r="F47" i="2"/>
  <c r="F48" i="2"/>
  <c r="F49" i="2"/>
  <c r="F50" i="2"/>
  <c r="E48" i="2"/>
  <c r="M48" i="2" s="1"/>
  <c r="E49" i="2"/>
  <c r="M49" i="2" s="1"/>
  <c r="E50" i="2"/>
  <c r="M50" i="2" s="1"/>
  <c r="J50" i="2"/>
  <c r="G50" i="1"/>
  <c r="K50" i="1" s="1"/>
  <c r="G49" i="1"/>
  <c r="G48" i="1"/>
  <c r="K48" i="1" s="1"/>
  <c r="N48" i="1" s="1"/>
  <c r="G47" i="1"/>
  <c r="G46" i="1"/>
  <c r="K46" i="1" s="1"/>
  <c r="N46" i="1" s="1"/>
  <c r="G45" i="1"/>
  <c r="N50" i="1"/>
  <c r="J49" i="2"/>
  <c r="G49" i="2" l="1"/>
  <c r="K45" i="1"/>
  <c r="N45" i="1" s="1"/>
  <c r="K47" i="1"/>
  <c r="N47" i="1" s="1"/>
  <c r="K49" i="1"/>
  <c r="N49" i="1" s="1"/>
  <c r="I121" i="1"/>
  <c r="I122" i="1" s="1"/>
  <c r="G48" i="2"/>
  <c r="J48" i="2"/>
  <c r="G47" i="2"/>
  <c r="J4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3" i="2"/>
  <c r="E3" i="2"/>
  <c r="M3" i="2" s="1"/>
  <c r="G17" i="1"/>
  <c r="G18" i="1"/>
  <c r="G19" i="1"/>
  <c r="E7" i="2"/>
  <c r="M7" i="2" s="1"/>
  <c r="E5" i="2"/>
  <c r="M5" i="2" s="1"/>
  <c r="E6" i="2"/>
  <c r="M6" i="2" s="1"/>
  <c r="E8" i="2"/>
  <c r="M8" i="2" s="1"/>
  <c r="E9" i="2"/>
  <c r="M9" i="2" s="1"/>
  <c r="E10" i="2"/>
  <c r="M10" i="2" s="1"/>
  <c r="E11" i="2"/>
  <c r="M11" i="2" s="1"/>
  <c r="E12" i="2"/>
  <c r="M12" i="2" s="1"/>
  <c r="E13" i="2"/>
  <c r="M13" i="2" s="1"/>
  <c r="E14" i="2"/>
  <c r="M14" i="2" s="1"/>
  <c r="E15" i="2"/>
  <c r="M15" i="2" s="1"/>
  <c r="E16" i="2"/>
  <c r="M16" i="2" s="1"/>
  <c r="E20" i="2"/>
  <c r="M20" i="2" s="1"/>
  <c r="E21" i="2"/>
  <c r="M21" i="2" s="1"/>
  <c r="E22" i="2"/>
  <c r="M22" i="2" s="1"/>
  <c r="E23" i="2"/>
  <c r="M23" i="2" s="1"/>
  <c r="E24" i="2"/>
  <c r="M24" i="2" s="1"/>
  <c r="E25" i="2"/>
  <c r="M25" i="2" s="1"/>
  <c r="E26" i="2"/>
  <c r="M26" i="2" s="1"/>
  <c r="E27" i="2"/>
  <c r="M27" i="2" s="1"/>
  <c r="E28" i="2"/>
  <c r="M28" i="2" s="1"/>
  <c r="E29" i="2"/>
  <c r="M29" i="2" s="1"/>
  <c r="E30" i="2"/>
  <c r="M30" i="2" s="1"/>
  <c r="E31" i="2"/>
  <c r="M31" i="2" s="1"/>
  <c r="E32" i="2"/>
  <c r="M32" i="2" s="1"/>
  <c r="E33" i="2"/>
  <c r="M33" i="2" s="1"/>
  <c r="E34" i="2"/>
  <c r="M34" i="2" s="1"/>
  <c r="E35" i="2"/>
  <c r="M35" i="2" s="1"/>
  <c r="E36" i="2"/>
  <c r="M36" i="2" s="1"/>
  <c r="E37" i="2"/>
  <c r="M37" i="2" s="1"/>
  <c r="E17" i="2"/>
  <c r="M17" i="2" s="1"/>
  <c r="E18" i="2"/>
  <c r="M18" i="2" s="1"/>
  <c r="E19" i="2"/>
  <c r="M19" i="2" s="1"/>
  <c r="E38" i="2"/>
  <c r="M38" i="2" s="1"/>
  <c r="E39" i="2"/>
  <c r="M39" i="2" s="1"/>
  <c r="E40" i="2"/>
  <c r="M40" i="2" s="1"/>
  <c r="E41" i="2"/>
  <c r="M41" i="2" s="1"/>
  <c r="E42" i="2"/>
  <c r="M42" i="2" s="1"/>
  <c r="E43" i="2"/>
  <c r="M43" i="2" s="1"/>
  <c r="E44" i="2"/>
  <c r="M44" i="2" s="1"/>
  <c r="E45" i="2"/>
  <c r="M45" i="2" s="1"/>
  <c r="E46" i="2"/>
  <c r="M46" i="2" s="1"/>
  <c r="E4" i="2"/>
  <c r="M4" i="2" s="1"/>
  <c r="M99" i="2" l="1"/>
  <c r="M100" i="2" s="1"/>
  <c r="J3" i="2"/>
  <c r="K18" i="1"/>
  <c r="N18" i="1" s="1"/>
  <c r="K19" i="1"/>
  <c r="N19" i="1" s="1"/>
  <c r="K17" i="1"/>
  <c r="N17" i="1" s="1"/>
  <c r="J18" i="2"/>
  <c r="J4" i="2"/>
  <c r="J19" i="2"/>
  <c r="J17" i="2"/>
  <c r="J7" i="2"/>
  <c r="G46" i="2"/>
  <c r="G44" i="2"/>
  <c r="G40" i="2"/>
  <c r="G16" i="2"/>
  <c r="G14" i="2"/>
  <c r="G8" i="2"/>
  <c r="J46" i="2"/>
  <c r="J44" i="2"/>
  <c r="J42" i="2"/>
  <c r="J40" i="2"/>
  <c r="J38" i="2"/>
  <c r="J36" i="2"/>
  <c r="J34" i="2"/>
  <c r="J32" i="2"/>
  <c r="J30" i="2"/>
  <c r="J28" i="2"/>
  <c r="J26" i="2"/>
  <c r="J24" i="2"/>
  <c r="J22" i="2"/>
  <c r="J20" i="2"/>
  <c r="J16" i="2"/>
  <c r="J14" i="2"/>
  <c r="J12" i="2"/>
  <c r="J10" i="2"/>
  <c r="J8" i="2"/>
  <c r="J6" i="2"/>
  <c r="G43" i="2"/>
  <c r="G15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5" i="2"/>
  <c r="J13" i="2"/>
  <c r="J11" i="2"/>
  <c r="J9" i="2"/>
  <c r="J5" i="2"/>
  <c r="J99" i="2" l="1"/>
  <c r="J100" i="2" s="1"/>
  <c r="G99" i="2"/>
  <c r="G100" i="2" s="1"/>
  <c r="P11" i="1"/>
  <c r="P10" i="1"/>
  <c r="P9" i="1"/>
  <c r="P8" i="1"/>
  <c r="P7" i="1"/>
  <c r="P6" i="1"/>
  <c r="P5" i="1"/>
  <c r="P4" i="1"/>
  <c r="P3" i="1"/>
  <c r="P121" i="1" l="1"/>
  <c r="P122" i="1" s="1"/>
  <c r="G44" i="1"/>
  <c r="G43" i="1"/>
  <c r="G42" i="1"/>
  <c r="G41" i="1"/>
  <c r="G40" i="1"/>
  <c r="G39" i="1"/>
  <c r="G38" i="1"/>
  <c r="K39" i="1" l="1"/>
  <c r="N39" i="1" s="1"/>
  <c r="K41" i="1"/>
  <c r="N41" i="1" s="1"/>
  <c r="K43" i="1"/>
  <c r="N43" i="1" s="1"/>
  <c r="U43" i="1" s="1"/>
  <c r="K38" i="1"/>
  <c r="N38" i="1" s="1"/>
  <c r="K40" i="1"/>
  <c r="N40" i="1" s="1"/>
  <c r="K42" i="1"/>
  <c r="N42" i="1" s="1"/>
  <c r="K44" i="1"/>
  <c r="N44" i="1" s="1"/>
  <c r="K4" i="1"/>
  <c r="N4" i="1" s="1"/>
  <c r="G5" i="1"/>
  <c r="K5" i="1" s="1"/>
  <c r="N5" i="1" s="1"/>
  <c r="G6" i="1"/>
  <c r="K6" i="1" s="1"/>
  <c r="N6" i="1" s="1"/>
  <c r="G7" i="1"/>
  <c r="K7" i="1" s="1"/>
  <c r="N7" i="1" s="1"/>
  <c r="G8" i="1"/>
  <c r="K8" i="1" s="1"/>
  <c r="N8" i="1" s="1"/>
  <c r="G9" i="1"/>
  <c r="K9" i="1" s="1"/>
  <c r="N9" i="1" s="1"/>
  <c r="G10" i="1"/>
  <c r="K10" i="1" s="1"/>
  <c r="N10" i="1" s="1"/>
  <c r="G11" i="1"/>
  <c r="K11" i="1" s="1"/>
  <c r="N11" i="1" s="1"/>
  <c r="G12" i="1"/>
  <c r="G13" i="1"/>
  <c r="G14" i="1"/>
  <c r="G15" i="1"/>
  <c r="G16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K3" i="1" s="1"/>
  <c r="N3" i="1" s="1"/>
  <c r="K36" i="1" l="1"/>
  <c r="N36" i="1" s="1"/>
  <c r="K34" i="1"/>
  <c r="N34" i="1" s="1"/>
  <c r="K32" i="1"/>
  <c r="N32" i="1" s="1"/>
  <c r="K30" i="1"/>
  <c r="N30" i="1" s="1"/>
  <c r="K28" i="1"/>
  <c r="N28" i="1" s="1"/>
  <c r="K26" i="1"/>
  <c r="N26" i="1" s="1"/>
  <c r="K24" i="1"/>
  <c r="N24" i="1" s="1"/>
  <c r="K22" i="1"/>
  <c r="N22" i="1" s="1"/>
  <c r="K20" i="1"/>
  <c r="N20" i="1" s="1"/>
  <c r="K15" i="1"/>
  <c r="N15" i="1" s="1"/>
  <c r="K13" i="1"/>
  <c r="N13" i="1" s="1"/>
  <c r="K37" i="1"/>
  <c r="N37" i="1" s="1"/>
  <c r="K35" i="1"/>
  <c r="N35" i="1" s="1"/>
  <c r="K33" i="1"/>
  <c r="N33" i="1" s="1"/>
  <c r="K31" i="1"/>
  <c r="N31" i="1" s="1"/>
  <c r="K29" i="1"/>
  <c r="N29" i="1" s="1"/>
  <c r="K27" i="1"/>
  <c r="N27" i="1" s="1"/>
  <c r="K25" i="1"/>
  <c r="N25" i="1" s="1"/>
  <c r="K23" i="1"/>
  <c r="N23" i="1" s="1"/>
  <c r="K21" i="1"/>
  <c r="N21" i="1" s="1"/>
  <c r="K16" i="1"/>
  <c r="N16" i="1" s="1"/>
  <c r="K14" i="1"/>
  <c r="N14" i="1" s="1"/>
  <c r="K12" i="1"/>
  <c r="N12" i="1" s="1"/>
</calcChain>
</file>

<file path=xl/sharedStrings.xml><?xml version="1.0" encoding="utf-8"?>
<sst xmlns="http://schemas.openxmlformats.org/spreadsheetml/2006/main" count="1736" uniqueCount="500">
  <si>
    <t>March</t>
  </si>
  <si>
    <t xml:space="preserve"># </t>
  </si>
  <si>
    <t>Item</t>
  </si>
  <si>
    <t>Packaging</t>
  </si>
  <si>
    <t>Stock</t>
  </si>
  <si>
    <t>In</t>
  </si>
  <si>
    <t>Out</t>
  </si>
  <si>
    <t>Balance</t>
  </si>
  <si>
    <t>Urine cups 60 ml sterile</t>
  </si>
  <si>
    <t>Pc</t>
  </si>
  <si>
    <t>Syringes+ needles 5 ml 22G</t>
  </si>
  <si>
    <t>100/Box</t>
  </si>
  <si>
    <t>Syringes+ needles 3 ml</t>
  </si>
  <si>
    <t>Syringes+ needles 20 ml 21G</t>
  </si>
  <si>
    <t>50/Box</t>
  </si>
  <si>
    <t>50/bag</t>
  </si>
  <si>
    <t>Tongue depressor</t>
  </si>
  <si>
    <t>Underpad 60x40 cm</t>
  </si>
  <si>
    <t>pc</t>
  </si>
  <si>
    <t>Roll</t>
  </si>
  <si>
    <t>200/Box</t>
  </si>
  <si>
    <t>10/Box</t>
  </si>
  <si>
    <t>Disposable needle 18G</t>
  </si>
  <si>
    <t>Disposable needle 19G</t>
  </si>
  <si>
    <t>Disposable needle 21G</t>
  </si>
  <si>
    <t>Disposable needle 23G</t>
  </si>
  <si>
    <t>Disposable needle 25G</t>
  </si>
  <si>
    <t>Poly Cast- 2"</t>
  </si>
  <si>
    <t>Poly Cast- 3"</t>
  </si>
  <si>
    <t>Poly Cast- 4"</t>
  </si>
  <si>
    <t>Poly Cast- 5"</t>
  </si>
  <si>
    <t>Cohesive elastic bandage 8cmx20m</t>
  </si>
  <si>
    <t>Cohesive elastic bandage 10cmx20m</t>
  </si>
  <si>
    <t>Dressing Roll 10cmx10m</t>
  </si>
  <si>
    <t>Gauze Roll 36" x 100YD-4Ply</t>
  </si>
  <si>
    <t>Face Mask 3 Ply TIE</t>
  </si>
  <si>
    <t>Transparent Dressing W. Pad 6*7 cm</t>
  </si>
  <si>
    <t>25/Box</t>
  </si>
  <si>
    <t>Undercast Padding 4"</t>
  </si>
  <si>
    <t>Sterilization Roll 25 x 200</t>
  </si>
  <si>
    <t>April</t>
  </si>
  <si>
    <t>Schiller ECG 90 mm x 90 mm/400SH</t>
  </si>
  <si>
    <t>Pkt</t>
  </si>
  <si>
    <t>Adhesive Paper Tape 1"</t>
  </si>
  <si>
    <t>12/Box</t>
  </si>
  <si>
    <t>Surgical sterile Glove P 8.0</t>
  </si>
  <si>
    <t>Pair</t>
  </si>
  <si>
    <t>Surgical sterile Glove P 7.5</t>
  </si>
  <si>
    <t>Cotton Baby buds</t>
  </si>
  <si>
    <t>60/Box</t>
  </si>
  <si>
    <t>Cotton balls  bag</t>
  </si>
  <si>
    <t>Gauze sponge  3"x3" 12 Ply</t>
  </si>
  <si>
    <t>Gauze sponge  2"x2" 12 Ply</t>
  </si>
  <si>
    <t>Gauze sponge  2"x2" 16 Ply</t>
  </si>
  <si>
    <t>Gauze swab-2"x2"-sterile 16 Ply</t>
  </si>
  <si>
    <t>Gauze swab-3"x3"-sterile 16 Ply</t>
  </si>
  <si>
    <t>Gauze swab-3"x3"-sterile 12 Ply</t>
  </si>
  <si>
    <t>Gauze swab-2"x2"-sterile 12 Ply</t>
  </si>
  <si>
    <t>Wedge Pillow-Adult</t>
  </si>
  <si>
    <t>Unit 
Price</t>
  </si>
  <si>
    <t>Income
$</t>
  </si>
  <si>
    <t>Total Income</t>
  </si>
  <si>
    <t>ZD-Pore Non Woven Dressing 5x 7 cm</t>
  </si>
  <si>
    <t>Raw Price</t>
  </si>
  <si>
    <t>Sold Price</t>
  </si>
  <si>
    <t>Disposable ECG electrode</t>
  </si>
  <si>
    <t>40/Bag</t>
  </si>
  <si>
    <t>Difference</t>
  </si>
  <si>
    <t>Gauze swab-3x3-sterile 16 Ply</t>
  </si>
  <si>
    <t>Gauze swab-3x3-sterile 12 Ply</t>
  </si>
  <si>
    <t>Gauze swab-2x2-sterile 12 Ply</t>
  </si>
  <si>
    <t>Sold #</t>
  </si>
  <si>
    <t>Pure Benefit</t>
  </si>
  <si>
    <t>Initial</t>
  </si>
  <si>
    <t>Examination Paper roll 100 M</t>
  </si>
  <si>
    <t>Plaster of Paris Bandage 5cmx2.7m</t>
  </si>
  <si>
    <t>Latex Gloves- large- Powdered</t>
  </si>
  <si>
    <t>Latex Gloves- Small- Powdered</t>
  </si>
  <si>
    <t>Latex Gloves- XSmall- Powdered</t>
  </si>
  <si>
    <t>Latex Gloves- Medium- Powdered</t>
  </si>
  <si>
    <t>80/Box</t>
  </si>
  <si>
    <t>Distilled water</t>
  </si>
  <si>
    <t>5L/gallon</t>
  </si>
  <si>
    <t>Betadine Solution</t>
  </si>
  <si>
    <t>4L/gallon</t>
  </si>
  <si>
    <t>Copper T</t>
  </si>
  <si>
    <t>Cotton swab applicator with gel</t>
  </si>
  <si>
    <t>Dental Cotton Roll</t>
  </si>
  <si>
    <t>50/band</t>
  </si>
  <si>
    <t>Pure Alcohol 95%</t>
  </si>
  <si>
    <t>Syringes+ needles 5 ml 23G sterile</t>
  </si>
  <si>
    <t>Alcohol Pads</t>
  </si>
  <si>
    <t>Antiseptic Pads Chlorhexidine2%</t>
  </si>
  <si>
    <t>Speculum otoscope 2.75 mm</t>
  </si>
  <si>
    <t>34/Bag</t>
  </si>
  <si>
    <t>Dental Bibs 33cm X 45cm</t>
  </si>
  <si>
    <t>125/Bag</t>
  </si>
  <si>
    <t>Surface dIsinfectant spray</t>
  </si>
  <si>
    <t>Sterilization Roll 10cm</t>
  </si>
  <si>
    <t>Ultrasound Gel</t>
  </si>
  <si>
    <t>500ml</t>
  </si>
  <si>
    <t>Antimicrobial Hand rub (Stericare)</t>
  </si>
  <si>
    <t>1L</t>
  </si>
  <si>
    <t>5L/Gallon</t>
  </si>
  <si>
    <t>Sterilant for surgical instrument (steroxi)</t>
  </si>
  <si>
    <t>Disinfecting cleaner(ultrasonic cleaner)</t>
  </si>
  <si>
    <t>Hydrogen Peroxide 10v</t>
  </si>
  <si>
    <t>Wooden Spatula</t>
  </si>
  <si>
    <t>50/Bag</t>
  </si>
  <si>
    <t>Nitril Gloves-Medium</t>
  </si>
  <si>
    <t>750/Bottle</t>
  </si>
  <si>
    <t>WheelChair-46</t>
  </si>
  <si>
    <t>Aluminum walker</t>
  </si>
  <si>
    <t>Infusion set 180 cm-Y site</t>
  </si>
  <si>
    <t>Bulb irrigation syringw 60 cc</t>
  </si>
  <si>
    <t>Flex temp smart</t>
  </si>
  <si>
    <t>Blood pressure monitor YE67OA</t>
  </si>
  <si>
    <t>Blood pressure monitor OMRON M2</t>
  </si>
  <si>
    <t>Cotton pads disk-lux</t>
  </si>
  <si>
    <t>100/bag</t>
  </si>
  <si>
    <t>70/bag</t>
  </si>
  <si>
    <t>Safe non woven shoe cover-Blue</t>
  </si>
  <si>
    <t>Safe nebulizer Oxygen Mask adult</t>
  </si>
  <si>
    <t>First Aid Kit</t>
  </si>
  <si>
    <t>set</t>
  </si>
  <si>
    <t>Non woven face mask 3 ply earloop</t>
  </si>
  <si>
    <t>50/pkt</t>
  </si>
  <si>
    <t>Paper Mask 1 ply, 7cmx20cm</t>
  </si>
  <si>
    <t>100/pkt</t>
  </si>
  <si>
    <t>For head thermometer</t>
  </si>
  <si>
    <t>Urinal Male</t>
  </si>
  <si>
    <t>Bedpan</t>
  </si>
  <si>
    <t>Ankle support</t>
  </si>
  <si>
    <t>Maternity Back support</t>
  </si>
  <si>
    <t>Maternity Belt breathable</t>
  </si>
  <si>
    <t>Maternity Belt</t>
  </si>
  <si>
    <t>May</t>
  </si>
  <si>
    <t>Cotton pads disk-lux-100</t>
  </si>
  <si>
    <t>Cotton pads disk-lux-70</t>
  </si>
  <si>
    <t>Safe nebulizer Oxygen Mask pedia</t>
  </si>
  <si>
    <t>Bulb irrigation syringe 60 cc</t>
  </si>
  <si>
    <t>Adhesive Paper Tape 1/2"</t>
  </si>
  <si>
    <t>10/bag</t>
  </si>
  <si>
    <t>Adult diapers x-large</t>
  </si>
  <si>
    <t>Air Cushion</t>
  </si>
  <si>
    <t>Band aid</t>
  </si>
  <si>
    <t>Blood pressure monitor Sejoy-Wrist</t>
  </si>
  <si>
    <t>Blood pressure monitor Yuwell-Arm</t>
  </si>
  <si>
    <t>Cohesive Bandage 10 cm x 4.5 m</t>
  </si>
  <si>
    <t>Cohesive Bandage 2.5 cm x 5 m</t>
  </si>
  <si>
    <t>Cohesive Bandage 5 cm x 4.5 m</t>
  </si>
  <si>
    <t>Cohesive Bandage 7.5 cm x 4.5 m</t>
  </si>
  <si>
    <t>Cotton balls</t>
  </si>
  <si>
    <t>Dental Cotton Roll-Size 2</t>
  </si>
  <si>
    <t>Bag</t>
  </si>
  <si>
    <t>Disposable Gloves-Latex- XLarge</t>
  </si>
  <si>
    <t>Disposable Gloves-Latex-Large</t>
  </si>
  <si>
    <t>Disposable Gloves-Latex-Medium</t>
  </si>
  <si>
    <t>Disposable Gloves-Latex-Small</t>
  </si>
  <si>
    <t>Disposable Gloves-Nitrile- XLarge</t>
  </si>
  <si>
    <t>Disposable Gloves-Nitrile-Large</t>
  </si>
  <si>
    <t>Disposable Gloves-Nitrile-Medium</t>
  </si>
  <si>
    <t>Disposable Gloves-Nitrile-Small</t>
  </si>
  <si>
    <t>Elastic Bandage 15 cm</t>
  </si>
  <si>
    <t>Elastic Bandage 5 cm</t>
  </si>
  <si>
    <t>Elastic Bandage 7.5 cm</t>
  </si>
  <si>
    <t>Face Mask 3 Ply earloop</t>
  </si>
  <si>
    <t>Gauze Roll 2"</t>
  </si>
  <si>
    <t>Gauze Roll 3"</t>
  </si>
  <si>
    <t>Gauze Roll 6"</t>
  </si>
  <si>
    <t>Gauze sponge 2" x 2" 12 ply</t>
  </si>
  <si>
    <t>Gauze sponge 3" x 3" 16 ply</t>
  </si>
  <si>
    <t>Gauze sponge 4" x 4" 16 ply</t>
  </si>
  <si>
    <t>Gauze swab-2" x 2"-sterile 12 Ply</t>
  </si>
  <si>
    <t>Gauze swab-2" x 2"-sterile 16 Ply</t>
  </si>
  <si>
    <t>Gauze swab-3" x 3"-sterile 12 Ply</t>
  </si>
  <si>
    <t>Gauze swab-3" x 3"-sterile 16 Ply</t>
  </si>
  <si>
    <t>Hot water bottle</t>
  </si>
  <si>
    <t>Mask for Spacer-Adult</t>
  </si>
  <si>
    <t>Mask for Spacer-Child</t>
  </si>
  <si>
    <t>Nebulizer GM</t>
  </si>
  <si>
    <t>Nebulizer PM</t>
  </si>
  <si>
    <t>Ortho Gum brush</t>
  </si>
  <si>
    <t>Orthopedic pillow</t>
  </si>
  <si>
    <t>Oximeter</t>
  </si>
  <si>
    <t>Paper roll (Bed sheets) 100 M</t>
  </si>
  <si>
    <t>Poire vaginal</t>
  </si>
  <si>
    <t>4L/Gallon</t>
  </si>
  <si>
    <t>Ring Pillow</t>
  </si>
  <si>
    <t>Spacer aerosol</t>
  </si>
  <si>
    <t>Sphygmomanometer</t>
  </si>
  <si>
    <t>Stethoscope</t>
  </si>
  <si>
    <t>750ml/Bottle</t>
  </si>
  <si>
    <t>ThermoGel</t>
  </si>
  <si>
    <t>Thermometer pacifier</t>
  </si>
  <si>
    <t>30/Bag</t>
  </si>
  <si>
    <t>Underpad 60x90 cm</t>
  </si>
  <si>
    <t>Urinal female</t>
  </si>
  <si>
    <t>Water mattress</t>
  </si>
  <si>
    <t>Digital thermometer-for head</t>
  </si>
  <si>
    <t>Digital thermometer-Omron</t>
  </si>
  <si>
    <t>Gauze sponge 3" x 3" 12 Ply</t>
  </si>
  <si>
    <t>Sterilization Roll 10cm x 200</t>
  </si>
  <si>
    <t>Sterilization Roll 25cm x 200</t>
  </si>
  <si>
    <t>Unit Price $</t>
  </si>
  <si>
    <t>50 Pairs/Box</t>
  </si>
  <si>
    <t>Blood pressure monitor Idass-Arm-Omron</t>
  </si>
  <si>
    <t>Bed Cover-Blue</t>
  </si>
  <si>
    <t>bag</t>
  </si>
  <si>
    <t>Wipes-Big</t>
  </si>
  <si>
    <t>Raw Price
$</t>
  </si>
  <si>
    <t>Blood pressure monitor -Arm-Sejoy</t>
  </si>
  <si>
    <t>Digital thermometer-Flex</t>
  </si>
  <si>
    <t>Total</t>
  </si>
  <si>
    <t xml:space="preserve">Dental Bibs Roll </t>
  </si>
  <si>
    <t>Wipes for instrument</t>
  </si>
  <si>
    <t>Code</t>
  </si>
  <si>
    <t>Price</t>
  </si>
  <si>
    <t>IN</t>
  </si>
  <si>
    <t>Income</t>
  </si>
  <si>
    <t>0C 2009</t>
  </si>
  <si>
    <t>Cervical Orthosis Small</t>
  </si>
  <si>
    <t>Cervical Orthosis Medium</t>
  </si>
  <si>
    <t>Cervical Orthosis Large</t>
  </si>
  <si>
    <t>0C 2190</t>
  </si>
  <si>
    <t>0C 2003</t>
  </si>
  <si>
    <t>Cervical Collar Medium</t>
  </si>
  <si>
    <t>Cervical Collar Large</t>
  </si>
  <si>
    <t>Cervical Collar Xlarge</t>
  </si>
  <si>
    <t>0C 2037</t>
  </si>
  <si>
    <t>Soft Collar Small</t>
  </si>
  <si>
    <t>Soft Collar Medium</t>
  </si>
  <si>
    <t>Soft Collar Large</t>
  </si>
  <si>
    <t>0C 2002</t>
  </si>
  <si>
    <t>Abdominal Belt Medium</t>
  </si>
  <si>
    <t>Abdominal Belt Large</t>
  </si>
  <si>
    <t>Abdominal Belt Xlarge</t>
  </si>
  <si>
    <t>0C 2028</t>
  </si>
  <si>
    <t>Rib Belt Chest Medium</t>
  </si>
  <si>
    <t>Rib Belt Chest Large</t>
  </si>
  <si>
    <t>Rib Belt Chest Xlarge</t>
  </si>
  <si>
    <t>0C2031</t>
  </si>
  <si>
    <t>Maternity Belt Medium</t>
  </si>
  <si>
    <t>Maternity Belt Large</t>
  </si>
  <si>
    <t>Maternity Belt Xlarge</t>
  </si>
  <si>
    <t>0C 2102</t>
  </si>
  <si>
    <t>Waist Trimmer Large</t>
  </si>
  <si>
    <t>waist Trimmer XLarge</t>
  </si>
  <si>
    <t>waist Trimmer XXLarge</t>
  </si>
  <si>
    <t>0C 2033</t>
  </si>
  <si>
    <t>Lumbar Corset Belt Medium</t>
  </si>
  <si>
    <t>Lumbar Corset Belt Xlarge</t>
  </si>
  <si>
    <t>0C 2001</t>
  </si>
  <si>
    <t>Lumbar sacro Belt Medium</t>
  </si>
  <si>
    <t>Lumbar sacro Belt Large</t>
  </si>
  <si>
    <t>Lumbar sacro Belt Xlarge</t>
  </si>
  <si>
    <t>0C 2006</t>
  </si>
  <si>
    <t>Contoured L.S Belt Medium</t>
  </si>
  <si>
    <t>Contoured L.S Belt Xlarge</t>
  </si>
  <si>
    <t>0C 2361</t>
  </si>
  <si>
    <t>Posture Brace Medium</t>
  </si>
  <si>
    <t>Posture Brace Large</t>
  </si>
  <si>
    <t>0C 2036</t>
  </si>
  <si>
    <t>Arm Pouch Small</t>
  </si>
  <si>
    <t>Arm Pouch Medium</t>
  </si>
  <si>
    <t>Arm Pouch Large</t>
  </si>
  <si>
    <t>Arm Pouch Xlarge</t>
  </si>
  <si>
    <t>Premium Elbow Support Medium</t>
  </si>
  <si>
    <t>0C 2087</t>
  </si>
  <si>
    <t>Wrist Cock-up splint Medium</t>
  </si>
  <si>
    <t>Wrist Cock-up splint Large</t>
  </si>
  <si>
    <t>Wrist Cock-up splint Xlarge</t>
  </si>
  <si>
    <t>0C 2025</t>
  </si>
  <si>
    <t>Thumb Spica Splint Medium</t>
  </si>
  <si>
    <t>0C 2088</t>
  </si>
  <si>
    <t>Carpal Tunnel Splint-Universal</t>
  </si>
  <si>
    <t>0C 2069</t>
  </si>
  <si>
    <t>Knee stabilizer Medium</t>
  </si>
  <si>
    <t>Knee stabilizer Large</t>
  </si>
  <si>
    <t>Knee stabilizer Xlarge</t>
  </si>
  <si>
    <t>0C 2014</t>
  </si>
  <si>
    <t>Anklet Medium</t>
  </si>
  <si>
    <t>Anklet Large</t>
  </si>
  <si>
    <t>0C 2040</t>
  </si>
  <si>
    <t>Ankle Brace Medium</t>
  </si>
  <si>
    <t>Ankle Brace Large</t>
  </si>
  <si>
    <t>Ankle Brace XLarge</t>
  </si>
  <si>
    <t>0C 2146</t>
  </si>
  <si>
    <t>Cast shoe Small</t>
  </si>
  <si>
    <t>Cast shoe Large</t>
  </si>
  <si>
    <t>Cast shoe Medium</t>
  </si>
  <si>
    <t>Cast shoe Xlarge</t>
  </si>
  <si>
    <t>0C 2022</t>
  </si>
  <si>
    <t>Heel Cushion Female</t>
  </si>
  <si>
    <t>Premiun Silicone Heel Care Cushion Medium</t>
  </si>
  <si>
    <t>0C 2093</t>
  </si>
  <si>
    <t>Premiun Silicone Medial Arch Insole</t>
  </si>
  <si>
    <t>0C 2091</t>
  </si>
  <si>
    <t>Silicone Foot Insole Medium</t>
  </si>
  <si>
    <t>Silicone Foot Insole Large</t>
  </si>
  <si>
    <t>Silicone Foot Insole Xlarge</t>
  </si>
  <si>
    <t>0C 2100</t>
  </si>
  <si>
    <t>Cot Splint Small</t>
  </si>
  <si>
    <t>Cot Splint Medium</t>
  </si>
  <si>
    <t>Cot Splint Large</t>
  </si>
  <si>
    <t>0C 2101</t>
  </si>
  <si>
    <t>Spoon Splint Medium</t>
  </si>
  <si>
    <t>Spoon Splint Large</t>
  </si>
  <si>
    <t>0C 2044</t>
  </si>
  <si>
    <t>Flamicrepe 5cm</t>
  </si>
  <si>
    <t>0C 2306</t>
  </si>
  <si>
    <t>Flamicrepe 7.5 cm</t>
  </si>
  <si>
    <t>0C 2307</t>
  </si>
  <si>
    <t>Flamicrepe 10cm</t>
  </si>
  <si>
    <t>0C 2104</t>
  </si>
  <si>
    <t>Palm Brace Medium</t>
  </si>
  <si>
    <t>0C 2114</t>
  </si>
  <si>
    <t>Pediatric Arm Sling</t>
  </si>
  <si>
    <t>0C 2116</t>
  </si>
  <si>
    <t>Pelvic Binder Medium</t>
  </si>
  <si>
    <t>Pelvic Binder Large</t>
  </si>
  <si>
    <t>Pelvic Binder Xlarge</t>
  </si>
  <si>
    <t>Bed Cover Water resistant</t>
  </si>
  <si>
    <t>Haemostatic Sponge</t>
  </si>
  <si>
    <t>Haemostatic Sponge-pc</t>
  </si>
  <si>
    <t>Monoject needles-Long</t>
  </si>
  <si>
    <t>Monoject needles-Short</t>
  </si>
  <si>
    <t>Suture Nylon 3/O</t>
  </si>
  <si>
    <t>Suture Nylon 3/O-pc</t>
  </si>
  <si>
    <t>Dental Cotton Roll-Size 2-Bag</t>
  </si>
  <si>
    <t>20/Bag</t>
  </si>
  <si>
    <t>Box</t>
  </si>
  <si>
    <t>Posture Brace Small</t>
  </si>
  <si>
    <t>Palm Brace Small</t>
  </si>
  <si>
    <t>Palm Brace Large</t>
  </si>
  <si>
    <t>Benefit</t>
  </si>
  <si>
    <t>Sitz Bath</t>
  </si>
  <si>
    <t>Classic Shower chair</t>
  </si>
  <si>
    <t>Anklet  medium</t>
  </si>
  <si>
    <t>Clips for Bibs</t>
  </si>
  <si>
    <t>Surgical Blade 10</t>
  </si>
  <si>
    <t>Oximeter- Yuwell</t>
  </si>
  <si>
    <t>Sleeve Cover</t>
  </si>
  <si>
    <t>100/Bag</t>
  </si>
  <si>
    <t>Crutch underarm-Aluminum medium</t>
  </si>
  <si>
    <t>Cane tripod</t>
  </si>
  <si>
    <t>Crutch elbow-Aluminum medium</t>
  </si>
  <si>
    <t>Protective Glasses</t>
  </si>
  <si>
    <t>12/box</t>
  </si>
  <si>
    <t>face Visor kit-Disposable Glasses</t>
  </si>
  <si>
    <t>Vinyl Gloves-Medium-Powder free</t>
  </si>
  <si>
    <t>Vinyl Gloves-Large-Powder free</t>
  </si>
  <si>
    <t>Wedge pillow-Infant-strain</t>
  </si>
  <si>
    <t>Seat wedge cushion</t>
  </si>
  <si>
    <t xml:space="preserve">Tempo Gel </t>
  </si>
  <si>
    <t>Back cushion</t>
  </si>
  <si>
    <t>Wedge pillow Child</t>
  </si>
  <si>
    <t>Adult Diapers Pull up-Xlarge</t>
  </si>
  <si>
    <t>Adult Diapers Pull up-large</t>
  </si>
  <si>
    <t>Adult Diapers Pull up-Medium</t>
  </si>
  <si>
    <t>Plaster of Paris Bandage 5cmx2.7 m</t>
  </si>
  <si>
    <t>250ml</t>
  </si>
  <si>
    <t>Disposable soaped sponges</t>
  </si>
  <si>
    <t>Tractor for neck-C</t>
  </si>
  <si>
    <t>Tractor for neck-B</t>
  </si>
  <si>
    <t>Vecrosis stockinette Medium</t>
  </si>
  <si>
    <t>Vecrosis stockinette xxlarge</t>
  </si>
  <si>
    <t>box</t>
  </si>
  <si>
    <t>Thumb Spica Splint small</t>
  </si>
  <si>
    <t>OC 2073</t>
  </si>
  <si>
    <t>Premium below knee stockings medium</t>
  </si>
  <si>
    <t>Premium below knee stockings large</t>
  </si>
  <si>
    <t>Premium below knee stockings xlarge</t>
  </si>
  <si>
    <t>OC 2070</t>
  </si>
  <si>
    <t>Premium varicose vein stockings medium</t>
  </si>
  <si>
    <t>Premium varicose vein stockings large</t>
  </si>
  <si>
    <t>Premium varicose vein stockings xlarge</t>
  </si>
  <si>
    <t>Cane stick</t>
  </si>
  <si>
    <t>Cervical pillow</t>
  </si>
  <si>
    <t>Shoulder support small</t>
  </si>
  <si>
    <t>shoulder support medium</t>
  </si>
  <si>
    <t>shoulder support large</t>
  </si>
  <si>
    <t>Walker with seat</t>
  </si>
  <si>
    <t>Sauna belt/hot cold</t>
  </si>
  <si>
    <t>Adhesive dressive-2m</t>
  </si>
  <si>
    <t>2/box</t>
  </si>
  <si>
    <t>Plaster-Roll-5m</t>
  </si>
  <si>
    <t>Face mask-pedia</t>
  </si>
  <si>
    <t>Dust filter</t>
  </si>
  <si>
    <t>Socket meat-varise</t>
  </si>
  <si>
    <t>Toe straightner</t>
  </si>
  <si>
    <t>Transparent Dressing W. Pad 10*12 cm</t>
  </si>
  <si>
    <t>Transparent Dressing W. Pad 10*25 cm</t>
  </si>
  <si>
    <t>Transparent Dressing W. Pad 10*20 cm</t>
  </si>
  <si>
    <t>stockinette 10 cm x 20m</t>
  </si>
  <si>
    <t>stockinette 5 cm x 20m</t>
  </si>
  <si>
    <t>Tourniquet-metal</t>
  </si>
  <si>
    <t>Tourniquet-plastic</t>
  </si>
  <si>
    <t>Alternating air mattress</t>
  </si>
  <si>
    <t>Therapeutic air mattress</t>
  </si>
  <si>
    <t>Dressing pad 5x7 cm</t>
  </si>
  <si>
    <t>Foot Insole-M</t>
  </si>
  <si>
    <t>Foot Insole-F</t>
  </si>
  <si>
    <t>Foot care tube</t>
  </si>
  <si>
    <t>Toe separator</t>
  </si>
  <si>
    <t xml:space="preserve">cotton gloves </t>
  </si>
  <si>
    <t>Cotton gloves-UV protection</t>
  </si>
  <si>
    <t>Gauze swab-4" x 4"-sterile 16 Ply</t>
  </si>
  <si>
    <t>External male catheter M-30mm</t>
  </si>
  <si>
    <t>Sterile urine bag 2 l T valve</t>
  </si>
  <si>
    <t>Alcohol 95- 1 L</t>
  </si>
  <si>
    <t>bottle</t>
  </si>
  <si>
    <t>Tongue depressor sterile</t>
  </si>
  <si>
    <t>25/box</t>
  </si>
  <si>
    <t>Suction tube</t>
  </si>
  <si>
    <t>Nasal canula adult</t>
  </si>
  <si>
    <t>nasal canula pedia</t>
  </si>
  <si>
    <t>Ear thermometer</t>
  </si>
  <si>
    <t>WheelChair economic-46</t>
  </si>
  <si>
    <t>Septimyl</t>
  </si>
  <si>
    <t>Anklet Small-Premium</t>
  </si>
  <si>
    <t>Anklet Medium-Premium</t>
  </si>
  <si>
    <t>Anklet XLarge</t>
  </si>
  <si>
    <t>Anklet Large-Premium</t>
  </si>
  <si>
    <t>Clavicle Brace Medium</t>
  </si>
  <si>
    <t>Thumb Spica Splint Large</t>
  </si>
  <si>
    <t>Waist Trimmer Small</t>
  </si>
  <si>
    <t>ABS Wrap Neopren Medium</t>
  </si>
  <si>
    <t>Exercise cycle</t>
  </si>
  <si>
    <t>Shoulder support Small</t>
  </si>
  <si>
    <t>Shoulder support Medium</t>
  </si>
  <si>
    <t>Shoulder support Large</t>
  </si>
  <si>
    <t>Casino-antiseptic spray</t>
  </si>
  <si>
    <t>Alcohol-casino</t>
  </si>
  <si>
    <t>250 ml</t>
  </si>
  <si>
    <t>Cane stick foldable</t>
  </si>
  <si>
    <t>Tractor for neck-A</t>
  </si>
  <si>
    <t>Back traction Belt-medium</t>
  </si>
  <si>
    <t>Exercise cycle with counter</t>
  </si>
  <si>
    <t>Vaginal speculum-L</t>
  </si>
  <si>
    <t>Vaginal speculum-M</t>
  </si>
  <si>
    <t>Vaginal speculum-S</t>
  </si>
  <si>
    <t>Super dotted sensation</t>
  </si>
  <si>
    <t>12/Pkt</t>
  </si>
  <si>
    <t>500/Bag</t>
  </si>
  <si>
    <t>Disposable needle 26G</t>
  </si>
  <si>
    <t>Disposable needle30G</t>
  </si>
  <si>
    <t>Wrist splint with coq</t>
  </si>
  <si>
    <t>Adult Diapers Pull up-XXlarge</t>
  </si>
  <si>
    <t>Wrist splint without coq</t>
  </si>
  <si>
    <t>Stockinette black-varise</t>
  </si>
  <si>
    <t>Adult diapers large</t>
  </si>
  <si>
    <t>Adult diapers Medium</t>
  </si>
  <si>
    <t>Cervical Collar with Neck support Medium</t>
  </si>
  <si>
    <t>Cervical Collar with Neck support Large</t>
  </si>
  <si>
    <t>Cervical Collar with Neck support Xlarge</t>
  </si>
  <si>
    <t>Cervical Collar Small</t>
  </si>
  <si>
    <t>Nasal Speculum 01</t>
  </si>
  <si>
    <t>Nasal Speculum 02</t>
  </si>
  <si>
    <t>Tracheostomy sponge</t>
  </si>
  <si>
    <t>Stethoscope littmann</t>
  </si>
  <si>
    <t>coloplast alterna bag 60 ml</t>
  </si>
  <si>
    <t>Examination Roll</t>
  </si>
  <si>
    <t>Cervical pillow small</t>
  </si>
  <si>
    <t>Cervical pillow Large</t>
  </si>
  <si>
    <t>Surface desinfectant-Surfacto</t>
  </si>
  <si>
    <t>coccy seat cushion</t>
  </si>
  <si>
    <t>Ring seat cushion</t>
  </si>
  <si>
    <t>Foot step</t>
  </si>
  <si>
    <t>Umbilical Hernia XL</t>
  </si>
  <si>
    <t>Umbilical Hernia L</t>
  </si>
  <si>
    <t>Umbilical Hernia M</t>
  </si>
  <si>
    <t>Antiembolism below knee Small</t>
  </si>
  <si>
    <t>Antiembolism below knee Medium</t>
  </si>
  <si>
    <t>Antiembolism below knee Large</t>
  </si>
  <si>
    <t>Antiembolism below knee Xlarge</t>
  </si>
  <si>
    <t>Antiembolism below knee Xsmall</t>
  </si>
  <si>
    <t>Antiembolism above knee Small</t>
  </si>
  <si>
    <t>Antiembolism above knee Medium</t>
  </si>
  <si>
    <t>Antiembolism above knee Large</t>
  </si>
  <si>
    <t>Antiembolism above knee Xlarge</t>
  </si>
  <si>
    <t>Antiembolism above knee Xsmall</t>
  </si>
  <si>
    <t>Stress ball soft</t>
  </si>
  <si>
    <t>stress ball medium</t>
  </si>
  <si>
    <t>stress ball hard</t>
  </si>
  <si>
    <t>Foley catheter 2 way-12 FR</t>
  </si>
  <si>
    <t>Foley catheter full silicone 2 way-14 FR</t>
  </si>
  <si>
    <t>Cohesive Bandage 8cmx20m</t>
  </si>
  <si>
    <t>Cohesive Bandage 10cmx20m</t>
  </si>
  <si>
    <t>Otoscope Led lamp</t>
  </si>
  <si>
    <t>Suspensory athletic Large</t>
  </si>
  <si>
    <t>suspensory athletic XLarge</t>
  </si>
  <si>
    <t>Needles Pic-4mm</t>
  </si>
  <si>
    <t>Gross Total</t>
  </si>
  <si>
    <t>Band aid-Strips</t>
  </si>
  <si>
    <t>Calfon piercing</t>
  </si>
  <si>
    <t>Performa strips</t>
  </si>
  <si>
    <t>50/box</t>
  </si>
  <si>
    <t>pair</t>
  </si>
  <si>
    <t>Pill Planner-AMPM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</si>
</sst>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LBP]\ #,##0.00"/>
    <numFmt numFmtId="165" formatCode="[$LBP]\ #,##0.00_);\([$LBP]\ #,##0.00\)"/>
  </numFmts>
  <fonts count="6" x14ac:knownFonts="1">
    <font>
      <sz val="11"/>
      <color rgb="FF000000"/>
      <name val="Calibri"/>
      <charset val="1"/>
    </font>
    <font>
      <u/>
      <sz val="11"/>
      <color rgb="FF0000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1">
    <xf numFmtId="0" fontId="0" fillId="0" borderId="0" xfId="0"/>
    <xf numFmtId="0" fontId="0" fillId="0" borderId="1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4" xfId="0" applyFill="1" applyBorder="1" applyAlignment="1">
      <alignment horizontal="center" vertical="center"/>
    </xf>
    <xf numFmtId="0" fontId="0" fillId="0" borderId="4" xfId="0" applyFill="1" applyBorder="1"/>
    <xf numFmtId="0" fontId="0" fillId="0" borderId="0" xfId="0" applyBorder="1" applyAlignment="1">
      <alignment horizontal="center"/>
    </xf>
    <xf numFmtId="44" fontId="0" fillId="0" borderId="4" xfId="1" applyFont="1" applyBorder="1"/>
    <xf numFmtId="44" fontId="0" fillId="0" borderId="4" xfId="1" applyFont="1" applyFill="1" applyBorder="1"/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44" fontId="0" fillId="0" borderId="0" xfId="1" applyFont="1" applyFill="1" applyBorder="1"/>
    <xf numFmtId="0" fontId="0" fillId="2" borderId="0" xfId="0" applyFill="1" applyBorder="1" applyAlignment="1">
      <alignment horizontal="center"/>
    </xf>
    <xf numFmtId="44" fontId="0" fillId="0" borderId="0" xfId="1" applyFont="1" applyBorder="1"/>
    <xf numFmtId="44" fontId="2" fillId="0" borderId="4" xfId="1" applyFont="1" applyBorder="1"/>
    <xf numFmtId="164" fontId="0" fillId="0" borderId="0" xfId="0" applyNumberFormat="1"/>
    <xf numFmtId="44" fontId="0" fillId="0" borderId="0" xfId="0" applyNumberFormat="1"/>
    <xf numFmtId="44" fontId="0" fillId="0" borderId="5" xfId="0" applyNumberFormat="1" applyFont="1" applyBorder="1" applyAlignment="1">
      <alignment horizontal="center" vertical="center"/>
    </xf>
    <xf numFmtId="44" fontId="0" fillId="0" borderId="5" xfId="0" applyNumberFormat="1" applyFont="1" applyFill="1" applyBorder="1" applyAlignment="1">
      <alignment horizontal="center" vertical="center"/>
    </xf>
    <xf numFmtId="44" fontId="0" fillId="0" borderId="1" xfId="0" applyNumberFormat="1" applyFont="1" applyFill="1" applyBorder="1" applyAlignment="1">
      <alignment horizontal="center" vertical="center"/>
    </xf>
    <xf numFmtId="44" fontId="0" fillId="0" borderId="4" xfId="0" applyNumberFormat="1" applyFont="1" applyFill="1" applyBorder="1" applyAlignment="1">
      <alignment horizontal="center" vertical="center"/>
    </xf>
    <xf numFmtId="0" fontId="4" fillId="0" borderId="4" xfId="0" applyFont="1" applyBorder="1"/>
    <xf numFmtId="44" fontId="0" fillId="0" borderId="4" xfId="0" applyNumberFormat="1" applyBorder="1"/>
    <xf numFmtId="0" fontId="4" fillId="0" borderId="4" xfId="0" applyFon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/>
    <xf numFmtId="44" fontId="0" fillId="0" borderId="8" xfId="1" applyFont="1" applyFill="1" applyBorder="1"/>
    <xf numFmtId="44" fontId="0" fillId="0" borderId="8" xfId="1" applyFont="1" applyBorder="1"/>
    <xf numFmtId="44" fontId="0" fillId="0" borderId="0" xfId="0" applyNumberFormat="1" applyBorder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0" fontId="4" fillId="0" borderId="0" xfId="0" applyFont="1" applyBorder="1"/>
    <xf numFmtId="165" fontId="0" fillId="0" borderId="0" xfId="0" applyNumberFormat="1"/>
    <xf numFmtId="44" fontId="0" fillId="0" borderId="1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44" fontId="0" fillId="0" borderId="4" xfId="1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0" fontId="0" fillId="0" borderId="6" xfId="0" applyNumberFormat="1" applyFont="1" applyBorder="1" applyAlignment="1">
      <alignment horizontal="center" vertical="center"/>
    </xf>
    <xf numFmtId="44" fontId="0" fillId="0" borderId="6" xfId="1" applyFont="1" applyFill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8" xfId="0" applyNumberFormat="1" applyBorder="1" applyAlignment="1">
      <alignment horizontal="center"/>
    </xf>
    <xf numFmtId="0" fontId="0" fillId="3" borderId="4" xfId="0" applyFill="1" applyBorder="1" applyAlignment="1">
      <alignment horizontal="center"/>
    </xf>
    <xf numFmtId="44" fontId="0" fillId="0" borderId="6" xfId="1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4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44" fontId="0" fillId="0" borderId="8" xfId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44" fontId="0" fillId="0" borderId="0" xfId="1" applyFont="1" applyFill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0" fillId="0" borderId="0" xfId="0" applyNumberFormat="1" applyBorder="1" applyAlignment="1">
      <alignment horizontal="center"/>
    </xf>
    <xf numFmtId="44" fontId="1" fillId="0" borderId="1" xfId="1" applyFont="1" applyBorder="1" applyAlignment="1">
      <alignment horizontal="left"/>
    </xf>
    <xf numFmtId="0" fontId="2" fillId="0" borderId="5" xfId="0" applyNumberFormat="1" applyFont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4" fontId="0" fillId="0" borderId="5" xfId="1" applyFont="1" applyBorder="1"/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44" fontId="0" fillId="0" borderId="5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44" fontId="0" fillId="0" borderId="5" xfId="1" applyFont="1" applyFill="1" applyBorder="1"/>
    <xf numFmtId="0" fontId="4" fillId="0" borderId="5" xfId="0" applyNumberFormat="1" applyFont="1" applyBorder="1" applyAlignment="1">
      <alignment horizontal="center" vertical="center"/>
    </xf>
    <xf numFmtId="0" fontId="0" fillId="0" borderId="12" xfId="0" applyNumberFormat="1" applyFont="1" applyFill="1" applyBorder="1" applyAlignment="1">
      <alignment horizontal="center" vertical="center"/>
    </xf>
    <xf numFmtId="44" fontId="0" fillId="0" borderId="1" xfId="1" applyFont="1" applyBorder="1"/>
    <xf numFmtId="0" fontId="0" fillId="0" borderId="1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44" fontId="0" fillId="0" borderId="4" xfId="0" applyNumberFormat="1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44" fontId="0" fillId="0" borderId="4" xfId="1" applyFont="1" applyBorder="1" applyAlignment="1">
      <alignment horizontal="center"/>
    </xf>
    <xf numFmtId="0" fontId="4" fillId="0" borderId="4" xfId="0" applyNumberFormat="1" applyFont="1" applyFill="1" applyBorder="1" applyAlignment="1">
      <alignment horizontal="center" vertical="center"/>
    </xf>
    <xf numFmtId="44" fontId="0" fillId="0" borderId="4" xfId="1" applyFont="1" applyBorder="1" applyAlignment="1"/>
    <xf numFmtId="44" fontId="0" fillId="0" borderId="4" xfId="1" applyFont="1" applyFill="1" applyBorder="1" applyAlignment="1"/>
    <xf numFmtId="0" fontId="0" fillId="0" borderId="1" xfId="0" applyFill="1" applyBorder="1" applyAlignment="1">
      <alignment horizont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4" xfId="0" applyFont="1" applyFill="1" applyBorder="1"/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164" fontId="2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2" fillId="0" borderId="4" xfId="0" applyFont="1" applyBorder="1"/>
    <xf numFmtId="164" fontId="0" fillId="0" borderId="7" xfId="0" applyNumberFormat="1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5" fillId="0" borderId="4" xfId="0" applyFont="1" applyBorder="1"/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/>
    <xf numFmtId="0" fontId="0" fillId="0" borderId="7" xfId="0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7" xfId="1" applyFont="1" applyFill="1" applyBorder="1" applyAlignment="1">
      <alignment horizontal="center" vertical="center"/>
    </xf>
    <xf numFmtId="44" fontId="0" fillId="0" borderId="0" xfId="1" applyFont="1"/>
    <xf numFmtId="44" fontId="2" fillId="0" borderId="0" xfId="0" applyNumberFormat="1" applyFont="1"/>
    <xf numFmtId="0" fontId="2" fillId="0" borderId="0" xfId="0" applyFo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5" fillId="0" borderId="15" xfId="0" applyFont="1" applyBorder="1"/>
    <xf numFmtId="0" fontId="5" fillId="0" borderId="16" xfId="0" applyFont="1" applyBorder="1"/>
    <xf numFmtId="0" fontId="2" fillId="0" borderId="4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ations"/>
      <sheetName val="Suppliers"/>
      <sheetName val="Balance"/>
      <sheetName val="Items"/>
      <sheetName val="Counted Supplier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workbookViewId="0">
      <pane xSplit="7" ySplit="11" topLeftCell="H40" activePane="bottomRight" state="frozen"/>
      <selection activeCell="M2" sqref="M2:M3"/>
      <selection pane="topRight" activeCell="M2" sqref="M2:M3"/>
      <selection pane="bottomLeft" activeCell="M2" sqref="M2:M3"/>
      <selection pane="bottomRight" activeCell="M2" sqref="M2:M3"/>
    </sheetView>
  </sheetViews>
  <sheetFormatPr defaultRowHeight="15" x14ac:dyDescent="0.25"/>
  <cols>
    <col min="2" max="2" width="38" bestFit="1" customWidth="1"/>
    <col min="3" max="3" width="11.85546875" bestFit="1" customWidth="1"/>
    <col min="4" max="8" width="9.140625" hidden="1" customWidth="1"/>
    <col min="9" max="9" width="13.85546875" hidden="1" customWidth="1"/>
    <col min="10" max="10" width="2.7109375" hidden="1" customWidth="1"/>
    <col min="11" max="16" width="9.140625" hidden="1" customWidth="1"/>
    <col min="17" max="17" width="2.7109375" customWidth="1"/>
  </cols>
  <sheetData>
    <row r="1" spans="1:23" x14ac:dyDescent="0.25">
      <c r="A1" s="39" t="s">
        <v>73</v>
      </c>
      <c r="B1" s="72">
        <f>606.91+722.43+44+466.54+173+163+260.81+273.91+187.06+97.14+42.5+23+57</f>
        <v>3117.2999999999997</v>
      </c>
      <c r="C1" s="1">
        <v>4500</v>
      </c>
      <c r="D1" s="143" t="s">
        <v>0</v>
      </c>
      <c r="E1" s="144"/>
      <c r="F1" s="144"/>
      <c r="G1" s="144"/>
      <c r="H1" s="17">
        <v>66</v>
      </c>
      <c r="I1" s="17">
        <v>160</v>
      </c>
      <c r="K1" s="145" t="s">
        <v>40</v>
      </c>
      <c r="L1" s="146"/>
      <c r="M1" s="146"/>
      <c r="N1" s="146"/>
      <c r="O1" s="17"/>
      <c r="P1" s="17"/>
      <c r="R1" s="145" t="s">
        <v>136</v>
      </c>
      <c r="S1" s="146"/>
      <c r="T1" s="146"/>
      <c r="U1" s="146"/>
      <c r="V1" s="17"/>
      <c r="W1" s="17"/>
    </row>
    <row r="2" spans="1:23" ht="30" x14ac:dyDescent="0.25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20" t="s">
        <v>59</v>
      </c>
      <c r="I2" s="20" t="s">
        <v>60</v>
      </c>
      <c r="J2" s="148"/>
      <c r="K2" s="3" t="s">
        <v>4</v>
      </c>
      <c r="L2" s="3" t="s">
        <v>5</v>
      </c>
      <c r="M2" s="3" t="s">
        <v>6</v>
      </c>
      <c r="N2" s="3" t="s">
        <v>7</v>
      </c>
      <c r="O2" s="20" t="s">
        <v>59</v>
      </c>
      <c r="P2" s="20" t="s">
        <v>60</v>
      </c>
      <c r="Q2" s="148"/>
      <c r="R2" s="3" t="s">
        <v>4</v>
      </c>
      <c r="S2" s="3" t="s">
        <v>5</v>
      </c>
      <c r="T2" s="3" t="s">
        <v>6</v>
      </c>
      <c r="U2" s="3" t="s">
        <v>7</v>
      </c>
      <c r="V2" s="20" t="s">
        <v>59</v>
      </c>
      <c r="W2" s="20" t="s">
        <v>60</v>
      </c>
    </row>
    <row r="3" spans="1:23" x14ac:dyDescent="0.25">
      <c r="A3" s="4">
        <v>1</v>
      </c>
      <c r="B3" s="4" t="s">
        <v>8</v>
      </c>
      <c r="C3" s="4" t="s">
        <v>9</v>
      </c>
      <c r="D3" s="4">
        <v>6</v>
      </c>
      <c r="E3" s="5"/>
      <c r="F3" s="5"/>
      <c r="G3" s="5">
        <f>E3+D3-F3</f>
        <v>6</v>
      </c>
      <c r="H3" s="18">
        <v>1</v>
      </c>
      <c r="I3" s="18">
        <f>F3*H3</f>
        <v>0</v>
      </c>
      <c r="J3" s="148"/>
      <c r="K3" s="4">
        <f>G3</f>
        <v>6</v>
      </c>
      <c r="L3" s="5"/>
      <c r="M3" s="5"/>
      <c r="N3" s="5">
        <f>L3+K3-M3</f>
        <v>6</v>
      </c>
      <c r="O3" s="18">
        <v>1</v>
      </c>
      <c r="P3" s="18">
        <f>M3*O3</f>
        <v>0</v>
      </c>
      <c r="Q3" s="148"/>
      <c r="R3" s="4">
        <v>6</v>
      </c>
      <c r="S3" s="5"/>
      <c r="T3" s="5"/>
      <c r="U3" s="5">
        <f>S3+R3-T3</f>
        <v>6</v>
      </c>
      <c r="V3" s="18">
        <v>1</v>
      </c>
      <c r="W3" s="18">
        <f>T3*V3</f>
        <v>0</v>
      </c>
    </row>
    <row r="4" spans="1:23" x14ac:dyDescent="0.25">
      <c r="A4" s="4">
        <v>2</v>
      </c>
      <c r="B4" s="4" t="s">
        <v>10</v>
      </c>
      <c r="C4" s="4" t="s">
        <v>11</v>
      </c>
      <c r="D4" s="4">
        <v>2</v>
      </c>
      <c r="E4" s="5"/>
      <c r="F4" s="5"/>
      <c r="G4" s="5">
        <v>1</v>
      </c>
      <c r="H4" s="18">
        <v>4.5</v>
      </c>
      <c r="I4" s="18">
        <f t="shared" ref="I4:I10" si="0">F4*H4</f>
        <v>0</v>
      </c>
      <c r="J4" s="148"/>
      <c r="K4" s="4">
        <f t="shared" ref="K4:K50" si="1">G4</f>
        <v>1</v>
      </c>
      <c r="L4" s="5"/>
      <c r="M4" s="5"/>
      <c r="N4" s="5">
        <f t="shared" ref="N4:N67" si="2">L4+K4-M4</f>
        <v>1</v>
      </c>
      <c r="O4" s="18">
        <v>4.5</v>
      </c>
      <c r="P4" s="18">
        <f t="shared" ref="P4:P67" si="3">M4*O4</f>
        <v>0</v>
      </c>
      <c r="Q4" s="148"/>
      <c r="R4" s="4">
        <v>1</v>
      </c>
      <c r="S4" s="5"/>
      <c r="T4" s="5"/>
      <c r="U4" s="5">
        <f t="shared" ref="U4:U67" si="4">S4+R4-T4</f>
        <v>1</v>
      </c>
      <c r="V4" s="18">
        <v>4.5</v>
      </c>
      <c r="W4" s="18">
        <f t="shared" ref="W4:W67" si="5">T4*V4</f>
        <v>0</v>
      </c>
    </row>
    <row r="5" spans="1:23" x14ac:dyDescent="0.25">
      <c r="A5" s="4">
        <v>3</v>
      </c>
      <c r="B5" s="4" t="s">
        <v>90</v>
      </c>
      <c r="C5" s="4" t="s">
        <v>11</v>
      </c>
      <c r="D5" s="4">
        <v>1</v>
      </c>
      <c r="E5" s="5"/>
      <c r="F5" s="5"/>
      <c r="G5" s="5">
        <f t="shared" ref="G5:G37" si="6">E5+D5-F5</f>
        <v>1</v>
      </c>
      <c r="H5" s="18">
        <v>4.5</v>
      </c>
      <c r="I5" s="18">
        <f t="shared" si="0"/>
        <v>0</v>
      </c>
      <c r="J5" s="148"/>
      <c r="K5" s="4">
        <f t="shared" si="1"/>
        <v>1</v>
      </c>
      <c r="L5" s="5"/>
      <c r="M5" s="5"/>
      <c r="N5" s="5">
        <f t="shared" si="2"/>
        <v>1</v>
      </c>
      <c r="O5" s="18">
        <v>4.5</v>
      </c>
      <c r="P5" s="18">
        <f t="shared" si="3"/>
        <v>0</v>
      </c>
      <c r="Q5" s="148"/>
      <c r="R5" s="4">
        <v>1</v>
      </c>
      <c r="S5" s="5"/>
      <c r="T5" s="5"/>
      <c r="U5" s="5">
        <f t="shared" si="4"/>
        <v>1</v>
      </c>
      <c r="V5" s="18">
        <v>4.5</v>
      </c>
      <c r="W5" s="18">
        <f t="shared" si="5"/>
        <v>0</v>
      </c>
    </row>
    <row r="6" spans="1:23" x14ac:dyDescent="0.25">
      <c r="A6" s="4">
        <v>4</v>
      </c>
      <c r="B6" s="4" t="s">
        <v>12</v>
      </c>
      <c r="C6" s="4" t="s">
        <v>11</v>
      </c>
      <c r="D6" s="4">
        <v>1</v>
      </c>
      <c r="E6" s="5"/>
      <c r="F6" s="5"/>
      <c r="G6" s="5">
        <f t="shared" si="6"/>
        <v>1</v>
      </c>
      <c r="H6" s="18">
        <v>4.75</v>
      </c>
      <c r="I6" s="18">
        <f t="shared" si="0"/>
        <v>0</v>
      </c>
      <c r="J6" s="148"/>
      <c r="K6" s="4">
        <f t="shared" si="1"/>
        <v>1</v>
      </c>
      <c r="L6" s="5"/>
      <c r="M6" s="5"/>
      <c r="N6" s="5">
        <f t="shared" si="2"/>
        <v>1</v>
      </c>
      <c r="O6" s="18">
        <v>4.75</v>
      </c>
      <c r="P6" s="18">
        <f t="shared" si="3"/>
        <v>0</v>
      </c>
      <c r="Q6" s="148"/>
      <c r="R6" s="4">
        <v>1</v>
      </c>
      <c r="S6" s="5"/>
      <c r="T6" s="5"/>
      <c r="U6" s="5">
        <f t="shared" si="4"/>
        <v>1</v>
      </c>
      <c r="V6" s="18">
        <v>4.75</v>
      </c>
      <c r="W6" s="18">
        <f t="shared" si="5"/>
        <v>0</v>
      </c>
    </row>
    <row r="7" spans="1:23" x14ac:dyDescent="0.25">
      <c r="A7" s="4">
        <v>5</v>
      </c>
      <c r="B7" s="4" t="s">
        <v>13</v>
      </c>
      <c r="C7" s="4" t="s">
        <v>14</v>
      </c>
      <c r="D7" s="4">
        <v>1</v>
      </c>
      <c r="E7" s="5"/>
      <c r="F7" s="5"/>
      <c r="G7" s="5">
        <f t="shared" si="6"/>
        <v>1</v>
      </c>
      <c r="H7" s="18">
        <v>0.5</v>
      </c>
      <c r="I7" s="18">
        <f t="shared" si="0"/>
        <v>0</v>
      </c>
      <c r="J7" s="148"/>
      <c r="K7" s="4">
        <f t="shared" si="1"/>
        <v>1</v>
      </c>
      <c r="L7" s="5"/>
      <c r="M7" s="5"/>
      <c r="N7" s="5">
        <f t="shared" si="2"/>
        <v>1</v>
      </c>
      <c r="O7" s="18">
        <v>0.5</v>
      </c>
      <c r="P7" s="18">
        <f t="shared" si="3"/>
        <v>0</v>
      </c>
      <c r="Q7" s="148"/>
      <c r="R7" s="4">
        <v>1</v>
      </c>
      <c r="S7" s="5"/>
      <c r="T7" s="5"/>
      <c r="U7" s="5">
        <f t="shared" si="4"/>
        <v>1</v>
      </c>
      <c r="V7" s="18">
        <v>0.5</v>
      </c>
      <c r="W7" s="18">
        <f t="shared" si="5"/>
        <v>0</v>
      </c>
    </row>
    <row r="8" spans="1:23" x14ac:dyDescent="0.25">
      <c r="A8" s="4">
        <v>6</v>
      </c>
      <c r="B8" s="4" t="s">
        <v>50</v>
      </c>
      <c r="C8" s="4" t="s">
        <v>15</v>
      </c>
      <c r="D8" s="4">
        <v>2</v>
      </c>
      <c r="E8" s="5">
        <v>6</v>
      </c>
      <c r="F8" s="5">
        <v>1</v>
      </c>
      <c r="G8" s="5">
        <f t="shared" si="6"/>
        <v>7</v>
      </c>
      <c r="H8" s="18">
        <v>0.5</v>
      </c>
      <c r="I8" s="18">
        <f t="shared" si="0"/>
        <v>0.5</v>
      </c>
      <c r="J8" s="148"/>
      <c r="K8" s="4">
        <f t="shared" si="1"/>
        <v>7</v>
      </c>
      <c r="L8" s="5"/>
      <c r="M8" s="5"/>
      <c r="N8" s="5">
        <f t="shared" si="2"/>
        <v>7</v>
      </c>
      <c r="O8" s="18">
        <v>0.5</v>
      </c>
      <c r="P8" s="18">
        <f t="shared" si="3"/>
        <v>0</v>
      </c>
      <c r="Q8" s="148"/>
      <c r="R8" s="4">
        <v>7</v>
      </c>
      <c r="S8" s="5"/>
      <c r="T8" s="5"/>
      <c r="U8" s="5">
        <f t="shared" si="4"/>
        <v>7</v>
      </c>
      <c r="V8" s="18">
        <v>0.5</v>
      </c>
      <c r="W8" s="18">
        <f t="shared" si="5"/>
        <v>0</v>
      </c>
    </row>
    <row r="9" spans="1:23" x14ac:dyDescent="0.25">
      <c r="A9" s="4">
        <v>7</v>
      </c>
      <c r="B9" s="4" t="s">
        <v>16</v>
      </c>
      <c r="C9" s="4" t="s">
        <v>11</v>
      </c>
      <c r="D9" s="4">
        <v>1</v>
      </c>
      <c r="E9" s="5"/>
      <c r="F9" s="5"/>
      <c r="G9" s="5">
        <f t="shared" si="6"/>
        <v>1</v>
      </c>
      <c r="H9" s="18">
        <v>1</v>
      </c>
      <c r="I9" s="18">
        <f t="shared" si="0"/>
        <v>0</v>
      </c>
      <c r="J9" s="148"/>
      <c r="K9" s="4">
        <f t="shared" si="1"/>
        <v>1</v>
      </c>
      <c r="L9" s="5"/>
      <c r="M9" s="5"/>
      <c r="N9" s="5">
        <f t="shared" si="2"/>
        <v>1</v>
      </c>
      <c r="O9" s="18">
        <v>1</v>
      </c>
      <c r="P9" s="18">
        <f t="shared" si="3"/>
        <v>0</v>
      </c>
      <c r="Q9" s="148"/>
      <c r="R9" s="4">
        <v>1</v>
      </c>
      <c r="S9" s="5"/>
      <c r="T9" s="5"/>
      <c r="U9" s="5">
        <f t="shared" si="4"/>
        <v>1</v>
      </c>
      <c r="V9" s="18">
        <v>1</v>
      </c>
      <c r="W9" s="18">
        <f t="shared" si="5"/>
        <v>0</v>
      </c>
    </row>
    <row r="10" spans="1:23" x14ac:dyDescent="0.25">
      <c r="A10" s="4">
        <v>8</v>
      </c>
      <c r="B10" s="4" t="s">
        <v>17</v>
      </c>
      <c r="C10" s="4" t="s">
        <v>18</v>
      </c>
      <c r="D10" s="4">
        <v>30</v>
      </c>
      <c r="E10" s="5"/>
      <c r="F10" s="5"/>
      <c r="G10" s="5">
        <f t="shared" si="6"/>
        <v>30</v>
      </c>
      <c r="H10" s="18">
        <v>0.34</v>
      </c>
      <c r="I10" s="18">
        <f t="shared" si="0"/>
        <v>0</v>
      </c>
      <c r="J10" s="148"/>
      <c r="K10" s="4">
        <f t="shared" si="1"/>
        <v>30</v>
      </c>
      <c r="L10" s="5"/>
      <c r="M10" s="5"/>
      <c r="N10" s="5">
        <f t="shared" si="2"/>
        <v>30</v>
      </c>
      <c r="O10" s="18">
        <v>0.34</v>
      </c>
      <c r="P10" s="18">
        <f t="shared" si="3"/>
        <v>0</v>
      </c>
      <c r="Q10" s="148"/>
      <c r="R10" s="4">
        <v>30</v>
      </c>
      <c r="S10" s="5"/>
      <c r="T10" s="5"/>
      <c r="U10" s="5">
        <f t="shared" si="4"/>
        <v>30</v>
      </c>
      <c r="V10" s="18">
        <v>0.34</v>
      </c>
      <c r="W10" s="18">
        <f t="shared" si="5"/>
        <v>0</v>
      </c>
    </row>
    <row r="11" spans="1:23" x14ac:dyDescent="0.25">
      <c r="A11" s="4">
        <v>9</v>
      </c>
      <c r="B11" s="4" t="s">
        <v>74</v>
      </c>
      <c r="C11" s="4" t="s">
        <v>19</v>
      </c>
      <c r="D11" s="4">
        <v>4</v>
      </c>
      <c r="E11" s="5"/>
      <c r="F11" s="5"/>
      <c r="G11" s="5">
        <f t="shared" si="6"/>
        <v>4</v>
      </c>
      <c r="H11" s="18">
        <v>7</v>
      </c>
      <c r="I11" s="18">
        <f>F11*H11</f>
        <v>0</v>
      </c>
      <c r="J11" s="148"/>
      <c r="K11" s="4">
        <f t="shared" si="1"/>
        <v>4</v>
      </c>
      <c r="L11" s="5"/>
      <c r="M11" s="5"/>
      <c r="N11" s="5">
        <f t="shared" si="2"/>
        <v>4</v>
      </c>
      <c r="O11" s="18">
        <v>7</v>
      </c>
      <c r="P11" s="18">
        <f t="shared" si="3"/>
        <v>0</v>
      </c>
      <c r="Q11" s="148"/>
      <c r="R11" s="4">
        <v>4</v>
      </c>
      <c r="S11" s="8">
        <v>4</v>
      </c>
      <c r="T11" s="5"/>
      <c r="U11" s="5">
        <f t="shared" si="4"/>
        <v>8</v>
      </c>
      <c r="V11" s="18">
        <v>7</v>
      </c>
      <c r="W11" s="18">
        <f t="shared" si="5"/>
        <v>0</v>
      </c>
    </row>
    <row r="12" spans="1:23" ht="15.75" customHeight="1" x14ac:dyDescent="0.25">
      <c r="A12" s="4">
        <v>10</v>
      </c>
      <c r="B12" s="4" t="s">
        <v>51</v>
      </c>
      <c r="C12" s="4" t="s">
        <v>11</v>
      </c>
      <c r="D12" s="4">
        <v>2</v>
      </c>
      <c r="E12" s="5">
        <v>6</v>
      </c>
      <c r="F12" s="5"/>
      <c r="G12" s="5">
        <f t="shared" si="6"/>
        <v>8</v>
      </c>
      <c r="H12" s="18">
        <v>2</v>
      </c>
      <c r="I12" s="18">
        <f t="shared" ref="I12:I75" si="7">F12*H12</f>
        <v>0</v>
      </c>
      <c r="J12" s="148"/>
      <c r="K12" s="4">
        <f t="shared" si="1"/>
        <v>8</v>
      </c>
      <c r="L12" s="5"/>
      <c r="M12" s="5"/>
      <c r="N12" s="5">
        <f t="shared" si="2"/>
        <v>8</v>
      </c>
      <c r="O12" s="18">
        <v>2</v>
      </c>
      <c r="P12" s="18">
        <f t="shared" si="3"/>
        <v>0</v>
      </c>
      <c r="Q12" s="148"/>
      <c r="R12" s="4">
        <v>8</v>
      </c>
      <c r="S12" s="5"/>
      <c r="T12" s="5"/>
      <c r="U12" s="5">
        <f t="shared" si="4"/>
        <v>8</v>
      </c>
      <c r="V12" s="18">
        <v>2</v>
      </c>
      <c r="W12" s="18">
        <f t="shared" si="5"/>
        <v>0</v>
      </c>
    </row>
    <row r="13" spans="1:23" x14ac:dyDescent="0.25">
      <c r="A13" s="4">
        <v>11</v>
      </c>
      <c r="B13" s="4" t="s">
        <v>52</v>
      </c>
      <c r="C13" s="4" t="s">
        <v>11</v>
      </c>
      <c r="D13" s="4">
        <v>2</v>
      </c>
      <c r="E13" s="5">
        <v>6</v>
      </c>
      <c r="F13" s="5"/>
      <c r="G13" s="5">
        <f t="shared" si="6"/>
        <v>8</v>
      </c>
      <c r="H13" s="18">
        <v>1.5</v>
      </c>
      <c r="I13" s="18">
        <f t="shared" si="7"/>
        <v>0</v>
      </c>
      <c r="J13" s="148"/>
      <c r="K13" s="4">
        <f t="shared" si="1"/>
        <v>8</v>
      </c>
      <c r="L13" s="5">
        <v>2</v>
      </c>
      <c r="M13" s="5"/>
      <c r="N13" s="5">
        <f t="shared" si="2"/>
        <v>10</v>
      </c>
      <c r="O13" s="18">
        <v>1.5</v>
      </c>
      <c r="P13" s="18">
        <f t="shared" si="3"/>
        <v>0</v>
      </c>
      <c r="Q13" s="148"/>
      <c r="R13" s="4">
        <v>10</v>
      </c>
      <c r="S13" s="5"/>
      <c r="T13" s="5"/>
      <c r="U13" s="5">
        <f>S13+R13-T13</f>
        <v>10</v>
      </c>
      <c r="V13" s="18">
        <v>1.5</v>
      </c>
      <c r="W13" s="18">
        <f t="shared" si="5"/>
        <v>0</v>
      </c>
    </row>
    <row r="14" spans="1:23" x14ac:dyDescent="0.25">
      <c r="A14" s="4">
        <v>12</v>
      </c>
      <c r="B14" s="4" t="s">
        <v>53</v>
      </c>
      <c r="C14" s="4" t="s">
        <v>20</v>
      </c>
      <c r="D14" s="4">
        <v>2</v>
      </c>
      <c r="E14" s="5"/>
      <c r="F14" s="5">
        <v>2</v>
      </c>
      <c r="G14" s="5">
        <f t="shared" si="6"/>
        <v>0</v>
      </c>
      <c r="H14" s="18">
        <v>2.5</v>
      </c>
      <c r="I14" s="18">
        <f t="shared" si="7"/>
        <v>5</v>
      </c>
      <c r="J14" s="148"/>
      <c r="K14" s="4">
        <f t="shared" si="1"/>
        <v>0</v>
      </c>
      <c r="L14" s="5"/>
      <c r="M14" s="5"/>
      <c r="N14" s="5">
        <f t="shared" si="2"/>
        <v>0</v>
      </c>
      <c r="O14" s="18">
        <v>2.5</v>
      </c>
      <c r="P14" s="18">
        <f t="shared" si="3"/>
        <v>0</v>
      </c>
      <c r="Q14" s="148"/>
      <c r="R14" s="4">
        <v>0</v>
      </c>
      <c r="S14" s="5"/>
      <c r="T14" s="5"/>
      <c r="U14" s="5">
        <f t="shared" si="4"/>
        <v>0</v>
      </c>
      <c r="V14" s="18">
        <v>2.5</v>
      </c>
      <c r="W14" s="18">
        <f t="shared" si="5"/>
        <v>0</v>
      </c>
    </row>
    <row r="15" spans="1:23" x14ac:dyDescent="0.25">
      <c r="A15" s="4">
        <v>13</v>
      </c>
      <c r="B15" s="4" t="s">
        <v>54</v>
      </c>
      <c r="C15" s="4" t="s">
        <v>21</v>
      </c>
      <c r="D15" s="4">
        <v>2</v>
      </c>
      <c r="E15" s="5"/>
      <c r="F15" s="5">
        <v>1</v>
      </c>
      <c r="G15" s="5">
        <f t="shared" si="6"/>
        <v>1</v>
      </c>
      <c r="H15" s="18">
        <v>0.7</v>
      </c>
      <c r="I15" s="18">
        <f t="shared" si="7"/>
        <v>0.7</v>
      </c>
      <c r="J15" s="148"/>
      <c r="K15" s="4">
        <f t="shared" si="1"/>
        <v>1</v>
      </c>
      <c r="L15" s="5"/>
      <c r="M15" s="5"/>
      <c r="N15" s="5">
        <f t="shared" si="2"/>
        <v>1</v>
      </c>
      <c r="O15" s="18">
        <v>0.7</v>
      </c>
      <c r="P15" s="18">
        <f t="shared" si="3"/>
        <v>0</v>
      </c>
      <c r="Q15" s="148"/>
      <c r="R15" s="4">
        <v>1</v>
      </c>
      <c r="S15" s="5"/>
      <c r="T15" s="5"/>
      <c r="U15" s="5">
        <f t="shared" si="4"/>
        <v>1</v>
      </c>
      <c r="V15" s="18">
        <v>0.7</v>
      </c>
      <c r="W15" s="18">
        <f t="shared" si="5"/>
        <v>0</v>
      </c>
    </row>
    <row r="16" spans="1:23" x14ac:dyDescent="0.25">
      <c r="A16" s="4">
        <v>14</v>
      </c>
      <c r="B16" s="4" t="s">
        <v>55</v>
      </c>
      <c r="C16" s="4" t="s">
        <v>21</v>
      </c>
      <c r="D16" s="4">
        <v>2</v>
      </c>
      <c r="E16" s="5"/>
      <c r="F16" s="5">
        <v>1</v>
      </c>
      <c r="G16" s="5">
        <f t="shared" si="6"/>
        <v>1</v>
      </c>
      <c r="H16" s="18">
        <v>0.7</v>
      </c>
      <c r="I16" s="18">
        <f t="shared" si="7"/>
        <v>0.7</v>
      </c>
      <c r="J16" s="148"/>
      <c r="K16" s="4">
        <f t="shared" si="1"/>
        <v>1</v>
      </c>
      <c r="L16" s="5"/>
      <c r="M16" s="5"/>
      <c r="N16" s="5">
        <f t="shared" si="2"/>
        <v>1</v>
      </c>
      <c r="O16" s="18">
        <v>0.7</v>
      </c>
      <c r="P16" s="18">
        <f t="shared" si="3"/>
        <v>0</v>
      </c>
      <c r="Q16" s="148"/>
      <c r="R16" s="4">
        <v>1</v>
      </c>
      <c r="S16" s="5"/>
      <c r="T16" s="5"/>
      <c r="U16" s="5">
        <f t="shared" si="4"/>
        <v>1</v>
      </c>
      <c r="V16" s="18">
        <v>0.7</v>
      </c>
      <c r="W16" s="18">
        <f t="shared" si="5"/>
        <v>0</v>
      </c>
    </row>
    <row r="17" spans="1:23" x14ac:dyDescent="0.25">
      <c r="A17" s="4">
        <v>15</v>
      </c>
      <c r="B17" s="7" t="s">
        <v>68</v>
      </c>
      <c r="C17" s="7" t="s">
        <v>11</v>
      </c>
      <c r="D17" s="4">
        <v>1</v>
      </c>
      <c r="E17" s="5"/>
      <c r="F17" s="5"/>
      <c r="G17" s="5">
        <f t="shared" si="6"/>
        <v>1</v>
      </c>
      <c r="H17" s="31">
        <v>5</v>
      </c>
      <c r="I17" s="18">
        <f t="shared" si="7"/>
        <v>0</v>
      </c>
      <c r="J17" s="148"/>
      <c r="K17" s="4">
        <f t="shared" si="1"/>
        <v>1</v>
      </c>
      <c r="L17" s="5"/>
      <c r="M17" s="5"/>
      <c r="N17" s="5">
        <f t="shared" si="2"/>
        <v>1</v>
      </c>
      <c r="O17" s="31">
        <v>5</v>
      </c>
      <c r="P17" s="18">
        <f t="shared" si="3"/>
        <v>0</v>
      </c>
      <c r="Q17" s="148"/>
      <c r="R17" s="4">
        <v>1</v>
      </c>
      <c r="S17" s="5"/>
      <c r="T17" s="5"/>
      <c r="U17" s="5">
        <f t="shared" si="4"/>
        <v>1</v>
      </c>
      <c r="V17" s="31">
        <v>5</v>
      </c>
      <c r="W17" s="18">
        <f t="shared" si="5"/>
        <v>0</v>
      </c>
    </row>
    <row r="18" spans="1:23" x14ac:dyDescent="0.25">
      <c r="A18" s="4">
        <v>16</v>
      </c>
      <c r="B18" s="7" t="s">
        <v>69</v>
      </c>
      <c r="C18" s="7" t="s">
        <v>11</v>
      </c>
      <c r="D18" s="4">
        <v>1</v>
      </c>
      <c r="E18" s="5"/>
      <c r="F18" s="5"/>
      <c r="G18" s="5">
        <f t="shared" si="6"/>
        <v>1</v>
      </c>
      <c r="H18" s="31">
        <v>4.5</v>
      </c>
      <c r="I18" s="18">
        <f t="shared" si="7"/>
        <v>0</v>
      </c>
      <c r="J18" s="148"/>
      <c r="K18" s="4">
        <f t="shared" si="1"/>
        <v>1</v>
      </c>
      <c r="L18" s="5"/>
      <c r="M18" s="5"/>
      <c r="N18" s="5">
        <f t="shared" si="2"/>
        <v>1</v>
      </c>
      <c r="O18" s="31">
        <v>4.5</v>
      </c>
      <c r="P18" s="18">
        <f t="shared" si="3"/>
        <v>0</v>
      </c>
      <c r="Q18" s="148"/>
      <c r="R18" s="4">
        <v>1</v>
      </c>
      <c r="S18" s="5"/>
      <c r="T18" s="5"/>
      <c r="U18" s="5">
        <f t="shared" si="4"/>
        <v>1</v>
      </c>
      <c r="V18" s="31">
        <v>4.5</v>
      </c>
      <c r="W18" s="18">
        <f t="shared" si="5"/>
        <v>0</v>
      </c>
    </row>
    <row r="19" spans="1:23" x14ac:dyDescent="0.25">
      <c r="A19" s="4">
        <v>17</v>
      </c>
      <c r="B19" s="7" t="s">
        <v>70</v>
      </c>
      <c r="C19" s="7" t="s">
        <v>11</v>
      </c>
      <c r="D19" s="4">
        <v>1</v>
      </c>
      <c r="E19" s="5"/>
      <c r="F19" s="5"/>
      <c r="G19" s="5">
        <f t="shared" si="6"/>
        <v>1</v>
      </c>
      <c r="H19" s="31">
        <v>3.5</v>
      </c>
      <c r="I19" s="18">
        <f t="shared" si="7"/>
        <v>0</v>
      </c>
      <c r="J19" s="148"/>
      <c r="K19" s="4">
        <f t="shared" si="1"/>
        <v>1</v>
      </c>
      <c r="L19" s="5"/>
      <c r="M19" s="5"/>
      <c r="N19" s="5">
        <f t="shared" si="2"/>
        <v>1</v>
      </c>
      <c r="O19" s="31">
        <v>3.5</v>
      </c>
      <c r="P19" s="18">
        <f t="shared" si="3"/>
        <v>0</v>
      </c>
      <c r="Q19" s="148"/>
      <c r="R19" s="4">
        <v>1</v>
      </c>
      <c r="S19" s="5"/>
      <c r="T19" s="5"/>
      <c r="U19" s="5">
        <f t="shared" si="4"/>
        <v>1</v>
      </c>
      <c r="V19" s="31">
        <v>3.5</v>
      </c>
      <c r="W19" s="18">
        <f t="shared" si="5"/>
        <v>0</v>
      </c>
    </row>
    <row r="20" spans="1:23" x14ac:dyDescent="0.25">
      <c r="A20" s="4">
        <v>18</v>
      </c>
      <c r="B20" s="4" t="s">
        <v>22</v>
      </c>
      <c r="C20" s="4" t="s">
        <v>11</v>
      </c>
      <c r="D20" s="4">
        <v>2</v>
      </c>
      <c r="E20" s="5"/>
      <c r="F20" s="5"/>
      <c r="G20" s="5">
        <f t="shared" si="6"/>
        <v>2</v>
      </c>
      <c r="H20" s="18">
        <v>2</v>
      </c>
      <c r="I20" s="18">
        <f t="shared" si="7"/>
        <v>0</v>
      </c>
      <c r="J20" s="148"/>
      <c r="K20" s="4">
        <f t="shared" si="1"/>
        <v>2</v>
      </c>
      <c r="L20" s="5"/>
      <c r="M20" s="5"/>
      <c r="N20" s="5">
        <f t="shared" si="2"/>
        <v>2</v>
      </c>
      <c r="O20" s="18">
        <v>2</v>
      </c>
      <c r="P20" s="18">
        <f t="shared" si="3"/>
        <v>0</v>
      </c>
      <c r="Q20" s="148"/>
      <c r="R20" s="4">
        <v>2</v>
      </c>
      <c r="S20" s="5"/>
      <c r="T20" s="5"/>
      <c r="U20" s="5">
        <f t="shared" si="4"/>
        <v>2</v>
      </c>
      <c r="V20" s="18">
        <v>2</v>
      </c>
      <c r="W20" s="18">
        <f t="shared" si="5"/>
        <v>0</v>
      </c>
    </row>
    <row r="21" spans="1:23" x14ac:dyDescent="0.25">
      <c r="A21" s="4">
        <v>19</v>
      </c>
      <c r="B21" s="4" t="s">
        <v>23</v>
      </c>
      <c r="C21" s="4" t="s">
        <v>11</v>
      </c>
      <c r="D21" s="4">
        <v>2</v>
      </c>
      <c r="E21" s="5"/>
      <c r="F21" s="5"/>
      <c r="G21" s="5">
        <f t="shared" si="6"/>
        <v>2</v>
      </c>
      <c r="H21" s="18">
        <v>2</v>
      </c>
      <c r="I21" s="18">
        <f t="shared" si="7"/>
        <v>0</v>
      </c>
      <c r="J21" s="148"/>
      <c r="K21" s="4">
        <f t="shared" si="1"/>
        <v>2</v>
      </c>
      <c r="L21" s="5"/>
      <c r="M21" s="5"/>
      <c r="N21" s="5">
        <f t="shared" si="2"/>
        <v>2</v>
      </c>
      <c r="O21" s="18">
        <v>2</v>
      </c>
      <c r="P21" s="18">
        <f t="shared" si="3"/>
        <v>0</v>
      </c>
      <c r="Q21" s="148"/>
      <c r="R21" s="4">
        <v>2</v>
      </c>
      <c r="S21" s="5"/>
      <c r="T21" s="5"/>
      <c r="U21" s="5">
        <f t="shared" si="4"/>
        <v>2</v>
      </c>
      <c r="V21" s="18">
        <v>2</v>
      </c>
      <c r="W21" s="18">
        <f t="shared" si="5"/>
        <v>0</v>
      </c>
    </row>
    <row r="22" spans="1:23" x14ac:dyDescent="0.25">
      <c r="A22" s="4">
        <v>20</v>
      </c>
      <c r="B22" s="4" t="s">
        <v>24</v>
      </c>
      <c r="C22" s="4" t="s">
        <v>11</v>
      </c>
      <c r="D22" s="4">
        <v>2</v>
      </c>
      <c r="E22" s="5"/>
      <c r="F22" s="5"/>
      <c r="G22" s="5">
        <f t="shared" si="6"/>
        <v>2</v>
      </c>
      <c r="H22" s="18">
        <v>2</v>
      </c>
      <c r="I22" s="18">
        <f t="shared" si="7"/>
        <v>0</v>
      </c>
      <c r="J22" s="148"/>
      <c r="K22" s="4">
        <f t="shared" si="1"/>
        <v>2</v>
      </c>
      <c r="L22" s="5"/>
      <c r="M22" s="5"/>
      <c r="N22" s="5">
        <f t="shared" si="2"/>
        <v>2</v>
      </c>
      <c r="O22" s="18">
        <v>2</v>
      </c>
      <c r="P22" s="18">
        <f t="shared" si="3"/>
        <v>0</v>
      </c>
      <c r="Q22" s="148"/>
      <c r="R22" s="4">
        <v>2</v>
      </c>
      <c r="S22" s="5"/>
      <c r="T22" s="5"/>
      <c r="U22" s="5">
        <f t="shared" si="4"/>
        <v>2</v>
      </c>
      <c r="V22" s="18">
        <v>2</v>
      </c>
      <c r="W22" s="18">
        <f t="shared" si="5"/>
        <v>0</v>
      </c>
    </row>
    <row r="23" spans="1:23" x14ac:dyDescent="0.25">
      <c r="A23" s="4">
        <v>21</v>
      </c>
      <c r="B23" s="4" t="s">
        <v>25</v>
      </c>
      <c r="C23" s="4" t="s">
        <v>11</v>
      </c>
      <c r="D23" s="4">
        <v>2</v>
      </c>
      <c r="E23" s="5"/>
      <c r="F23" s="5"/>
      <c r="G23" s="5">
        <f t="shared" si="6"/>
        <v>2</v>
      </c>
      <c r="H23" s="18">
        <v>2</v>
      </c>
      <c r="I23" s="18">
        <f t="shared" si="7"/>
        <v>0</v>
      </c>
      <c r="J23" s="148"/>
      <c r="K23" s="4">
        <f t="shared" si="1"/>
        <v>2</v>
      </c>
      <c r="L23" s="5"/>
      <c r="M23" s="5"/>
      <c r="N23" s="5">
        <f t="shared" si="2"/>
        <v>2</v>
      </c>
      <c r="O23" s="18">
        <v>2</v>
      </c>
      <c r="P23" s="18">
        <f t="shared" si="3"/>
        <v>0</v>
      </c>
      <c r="Q23" s="148"/>
      <c r="R23" s="4">
        <v>2</v>
      </c>
      <c r="S23" s="5"/>
      <c r="T23" s="5"/>
      <c r="U23" s="5">
        <f t="shared" si="4"/>
        <v>2</v>
      </c>
      <c r="V23" s="18">
        <v>2</v>
      </c>
      <c r="W23" s="18">
        <f t="shared" si="5"/>
        <v>0</v>
      </c>
    </row>
    <row r="24" spans="1:23" x14ac:dyDescent="0.25">
      <c r="A24" s="4">
        <v>22</v>
      </c>
      <c r="B24" s="4" t="s">
        <v>26</v>
      </c>
      <c r="C24" s="4" t="s">
        <v>11</v>
      </c>
      <c r="D24" s="4">
        <v>2</v>
      </c>
      <c r="E24" s="5"/>
      <c r="F24" s="5"/>
      <c r="G24" s="5">
        <f t="shared" si="6"/>
        <v>2</v>
      </c>
      <c r="H24" s="18">
        <v>2</v>
      </c>
      <c r="I24" s="18">
        <f t="shared" si="7"/>
        <v>0</v>
      </c>
      <c r="J24" s="148"/>
      <c r="K24" s="4">
        <f t="shared" si="1"/>
        <v>2</v>
      </c>
      <c r="L24" s="5"/>
      <c r="M24" s="5"/>
      <c r="N24" s="5">
        <f t="shared" si="2"/>
        <v>2</v>
      </c>
      <c r="O24" s="18">
        <v>2</v>
      </c>
      <c r="P24" s="18">
        <f t="shared" si="3"/>
        <v>0</v>
      </c>
      <c r="Q24" s="148"/>
      <c r="R24" s="4">
        <v>2</v>
      </c>
      <c r="S24" s="5"/>
      <c r="T24" s="5"/>
      <c r="U24" s="5">
        <f t="shared" si="4"/>
        <v>2</v>
      </c>
      <c r="V24" s="18">
        <v>2</v>
      </c>
      <c r="W24" s="18">
        <f t="shared" si="5"/>
        <v>0</v>
      </c>
    </row>
    <row r="25" spans="1:23" x14ac:dyDescent="0.25">
      <c r="A25" s="4">
        <v>23</v>
      </c>
      <c r="B25" s="4" t="s">
        <v>27</v>
      </c>
      <c r="C25" s="4" t="s">
        <v>18</v>
      </c>
      <c r="D25" s="4">
        <v>10</v>
      </c>
      <c r="E25" s="5"/>
      <c r="F25" s="5"/>
      <c r="G25" s="5">
        <f t="shared" si="6"/>
        <v>10</v>
      </c>
      <c r="H25" s="18">
        <v>2.5</v>
      </c>
      <c r="I25" s="18">
        <f t="shared" si="7"/>
        <v>0</v>
      </c>
      <c r="J25" s="148"/>
      <c r="K25" s="4">
        <f t="shared" si="1"/>
        <v>10</v>
      </c>
      <c r="L25" s="5"/>
      <c r="M25" s="5"/>
      <c r="N25" s="5">
        <f t="shared" si="2"/>
        <v>10</v>
      </c>
      <c r="O25" s="18">
        <v>2.5</v>
      </c>
      <c r="P25" s="18">
        <f t="shared" si="3"/>
        <v>0</v>
      </c>
      <c r="Q25" s="148"/>
      <c r="R25" s="4">
        <v>10</v>
      </c>
      <c r="S25" s="5"/>
      <c r="T25" s="5"/>
      <c r="U25" s="5">
        <f t="shared" si="4"/>
        <v>10</v>
      </c>
      <c r="V25" s="18">
        <v>2.5</v>
      </c>
      <c r="W25" s="18">
        <f t="shared" si="5"/>
        <v>0</v>
      </c>
    </row>
    <row r="26" spans="1:23" x14ac:dyDescent="0.25">
      <c r="A26" s="4">
        <v>24</v>
      </c>
      <c r="B26" s="4" t="s">
        <v>28</v>
      </c>
      <c r="C26" s="4" t="s">
        <v>18</v>
      </c>
      <c r="D26" s="4">
        <v>10</v>
      </c>
      <c r="E26" s="5"/>
      <c r="F26" s="5"/>
      <c r="G26" s="5">
        <f t="shared" si="6"/>
        <v>10</v>
      </c>
      <c r="H26" s="18">
        <v>3</v>
      </c>
      <c r="I26" s="18">
        <f t="shared" si="7"/>
        <v>0</v>
      </c>
      <c r="J26" s="148"/>
      <c r="K26" s="4">
        <f t="shared" si="1"/>
        <v>10</v>
      </c>
      <c r="L26" s="5"/>
      <c r="M26" s="5"/>
      <c r="N26" s="5">
        <f t="shared" si="2"/>
        <v>10</v>
      </c>
      <c r="O26" s="18">
        <v>3</v>
      </c>
      <c r="P26" s="18">
        <f t="shared" si="3"/>
        <v>0</v>
      </c>
      <c r="Q26" s="148"/>
      <c r="R26" s="4">
        <v>10</v>
      </c>
      <c r="S26" s="5"/>
      <c r="T26" s="5"/>
      <c r="U26" s="5">
        <f t="shared" si="4"/>
        <v>10</v>
      </c>
      <c r="V26" s="18">
        <v>3</v>
      </c>
      <c r="W26" s="18">
        <f t="shared" si="5"/>
        <v>0</v>
      </c>
    </row>
    <row r="27" spans="1:23" x14ac:dyDescent="0.25">
      <c r="A27" s="4">
        <v>25</v>
      </c>
      <c r="B27" s="4" t="s">
        <v>29</v>
      </c>
      <c r="C27" s="4" t="s">
        <v>18</v>
      </c>
      <c r="D27" s="4">
        <v>10</v>
      </c>
      <c r="E27" s="5"/>
      <c r="F27" s="5"/>
      <c r="G27" s="5">
        <f t="shared" si="6"/>
        <v>10</v>
      </c>
      <c r="H27" s="18">
        <v>3.5</v>
      </c>
      <c r="I27" s="18">
        <f t="shared" si="7"/>
        <v>0</v>
      </c>
      <c r="J27" s="148"/>
      <c r="K27" s="4">
        <f t="shared" si="1"/>
        <v>10</v>
      </c>
      <c r="L27" s="5"/>
      <c r="M27" s="5"/>
      <c r="N27" s="5">
        <f t="shared" si="2"/>
        <v>10</v>
      </c>
      <c r="O27" s="18">
        <v>3.5</v>
      </c>
      <c r="P27" s="18">
        <f t="shared" si="3"/>
        <v>0</v>
      </c>
      <c r="Q27" s="148"/>
      <c r="R27" s="4">
        <v>10</v>
      </c>
      <c r="S27" s="5"/>
      <c r="T27" s="5"/>
      <c r="U27" s="5">
        <f t="shared" si="4"/>
        <v>10</v>
      </c>
      <c r="V27" s="18">
        <v>3.5</v>
      </c>
      <c r="W27" s="18">
        <f t="shared" si="5"/>
        <v>0</v>
      </c>
    </row>
    <row r="28" spans="1:23" x14ac:dyDescent="0.25">
      <c r="A28" s="4">
        <v>26</v>
      </c>
      <c r="B28" s="4" t="s">
        <v>30</v>
      </c>
      <c r="C28" s="4" t="s">
        <v>18</v>
      </c>
      <c r="D28" s="4">
        <v>10</v>
      </c>
      <c r="E28" s="5"/>
      <c r="F28" s="5"/>
      <c r="G28" s="5">
        <f t="shared" si="6"/>
        <v>10</v>
      </c>
      <c r="H28" s="18">
        <v>4</v>
      </c>
      <c r="I28" s="18">
        <f t="shared" si="7"/>
        <v>0</v>
      </c>
      <c r="J28" s="148"/>
      <c r="K28" s="4">
        <f t="shared" si="1"/>
        <v>10</v>
      </c>
      <c r="L28" s="5"/>
      <c r="M28" s="5"/>
      <c r="N28" s="5">
        <f t="shared" si="2"/>
        <v>10</v>
      </c>
      <c r="O28" s="18">
        <v>4</v>
      </c>
      <c r="P28" s="18">
        <f t="shared" si="3"/>
        <v>0</v>
      </c>
      <c r="Q28" s="148"/>
      <c r="R28" s="4">
        <v>10</v>
      </c>
      <c r="S28" s="5"/>
      <c r="T28" s="5"/>
      <c r="U28" s="5">
        <f t="shared" si="4"/>
        <v>10</v>
      </c>
      <c r="V28" s="18">
        <v>4</v>
      </c>
      <c r="W28" s="18">
        <f t="shared" si="5"/>
        <v>0</v>
      </c>
    </row>
    <row r="29" spans="1:23" x14ac:dyDescent="0.25">
      <c r="A29" s="4">
        <v>27</v>
      </c>
      <c r="B29" s="6" t="s">
        <v>31</v>
      </c>
      <c r="C29" s="6" t="s">
        <v>19</v>
      </c>
      <c r="D29" s="4">
        <v>2</v>
      </c>
      <c r="E29" s="5"/>
      <c r="F29" s="5"/>
      <c r="G29" s="5">
        <f t="shared" si="6"/>
        <v>2</v>
      </c>
      <c r="H29" s="18">
        <v>2.5</v>
      </c>
      <c r="I29" s="18">
        <f t="shared" si="7"/>
        <v>0</v>
      </c>
      <c r="J29" s="148"/>
      <c r="K29" s="4">
        <f t="shared" si="1"/>
        <v>2</v>
      </c>
      <c r="L29" s="5"/>
      <c r="M29" s="5"/>
      <c r="N29" s="5">
        <f t="shared" si="2"/>
        <v>2</v>
      </c>
      <c r="O29" s="18">
        <v>2.5</v>
      </c>
      <c r="P29" s="18">
        <f t="shared" si="3"/>
        <v>0</v>
      </c>
      <c r="Q29" s="148"/>
      <c r="R29" s="4">
        <v>2</v>
      </c>
      <c r="S29" s="5"/>
      <c r="T29" s="5"/>
      <c r="U29" s="5">
        <f t="shared" si="4"/>
        <v>2</v>
      </c>
      <c r="V29" s="18">
        <v>2.5</v>
      </c>
      <c r="W29" s="18">
        <f t="shared" si="5"/>
        <v>0</v>
      </c>
    </row>
    <row r="30" spans="1:23" x14ac:dyDescent="0.25">
      <c r="A30" s="4">
        <v>28</v>
      </c>
      <c r="B30" s="6" t="s">
        <v>32</v>
      </c>
      <c r="C30" s="6" t="s">
        <v>19</v>
      </c>
      <c r="D30" s="4">
        <v>2</v>
      </c>
      <c r="E30" s="5"/>
      <c r="F30" s="5"/>
      <c r="G30" s="5">
        <f t="shared" si="6"/>
        <v>2</v>
      </c>
      <c r="H30" s="18">
        <v>2.75</v>
      </c>
      <c r="I30" s="18">
        <f t="shared" si="7"/>
        <v>0</v>
      </c>
      <c r="J30" s="148"/>
      <c r="K30" s="4">
        <f t="shared" si="1"/>
        <v>2</v>
      </c>
      <c r="L30" s="5"/>
      <c r="M30" s="5"/>
      <c r="N30" s="5">
        <f t="shared" si="2"/>
        <v>2</v>
      </c>
      <c r="O30" s="18">
        <v>2.75</v>
      </c>
      <c r="P30" s="18">
        <f t="shared" si="3"/>
        <v>0</v>
      </c>
      <c r="Q30" s="148"/>
      <c r="R30" s="4">
        <v>2</v>
      </c>
      <c r="S30" s="5"/>
      <c r="T30" s="5"/>
      <c r="U30" s="5">
        <f t="shared" si="4"/>
        <v>2</v>
      </c>
      <c r="V30" s="18">
        <v>2.75</v>
      </c>
      <c r="W30" s="18">
        <f t="shared" si="5"/>
        <v>0</v>
      </c>
    </row>
    <row r="31" spans="1:23" x14ac:dyDescent="0.25">
      <c r="A31" s="4">
        <v>29</v>
      </c>
      <c r="B31" s="6" t="s">
        <v>33</v>
      </c>
      <c r="C31" s="4" t="s">
        <v>19</v>
      </c>
      <c r="D31" s="4">
        <v>2</v>
      </c>
      <c r="E31" s="5"/>
      <c r="F31" s="5"/>
      <c r="G31" s="5">
        <f t="shared" si="6"/>
        <v>2</v>
      </c>
      <c r="H31" s="18">
        <v>2.5</v>
      </c>
      <c r="I31" s="18">
        <f t="shared" si="7"/>
        <v>0</v>
      </c>
      <c r="J31" s="148"/>
      <c r="K31" s="4">
        <f t="shared" si="1"/>
        <v>2</v>
      </c>
      <c r="L31" s="5"/>
      <c r="M31" s="5"/>
      <c r="N31" s="5">
        <f t="shared" si="2"/>
        <v>2</v>
      </c>
      <c r="O31" s="18">
        <v>2.5</v>
      </c>
      <c r="P31" s="18">
        <f t="shared" si="3"/>
        <v>0</v>
      </c>
      <c r="Q31" s="148"/>
      <c r="R31" s="4">
        <v>2</v>
      </c>
      <c r="S31" s="5"/>
      <c r="T31" s="5"/>
      <c r="U31" s="5">
        <f t="shared" si="4"/>
        <v>2</v>
      </c>
      <c r="V31" s="18">
        <v>2.5</v>
      </c>
      <c r="W31" s="18">
        <f t="shared" si="5"/>
        <v>0</v>
      </c>
    </row>
    <row r="32" spans="1:23" x14ac:dyDescent="0.25">
      <c r="A32" s="4">
        <v>30</v>
      </c>
      <c r="B32" s="6" t="s">
        <v>34</v>
      </c>
      <c r="C32" s="6" t="s">
        <v>19</v>
      </c>
      <c r="D32" s="4">
        <v>1</v>
      </c>
      <c r="E32" s="5"/>
      <c r="F32" s="5"/>
      <c r="G32" s="5">
        <f t="shared" si="6"/>
        <v>1</v>
      </c>
      <c r="H32" s="18">
        <v>15</v>
      </c>
      <c r="I32" s="18">
        <f t="shared" si="7"/>
        <v>0</v>
      </c>
      <c r="J32" s="148"/>
      <c r="K32" s="4">
        <f t="shared" si="1"/>
        <v>1</v>
      </c>
      <c r="L32" s="5"/>
      <c r="M32" s="5"/>
      <c r="N32" s="5">
        <f t="shared" si="2"/>
        <v>1</v>
      </c>
      <c r="O32" s="18">
        <v>15</v>
      </c>
      <c r="P32" s="18">
        <f t="shared" si="3"/>
        <v>0</v>
      </c>
      <c r="Q32" s="148"/>
      <c r="R32" s="4">
        <v>1</v>
      </c>
      <c r="S32" s="5"/>
      <c r="T32" s="5"/>
      <c r="U32" s="5">
        <f t="shared" si="4"/>
        <v>1</v>
      </c>
      <c r="V32" s="18">
        <v>15</v>
      </c>
      <c r="W32" s="18">
        <f t="shared" si="5"/>
        <v>0</v>
      </c>
    </row>
    <row r="33" spans="1:23" x14ac:dyDescent="0.25">
      <c r="A33" s="4">
        <v>31</v>
      </c>
      <c r="B33" s="6" t="s">
        <v>35</v>
      </c>
      <c r="C33" s="6" t="s">
        <v>14</v>
      </c>
      <c r="D33" s="4">
        <v>1</v>
      </c>
      <c r="E33" s="5"/>
      <c r="F33" s="5"/>
      <c r="G33" s="5">
        <f t="shared" si="6"/>
        <v>1</v>
      </c>
      <c r="H33" s="18">
        <v>2</v>
      </c>
      <c r="I33" s="18">
        <f t="shared" si="7"/>
        <v>0</v>
      </c>
      <c r="J33" s="148"/>
      <c r="K33" s="4">
        <f t="shared" si="1"/>
        <v>1</v>
      </c>
      <c r="L33" s="5"/>
      <c r="M33" s="5"/>
      <c r="N33" s="5">
        <f t="shared" si="2"/>
        <v>1</v>
      </c>
      <c r="O33" s="18">
        <v>2</v>
      </c>
      <c r="P33" s="18">
        <f t="shared" si="3"/>
        <v>0</v>
      </c>
      <c r="Q33" s="148"/>
      <c r="R33" s="4">
        <v>1</v>
      </c>
      <c r="S33" s="5"/>
      <c r="T33" s="5"/>
      <c r="U33" s="5">
        <f t="shared" si="4"/>
        <v>1</v>
      </c>
      <c r="V33" s="18">
        <v>2</v>
      </c>
      <c r="W33" s="18">
        <f t="shared" si="5"/>
        <v>0</v>
      </c>
    </row>
    <row r="34" spans="1:23" x14ac:dyDescent="0.25">
      <c r="A34" s="4">
        <v>32</v>
      </c>
      <c r="B34" s="6" t="s">
        <v>36</v>
      </c>
      <c r="C34" s="6" t="s">
        <v>37</v>
      </c>
      <c r="D34" s="4">
        <v>2</v>
      </c>
      <c r="E34" s="5"/>
      <c r="F34" s="5"/>
      <c r="G34" s="5">
        <f t="shared" si="6"/>
        <v>2</v>
      </c>
      <c r="H34" s="18">
        <v>4</v>
      </c>
      <c r="I34" s="18">
        <f t="shared" si="7"/>
        <v>0</v>
      </c>
      <c r="J34" s="148"/>
      <c r="K34" s="4">
        <f t="shared" si="1"/>
        <v>2</v>
      </c>
      <c r="L34" s="5"/>
      <c r="M34" s="5"/>
      <c r="N34" s="5">
        <f t="shared" si="2"/>
        <v>2</v>
      </c>
      <c r="O34" s="18">
        <v>4</v>
      </c>
      <c r="P34" s="18">
        <f t="shared" si="3"/>
        <v>0</v>
      </c>
      <c r="Q34" s="148"/>
      <c r="R34" s="4">
        <v>2</v>
      </c>
      <c r="S34" s="5"/>
      <c r="T34" s="5"/>
      <c r="U34" s="5">
        <f t="shared" si="4"/>
        <v>2</v>
      </c>
      <c r="V34" s="18">
        <v>4</v>
      </c>
      <c r="W34" s="18">
        <f t="shared" si="5"/>
        <v>0</v>
      </c>
    </row>
    <row r="35" spans="1:23" x14ac:dyDescent="0.25">
      <c r="A35" s="4">
        <v>33</v>
      </c>
      <c r="B35" s="6" t="s">
        <v>75</v>
      </c>
      <c r="C35" s="6" t="s">
        <v>18</v>
      </c>
      <c r="D35" s="4">
        <v>12</v>
      </c>
      <c r="E35" s="5"/>
      <c r="F35" s="5"/>
      <c r="G35" s="5">
        <f t="shared" si="6"/>
        <v>12</v>
      </c>
      <c r="H35" s="18">
        <v>0.34</v>
      </c>
      <c r="I35" s="18">
        <f t="shared" si="7"/>
        <v>0</v>
      </c>
      <c r="J35" s="148"/>
      <c r="K35" s="4">
        <f t="shared" si="1"/>
        <v>12</v>
      </c>
      <c r="L35" s="5"/>
      <c r="M35" s="5"/>
      <c r="N35" s="5">
        <f t="shared" si="2"/>
        <v>12</v>
      </c>
      <c r="O35" s="18">
        <v>0.34</v>
      </c>
      <c r="P35" s="18">
        <f t="shared" si="3"/>
        <v>0</v>
      </c>
      <c r="Q35" s="148"/>
      <c r="R35" s="4">
        <v>12</v>
      </c>
      <c r="S35" s="5"/>
      <c r="T35" s="5"/>
      <c r="U35" s="5">
        <f t="shared" si="4"/>
        <v>12</v>
      </c>
      <c r="V35" s="18">
        <v>0.34</v>
      </c>
      <c r="W35" s="18">
        <f t="shared" si="5"/>
        <v>0</v>
      </c>
    </row>
    <row r="36" spans="1:23" x14ac:dyDescent="0.25">
      <c r="A36" s="4">
        <v>34</v>
      </c>
      <c r="B36" s="4" t="s">
        <v>38</v>
      </c>
      <c r="C36" s="6" t="s">
        <v>18</v>
      </c>
      <c r="D36" s="4">
        <v>12</v>
      </c>
      <c r="E36" s="5"/>
      <c r="F36" s="5"/>
      <c r="G36" s="5">
        <f t="shared" si="6"/>
        <v>12</v>
      </c>
      <c r="H36" s="18">
        <v>0.75</v>
      </c>
      <c r="I36" s="18">
        <f t="shared" si="7"/>
        <v>0</v>
      </c>
      <c r="J36" s="148"/>
      <c r="K36" s="4">
        <f t="shared" si="1"/>
        <v>12</v>
      </c>
      <c r="L36" s="5"/>
      <c r="M36" s="5"/>
      <c r="N36" s="5">
        <f t="shared" si="2"/>
        <v>12</v>
      </c>
      <c r="O36" s="18">
        <v>0.75</v>
      </c>
      <c r="P36" s="18">
        <f t="shared" si="3"/>
        <v>0</v>
      </c>
      <c r="Q36" s="148"/>
      <c r="R36" s="4">
        <v>12</v>
      </c>
      <c r="S36" s="5"/>
      <c r="T36" s="5"/>
      <c r="U36" s="5">
        <f t="shared" si="4"/>
        <v>12</v>
      </c>
      <c r="V36" s="18">
        <v>0.75</v>
      </c>
      <c r="W36" s="18">
        <f t="shared" si="5"/>
        <v>0</v>
      </c>
    </row>
    <row r="37" spans="1:23" x14ac:dyDescent="0.25">
      <c r="A37" s="4">
        <v>35</v>
      </c>
      <c r="B37" s="4" t="s">
        <v>39</v>
      </c>
      <c r="C37" s="6" t="s">
        <v>19</v>
      </c>
      <c r="D37" s="4">
        <v>1</v>
      </c>
      <c r="E37" s="5"/>
      <c r="F37" s="5"/>
      <c r="G37" s="5">
        <f t="shared" si="6"/>
        <v>1</v>
      </c>
      <c r="H37" s="18">
        <v>40</v>
      </c>
      <c r="I37" s="18">
        <f t="shared" si="7"/>
        <v>0</v>
      </c>
      <c r="J37" s="148"/>
      <c r="K37" s="4">
        <f t="shared" si="1"/>
        <v>1</v>
      </c>
      <c r="L37" s="5"/>
      <c r="M37" s="5"/>
      <c r="N37" s="5">
        <f t="shared" si="2"/>
        <v>1</v>
      </c>
      <c r="O37" s="18">
        <v>40</v>
      </c>
      <c r="P37" s="18">
        <f t="shared" si="3"/>
        <v>0</v>
      </c>
      <c r="Q37" s="148"/>
      <c r="R37" s="4">
        <v>1</v>
      </c>
      <c r="S37" s="5"/>
      <c r="T37" s="5"/>
      <c r="U37" s="5">
        <f t="shared" si="4"/>
        <v>1</v>
      </c>
      <c r="V37" s="18">
        <v>40</v>
      </c>
      <c r="W37" s="18">
        <f t="shared" si="5"/>
        <v>0</v>
      </c>
    </row>
    <row r="38" spans="1:23" x14ac:dyDescent="0.25">
      <c r="A38" s="4">
        <v>36</v>
      </c>
      <c r="B38" s="6" t="s">
        <v>41</v>
      </c>
      <c r="C38" s="9" t="s">
        <v>42</v>
      </c>
      <c r="D38" s="8">
        <v>6</v>
      </c>
      <c r="E38" s="5"/>
      <c r="F38" s="5"/>
      <c r="G38" s="5">
        <f t="shared" ref="G38:G50" si="8">D38+E38-F38</f>
        <v>6</v>
      </c>
      <c r="H38" s="18">
        <v>4</v>
      </c>
      <c r="I38" s="18">
        <f t="shared" si="7"/>
        <v>0</v>
      </c>
      <c r="J38" s="148"/>
      <c r="K38" s="4">
        <f t="shared" si="1"/>
        <v>6</v>
      </c>
      <c r="L38" s="5"/>
      <c r="M38" s="5"/>
      <c r="N38" s="5">
        <f t="shared" si="2"/>
        <v>6</v>
      </c>
      <c r="O38" s="18">
        <v>4</v>
      </c>
      <c r="P38" s="18">
        <f t="shared" si="3"/>
        <v>0</v>
      </c>
      <c r="Q38" s="148"/>
      <c r="R38" s="4">
        <v>6</v>
      </c>
      <c r="S38" s="5"/>
      <c r="T38" s="5"/>
      <c r="U38" s="5">
        <f t="shared" si="4"/>
        <v>6</v>
      </c>
      <c r="V38" s="18">
        <v>4</v>
      </c>
      <c r="W38" s="18">
        <f t="shared" si="5"/>
        <v>0</v>
      </c>
    </row>
    <row r="39" spans="1:23" x14ac:dyDescent="0.25">
      <c r="A39" s="4">
        <v>37</v>
      </c>
      <c r="B39" s="6" t="s">
        <v>43</v>
      </c>
      <c r="C39" s="9" t="s">
        <v>44</v>
      </c>
      <c r="D39" s="8">
        <v>1</v>
      </c>
      <c r="E39" s="5"/>
      <c r="F39" s="5"/>
      <c r="G39" s="5">
        <f t="shared" si="8"/>
        <v>1</v>
      </c>
      <c r="H39" s="18">
        <v>4</v>
      </c>
      <c r="I39" s="18">
        <f t="shared" si="7"/>
        <v>0</v>
      </c>
      <c r="J39" s="148"/>
      <c r="K39" s="4">
        <f t="shared" si="1"/>
        <v>1</v>
      </c>
      <c r="L39" s="5"/>
      <c r="M39" s="5"/>
      <c r="N39" s="5">
        <f t="shared" si="2"/>
        <v>1</v>
      </c>
      <c r="O39" s="18">
        <v>4</v>
      </c>
      <c r="P39" s="18">
        <f t="shared" si="3"/>
        <v>0</v>
      </c>
      <c r="Q39" s="148"/>
      <c r="R39" s="4">
        <v>1</v>
      </c>
      <c r="S39" s="5"/>
      <c r="T39" s="5"/>
      <c r="U39" s="5">
        <f t="shared" si="4"/>
        <v>1</v>
      </c>
      <c r="V39" s="18">
        <v>4</v>
      </c>
      <c r="W39" s="18">
        <f t="shared" si="5"/>
        <v>0</v>
      </c>
    </row>
    <row r="40" spans="1:23" x14ac:dyDescent="0.25">
      <c r="A40" s="4">
        <v>38</v>
      </c>
      <c r="B40" s="6" t="s">
        <v>62</v>
      </c>
      <c r="C40" s="9" t="s">
        <v>37</v>
      </c>
      <c r="D40" s="8">
        <v>1</v>
      </c>
      <c r="E40" s="5"/>
      <c r="F40" s="5">
        <v>1</v>
      </c>
      <c r="G40" s="5">
        <f t="shared" si="8"/>
        <v>0</v>
      </c>
      <c r="H40" s="18">
        <v>1.5</v>
      </c>
      <c r="I40" s="18">
        <f t="shared" si="7"/>
        <v>1.5</v>
      </c>
      <c r="J40" s="148"/>
      <c r="K40" s="4">
        <f t="shared" si="1"/>
        <v>0</v>
      </c>
      <c r="L40" s="5"/>
      <c r="M40" s="5"/>
      <c r="N40" s="5">
        <f t="shared" si="2"/>
        <v>0</v>
      </c>
      <c r="O40" s="18">
        <v>1.5</v>
      </c>
      <c r="P40" s="18">
        <f t="shared" si="3"/>
        <v>0</v>
      </c>
      <c r="Q40" s="148"/>
      <c r="R40" s="4">
        <v>0</v>
      </c>
      <c r="S40" s="5"/>
      <c r="T40" s="5"/>
      <c r="U40" s="5">
        <f t="shared" si="4"/>
        <v>0</v>
      </c>
      <c r="V40" s="18">
        <v>1.5</v>
      </c>
      <c r="W40" s="18">
        <f t="shared" si="5"/>
        <v>0</v>
      </c>
    </row>
    <row r="41" spans="1:23" x14ac:dyDescent="0.25">
      <c r="A41" s="4">
        <v>39</v>
      </c>
      <c r="B41" s="6" t="s">
        <v>45</v>
      </c>
      <c r="C41" s="9" t="s">
        <v>46</v>
      </c>
      <c r="D41" s="8">
        <v>50</v>
      </c>
      <c r="E41" s="5"/>
      <c r="F41" s="5"/>
      <c r="G41" s="5">
        <f t="shared" si="8"/>
        <v>50</v>
      </c>
      <c r="H41" s="18">
        <v>0.5</v>
      </c>
      <c r="I41" s="18">
        <f t="shared" si="7"/>
        <v>0</v>
      </c>
      <c r="J41" s="148"/>
      <c r="K41" s="4">
        <f t="shared" si="1"/>
        <v>50</v>
      </c>
      <c r="L41" s="5"/>
      <c r="M41" s="5"/>
      <c r="N41" s="5">
        <f t="shared" si="2"/>
        <v>50</v>
      </c>
      <c r="O41" s="18">
        <v>0.5</v>
      </c>
      <c r="P41" s="18">
        <f t="shared" si="3"/>
        <v>0</v>
      </c>
      <c r="Q41" s="148"/>
      <c r="R41" s="4">
        <v>50</v>
      </c>
      <c r="S41" s="5"/>
      <c r="T41" s="5"/>
      <c r="U41" s="5">
        <f t="shared" si="4"/>
        <v>50</v>
      </c>
      <c r="V41" s="18">
        <v>0.5</v>
      </c>
      <c r="W41" s="18">
        <f t="shared" si="5"/>
        <v>0</v>
      </c>
    </row>
    <row r="42" spans="1:23" x14ac:dyDescent="0.25">
      <c r="A42" s="4">
        <v>40</v>
      </c>
      <c r="B42" s="6" t="s">
        <v>47</v>
      </c>
      <c r="C42" s="9" t="s">
        <v>46</v>
      </c>
      <c r="D42" s="8">
        <v>50</v>
      </c>
      <c r="E42" s="5"/>
      <c r="F42" s="5"/>
      <c r="G42" s="5">
        <f t="shared" si="8"/>
        <v>50</v>
      </c>
      <c r="H42" s="18">
        <v>0.5</v>
      </c>
      <c r="I42" s="18">
        <f t="shared" si="7"/>
        <v>0</v>
      </c>
      <c r="J42" s="148"/>
      <c r="K42" s="4">
        <f t="shared" si="1"/>
        <v>50</v>
      </c>
      <c r="L42" s="5"/>
      <c r="M42" s="5"/>
      <c r="N42" s="5">
        <f t="shared" si="2"/>
        <v>50</v>
      </c>
      <c r="O42" s="18">
        <v>0.5</v>
      </c>
      <c r="P42" s="18">
        <f t="shared" si="3"/>
        <v>0</v>
      </c>
      <c r="Q42" s="148"/>
      <c r="R42" s="4">
        <v>50</v>
      </c>
      <c r="S42" s="5"/>
      <c r="T42" s="5"/>
      <c r="U42" s="5">
        <f t="shared" si="4"/>
        <v>50</v>
      </c>
      <c r="V42" s="18">
        <v>0.5</v>
      </c>
      <c r="W42" s="18">
        <f t="shared" si="5"/>
        <v>0</v>
      </c>
    </row>
    <row r="43" spans="1:23" x14ac:dyDescent="0.25">
      <c r="A43" s="4">
        <v>41</v>
      </c>
      <c r="B43" s="11" t="s">
        <v>48</v>
      </c>
      <c r="C43" s="12" t="s">
        <v>49</v>
      </c>
      <c r="D43" s="13">
        <v>1</v>
      </c>
      <c r="E43" s="14"/>
      <c r="F43" s="14">
        <v>1</v>
      </c>
      <c r="G43" s="14">
        <f t="shared" si="8"/>
        <v>0</v>
      </c>
      <c r="H43" s="18">
        <v>0.75</v>
      </c>
      <c r="I43" s="18">
        <f t="shared" si="7"/>
        <v>0.75</v>
      </c>
      <c r="J43" s="148"/>
      <c r="K43" s="10">
        <f t="shared" si="1"/>
        <v>0</v>
      </c>
      <c r="L43" s="14"/>
      <c r="M43" s="14"/>
      <c r="N43" s="5">
        <f t="shared" si="2"/>
        <v>0</v>
      </c>
      <c r="O43" s="18">
        <v>0.75</v>
      </c>
      <c r="P43" s="18">
        <f t="shared" si="3"/>
        <v>0</v>
      </c>
      <c r="Q43" s="148"/>
      <c r="R43" s="10">
        <v>0</v>
      </c>
      <c r="S43" s="14">
        <v>2</v>
      </c>
      <c r="T43" s="14"/>
      <c r="U43" s="5">
        <f t="shared" si="4"/>
        <v>2</v>
      </c>
      <c r="V43" s="18">
        <v>0.75</v>
      </c>
      <c r="W43" s="18">
        <f t="shared" si="5"/>
        <v>0</v>
      </c>
    </row>
    <row r="44" spans="1:23" x14ac:dyDescent="0.25">
      <c r="A44" s="4">
        <v>42</v>
      </c>
      <c r="B44" s="6" t="s">
        <v>58</v>
      </c>
      <c r="C44" s="6" t="s">
        <v>18</v>
      </c>
      <c r="D44" s="15">
        <v>1</v>
      </c>
      <c r="E44" s="5"/>
      <c r="F44" s="5">
        <v>1</v>
      </c>
      <c r="G44" s="16">
        <f t="shared" si="8"/>
        <v>0</v>
      </c>
      <c r="H44" s="19">
        <v>47</v>
      </c>
      <c r="I44" s="18">
        <f t="shared" si="7"/>
        <v>47</v>
      </c>
      <c r="J44" s="148"/>
      <c r="K44" s="10">
        <f t="shared" si="1"/>
        <v>0</v>
      </c>
      <c r="L44" s="5"/>
      <c r="M44" s="5"/>
      <c r="N44" s="5">
        <f t="shared" si="2"/>
        <v>0</v>
      </c>
      <c r="O44" s="19">
        <v>47</v>
      </c>
      <c r="P44" s="18">
        <f t="shared" si="3"/>
        <v>0</v>
      </c>
      <c r="Q44" s="148"/>
      <c r="R44" s="10">
        <v>0</v>
      </c>
      <c r="S44" s="5"/>
      <c r="T44" s="5"/>
      <c r="U44" s="5">
        <f t="shared" si="4"/>
        <v>0</v>
      </c>
      <c r="V44" s="19">
        <v>47</v>
      </c>
      <c r="W44" s="18">
        <f t="shared" si="5"/>
        <v>0</v>
      </c>
    </row>
    <row r="45" spans="1:23" x14ac:dyDescent="0.25">
      <c r="A45" s="4">
        <v>43</v>
      </c>
      <c r="B45" s="6" t="s">
        <v>65</v>
      </c>
      <c r="C45" s="6" t="s">
        <v>66</v>
      </c>
      <c r="D45" s="15">
        <v>1</v>
      </c>
      <c r="E45" s="5"/>
      <c r="F45" s="5"/>
      <c r="G45" s="16">
        <f t="shared" si="8"/>
        <v>1</v>
      </c>
      <c r="H45" s="19">
        <v>10</v>
      </c>
      <c r="I45" s="18">
        <f t="shared" si="7"/>
        <v>0</v>
      </c>
      <c r="J45" s="148"/>
      <c r="K45" s="10">
        <f t="shared" si="1"/>
        <v>1</v>
      </c>
      <c r="L45" s="5"/>
      <c r="M45" s="5"/>
      <c r="N45" s="5">
        <f t="shared" si="2"/>
        <v>1</v>
      </c>
      <c r="O45" s="19">
        <v>10</v>
      </c>
      <c r="P45" s="18">
        <f t="shared" si="3"/>
        <v>0</v>
      </c>
      <c r="Q45" s="148"/>
      <c r="R45" s="10">
        <v>1</v>
      </c>
      <c r="S45" s="5"/>
      <c r="T45" s="5"/>
      <c r="U45" s="5">
        <f t="shared" si="4"/>
        <v>1</v>
      </c>
      <c r="V45" s="19">
        <v>10</v>
      </c>
      <c r="W45" s="18">
        <f t="shared" si="5"/>
        <v>0</v>
      </c>
    </row>
    <row r="46" spans="1:23" x14ac:dyDescent="0.25">
      <c r="A46" s="4">
        <v>44</v>
      </c>
      <c r="B46" s="10" t="s">
        <v>10</v>
      </c>
      <c r="C46" s="11" t="s">
        <v>18</v>
      </c>
      <c r="D46" s="40">
        <v>100</v>
      </c>
      <c r="E46" s="14"/>
      <c r="F46" s="41">
        <v>7</v>
      </c>
      <c r="G46" s="16">
        <f t="shared" si="8"/>
        <v>93</v>
      </c>
      <c r="H46" s="42">
        <v>0.14000000000000001</v>
      </c>
      <c r="I46" s="18">
        <f t="shared" si="7"/>
        <v>0.98000000000000009</v>
      </c>
      <c r="J46" s="148"/>
      <c r="K46" s="10">
        <f t="shared" si="1"/>
        <v>93</v>
      </c>
      <c r="L46" s="14"/>
      <c r="M46" s="14"/>
      <c r="N46" s="5">
        <f t="shared" si="2"/>
        <v>93</v>
      </c>
      <c r="O46" s="42">
        <v>0.7</v>
      </c>
      <c r="P46" s="18">
        <f t="shared" si="3"/>
        <v>0</v>
      </c>
      <c r="Q46" s="148"/>
      <c r="R46" s="10">
        <v>93</v>
      </c>
      <c r="S46" s="14"/>
      <c r="T46" s="14">
        <v>5</v>
      </c>
      <c r="U46" s="5">
        <f t="shared" si="4"/>
        <v>88</v>
      </c>
      <c r="V46" s="42">
        <v>0.7</v>
      </c>
      <c r="W46" s="18">
        <f t="shared" si="5"/>
        <v>3.5</v>
      </c>
    </row>
    <row r="47" spans="1:23" s="21" customFormat="1" x14ac:dyDescent="0.25">
      <c r="A47" s="4">
        <v>45</v>
      </c>
      <c r="B47" s="5" t="s">
        <v>76</v>
      </c>
      <c r="C47" s="6" t="s">
        <v>80</v>
      </c>
      <c r="D47" s="15">
        <v>0</v>
      </c>
      <c r="E47" s="15">
        <v>2</v>
      </c>
      <c r="F47" s="5">
        <v>2</v>
      </c>
      <c r="G47" s="16">
        <f t="shared" si="8"/>
        <v>0</v>
      </c>
      <c r="H47" s="19">
        <v>3.7</v>
      </c>
      <c r="I47" s="18">
        <f t="shared" si="7"/>
        <v>7.4</v>
      </c>
      <c r="J47" s="148"/>
      <c r="K47" s="10">
        <f t="shared" si="1"/>
        <v>0</v>
      </c>
      <c r="L47" s="5"/>
      <c r="M47" s="5"/>
      <c r="N47" s="5">
        <f t="shared" si="2"/>
        <v>0</v>
      </c>
      <c r="O47" s="42">
        <v>1.7</v>
      </c>
      <c r="P47" s="18">
        <f t="shared" si="3"/>
        <v>0</v>
      </c>
      <c r="Q47" s="148"/>
      <c r="R47" s="10">
        <v>0</v>
      </c>
      <c r="S47" s="5"/>
      <c r="T47" s="5"/>
      <c r="U47" s="5">
        <f t="shared" si="4"/>
        <v>0</v>
      </c>
      <c r="V47" s="42">
        <v>1.7</v>
      </c>
      <c r="W47" s="18">
        <f t="shared" si="5"/>
        <v>0</v>
      </c>
    </row>
    <row r="48" spans="1:23" s="21" customFormat="1" x14ac:dyDescent="0.25">
      <c r="A48" s="4">
        <v>46</v>
      </c>
      <c r="B48" s="5" t="s">
        <v>77</v>
      </c>
      <c r="C48" s="6" t="s">
        <v>80</v>
      </c>
      <c r="D48" s="15">
        <v>0</v>
      </c>
      <c r="E48" s="15">
        <v>3</v>
      </c>
      <c r="F48" s="5">
        <v>3</v>
      </c>
      <c r="G48" s="16">
        <f t="shared" si="8"/>
        <v>0</v>
      </c>
      <c r="H48" s="19">
        <v>3.7</v>
      </c>
      <c r="I48" s="18">
        <f t="shared" si="7"/>
        <v>11.100000000000001</v>
      </c>
      <c r="J48" s="148"/>
      <c r="K48" s="10">
        <f t="shared" si="1"/>
        <v>0</v>
      </c>
      <c r="L48" s="5"/>
      <c r="M48" s="5"/>
      <c r="N48" s="5">
        <f t="shared" si="2"/>
        <v>0</v>
      </c>
      <c r="O48" s="42">
        <v>2.7</v>
      </c>
      <c r="P48" s="18">
        <f t="shared" si="3"/>
        <v>0</v>
      </c>
      <c r="Q48" s="148"/>
      <c r="R48" s="10">
        <v>0</v>
      </c>
      <c r="S48" s="5"/>
      <c r="T48" s="5"/>
      <c r="U48" s="5">
        <f t="shared" si="4"/>
        <v>0</v>
      </c>
      <c r="V48" s="42">
        <v>2.7</v>
      </c>
      <c r="W48" s="18">
        <f t="shared" si="5"/>
        <v>0</v>
      </c>
    </row>
    <row r="49" spans="1:23" s="21" customFormat="1" x14ac:dyDescent="0.25">
      <c r="A49" s="4">
        <v>47</v>
      </c>
      <c r="B49" s="5" t="s">
        <v>78</v>
      </c>
      <c r="C49" s="6" t="s">
        <v>80</v>
      </c>
      <c r="D49" s="15">
        <v>0</v>
      </c>
      <c r="E49" s="15">
        <v>3</v>
      </c>
      <c r="F49" s="5">
        <v>3</v>
      </c>
      <c r="G49" s="16">
        <f t="shared" si="8"/>
        <v>0</v>
      </c>
      <c r="H49" s="19">
        <v>3.7</v>
      </c>
      <c r="I49" s="18">
        <f t="shared" si="7"/>
        <v>11.100000000000001</v>
      </c>
      <c r="J49" s="148"/>
      <c r="K49" s="10">
        <f t="shared" si="1"/>
        <v>0</v>
      </c>
      <c r="L49" s="5"/>
      <c r="M49" s="5"/>
      <c r="N49" s="5">
        <f t="shared" si="2"/>
        <v>0</v>
      </c>
      <c r="O49" s="42">
        <v>3.7</v>
      </c>
      <c r="P49" s="18">
        <f t="shared" si="3"/>
        <v>0</v>
      </c>
      <c r="Q49" s="148"/>
      <c r="R49" s="10">
        <v>0</v>
      </c>
      <c r="S49" s="5"/>
      <c r="T49" s="5"/>
      <c r="U49" s="5">
        <f t="shared" si="4"/>
        <v>0</v>
      </c>
      <c r="V49" s="42">
        <v>3.7</v>
      </c>
      <c r="W49" s="18">
        <f t="shared" si="5"/>
        <v>0</v>
      </c>
    </row>
    <row r="50" spans="1:23" s="21" customFormat="1" x14ac:dyDescent="0.25">
      <c r="A50" s="4">
        <v>48</v>
      </c>
      <c r="B50" s="47" t="s">
        <v>79</v>
      </c>
      <c r="C50" s="6" t="s">
        <v>80</v>
      </c>
      <c r="D50" s="15">
        <v>0</v>
      </c>
      <c r="E50" s="15">
        <v>1</v>
      </c>
      <c r="F50" s="5"/>
      <c r="G50" s="16">
        <f t="shared" si="8"/>
        <v>1</v>
      </c>
      <c r="H50" s="19">
        <v>3.7</v>
      </c>
      <c r="I50" s="18">
        <f t="shared" si="7"/>
        <v>0</v>
      </c>
      <c r="J50" s="148"/>
      <c r="K50" s="4">
        <f t="shared" si="1"/>
        <v>1</v>
      </c>
      <c r="L50" s="5"/>
      <c r="M50" s="5"/>
      <c r="N50" s="5">
        <f t="shared" si="2"/>
        <v>1</v>
      </c>
      <c r="O50" s="19">
        <v>4.7</v>
      </c>
      <c r="P50" s="18">
        <f t="shared" si="3"/>
        <v>0</v>
      </c>
      <c r="Q50" s="148"/>
      <c r="R50" s="4">
        <v>1</v>
      </c>
      <c r="S50" s="5"/>
      <c r="T50" s="5"/>
      <c r="U50" s="5">
        <f t="shared" si="4"/>
        <v>1</v>
      </c>
      <c r="V50" s="19">
        <v>4.7</v>
      </c>
      <c r="W50" s="18">
        <f t="shared" si="5"/>
        <v>0</v>
      </c>
    </row>
    <row r="51" spans="1:23" s="21" customFormat="1" x14ac:dyDescent="0.25">
      <c r="A51" s="4">
        <v>49</v>
      </c>
      <c r="B51" s="8" t="s">
        <v>81</v>
      </c>
      <c r="C51" s="8" t="s">
        <v>82</v>
      </c>
      <c r="D51" s="15">
        <v>0</v>
      </c>
      <c r="E51" s="15">
        <v>1</v>
      </c>
      <c r="F51" s="5"/>
      <c r="G51" s="16">
        <f t="shared" ref="G51:G73" si="9">D51+E51-F51</f>
        <v>1</v>
      </c>
      <c r="H51" s="19">
        <v>5</v>
      </c>
      <c r="I51" s="18">
        <f t="shared" si="7"/>
        <v>0</v>
      </c>
      <c r="J51" s="148"/>
      <c r="K51" s="4">
        <f t="shared" ref="K51:K95" si="10">G51</f>
        <v>1</v>
      </c>
      <c r="L51" s="5"/>
      <c r="M51" s="5"/>
      <c r="N51" s="5">
        <f t="shared" si="2"/>
        <v>1</v>
      </c>
      <c r="O51" s="19">
        <v>5</v>
      </c>
      <c r="P51" s="18">
        <f t="shared" si="3"/>
        <v>0</v>
      </c>
      <c r="Q51" s="148"/>
      <c r="R51" s="4">
        <v>1</v>
      </c>
      <c r="S51" s="5"/>
      <c r="T51" s="5"/>
      <c r="U51" s="5">
        <f t="shared" si="4"/>
        <v>1</v>
      </c>
      <c r="V51" s="19">
        <v>5</v>
      </c>
      <c r="W51" s="18">
        <f t="shared" si="5"/>
        <v>0</v>
      </c>
    </row>
    <row r="52" spans="1:23" s="21" customFormat="1" x14ac:dyDescent="0.25">
      <c r="A52" s="4">
        <v>50</v>
      </c>
      <c r="B52" s="8" t="s">
        <v>83</v>
      </c>
      <c r="C52" s="8" t="s">
        <v>82</v>
      </c>
      <c r="D52" s="15">
        <v>0</v>
      </c>
      <c r="E52" s="15">
        <v>1</v>
      </c>
      <c r="F52" s="5"/>
      <c r="G52" s="16">
        <f t="shared" si="9"/>
        <v>1</v>
      </c>
      <c r="H52" s="19">
        <v>21</v>
      </c>
      <c r="I52" s="18">
        <f t="shared" si="7"/>
        <v>0</v>
      </c>
      <c r="J52" s="148"/>
      <c r="K52" s="4">
        <f t="shared" si="10"/>
        <v>1</v>
      </c>
      <c r="L52" s="5"/>
      <c r="M52" s="5"/>
      <c r="N52" s="5">
        <f t="shared" si="2"/>
        <v>1</v>
      </c>
      <c r="O52" s="19">
        <v>21</v>
      </c>
      <c r="P52" s="18">
        <f t="shared" si="3"/>
        <v>0</v>
      </c>
      <c r="Q52" s="148"/>
      <c r="R52" s="4">
        <v>1</v>
      </c>
      <c r="S52" s="5"/>
      <c r="T52" s="5"/>
      <c r="U52" s="5">
        <f t="shared" si="4"/>
        <v>1</v>
      </c>
      <c r="V52" s="19">
        <v>21</v>
      </c>
      <c r="W52" s="18">
        <f t="shared" si="5"/>
        <v>0</v>
      </c>
    </row>
    <row r="53" spans="1:23" s="21" customFormat="1" x14ac:dyDescent="0.25">
      <c r="A53" s="4">
        <v>51</v>
      </c>
      <c r="B53" s="8" t="s">
        <v>89</v>
      </c>
      <c r="C53" s="8" t="s">
        <v>84</v>
      </c>
      <c r="D53" s="15">
        <v>0</v>
      </c>
      <c r="E53" s="15">
        <v>1</v>
      </c>
      <c r="F53" s="5"/>
      <c r="G53" s="16">
        <f t="shared" si="9"/>
        <v>1</v>
      </c>
      <c r="H53" s="19">
        <v>11</v>
      </c>
      <c r="I53" s="18">
        <f t="shared" si="7"/>
        <v>0</v>
      </c>
      <c r="J53" s="148"/>
      <c r="K53" s="10">
        <f t="shared" si="10"/>
        <v>1</v>
      </c>
      <c r="L53" s="14">
        <v>1</v>
      </c>
      <c r="M53" s="14"/>
      <c r="N53" s="5">
        <f t="shared" si="2"/>
        <v>2</v>
      </c>
      <c r="O53" s="42">
        <v>11</v>
      </c>
      <c r="P53" s="18">
        <f t="shared" si="3"/>
        <v>0</v>
      </c>
      <c r="Q53" s="148"/>
      <c r="R53" s="10">
        <v>2</v>
      </c>
      <c r="S53" s="14"/>
      <c r="T53" s="14"/>
      <c r="U53" s="5">
        <f t="shared" si="4"/>
        <v>2</v>
      </c>
      <c r="V53" s="42">
        <v>11</v>
      </c>
      <c r="W53" s="18">
        <f t="shared" si="5"/>
        <v>0</v>
      </c>
    </row>
    <row r="54" spans="1:23" s="21" customFormat="1" x14ac:dyDescent="0.25">
      <c r="A54" s="4">
        <v>52</v>
      </c>
      <c r="B54" s="8" t="s">
        <v>85</v>
      </c>
      <c r="C54" s="8" t="s">
        <v>18</v>
      </c>
      <c r="D54" s="15">
        <v>0</v>
      </c>
      <c r="E54" s="15"/>
      <c r="F54" s="15"/>
      <c r="G54" s="16">
        <f t="shared" si="9"/>
        <v>0</v>
      </c>
      <c r="H54" s="19">
        <v>4</v>
      </c>
      <c r="I54" s="18">
        <f t="shared" si="7"/>
        <v>0</v>
      </c>
      <c r="J54" s="148"/>
      <c r="K54" s="4">
        <f t="shared" si="10"/>
        <v>0</v>
      </c>
      <c r="L54" s="5"/>
      <c r="M54" s="5"/>
      <c r="N54" s="5">
        <f t="shared" si="2"/>
        <v>0</v>
      </c>
      <c r="O54" s="42">
        <v>4</v>
      </c>
      <c r="P54" s="18">
        <f t="shared" si="3"/>
        <v>0</v>
      </c>
      <c r="Q54" s="148"/>
      <c r="R54" s="4">
        <v>0</v>
      </c>
      <c r="S54" s="5"/>
      <c r="T54" s="5"/>
      <c r="U54" s="5">
        <f t="shared" si="4"/>
        <v>0</v>
      </c>
      <c r="V54" s="42">
        <v>4</v>
      </c>
      <c r="W54" s="18">
        <f t="shared" si="5"/>
        <v>0</v>
      </c>
    </row>
    <row r="55" spans="1:23" s="21" customFormat="1" x14ac:dyDescent="0.25">
      <c r="A55" s="4">
        <v>53</v>
      </c>
      <c r="B55" s="37" t="s">
        <v>86</v>
      </c>
      <c r="C55" s="37" t="s">
        <v>18</v>
      </c>
      <c r="D55" s="15">
        <v>0</v>
      </c>
      <c r="E55" s="15"/>
      <c r="F55" s="15"/>
      <c r="G55" s="16">
        <f t="shared" si="9"/>
        <v>0</v>
      </c>
      <c r="H55" s="19">
        <v>0.75</v>
      </c>
      <c r="I55" s="18">
        <f t="shared" si="7"/>
        <v>0</v>
      </c>
      <c r="J55" s="148"/>
      <c r="K55" s="4">
        <f t="shared" si="10"/>
        <v>0</v>
      </c>
      <c r="L55" s="5"/>
      <c r="M55" s="5"/>
      <c r="N55" s="5">
        <f t="shared" si="2"/>
        <v>0</v>
      </c>
      <c r="O55" s="19">
        <v>0.75</v>
      </c>
      <c r="P55" s="18">
        <f t="shared" si="3"/>
        <v>0</v>
      </c>
      <c r="Q55" s="148"/>
      <c r="R55" s="4">
        <v>0</v>
      </c>
      <c r="S55" s="5"/>
      <c r="T55" s="5"/>
      <c r="U55" s="5">
        <f t="shared" si="4"/>
        <v>0</v>
      </c>
      <c r="V55" s="19">
        <v>0.75</v>
      </c>
      <c r="W55" s="18">
        <f t="shared" si="5"/>
        <v>0</v>
      </c>
    </row>
    <row r="56" spans="1:23" s="21" customFormat="1" x14ac:dyDescent="0.25">
      <c r="A56" s="4">
        <v>54</v>
      </c>
      <c r="B56" s="8" t="s">
        <v>87</v>
      </c>
      <c r="C56" s="8" t="s">
        <v>88</v>
      </c>
      <c r="D56" s="40">
        <v>0</v>
      </c>
      <c r="E56" s="40"/>
      <c r="F56" s="14"/>
      <c r="G56" s="41">
        <f t="shared" si="9"/>
        <v>0</v>
      </c>
      <c r="H56" s="42">
        <v>0.5</v>
      </c>
      <c r="I56" s="18">
        <f t="shared" si="7"/>
        <v>0</v>
      </c>
      <c r="J56" s="26"/>
      <c r="K56" s="4">
        <f t="shared" si="10"/>
        <v>0</v>
      </c>
      <c r="L56" s="5">
        <v>21</v>
      </c>
      <c r="M56" s="5"/>
      <c r="N56" s="5">
        <f t="shared" si="2"/>
        <v>21</v>
      </c>
      <c r="O56" s="19">
        <v>0.5</v>
      </c>
      <c r="P56" s="18">
        <f t="shared" si="3"/>
        <v>0</v>
      </c>
      <c r="Q56" s="26"/>
      <c r="R56" s="4">
        <v>21</v>
      </c>
      <c r="S56" s="5"/>
      <c r="T56" s="5"/>
      <c r="U56" s="5">
        <f t="shared" si="4"/>
        <v>21</v>
      </c>
      <c r="V56" s="19">
        <v>0.5</v>
      </c>
      <c r="W56" s="18">
        <f t="shared" si="5"/>
        <v>0</v>
      </c>
    </row>
    <row r="57" spans="1:23" s="21" customFormat="1" x14ac:dyDescent="0.25">
      <c r="A57" s="4">
        <v>55</v>
      </c>
      <c r="B57" s="8" t="s">
        <v>76</v>
      </c>
      <c r="C57" s="58" t="s">
        <v>11</v>
      </c>
      <c r="D57" s="15">
        <v>0</v>
      </c>
      <c r="E57" s="15"/>
      <c r="F57" s="5"/>
      <c r="G57" s="16">
        <f>D57+E57-F57</f>
        <v>0</v>
      </c>
      <c r="H57" s="19">
        <v>4.4000000000000004</v>
      </c>
      <c r="I57" s="18">
        <f t="shared" si="7"/>
        <v>0</v>
      </c>
      <c r="J57" s="26"/>
      <c r="K57" s="4">
        <f t="shared" si="10"/>
        <v>0</v>
      </c>
      <c r="L57" s="5"/>
      <c r="M57" s="5"/>
      <c r="N57" s="5">
        <f t="shared" si="2"/>
        <v>0</v>
      </c>
      <c r="O57" s="19">
        <v>4.4000000000000004</v>
      </c>
      <c r="P57" s="18">
        <f t="shared" si="3"/>
        <v>0</v>
      </c>
      <c r="Q57" s="26"/>
      <c r="R57" s="4">
        <v>0</v>
      </c>
      <c r="S57" s="5"/>
      <c r="T57" s="5"/>
      <c r="U57" s="5">
        <f t="shared" si="4"/>
        <v>0</v>
      </c>
      <c r="V57" s="19">
        <v>4.4000000000000004</v>
      </c>
      <c r="W57" s="18">
        <f t="shared" si="5"/>
        <v>0</v>
      </c>
    </row>
    <row r="58" spans="1:23" s="21" customFormat="1" x14ac:dyDescent="0.25">
      <c r="A58" s="4">
        <v>56</v>
      </c>
      <c r="B58" s="8" t="s">
        <v>77</v>
      </c>
      <c r="C58" s="58" t="s">
        <v>11</v>
      </c>
      <c r="D58" s="15">
        <v>0</v>
      </c>
      <c r="E58" s="15"/>
      <c r="F58" s="5"/>
      <c r="G58" s="16">
        <f t="shared" si="9"/>
        <v>0</v>
      </c>
      <c r="H58" s="19">
        <v>4.4000000000000004</v>
      </c>
      <c r="I58" s="18">
        <f t="shared" si="7"/>
        <v>0</v>
      </c>
      <c r="J58" s="26"/>
      <c r="K58" s="4">
        <f t="shared" si="10"/>
        <v>0</v>
      </c>
      <c r="L58" s="5"/>
      <c r="M58" s="5"/>
      <c r="N58" s="5">
        <f t="shared" si="2"/>
        <v>0</v>
      </c>
      <c r="O58" s="19">
        <v>4.4000000000000004</v>
      </c>
      <c r="P58" s="18">
        <f t="shared" si="3"/>
        <v>0</v>
      </c>
      <c r="Q58" s="26"/>
      <c r="R58" s="4">
        <v>0</v>
      </c>
      <c r="S58" s="5"/>
      <c r="T58" s="5"/>
      <c r="U58" s="5">
        <f t="shared" si="4"/>
        <v>0</v>
      </c>
      <c r="V58" s="19">
        <v>4.4000000000000004</v>
      </c>
      <c r="W58" s="18">
        <f t="shared" si="5"/>
        <v>0</v>
      </c>
    </row>
    <row r="59" spans="1:23" s="21" customFormat="1" x14ac:dyDescent="0.25">
      <c r="A59" s="4">
        <v>57</v>
      </c>
      <c r="B59" s="48" t="s">
        <v>79</v>
      </c>
      <c r="C59" s="58" t="s">
        <v>11</v>
      </c>
      <c r="D59" s="15">
        <v>0</v>
      </c>
      <c r="E59" s="15"/>
      <c r="F59" s="5"/>
      <c r="G59" s="16">
        <f t="shared" si="9"/>
        <v>0</v>
      </c>
      <c r="H59" s="19">
        <v>4.4000000000000004</v>
      </c>
      <c r="I59" s="18">
        <f t="shared" si="7"/>
        <v>0</v>
      </c>
      <c r="J59" s="26"/>
      <c r="K59" s="4">
        <f t="shared" si="10"/>
        <v>0</v>
      </c>
      <c r="L59" s="5"/>
      <c r="M59" s="5"/>
      <c r="N59" s="5">
        <f t="shared" si="2"/>
        <v>0</v>
      </c>
      <c r="O59" s="19">
        <v>4.4000000000000004</v>
      </c>
      <c r="P59" s="18">
        <f t="shared" si="3"/>
        <v>0</v>
      </c>
      <c r="Q59" s="26"/>
      <c r="R59" s="4">
        <v>0</v>
      </c>
      <c r="S59" s="5"/>
      <c r="T59" s="5"/>
      <c r="U59" s="5">
        <f t="shared" si="4"/>
        <v>0</v>
      </c>
      <c r="V59" s="19">
        <v>4.4000000000000004</v>
      </c>
      <c r="W59" s="18">
        <f t="shared" si="5"/>
        <v>0</v>
      </c>
    </row>
    <row r="60" spans="1:23" s="21" customFormat="1" x14ac:dyDescent="0.25">
      <c r="A60" s="4">
        <v>58</v>
      </c>
      <c r="B60" s="15" t="s">
        <v>91</v>
      </c>
      <c r="C60" s="9" t="s">
        <v>11</v>
      </c>
      <c r="D60" s="15">
        <v>0</v>
      </c>
      <c r="E60" s="15"/>
      <c r="F60" s="5"/>
      <c r="G60" s="16">
        <f t="shared" si="9"/>
        <v>0</v>
      </c>
      <c r="H60" s="19">
        <v>2</v>
      </c>
      <c r="I60" s="18">
        <f t="shared" si="7"/>
        <v>0</v>
      </c>
      <c r="J60" s="26"/>
      <c r="K60" s="4">
        <f t="shared" si="10"/>
        <v>0</v>
      </c>
      <c r="L60" s="5">
        <v>6</v>
      </c>
      <c r="M60" s="5"/>
      <c r="N60" s="5">
        <f t="shared" si="2"/>
        <v>6</v>
      </c>
      <c r="O60" s="19">
        <v>2</v>
      </c>
      <c r="P60" s="18">
        <f t="shared" si="3"/>
        <v>0</v>
      </c>
      <c r="Q60" s="26"/>
      <c r="R60" s="4">
        <v>6</v>
      </c>
      <c r="S60" s="5"/>
      <c r="T60" s="5"/>
      <c r="U60" s="5">
        <f t="shared" si="4"/>
        <v>6</v>
      </c>
      <c r="V60" s="19">
        <v>2</v>
      </c>
      <c r="W60" s="18">
        <f t="shared" si="5"/>
        <v>0</v>
      </c>
    </row>
    <row r="61" spans="1:23" s="21" customFormat="1" x14ac:dyDescent="0.25">
      <c r="A61" s="4">
        <v>59</v>
      </c>
      <c r="B61" s="15" t="s">
        <v>92</v>
      </c>
      <c r="C61" s="9" t="s">
        <v>11</v>
      </c>
      <c r="D61" s="15">
        <v>0</v>
      </c>
      <c r="E61" s="15"/>
      <c r="F61" s="5"/>
      <c r="G61" s="16">
        <f t="shared" si="9"/>
        <v>0</v>
      </c>
      <c r="H61" s="19">
        <v>3.5</v>
      </c>
      <c r="I61" s="18">
        <f t="shared" si="7"/>
        <v>0</v>
      </c>
      <c r="J61" s="26"/>
      <c r="K61" s="4">
        <f t="shared" si="10"/>
        <v>0</v>
      </c>
      <c r="L61" s="5">
        <v>2</v>
      </c>
      <c r="M61" s="5"/>
      <c r="N61" s="5">
        <f t="shared" si="2"/>
        <v>2</v>
      </c>
      <c r="O61" s="19">
        <v>3.5</v>
      </c>
      <c r="P61" s="18">
        <f t="shared" si="3"/>
        <v>0</v>
      </c>
      <c r="Q61" s="26"/>
      <c r="R61" s="4">
        <v>2</v>
      </c>
      <c r="S61" s="5"/>
      <c r="T61" s="5"/>
      <c r="U61" s="5">
        <f t="shared" si="4"/>
        <v>2</v>
      </c>
      <c r="V61" s="19">
        <v>3.5</v>
      </c>
      <c r="W61" s="18">
        <f t="shared" si="5"/>
        <v>0</v>
      </c>
    </row>
    <row r="62" spans="1:23" s="21" customFormat="1" x14ac:dyDescent="0.25">
      <c r="A62" s="4">
        <v>60</v>
      </c>
      <c r="B62" s="15" t="s">
        <v>93</v>
      </c>
      <c r="C62" s="9" t="s">
        <v>94</v>
      </c>
      <c r="D62" s="15">
        <v>0</v>
      </c>
      <c r="E62" s="15"/>
      <c r="F62" s="5"/>
      <c r="G62" s="16">
        <f t="shared" si="9"/>
        <v>0</v>
      </c>
      <c r="H62" s="19">
        <v>6.5</v>
      </c>
      <c r="I62" s="18">
        <f t="shared" si="7"/>
        <v>0</v>
      </c>
      <c r="J62" s="26"/>
      <c r="K62" s="4">
        <f t="shared" si="10"/>
        <v>0</v>
      </c>
      <c r="L62" s="5">
        <v>2</v>
      </c>
      <c r="M62" s="5"/>
      <c r="N62" s="5">
        <f t="shared" si="2"/>
        <v>2</v>
      </c>
      <c r="O62" s="19">
        <v>6.5</v>
      </c>
      <c r="P62" s="18">
        <f t="shared" si="3"/>
        <v>0</v>
      </c>
      <c r="Q62" s="26"/>
      <c r="R62" s="4">
        <v>2</v>
      </c>
      <c r="S62" s="5"/>
      <c r="T62" s="5"/>
      <c r="U62" s="5">
        <f t="shared" si="4"/>
        <v>2</v>
      </c>
      <c r="V62" s="19">
        <v>6.5</v>
      </c>
      <c r="W62" s="18">
        <f t="shared" si="5"/>
        <v>0</v>
      </c>
    </row>
    <row r="63" spans="1:23" s="21" customFormat="1" x14ac:dyDescent="0.25">
      <c r="A63" s="4">
        <v>61</v>
      </c>
      <c r="B63" s="15" t="s">
        <v>95</v>
      </c>
      <c r="C63" s="9" t="s">
        <v>96</v>
      </c>
      <c r="D63" s="15">
        <v>0</v>
      </c>
      <c r="E63" s="15"/>
      <c r="F63" s="5"/>
      <c r="G63" s="16">
        <f t="shared" si="9"/>
        <v>0</v>
      </c>
      <c r="H63" s="19">
        <v>5.5</v>
      </c>
      <c r="I63" s="18">
        <f t="shared" si="7"/>
        <v>0</v>
      </c>
      <c r="J63" s="26"/>
      <c r="K63" s="4">
        <f t="shared" si="10"/>
        <v>0</v>
      </c>
      <c r="L63" s="5">
        <v>2</v>
      </c>
      <c r="M63" s="5"/>
      <c r="N63" s="5">
        <f t="shared" si="2"/>
        <v>2</v>
      </c>
      <c r="O63" s="19">
        <v>5.5</v>
      </c>
      <c r="P63" s="18">
        <f t="shared" si="3"/>
        <v>0</v>
      </c>
      <c r="Q63" s="26"/>
      <c r="R63" s="4">
        <v>2</v>
      </c>
      <c r="S63" s="5"/>
      <c r="T63" s="5"/>
      <c r="U63" s="5">
        <f t="shared" si="4"/>
        <v>2</v>
      </c>
      <c r="V63" s="19">
        <v>5.5</v>
      </c>
      <c r="W63" s="18">
        <f t="shared" si="5"/>
        <v>0</v>
      </c>
    </row>
    <row r="64" spans="1:23" s="21" customFormat="1" x14ac:dyDescent="0.25">
      <c r="A64" s="4">
        <v>62</v>
      </c>
      <c r="B64" s="15" t="s">
        <v>97</v>
      </c>
      <c r="C64" s="9" t="s">
        <v>110</v>
      </c>
      <c r="D64" s="15">
        <v>0</v>
      </c>
      <c r="E64" s="15"/>
      <c r="F64" s="5"/>
      <c r="G64" s="16">
        <f t="shared" si="9"/>
        <v>0</v>
      </c>
      <c r="H64" s="19">
        <v>15</v>
      </c>
      <c r="I64" s="18">
        <f t="shared" si="7"/>
        <v>0</v>
      </c>
      <c r="J64" s="26"/>
      <c r="K64" s="4">
        <f t="shared" si="10"/>
        <v>0</v>
      </c>
      <c r="L64" s="5">
        <v>1</v>
      </c>
      <c r="M64" s="5"/>
      <c r="N64" s="5">
        <f t="shared" si="2"/>
        <v>1</v>
      </c>
      <c r="O64" s="19">
        <v>15</v>
      </c>
      <c r="P64" s="18">
        <f t="shared" si="3"/>
        <v>0</v>
      </c>
      <c r="Q64" s="26"/>
      <c r="R64" s="4">
        <v>1</v>
      </c>
      <c r="S64" s="5"/>
      <c r="T64" s="5"/>
      <c r="U64" s="5">
        <f t="shared" si="4"/>
        <v>1</v>
      </c>
      <c r="V64" s="19">
        <v>15</v>
      </c>
      <c r="W64" s="18">
        <f t="shared" si="5"/>
        <v>0</v>
      </c>
    </row>
    <row r="65" spans="1:23" s="21" customFormat="1" x14ac:dyDescent="0.25">
      <c r="A65" s="4">
        <v>63</v>
      </c>
      <c r="B65" s="15" t="s">
        <v>98</v>
      </c>
      <c r="C65" s="48" t="s">
        <v>19</v>
      </c>
      <c r="D65" s="15">
        <v>0</v>
      </c>
      <c r="E65" s="15"/>
      <c r="F65" s="5"/>
      <c r="G65" s="16">
        <f t="shared" si="9"/>
        <v>0</v>
      </c>
      <c r="H65" s="19">
        <v>26</v>
      </c>
      <c r="I65" s="18">
        <f t="shared" si="7"/>
        <v>0</v>
      </c>
      <c r="J65" s="26"/>
      <c r="K65" s="4">
        <f t="shared" si="10"/>
        <v>0</v>
      </c>
      <c r="L65" s="5">
        <v>1</v>
      </c>
      <c r="M65" s="5"/>
      <c r="N65" s="5">
        <f t="shared" si="2"/>
        <v>1</v>
      </c>
      <c r="O65" s="19">
        <v>26</v>
      </c>
      <c r="P65" s="18">
        <f t="shared" si="3"/>
        <v>0</v>
      </c>
      <c r="Q65" s="26"/>
      <c r="R65" s="4">
        <v>1</v>
      </c>
      <c r="S65" s="5"/>
      <c r="T65" s="5"/>
      <c r="U65" s="5">
        <f t="shared" si="4"/>
        <v>1</v>
      </c>
      <c r="V65" s="19">
        <v>26</v>
      </c>
      <c r="W65" s="18">
        <f t="shared" si="5"/>
        <v>0</v>
      </c>
    </row>
    <row r="66" spans="1:23" s="21" customFormat="1" x14ac:dyDescent="0.25">
      <c r="A66" s="4">
        <v>64</v>
      </c>
      <c r="B66" s="15" t="s">
        <v>99</v>
      </c>
      <c r="C66" s="9" t="s">
        <v>100</v>
      </c>
      <c r="D66" s="15">
        <v>0</v>
      </c>
      <c r="E66" s="15"/>
      <c r="F66" s="5"/>
      <c r="G66" s="16">
        <f t="shared" si="9"/>
        <v>0</v>
      </c>
      <c r="H66" s="19">
        <v>2</v>
      </c>
      <c r="I66" s="18">
        <f t="shared" si="7"/>
        <v>0</v>
      </c>
      <c r="J66" s="26"/>
      <c r="K66" s="4">
        <f t="shared" si="10"/>
        <v>0</v>
      </c>
      <c r="L66" s="5">
        <v>10</v>
      </c>
      <c r="M66" s="5"/>
      <c r="N66" s="5">
        <f t="shared" si="2"/>
        <v>10</v>
      </c>
      <c r="O66" s="19">
        <v>2</v>
      </c>
      <c r="P66" s="18">
        <f t="shared" si="3"/>
        <v>0</v>
      </c>
      <c r="Q66" s="26"/>
      <c r="R66" s="4">
        <v>10</v>
      </c>
      <c r="S66" s="5"/>
      <c r="T66" s="5"/>
      <c r="U66" s="5">
        <f t="shared" si="4"/>
        <v>10</v>
      </c>
      <c r="V66" s="19">
        <v>2</v>
      </c>
      <c r="W66" s="18">
        <f t="shared" si="5"/>
        <v>0</v>
      </c>
    </row>
    <row r="67" spans="1:23" s="21" customFormat="1" x14ac:dyDescent="0.25">
      <c r="A67" s="4">
        <v>65</v>
      </c>
      <c r="B67" s="15" t="s">
        <v>101</v>
      </c>
      <c r="C67" s="9" t="s">
        <v>102</v>
      </c>
      <c r="D67" s="15">
        <v>0</v>
      </c>
      <c r="E67" s="15"/>
      <c r="F67" s="5"/>
      <c r="G67" s="16">
        <f t="shared" si="9"/>
        <v>0</v>
      </c>
      <c r="H67" s="19">
        <v>10</v>
      </c>
      <c r="I67" s="18">
        <f t="shared" si="7"/>
        <v>0</v>
      </c>
      <c r="J67" s="26"/>
      <c r="K67" s="4">
        <f t="shared" si="10"/>
        <v>0</v>
      </c>
      <c r="L67" s="5">
        <v>1</v>
      </c>
      <c r="M67" s="5"/>
      <c r="N67" s="5">
        <f t="shared" si="2"/>
        <v>1</v>
      </c>
      <c r="O67" s="19">
        <v>10</v>
      </c>
      <c r="P67" s="18">
        <f t="shared" si="3"/>
        <v>0</v>
      </c>
      <c r="Q67" s="26"/>
      <c r="R67" s="4">
        <v>1</v>
      </c>
      <c r="S67" s="5"/>
      <c r="T67" s="5"/>
      <c r="U67" s="5">
        <f t="shared" si="4"/>
        <v>1</v>
      </c>
      <c r="V67" s="19">
        <v>10</v>
      </c>
      <c r="W67" s="18">
        <f t="shared" si="5"/>
        <v>0</v>
      </c>
    </row>
    <row r="68" spans="1:23" s="21" customFormat="1" x14ac:dyDescent="0.25">
      <c r="A68" s="4">
        <v>66</v>
      </c>
      <c r="B68" s="15" t="s">
        <v>101</v>
      </c>
      <c r="C68" s="9" t="s">
        <v>103</v>
      </c>
      <c r="D68" s="15">
        <v>0</v>
      </c>
      <c r="E68" s="15"/>
      <c r="F68" s="5"/>
      <c r="G68" s="16">
        <f t="shared" si="9"/>
        <v>0</v>
      </c>
      <c r="H68" s="19">
        <v>29</v>
      </c>
      <c r="I68" s="18">
        <f t="shared" si="7"/>
        <v>0</v>
      </c>
      <c r="J68" s="26"/>
      <c r="K68" s="4">
        <f t="shared" si="10"/>
        <v>0</v>
      </c>
      <c r="L68" s="5">
        <v>1</v>
      </c>
      <c r="M68" s="5"/>
      <c r="N68" s="5">
        <f t="shared" ref="N68:N73" si="11">L68+K68-M68</f>
        <v>1</v>
      </c>
      <c r="O68" s="19">
        <v>29</v>
      </c>
      <c r="P68" s="18">
        <f t="shared" ref="P68:P95" si="12">M68*O68</f>
        <v>0</v>
      </c>
      <c r="Q68" s="26"/>
      <c r="R68" s="4">
        <v>1</v>
      </c>
      <c r="S68" s="5"/>
      <c r="T68" s="5"/>
      <c r="U68" s="5">
        <f t="shared" ref="U68:U95" si="13">S68+R68-T68</f>
        <v>1</v>
      </c>
      <c r="V68" s="19">
        <v>29</v>
      </c>
      <c r="W68" s="18">
        <f t="shared" ref="W68:W95" si="14">T68*V68</f>
        <v>0</v>
      </c>
    </row>
    <row r="69" spans="1:23" s="21" customFormat="1" x14ac:dyDescent="0.25">
      <c r="A69" s="4">
        <v>67</v>
      </c>
      <c r="B69" s="15" t="s">
        <v>104</v>
      </c>
      <c r="C69" s="9" t="s">
        <v>102</v>
      </c>
      <c r="D69" s="15">
        <v>0</v>
      </c>
      <c r="E69" s="15"/>
      <c r="F69" s="5"/>
      <c r="G69" s="16">
        <f t="shared" si="9"/>
        <v>0</v>
      </c>
      <c r="H69" s="19">
        <v>12</v>
      </c>
      <c r="I69" s="18">
        <f t="shared" si="7"/>
        <v>0</v>
      </c>
      <c r="J69" s="26"/>
      <c r="K69" s="4">
        <f t="shared" si="10"/>
        <v>0</v>
      </c>
      <c r="L69" s="5">
        <v>3</v>
      </c>
      <c r="M69" s="5"/>
      <c r="N69" s="5">
        <f t="shared" si="11"/>
        <v>3</v>
      </c>
      <c r="O69" s="19">
        <v>12</v>
      </c>
      <c r="P69" s="18">
        <f t="shared" si="12"/>
        <v>0</v>
      </c>
      <c r="Q69" s="26"/>
      <c r="R69" s="4">
        <v>3</v>
      </c>
      <c r="S69" s="5"/>
      <c r="T69" s="5"/>
      <c r="U69" s="5">
        <f t="shared" si="13"/>
        <v>3</v>
      </c>
      <c r="V69" s="19">
        <v>12</v>
      </c>
      <c r="W69" s="18">
        <f t="shared" si="14"/>
        <v>0</v>
      </c>
    </row>
    <row r="70" spans="1:23" s="21" customFormat="1" x14ac:dyDescent="0.25">
      <c r="A70" s="4">
        <v>68</v>
      </c>
      <c r="B70" s="15" t="s">
        <v>105</v>
      </c>
      <c r="C70" s="9" t="s">
        <v>102</v>
      </c>
      <c r="D70" s="15">
        <v>0</v>
      </c>
      <c r="E70" s="15"/>
      <c r="F70" s="5"/>
      <c r="G70" s="16">
        <f t="shared" si="9"/>
        <v>0</v>
      </c>
      <c r="H70" s="19">
        <v>12</v>
      </c>
      <c r="I70" s="18">
        <f t="shared" si="7"/>
        <v>0</v>
      </c>
      <c r="J70" s="26"/>
      <c r="K70" s="4">
        <f t="shared" si="10"/>
        <v>0</v>
      </c>
      <c r="L70" s="5">
        <v>1</v>
      </c>
      <c r="M70" s="5"/>
      <c r="N70" s="5">
        <f t="shared" si="11"/>
        <v>1</v>
      </c>
      <c r="O70" s="19">
        <v>12</v>
      </c>
      <c r="P70" s="18">
        <f t="shared" si="12"/>
        <v>0</v>
      </c>
      <c r="Q70" s="26"/>
      <c r="R70" s="4">
        <v>1</v>
      </c>
      <c r="S70" s="5"/>
      <c r="T70" s="5"/>
      <c r="U70" s="5">
        <f t="shared" si="13"/>
        <v>1</v>
      </c>
      <c r="V70" s="19">
        <v>12</v>
      </c>
      <c r="W70" s="18">
        <f t="shared" si="14"/>
        <v>0</v>
      </c>
    </row>
    <row r="71" spans="1:23" s="21" customFormat="1" x14ac:dyDescent="0.25">
      <c r="A71" s="4">
        <v>69</v>
      </c>
      <c r="B71" s="15" t="s">
        <v>106</v>
      </c>
      <c r="C71" s="9" t="s">
        <v>102</v>
      </c>
      <c r="D71" s="15">
        <v>0</v>
      </c>
      <c r="E71" s="15"/>
      <c r="F71" s="5"/>
      <c r="G71" s="16">
        <f t="shared" si="9"/>
        <v>0</v>
      </c>
      <c r="H71" s="49">
        <v>2</v>
      </c>
      <c r="I71" s="18">
        <f t="shared" si="7"/>
        <v>0</v>
      </c>
      <c r="J71" s="26"/>
      <c r="K71" s="4">
        <f t="shared" si="10"/>
        <v>0</v>
      </c>
      <c r="L71" s="5">
        <v>1</v>
      </c>
      <c r="M71" s="5"/>
      <c r="N71" s="5">
        <f t="shared" si="11"/>
        <v>1</v>
      </c>
      <c r="O71" s="49">
        <v>2</v>
      </c>
      <c r="P71" s="18">
        <f t="shared" si="12"/>
        <v>0</v>
      </c>
      <c r="Q71" s="26"/>
      <c r="R71" s="4">
        <v>1</v>
      </c>
      <c r="S71" s="5"/>
      <c r="T71" s="5"/>
      <c r="U71" s="5">
        <f t="shared" si="13"/>
        <v>1</v>
      </c>
      <c r="V71" s="49">
        <v>2</v>
      </c>
      <c r="W71" s="18">
        <f t="shared" si="14"/>
        <v>0</v>
      </c>
    </row>
    <row r="72" spans="1:23" s="21" customFormat="1" x14ac:dyDescent="0.25">
      <c r="A72" s="4">
        <v>70</v>
      </c>
      <c r="B72" s="15" t="s">
        <v>107</v>
      </c>
      <c r="C72" s="9" t="s">
        <v>108</v>
      </c>
      <c r="D72" s="15">
        <v>0</v>
      </c>
      <c r="E72" s="15"/>
      <c r="F72" s="5"/>
      <c r="G72" s="16">
        <f t="shared" si="9"/>
        <v>0</v>
      </c>
      <c r="H72" s="49">
        <v>1.5</v>
      </c>
      <c r="I72" s="18">
        <f t="shared" si="7"/>
        <v>0</v>
      </c>
      <c r="J72" s="26"/>
      <c r="K72" s="4">
        <f t="shared" si="10"/>
        <v>0</v>
      </c>
      <c r="L72" s="5">
        <v>2</v>
      </c>
      <c r="M72" s="5"/>
      <c r="N72" s="5">
        <f t="shared" si="11"/>
        <v>2</v>
      </c>
      <c r="O72" s="49">
        <v>1.5</v>
      </c>
      <c r="P72" s="18">
        <f t="shared" si="12"/>
        <v>0</v>
      </c>
      <c r="Q72" s="26"/>
      <c r="R72" s="4">
        <v>2</v>
      </c>
      <c r="S72" s="5"/>
      <c r="T72" s="5"/>
      <c r="U72" s="5">
        <f t="shared" si="13"/>
        <v>2</v>
      </c>
      <c r="V72" s="49">
        <v>1.5</v>
      </c>
      <c r="W72" s="18">
        <f t="shared" si="14"/>
        <v>0</v>
      </c>
    </row>
    <row r="73" spans="1:23" s="21" customFormat="1" x14ac:dyDescent="0.25">
      <c r="A73" s="4">
        <v>71</v>
      </c>
      <c r="B73" s="15" t="s">
        <v>109</v>
      </c>
      <c r="C73" s="9" t="s">
        <v>11</v>
      </c>
      <c r="D73" s="40">
        <v>0</v>
      </c>
      <c r="E73" s="40"/>
      <c r="F73" s="14"/>
      <c r="G73" s="41">
        <f t="shared" si="9"/>
        <v>0</v>
      </c>
      <c r="H73" s="67">
        <v>5</v>
      </c>
      <c r="I73" s="18">
        <f t="shared" si="7"/>
        <v>0</v>
      </c>
      <c r="J73" s="26"/>
      <c r="K73" s="10">
        <f t="shared" si="10"/>
        <v>0</v>
      </c>
      <c r="L73" s="14"/>
      <c r="M73" s="14"/>
      <c r="N73" s="14">
        <f t="shared" si="11"/>
        <v>0</v>
      </c>
      <c r="O73" s="67">
        <v>5</v>
      </c>
      <c r="P73" s="18">
        <f t="shared" si="12"/>
        <v>0</v>
      </c>
      <c r="Q73" s="26"/>
      <c r="R73" s="10">
        <v>0</v>
      </c>
      <c r="S73" s="14"/>
      <c r="T73" s="14"/>
      <c r="U73" s="14">
        <f t="shared" si="13"/>
        <v>0</v>
      </c>
      <c r="V73" s="67">
        <v>5</v>
      </c>
      <c r="W73" s="18">
        <f t="shared" si="14"/>
        <v>0</v>
      </c>
    </row>
    <row r="74" spans="1:23" s="21" customFormat="1" x14ac:dyDescent="0.25">
      <c r="A74" s="4">
        <v>72</v>
      </c>
      <c r="B74" s="6" t="s">
        <v>111</v>
      </c>
      <c r="C74" s="6" t="s">
        <v>18</v>
      </c>
      <c r="D74" s="5">
        <v>0</v>
      </c>
      <c r="E74" s="15"/>
      <c r="F74" s="5"/>
      <c r="G74" s="16"/>
      <c r="H74" s="19">
        <v>140</v>
      </c>
      <c r="I74" s="18">
        <f t="shared" si="7"/>
        <v>0</v>
      </c>
      <c r="J74" s="68"/>
      <c r="K74" s="10">
        <f t="shared" si="10"/>
        <v>0</v>
      </c>
      <c r="L74" s="5"/>
      <c r="M74" s="5"/>
      <c r="N74" s="5"/>
      <c r="O74" s="19">
        <v>140</v>
      </c>
      <c r="P74" s="18">
        <f t="shared" si="12"/>
        <v>0</v>
      </c>
      <c r="Q74" s="68"/>
      <c r="R74" s="10">
        <v>0</v>
      </c>
      <c r="S74" s="15">
        <v>1</v>
      </c>
      <c r="T74" s="5"/>
      <c r="U74" s="14">
        <f t="shared" si="13"/>
        <v>1</v>
      </c>
      <c r="V74" s="19">
        <v>140</v>
      </c>
      <c r="W74" s="18">
        <f t="shared" si="14"/>
        <v>0</v>
      </c>
    </row>
    <row r="75" spans="1:23" s="21" customFormat="1" x14ac:dyDescent="0.25">
      <c r="A75" s="4">
        <v>73</v>
      </c>
      <c r="B75" s="6" t="s">
        <v>112</v>
      </c>
      <c r="C75" s="6" t="s">
        <v>18</v>
      </c>
      <c r="D75" s="5">
        <v>0</v>
      </c>
      <c r="E75" s="15"/>
      <c r="F75" s="5"/>
      <c r="G75" s="16"/>
      <c r="H75" s="19">
        <v>30</v>
      </c>
      <c r="I75" s="18">
        <f t="shared" si="7"/>
        <v>0</v>
      </c>
      <c r="J75" s="68"/>
      <c r="K75" s="10">
        <f t="shared" si="10"/>
        <v>0</v>
      </c>
      <c r="L75" s="5"/>
      <c r="M75" s="5"/>
      <c r="N75" s="5"/>
      <c r="O75" s="19">
        <v>30</v>
      </c>
      <c r="P75" s="18">
        <f t="shared" si="12"/>
        <v>0</v>
      </c>
      <c r="Q75" s="68"/>
      <c r="R75" s="10">
        <v>0</v>
      </c>
      <c r="S75" s="15">
        <v>1</v>
      </c>
      <c r="T75" s="5"/>
      <c r="U75" s="14">
        <f t="shared" si="13"/>
        <v>1</v>
      </c>
      <c r="V75" s="19">
        <v>30</v>
      </c>
      <c r="W75" s="18">
        <f t="shared" si="14"/>
        <v>0</v>
      </c>
    </row>
    <row r="76" spans="1:23" s="21" customFormat="1" x14ac:dyDescent="0.25">
      <c r="A76" s="4">
        <v>74</v>
      </c>
      <c r="B76" s="6" t="s">
        <v>113</v>
      </c>
      <c r="C76" s="6" t="s">
        <v>18</v>
      </c>
      <c r="D76" s="5">
        <v>0</v>
      </c>
      <c r="E76" s="15"/>
      <c r="F76" s="5"/>
      <c r="G76" s="16"/>
      <c r="H76" s="19">
        <v>0.75</v>
      </c>
      <c r="I76" s="18">
        <f t="shared" ref="I76:I95" si="15">F76*H76</f>
        <v>0</v>
      </c>
      <c r="J76" s="68"/>
      <c r="K76" s="10">
        <f t="shared" si="10"/>
        <v>0</v>
      </c>
      <c r="L76" s="5"/>
      <c r="M76" s="5"/>
      <c r="N76" s="5"/>
      <c r="O76" s="19">
        <v>0.75</v>
      </c>
      <c r="P76" s="18">
        <f t="shared" si="12"/>
        <v>0</v>
      </c>
      <c r="Q76" s="68"/>
      <c r="R76" s="10">
        <v>0</v>
      </c>
      <c r="S76" s="15">
        <v>25</v>
      </c>
      <c r="T76" s="5"/>
      <c r="U76" s="14">
        <f t="shared" si="13"/>
        <v>25</v>
      </c>
      <c r="V76" s="19">
        <v>0.75</v>
      </c>
      <c r="W76" s="18">
        <f t="shared" si="14"/>
        <v>0</v>
      </c>
    </row>
    <row r="77" spans="1:23" s="21" customFormat="1" x14ac:dyDescent="0.25">
      <c r="A77" s="4">
        <v>75</v>
      </c>
      <c r="B77" s="6" t="s">
        <v>140</v>
      </c>
      <c r="C77" s="6" t="s">
        <v>18</v>
      </c>
      <c r="D77" s="5">
        <v>0</v>
      </c>
      <c r="E77" s="15"/>
      <c r="F77" s="5"/>
      <c r="G77" s="16"/>
      <c r="H77" s="19">
        <v>0.75</v>
      </c>
      <c r="I77" s="18">
        <f t="shared" si="15"/>
        <v>0</v>
      </c>
      <c r="J77" s="68"/>
      <c r="K77" s="10">
        <f t="shared" si="10"/>
        <v>0</v>
      </c>
      <c r="L77" s="5"/>
      <c r="M77" s="5"/>
      <c r="N77" s="5"/>
      <c r="O77" s="19">
        <v>0.75</v>
      </c>
      <c r="P77" s="18">
        <f t="shared" si="12"/>
        <v>0</v>
      </c>
      <c r="Q77" s="68"/>
      <c r="R77" s="10">
        <v>0</v>
      </c>
      <c r="S77" s="15">
        <v>2</v>
      </c>
      <c r="T77" s="5"/>
      <c r="U77" s="14">
        <f t="shared" si="13"/>
        <v>2</v>
      </c>
      <c r="V77" s="19">
        <v>0.75</v>
      </c>
      <c r="W77" s="18">
        <f t="shared" si="14"/>
        <v>0</v>
      </c>
    </row>
    <row r="78" spans="1:23" s="21" customFormat="1" x14ac:dyDescent="0.25">
      <c r="A78" s="4">
        <v>76</v>
      </c>
      <c r="B78" s="6" t="s">
        <v>115</v>
      </c>
      <c r="C78" s="6" t="s">
        <v>18</v>
      </c>
      <c r="D78" s="5">
        <v>0</v>
      </c>
      <c r="E78" s="15"/>
      <c r="F78" s="5"/>
      <c r="G78" s="16"/>
      <c r="H78" s="19">
        <v>15</v>
      </c>
      <c r="I78" s="18">
        <f t="shared" si="15"/>
        <v>0</v>
      </c>
      <c r="J78" s="68"/>
      <c r="K78" s="10">
        <f t="shared" si="10"/>
        <v>0</v>
      </c>
      <c r="L78" s="5"/>
      <c r="M78" s="5"/>
      <c r="N78" s="5"/>
      <c r="O78" s="19">
        <v>15</v>
      </c>
      <c r="P78" s="18">
        <f t="shared" si="12"/>
        <v>0</v>
      </c>
      <c r="Q78" s="68"/>
      <c r="R78" s="10">
        <v>0</v>
      </c>
      <c r="S78" s="15">
        <v>2</v>
      </c>
      <c r="T78" s="5"/>
      <c r="U78" s="14">
        <f t="shared" si="13"/>
        <v>2</v>
      </c>
      <c r="V78" s="19">
        <v>15</v>
      </c>
      <c r="W78" s="18">
        <f t="shared" si="14"/>
        <v>0</v>
      </c>
    </row>
    <row r="79" spans="1:23" s="21" customFormat="1" x14ac:dyDescent="0.25">
      <c r="A79" s="4">
        <v>77</v>
      </c>
      <c r="B79" s="6" t="s">
        <v>116</v>
      </c>
      <c r="C79" s="6" t="s">
        <v>18</v>
      </c>
      <c r="D79" s="5">
        <v>0</v>
      </c>
      <c r="E79" s="15"/>
      <c r="F79" s="5"/>
      <c r="G79" s="16"/>
      <c r="H79" s="19">
        <v>30</v>
      </c>
      <c r="I79" s="18">
        <f t="shared" si="15"/>
        <v>0</v>
      </c>
      <c r="J79" s="68"/>
      <c r="K79" s="10">
        <f t="shared" si="10"/>
        <v>0</v>
      </c>
      <c r="L79" s="5"/>
      <c r="M79" s="5"/>
      <c r="N79" s="5"/>
      <c r="O79" s="19">
        <v>30</v>
      </c>
      <c r="P79" s="18">
        <f t="shared" si="12"/>
        <v>0</v>
      </c>
      <c r="Q79" s="68"/>
      <c r="R79" s="10">
        <v>0</v>
      </c>
      <c r="S79" s="15">
        <v>1</v>
      </c>
      <c r="T79" s="5"/>
      <c r="U79" s="14">
        <f t="shared" si="13"/>
        <v>1</v>
      </c>
      <c r="V79" s="19">
        <v>30</v>
      </c>
      <c r="W79" s="18">
        <f t="shared" si="14"/>
        <v>0</v>
      </c>
    </row>
    <row r="80" spans="1:23" s="21" customFormat="1" x14ac:dyDescent="0.25">
      <c r="A80" s="4">
        <v>78</v>
      </c>
      <c r="B80" s="6" t="s">
        <v>117</v>
      </c>
      <c r="C80" s="6" t="s">
        <v>18</v>
      </c>
      <c r="D80" s="5">
        <v>0</v>
      </c>
      <c r="E80" s="15"/>
      <c r="F80" s="5"/>
      <c r="G80" s="16"/>
      <c r="H80" s="19">
        <v>45</v>
      </c>
      <c r="I80" s="18">
        <f t="shared" si="15"/>
        <v>0</v>
      </c>
      <c r="J80" s="68"/>
      <c r="K80" s="10">
        <f t="shared" si="10"/>
        <v>0</v>
      </c>
      <c r="L80" s="5"/>
      <c r="M80" s="5"/>
      <c r="N80" s="5"/>
      <c r="O80" s="19">
        <v>45</v>
      </c>
      <c r="P80" s="18">
        <f t="shared" si="12"/>
        <v>0</v>
      </c>
      <c r="Q80" s="68"/>
      <c r="R80" s="10">
        <v>0</v>
      </c>
      <c r="S80" s="15">
        <v>1</v>
      </c>
      <c r="T80" s="5">
        <v>1</v>
      </c>
      <c r="U80" s="14">
        <f t="shared" si="13"/>
        <v>0</v>
      </c>
      <c r="V80" s="19">
        <v>45</v>
      </c>
      <c r="W80" s="18">
        <f t="shared" si="14"/>
        <v>45</v>
      </c>
    </row>
    <row r="81" spans="1:23" s="21" customFormat="1" x14ac:dyDescent="0.25">
      <c r="A81" s="4">
        <v>79</v>
      </c>
      <c r="B81" s="6" t="s">
        <v>118</v>
      </c>
      <c r="C81" s="6" t="s">
        <v>119</v>
      </c>
      <c r="D81" s="5">
        <v>0</v>
      </c>
      <c r="E81" s="15"/>
      <c r="F81" s="5"/>
      <c r="G81" s="16"/>
      <c r="H81" s="19">
        <v>1</v>
      </c>
      <c r="I81" s="18">
        <f t="shared" si="15"/>
        <v>0</v>
      </c>
      <c r="J81" s="68"/>
      <c r="K81" s="10">
        <f t="shared" si="10"/>
        <v>0</v>
      </c>
      <c r="L81" s="5"/>
      <c r="M81" s="5"/>
      <c r="N81" s="5"/>
      <c r="O81" s="19">
        <v>1</v>
      </c>
      <c r="P81" s="18">
        <f t="shared" si="12"/>
        <v>0</v>
      </c>
      <c r="Q81" s="68"/>
      <c r="R81" s="10">
        <v>0</v>
      </c>
      <c r="S81" s="15">
        <v>3</v>
      </c>
      <c r="T81" s="5"/>
      <c r="U81" s="14">
        <f t="shared" si="13"/>
        <v>3</v>
      </c>
      <c r="V81" s="19">
        <v>1</v>
      </c>
      <c r="W81" s="18">
        <f t="shared" si="14"/>
        <v>0</v>
      </c>
    </row>
    <row r="82" spans="1:23" s="21" customFormat="1" x14ac:dyDescent="0.25">
      <c r="A82" s="4">
        <v>80</v>
      </c>
      <c r="B82" s="6" t="s">
        <v>118</v>
      </c>
      <c r="C82" s="6" t="s">
        <v>120</v>
      </c>
      <c r="D82" s="5">
        <v>0</v>
      </c>
      <c r="E82" s="15"/>
      <c r="F82" s="5"/>
      <c r="G82" s="16"/>
      <c r="H82" s="19">
        <v>0.75</v>
      </c>
      <c r="I82" s="18">
        <f t="shared" si="15"/>
        <v>0</v>
      </c>
      <c r="J82" s="68"/>
      <c r="K82" s="10">
        <f t="shared" si="10"/>
        <v>0</v>
      </c>
      <c r="L82" s="5"/>
      <c r="M82" s="5"/>
      <c r="N82" s="5"/>
      <c r="O82" s="19">
        <v>0.75</v>
      </c>
      <c r="P82" s="18">
        <f t="shared" si="12"/>
        <v>0</v>
      </c>
      <c r="Q82" s="68"/>
      <c r="R82" s="10">
        <v>0</v>
      </c>
      <c r="S82" s="15">
        <v>3</v>
      </c>
      <c r="T82" s="5"/>
      <c r="U82" s="14">
        <f t="shared" si="13"/>
        <v>3</v>
      </c>
      <c r="V82" s="19">
        <v>0.75</v>
      </c>
      <c r="W82" s="18">
        <f t="shared" si="14"/>
        <v>0</v>
      </c>
    </row>
    <row r="83" spans="1:23" s="21" customFormat="1" x14ac:dyDescent="0.25">
      <c r="A83" s="4">
        <v>81</v>
      </c>
      <c r="B83" s="6" t="s">
        <v>121</v>
      </c>
      <c r="C83" s="6" t="s">
        <v>119</v>
      </c>
      <c r="D83" s="5">
        <v>0</v>
      </c>
      <c r="E83" s="15"/>
      <c r="F83" s="5"/>
      <c r="G83" s="16"/>
      <c r="H83" s="19">
        <v>0.75</v>
      </c>
      <c r="I83" s="18">
        <f t="shared" si="15"/>
        <v>0</v>
      </c>
      <c r="J83" s="68"/>
      <c r="K83" s="10">
        <f t="shared" si="10"/>
        <v>0</v>
      </c>
      <c r="L83" s="5"/>
      <c r="M83" s="5"/>
      <c r="N83" s="5"/>
      <c r="O83" s="19">
        <v>0.75</v>
      </c>
      <c r="P83" s="18">
        <f t="shared" si="12"/>
        <v>0</v>
      </c>
      <c r="Q83" s="68"/>
      <c r="R83" s="10">
        <v>0</v>
      </c>
      <c r="S83" s="15">
        <v>1</v>
      </c>
      <c r="T83" s="5"/>
      <c r="U83" s="14">
        <f t="shared" si="13"/>
        <v>1</v>
      </c>
      <c r="V83" s="19">
        <v>0.75</v>
      </c>
      <c r="W83" s="18">
        <f t="shared" si="14"/>
        <v>0</v>
      </c>
    </row>
    <row r="84" spans="1:23" s="21" customFormat="1" x14ac:dyDescent="0.25">
      <c r="A84" s="4">
        <v>82</v>
      </c>
      <c r="B84" s="65" t="s">
        <v>122</v>
      </c>
      <c r="C84" s="6" t="s">
        <v>18</v>
      </c>
      <c r="D84" s="5">
        <v>0</v>
      </c>
      <c r="E84" s="15"/>
      <c r="F84" s="5"/>
      <c r="G84" s="16"/>
      <c r="H84" s="19">
        <v>1.5</v>
      </c>
      <c r="I84" s="18">
        <f t="shared" si="15"/>
        <v>0</v>
      </c>
      <c r="J84" s="68"/>
      <c r="K84" s="10">
        <f t="shared" si="10"/>
        <v>0</v>
      </c>
      <c r="L84" s="5"/>
      <c r="M84" s="5"/>
      <c r="N84" s="5"/>
      <c r="O84" s="19">
        <v>1.5</v>
      </c>
      <c r="P84" s="18">
        <f t="shared" si="12"/>
        <v>0</v>
      </c>
      <c r="Q84" s="68"/>
      <c r="R84" s="10">
        <v>0</v>
      </c>
      <c r="S84" s="15">
        <v>2</v>
      </c>
      <c r="T84" s="5"/>
      <c r="U84" s="14">
        <f t="shared" si="13"/>
        <v>2</v>
      </c>
      <c r="V84" s="19">
        <v>1.5</v>
      </c>
      <c r="W84" s="18">
        <f t="shared" si="14"/>
        <v>0</v>
      </c>
    </row>
    <row r="85" spans="1:23" s="21" customFormat="1" x14ac:dyDescent="0.25">
      <c r="A85" s="4">
        <v>83</v>
      </c>
      <c r="B85" s="65" t="s">
        <v>139</v>
      </c>
      <c r="C85" s="6" t="s">
        <v>18</v>
      </c>
      <c r="D85" s="5">
        <v>0</v>
      </c>
      <c r="E85" s="15"/>
      <c r="F85" s="5"/>
      <c r="G85" s="16"/>
      <c r="H85" s="19">
        <v>1.5</v>
      </c>
      <c r="I85" s="18">
        <f t="shared" si="15"/>
        <v>0</v>
      </c>
      <c r="J85" s="68"/>
      <c r="K85" s="10">
        <f t="shared" si="10"/>
        <v>0</v>
      </c>
      <c r="L85" s="5"/>
      <c r="M85" s="5"/>
      <c r="N85" s="5"/>
      <c r="O85" s="19">
        <v>1.5</v>
      </c>
      <c r="P85" s="18">
        <f t="shared" si="12"/>
        <v>0</v>
      </c>
      <c r="Q85" s="68"/>
      <c r="R85" s="10">
        <v>0</v>
      </c>
      <c r="S85" s="15">
        <v>2</v>
      </c>
      <c r="T85" s="5"/>
      <c r="U85" s="14">
        <f t="shared" si="13"/>
        <v>2</v>
      </c>
      <c r="V85" s="19">
        <v>1.5</v>
      </c>
      <c r="W85" s="18">
        <f t="shared" si="14"/>
        <v>0</v>
      </c>
    </row>
    <row r="86" spans="1:23" s="21" customFormat="1" x14ac:dyDescent="0.25">
      <c r="A86" s="4">
        <v>84</v>
      </c>
      <c r="B86" s="6" t="s">
        <v>123</v>
      </c>
      <c r="C86" s="6" t="s">
        <v>124</v>
      </c>
      <c r="D86" s="5">
        <v>0</v>
      </c>
      <c r="E86" s="15"/>
      <c r="F86" s="5"/>
      <c r="G86" s="16"/>
      <c r="H86" s="19">
        <v>8</v>
      </c>
      <c r="I86" s="18">
        <f t="shared" si="15"/>
        <v>0</v>
      </c>
      <c r="J86" s="68"/>
      <c r="K86" s="10">
        <f t="shared" si="10"/>
        <v>0</v>
      </c>
      <c r="L86" s="5"/>
      <c r="M86" s="5"/>
      <c r="N86" s="5"/>
      <c r="O86" s="19">
        <v>8</v>
      </c>
      <c r="P86" s="18">
        <f t="shared" si="12"/>
        <v>0</v>
      </c>
      <c r="Q86" s="68"/>
      <c r="R86" s="10">
        <v>0</v>
      </c>
      <c r="S86" s="15">
        <v>1</v>
      </c>
      <c r="T86" s="5"/>
      <c r="U86" s="14">
        <f t="shared" si="13"/>
        <v>1</v>
      </c>
      <c r="V86" s="19">
        <v>8</v>
      </c>
      <c r="W86" s="18">
        <f t="shared" si="14"/>
        <v>0</v>
      </c>
    </row>
    <row r="87" spans="1:23" s="21" customFormat="1" x14ac:dyDescent="0.25">
      <c r="A87" s="4">
        <v>85</v>
      </c>
      <c r="B87" s="6" t="s">
        <v>125</v>
      </c>
      <c r="C87" s="6" t="s">
        <v>126</v>
      </c>
      <c r="D87" s="5">
        <v>0</v>
      </c>
      <c r="E87" s="15"/>
      <c r="F87" s="5"/>
      <c r="G87" s="16"/>
      <c r="H87" s="19">
        <v>2</v>
      </c>
      <c r="I87" s="18">
        <f t="shared" si="15"/>
        <v>0</v>
      </c>
      <c r="J87" s="68"/>
      <c r="K87" s="10">
        <f t="shared" si="10"/>
        <v>0</v>
      </c>
      <c r="L87" s="5"/>
      <c r="M87" s="5"/>
      <c r="N87" s="5"/>
      <c r="O87" s="19">
        <v>2</v>
      </c>
      <c r="P87" s="18">
        <f t="shared" si="12"/>
        <v>0</v>
      </c>
      <c r="Q87" s="68"/>
      <c r="R87" s="10">
        <v>0</v>
      </c>
      <c r="S87" s="15">
        <v>1</v>
      </c>
      <c r="T87" s="5"/>
      <c r="U87" s="14">
        <f t="shared" si="13"/>
        <v>1</v>
      </c>
      <c r="V87" s="19">
        <v>2</v>
      </c>
      <c r="W87" s="18">
        <f t="shared" si="14"/>
        <v>0</v>
      </c>
    </row>
    <row r="88" spans="1:23" s="21" customFormat="1" x14ac:dyDescent="0.25">
      <c r="A88" s="4">
        <v>86</v>
      </c>
      <c r="B88" s="6" t="s">
        <v>127</v>
      </c>
      <c r="C88" s="6" t="s">
        <v>128</v>
      </c>
      <c r="D88" s="5">
        <v>0</v>
      </c>
      <c r="E88" s="15"/>
      <c r="F88" s="5"/>
      <c r="G88" s="16"/>
      <c r="H88" s="19">
        <v>2</v>
      </c>
      <c r="I88" s="18">
        <f t="shared" si="15"/>
        <v>0</v>
      </c>
      <c r="J88" s="68"/>
      <c r="K88" s="10">
        <f t="shared" si="10"/>
        <v>0</v>
      </c>
      <c r="L88" s="5"/>
      <c r="M88" s="5"/>
      <c r="N88" s="5"/>
      <c r="O88" s="19">
        <v>2</v>
      </c>
      <c r="P88" s="18">
        <f t="shared" si="12"/>
        <v>0</v>
      </c>
      <c r="Q88" s="68"/>
      <c r="R88" s="10">
        <v>0</v>
      </c>
      <c r="S88" s="15">
        <v>2</v>
      </c>
      <c r="T88" s="5"/>
      <c r="U88" s="14">
        <f t="shared" si="13"/>
        <v>2</v>
      </c>
      <c r="V88" s="19">
        <v>2</v>
      </c>
      <c r="W88" s="18">
        <f t="shared" si="14"/>
        <v>0</v>
      </c>
    </row>
    <row r="89" spans="1:23" s="21" customFormat="1" x14ac:dyDescent="0.25">
      <c r="A89" s="4">
        <v>87</v>
      </c>
      <c r="B89" s="6" t="s">
        <v>129</v>
      </c>
      <c r="C89" s="6" t="s">
        <v>18</v>
      </c>
      <c r="D89" s="5">
        <v>0</v>
      </c>
      <c r="E89" s="15"/>
      <c r="F89" s="5"/>
      <c r="G89" s="16"/>
      <c r="H89" s="19">
        <v>12</v>
      </c>
      <c r="I89" s="18">
        <f t="shared" si="15"/>
        <v>0</v>
      </c>
      <c r="J89" s="68"/>
      <c r="K89" s="10">
        <f t="shared" si="10"/>
        <v>0</v>
      </c>
      <c r="L89" s="5"/>
      <c r="M89" s="5"/>
      <c r="N89" s="5"/>
      <c r="O89" s="19">
        <v>12</v>
      </c>
      <c r="P89" s="18">
        <f t="shared" si="12"/>
        <v>0</v>
      </c>
      <c r="Q89" s="68"/>
      <c r="R89" s="10">
        <v>0</v>
      </c>
      <c r="S89" s="15">
        <v>1</v>
      </c>
      <c r="T89" s="5"/>
      <c r="U89" s="14">
        <f t="shared" si="13"/>
        <v>1</v>
      </c>
      <c r="V89" s="19">
        <v>12</v>
      </c>
      <c r="W89" s="18">
        <f t="shared" si="14"/>
        <v>0</v>
      </c>
    </row>
    <row r="90" spans="1:23" s="21" customFormat="1" x14ac:dyDescent="0.25">
      <c r="A90" s="4">
        <v>88</v>
      </c>
      <c r="B90" s="6" t="s">
        <v>130</v>
      </c>
      <c r="C90" s="6" t="s">
        <v>18</v>
      </c>
      <c r="D90" s="5">
        <v>0</v>
      </c>
      <c r="E90" s="15"/>
      <c r="F90" s="5"/>
      <c r="G90" s="16"/>
      <c r="H90" s="19">
        <v>3</v>
      </c>
      <c r="I90" s="18">
        <f t="shared" si="15"/>
        <v>0</v>
      </c>
      <c r="J90" s="68"/>
      <c r="K90" s="10">
        <f t="shared" si="10"/>
        <v>0</v>
      </c>
      <c r="L90" s="5"/>
      <c r="M90" s="5"/>
      <c r="N90" s="5"/>
      <c r="O90" s="19">
        <v>3</v>
      </c>
      <c r="P90" s="18">
        <f t="shared" si="12"/>
        <v>0</v>
      </c>
      <c r="Q90" s="68"/>
      <c r="R90" s="10">
        <v>0</v>
      </c>
      <c r="S90" s="15">
        <v>1</v>
      </c>
      <c r="T90" s="5"/>
      <c r="U90" s="14">
        <f t="shared" si="13"/>
        <v>1</v>
      </c>
      <c r="V90" s="19">
        <v>3</v>
      </c>
      <c r="W90" s="18">
        <f t="shared" si="14"/>
        <v>0</v>
      </c>
    </row>
    <row r="91" spans="1:23" s="21" customFormat="1" x14ac:dyDescent="0.25">
      <c r="A91" s="4">
        <v>89</v>
      </c>
      <c r="B91" s="6" t="s">
        <v>131</v>
      </c>
      <c r="C91" s="6" t="s">
        <v>18</v>
      </c>
      <c r="D91" s="5">
        <v>0</v>
      </c>
      <c r="E91" s="15"/>
      <c r="F91" s="5"/>
      <c r="G91" s="16"/>
      <c r="H91" s="19">
        <v>4</v>
      </c>
      <c r="I91" s="18">
        <f t="shared" si="15"/>
        <v>0</v>
      </c>
      <c r="J91" s="68"/>
      <c r="K91" s="10">
        <f t="shared" si="10"/>
        <v>0</v>
      </c>
      <c r="L91" s="5"/>
      <c r="M91" s="5"/>
      <c r="N91" s="5"/>
      <c r="O91" s="19">
        <v>4</v>
      </c>
      <c r="P91" s="18">
        <f t="shared" si="12"/>
        <v>0</v>
      </c>
      <c r="Q91" s="68"/>
      <c r="R91" s="10">
        <v>0</v>
      </c>
      <c r="S91" s="15">
        <v>1</v>
      </c>
      <c r="T91" s="5"/>
      <c r="U91" s="14">
        <f t="shared" si="13"/>
        <v>1</v>
      </c>
      <c r="V91" s="19">
        <v>4</v>
      </c>
      <c r="W91" s="18">
        <f t="shared" si="14"/>
        <v>0</v>
      </c>
    </row>
    <row r="92" spans="1:23" s="21" customFormat="1" x14ac:dyDescent="0.25">
      <c r="A92" s="4">
        <v>90</v>
      </c>
      <c r="B92" s="6" t="s">
        <v>132</v>
      </c>
      <c r="C92" s="6" t="s">
        <v>18</v>
      </c>
      <c r="D92" s="5">
        <v>0</v>
      </c>
      <c r="E92" s="15"/>
      <c r="F92" s="5"/>
      <c r="G92" s="16"/>
      <c r="H92" s="19">
        <v>8</v>
      </c>
      <c r="I92" s="18">
        <f t="shared" si="15"/>
        <v>0</v>
      </c>
      <c r="J92" s="68"/>
      <c r="K92" s="10">
        <f t="shared" si="10"/>
        <v>0</v>
      </c>
      <c r="L92" s="5"/>
      <c r="M92" s="5"/>
      <c r="N92" s="5"/>
      <c r="O92" s="19">
        <v>8</v>
      </c>
      <c r="P92" s="18">
        <f t="shared" si="12"/>
        <v>0</v>
      </c>
      <c r="Q92" s="68"/>
      <c r="R92" s="10">
        <v>0</v>
      </c>
      <c r="S92" s="6">
        <v>2</v>
      </c>
      <c r="T92" s="5"/>
      <c r="U92" s="14">
        <f t="shared" si="13"/>
        <v>2</v>
      </c>
      <c r="V92" s="19">
        <v>8</v>
      </c>
      <c r="W92" s="18">
        <f t="shared" si="14"/>
        <v>0</v>
      </c>
    </row>
    <row r="93" spans="1:23" s="21" customFormat="1" x14ac:dyDescent="0.25">
      <c r="A93" s="4">
        <v>91</v>
      </c>
      <c r="B93" s="6" t="s">
        <v>133</v>
      </c>
      <c r="C93" s="6" t="s">
        <v>18</v>
      </c>
      <c r="D93" s="5">
        <v>0</v>
      </c>
      <c r="E93" s="15"/>
      <c r="F93" s="5"/>
      <c r="G93" s="16"/>
      <c r="H93" s="19">
        <v>6</v>
      </c>
      <c r="I93" s="18">
        <f t="shared" si="15"/>
        <v>0</v>
      </c>
      <c r="J93" s="68"/>
      <c r="K93" s="10">
        <f t="shared" si="10"/>
        <v>0</v>
      </c>
      <c r="L93" s="5"/>
      <c r="M93" s="5"/>
      <c r="N93" s="5"/>
      <c r="O93" s="19">
        <v>6</v>
      </c>
      <c r="P93" s="18">
        <f t="shared" si="12"/>
        <v>0</v>
      </c>
      <c r="Q93" s="68"/>
      <c r="R93" s="10">
        <v>0</v>
      </c>
      <c r="S93" s="6">
        <v>1</v>
      </c>
      <c r="T93" s="5"/>
      <c r="U93" s="14">
        <f t="shared" si="13"/>
        <v>1</v>
      </c>
      <c r="V93" s="19">
        <v>6</v>
      </c>
      <c r="W93" s="18">
        <f t="shared" si="14"/>
        <v>0</v>
      </c>
    </row>
    <row r="94" spans="1:23" s="21" customFormat="1" x14ac:dyDescent="0.25">
      <c r="A94" s="4">
        <v>92</v>
      </c>
      <c r="B94" s="6" t="s">
        <v>134</v>
      </c>
      <c r="C94" s="6" t="s">
        <v>18</v>
      </c>
      <c r="D94" s="5">
        <v>0</v>
      </c>
      <c r="E94" s="15"/>
      <c r="F94" s="5"/>
      <c r="G94" s="16"/>
      <c r="H94" s="19">
        <v>10</v>
      </c>
      <c r="I94" s="18">
        <f t="shared" si="15"/>
        <v>0</v>
      </c>
      <c r="J94" s="68"/>
      <c r="K94" s="10">
        <f t="shared" si="10"/>
        <v>0</v>
      </c>
      <c r="L94" s="5"/>
      <c r="M94" s="5"/>
      <c r="N94" s="5"/>
      <c r="O94" s="19">
        <v>10</v>
      </c>
      <c r="P94" s="18">
        <f t="shared" si="12"/>
        <v>0</v>
      </c>
      <c r="Q94" s="68"/>
      <c r="R94" s="10">
        <v>0</v>
      </c>
      <c r="S94" s="6">
        <v>1</v>
      </c>
      <c r="T94" s="5"/>
      <c r="U94" s="14">
        <f t="shared" si="13"/>
        <v>1</v>
      </c>
      <c r="V94" s="19">
        <v>10</v>
      </c>
      <c r="W94" s="18">
        <f t="shared" si="14"/>
        <v>0</v>
      </c>
    </row>
    <row r="95" spans="1:23" s="21" customFormat="1" x14ac:dyDescent="0.25">
      <c r="A95" s="4">
        <v>93</v>
      </c>
      <c r="B95" s="8" t="s">
        <v>135</v>
      </c>
      <c r="C95" s="66" t="s">
        <v>18</v>
      </c>
      <c r="D95" s="5">
        <v>0</v>
      </c>
      <c r="E95" s="15"/>
      <c r="F95" s="5"/>
      <c r="G95" s="16"/>
      <c r="H95" s="18">
        <v>20</v>
      </c>
      <c r="I95" s="18">
        <f t="shared" si="15"/>
        <v>0</v>
      </c>
      <c r="J95" s="68"/>
      <c r="K95" s="10">
        <f t="shared" si="10"/>
        <v>0</v>
      </c>
      <c r="L95" s="5"/>
      <c r="M95" s="5"/>
      <c r="N95" s="5"/>
      <c r="O95" s="18">
        <v>20</v>
      </c>
      <c r="P95" s="18">
        <f t="shared" si="12"/>
        <v>0</v>
      </c>
      <c r="Q95" s="68"/>
      <c r="R95" s="4">
        <v>0</v>
      </c>
      <c r="S95" s="66">
        <v>1</v>
      </c>
      <c r="T95" s="5"/>
      <c r="U95" s="5">
        <f t="shared" si="13"/>
        <v>1</v>
      </c>
      <c r="V95" s="18">
        <v>20</v>
      </c>
      <c r="W95" s="18">
        <f t="shared" si="14"/>
        <v>0</v>
      </c>
    </row>
    <row r="96" spans="1:23" s="21" customFormat="1" x14ac:dyDescent="0.25">
      <c r="A96" s="53"/>
      <c r="B96" s="46"/>
      <c r="C96" s="17"/>
      <c r="E96" s="23"/>
      <c r="G96" s="24"/>
      <c r="H96" s="27"/>
      <c r="I96" s="27"/>
      <c r="J96" s="26"/>
      <c r="K96" s="53"/>
      <c r="O96" s="27"/>
      <c r="P96" s="27"/>
      <c r="Q96" s="26"/>
      <c r="R96" s="53"/>
      <c r="S96" s="17"/>
      <c r="V96" s="27"/>
      <c r="W96" s="27"/>
    </row>
    <row r="97" spans="1:23" s="21" customFormat="1" x14ac:dyDescent="0.25">
      <c r="A97" s="53"/>
      <c r="B97" s="46"/>
      <c r="C97" s="17"/>
      <c r="E97" s="23"/>
      <c r="G97" s="24"/>
      <c r="H97" s="27"/>
      <c r="I97" s="27"/>
      <c r="J97" s="26"/>
      <c r="K97" s="53"/>
      <c r="O97" s="27"/>
      <c r="P97" s="27"/>
      <c r="Q97" s="26"/>
      <c r="R97" s="53"/>
      <c r="S97" s="17"/>
      <c r="V97" s="27"/>
      <c r="W97" s="27"/>
    </row>
    <row r="98" spans="1:23" s="21" customFormat="1" x14ac:dyDescent="0.25">
      <c r="A98" s="53"/>
      <c r="B98" s="46"/>
      <c r="C98" s="17"/>
      <c r="E98" s="23"/>
      <c r="G98" s="24"/>
      <c r="H98" s="27"/>
      <c r="I98" s="27"/>
      <c r="J98" s="26"/>
      <c r="K98" s="53"/>
      <c r="O98" s="27"/>
      <c r="P98" s="27"/>
      <c r="Q98" s="26"/>
      <c r="R98" s="53"/>
      <c r="S98" s="17"/>
      <c r="V98" s="27"/>
      <c r="W98" s="27"/>
    </row>
    <row r="99" spans="1:23" s="21" customFormat="1" x14ac:dyDescent="0.25">
      <c r="A99" s="53"/>
      <c r="B99" s="46"/>
      <c r="C99" s="17"/>
      <c r="E99" s="23"/>
      <c r="G99" s="24"/>
      <c r="H99" s="27"/>
      <c r="I99" s="27"/>
      <c r="J99" s="26"/>
      <c r="K99" s="53"/>
      <c r="O99" s="27"/>
      <c r="P99" s="27"/>
      <c r="Q99" s="26"/>
      <c r="R99" s="53"/>
      <c r="S99" s="17"/>
      <c r="V99" s="27"/>
      <c r="W99" s="27"/>
    </row>
    <row r="100" spans="1:23" s="21" customFormat="1" x14ac:dyDescent="0.25">
      <c r="A100" s="53"/>
      <c r="B100" s="46"/>
      <c r="C100" s="17"/>
      <c r="E100" s="23"/>
      <c r="G100" s="24"/>
      <c r="H100" s="27"/>
      <c r="I100" s="27"/>
      <c r="J100" s="26"/>
      <c r="K100" s="53"/>
      <c r="O100" s="27"/>
      <c r="P100" s="27"/>
      <c r="Q100" s="26"/>
      <c r="R100" s="53"/>
      <c r="S100" s="17"/>
      <c r="V100" s="27"/>
      <c r="W100" s="27"/>
    </row>
    <row r="101" spans="1:23" s="21" customFormat="1" x14ac:dyDescent="0.25">
      <c r="A101" s="53"/>
      <c r="B101" s="46"/>
      <c r="C101" s="17"/>
      <c r="E101" s="23"/>
      <c r="G101" s="24"/>
      <c r="H101" s="27"/>
      <c r="I101" s="27"/>
      <c r="J101" s="26"/>
      <c r="K101" s="53"/>
      <c r="O101" s="27"/>
      <c r="P101" s="27"/>
      <c r="Q101" s="26"/>
      <c r="R101" s="53"/>
      <c r="S101" s="17"/>
      <c r="V101" s="27"/>
      <c r="W101" s="27"/>
    </row>
    <row r="102" spans="1:23" s="21" customFormat="1" x14ac:dyDescent="0.25">
      <c r="A102" s="53"/>
      <c r="B102" s="46"/>
      <c r="C102" s="17"/>
      <c r="E102" s="23"/>
      <c r="G102" s="24"/>
      <c r="H102" s="27"/>
      <c r="I102" s="27"/>
      <c r="J102" s="26"/>
      <c r="K102" s="53"/>
      <c r="O102" s="27"/>
      <c r="P102" s="27"/>
      <c r="Q102" s="26"/>
      <c r="R102" s="53"/>
      <c r="S102" s="17"/>
      <c r="V102" s="27"/>
      <c r="W102" s="27"/>
    </row>
    <row r="103" spans="1:23" s="21" customFormat="1" x14ac:dyDescent="0.25">
      <c r="A103" s="53"/>
      <c r="B103" s="46"/>
      <c r="C103" s="17"/>
      <c r="E103" s="23"/>
      <c r="G103" s="24"/>
      <c r="H103" s="27"/>
      <c r="I103" s="27"/>
      <c r="J103" s="26"/>
      <c r="K103" s="53"/>
      <c r="O103" s="27"/>
      <c r="P103" s="27"/>
      <c r="Q103" s="26"/>
      <c r="R103" s="53"/>
      <c r="S103" s="17"/>
      <c r="V103" s="27"/>
      <c r="W103" s="27"/>
    </row>
    <row r="104" spans="1:23" s="21" customFormat="1" x14ac:dyDescent="0.25">
      <c r="A104" s="53"/>
      <c r="B104" s="46"/>
      <c r="C104" s="17"/>
      <c r="E104" s="23"/>
      <c r="G104" s="24"/>
      <c r="H104" s="27"/>
      <c r="I104" s="27"/>
      <c r="J104" s="26"/>
      <c r="K104" s="53"/>
      <c r="O104" s="27"/>
      <c r="P104" s="27"/>
      <c r="Q104" s="26"/>
      <c r="R104" s="53"/>
      <c r="S104" s="17"/>
      <c r="V104" s="27"/>
      <c r="W104" s="27"/>
    </row>
    <row r="105" spans="1:23" s="21" customFormat="1" x14ac:dyDescent="0.25">
      <c r="A105" s="53"/>
      <c r="B105" s="46"/>
      <c r="C105" s="17"/>
      <c r="E105" s="23"/>
      <c r="G105" s="24"/>
      <c r="H105" s="27"/>
      <c r="I105" s="27"/>
      <c r="J105" s="26"/>
      <c r="K105" s="53"/>
      <c r="O105" s="27"/>
      <c r="P105" s="27"/>
      <c r="Q105" s="26"/>
      <c r="R105" s="53"/>
      <c r="S105" s="17"/>
      <c r="V105" s="27"/>
      <c r="W105" s="27"/>
    </row>
    <row r="106" spans="1:23" s="21" customFormat="1" x14ac:dyDescent="0.25">
      <c r="A106" s="53"/>
      <c r="B106" s="46"/>
      <c r="C106" s="17"/>
      <c r="E106" s="23"/>
      <c r="G106" s="24"/>
      <c r="H106" s="27"/>
      <c r="I106" s="27"/>
      <c r="J106" s="26"/>
      <c r="K106" s="53"/>
      <c r="O106" s="27"/>
      <c r="P106" s="27"/>
      <c r="Q106" s="26"/>
      <c r="R106" s="53"/>
      <c r="S106" s="17"/>
      <c r="V106" s="27"/>
      <c r="W106" s="27"/>
    </row>
    <row r="107" spans="1:23" s="21" customFormat="1" x14ac:dyDescent="0.25">
      <c r="A107" s="53"/>
      <c r="B107" s="46"/>
      <c r="C107" s="17"/>
      <c r="E107" s="23"/>
      <c r="G107" s="24"/>
      <c r="H107" s="27"/>
      <c r="I107" s="27"/>
      <c r="J107" s="26"/>
      <c r="K107" s="53"/>
      <c r="O107" s="27"/>
      <c r="P107" s="27"/>
      <c r="Q107" s="26"/>
      <c r="R107" s="53"/>
      <c r="S107" s="17"/>
      <c r="V107" s="27"/>
      <c r="W107" s="27"/>
    </row>
    <row r="108" spans="1:23" s="21" customFormat="1" x14ac:dyDescent="0.25">
      <c r="A108" s="53"/>
      <c r="B108" s="46"/>
      <c r="C108" s="17"/>
      <c r="E108" s="23"/>
      <c r="G108" s="24"/>
      <c r="H108" s="27"/>
      <c r="I108" s="27"/>
      <c r="J108" s="26"/>
      <c r="K108" s="53"/>
      <c r="O108" s="27"/>
      <c r="P108" s="27"/>
      <c r="Q108" s="26"/>
      <c r="R108" s="53"/>
      <c r="S108" s="17"/>
      <c r="V108" s="27"/>
      <c r="W108" s="27"/>
    </row>
    <row r="109" spans="1:23" s="21" customFormat="1" x14ac:dyDescent="0.25">
      <c r="A109" s="53"/>
      <c r="B109" s="46"/>
      <c r="C109" s="17"/>
      <c r="E109" s="23"/>
      <c r="G109" s="24"/>
      <c r="H109" s="27"/>
      <c r="I109" s="27"/>
      <c r="J109" s="26"/>
      <c r="K109" s="53"/>
      <c r="O109" s="27"/>
      <c r="P109" s="27"/>
      <c r="Q109" s="26"/>
      <c r="R109" s="53"/>
      <c r="S109" s="17"/>
      <c r="V109" s="27"/>
      <c r="W109" s="27"/>
    </row>
    <row r="110" spans="1:23" s="21" customFormat="1" x14ac:dyDescent="0.25">
      <c r="A110" s="53"/>
      <c r="B110" s="46"/>
      <c r="C110" s="17"/>
      <c r="E110" s="23"/>
      <c r="G110" s="24"/>
      <c r="H110" s="27"/>
      <c r="I110" s="27"/>
      <c r="J110" s="26"/>
      <c r="K110" s="53"/>
      <c r="O110" s="27"/>
      <c r="P110" s="27"/>
      <c r="Q110" s="26"/>
      <c r="R110" s="53"/>
      <c r="S110" s="17"/>
      <c r="V110" s="27"/>
      <c r="W110" s="27"/>
    </row>
    <row r="111" spans="1:23" s="21" customFormat="1" x14ac:dyDescent="0.25">
      <c r="A111" s="53"/>
      <c r="B111" s="46"/>
      <c r="C111" s="17"/>
      <c r="E111" s="23"/>
      <c r="G111" s="24"/>
      <c r="H111" s="27"/>
      <c r="I111" s="27"/>
      <c r="J111" s="26"/>
      <c r="K111" s="53"/>
      <c r="O111" s="27"/>
      <c r="P111" s="27"/>
      <c r="Q111" s="26"/>
      <c r="R111" s="53"/>
      <c r="S111" s="17"/>
      <c r="V111" s="27"/>
      <c r="W111" s="27"/>
    </row>
    <row r="112" spans="1:23" s="21" customFormat="1" x14ac:dyDescent="0.25">
      <c r="A112" s="53"/>
      <c r="B112" s="46"/>
      <c r="C112" s="17"/>
      <c r="E112" s="23"/>
      <c r="G112" s="24"/>
      <c r="H112" s="27"/>
      <c r="I112" s="27"/>
      <c r="J112" s="26"/>
      <c r="K112" s="53"/>
      <c r="O112" s="27"/>
      <c r="P112" s="27"/>
      <c r="Q112" s="26"/>
      <c r="R112" s="53"/>
      <c r="S112" s="17"/>
      <c r="V112" s="27"/>
      <c r="W112" s="27"/>
    </row>
    <row r="113" spans="1:23" s="21" customFormat="1" x14ac:dyDescent="0.25">
      <c r="A113" s="53"/>
      <c r="B113" s="46"/>
      <c r="C113" s="17"/>
      <c r="E113" s="23"/>
      <c r="G113" s="24"/>
      <c r="H113" s="27"/>
      <c r="I113" s="27"/>
      <c r="J113" s="26"/>
      <c r="K113" s="53"/>
      <c r="O113" s="27"/>
      <c r="P113" s="27"/>
      <c r="Q113" s="26"/>
      <c r="R113" s="53"/>
      <c r="S113" s="17"/>
      <c r="V113" s="27"/>
      <c r="W113" s="27"/>
    </row>
    <row r="114" spans="1:23" s="21" customFormat="1" x14ac:dyDescent="0.25">
      <c r="A114" s="53"/>
      <c r="B114" s="46"/>
      <c r="C114" s="17"/>
      <c r="E114" s="23"/>
      <c r="G114" s="24"/>
      <c r="H114" s="27"/>
      <c r="I114" s="27"/>
      <c r="J114" s="26"/>
      <c r="K114" s="53"/>
      <c r="O114" s="27"/>
      <c r="P114" s="27"/>
      <c r="Q114" s="26"/>
      <c r="R114" s="53"/>
      <c r="S114" s="17"/>
      <c r="V114" s="27"/>
      <c r="W114" s="27"/>
    </row>
    <row r="115" spans="1:23" s="21" customFormat="1" x14ac:dyDescent="0.25">
      <c r="A115" s="53"/>
      <c r="B115" s="46"/>
      <c r="C115" s="17"/>
      <c r="E115" s="23"/>
      <c r="G115" s="24"/>
      <c r="H115" s="27"/>
      <c r="I115" s="27"/>
      <c r="J115" s="26"/>
      <c r="K115" s="53"/>
      <c r="O115" s="27"/>
      <c r="P115" s="27"/>
      <c r="Q115" s="26"/>
      <c r="R115" s="53"/>
      <c r="S115" s="17"/>
      <c r="V115" s="27"/>
      <c r="W115" s="27"/>
    </row>
    <row r="116" spans="1:23" s="21" customFormat="1" x14ac:dyDescent="0.25">
      <c r="A116" s="53"/>
      <c r="B116" s="46"/>
      <c r="C116" s="17"/>
      <c r="E116" s="23"/>
      <c r="G116" s="24"/>
      <c r="H116" s="27"/>
      <c r="I116" s="27"/>
      <c r="J116" s="26"/>
      <c r="K116" s="53"/>
      <c r="O116" s="27"/>
      <c r="P116" s="27"/>
      <c r="Q116" s="26"/>
      <c r="R116" s="53"/>
      <c r="S116" s="17"/>
      <c r="V116" s="27"/>
      <c r="W116" s="27"/>
    </row>
    <row r="117" spans="1:23" s="21" customFormat="1" x14ac:dyDescent="0.25">
      <c r="A117" s="53"/>
      <c r="B117" s="46"/>
      <c r="C117" s="17"/>
      <c r="E117" s="23"/>
      <c r="G117" s="24"/>
      <c r="H117" s="27"/>
      <c r="I117" s="27"/>
      <c r="J117" s="26"/>
      <c r="K117" s="53"/>
      <c r="O117" s="27"/>
      <c r="P117" s="27"/>
      <c r="Q117" s="26"/>
      <c r="R117" s="53"/>
      <c r="S117" s="17"/>
      <c r="V117" s="27"/>
      <c r="W117" s="27"/>
    </row>
    <row r="118" spans="1:23" s="21" customFormat="1" x14ac:dyDescent="0.25">
      <c r="A118" s="53"/>
      <c r="B118" s="46"/>
      <c r="C118" s="17"/>
      <c r="E118" s="23"/>
      <c r="G118" s="24"/>
      <c r="H118" s="27"/>
      <c r="I118" s="27"/>
      <c r="J118" s="26"/>
      <c r="K118" s="53"/>
      <c r="O118" s="27"/>
      <c r="P118" s="27"/>
      <c r="Q118" s="26"/>
      <c r="R118" s="53"/>
      <c r="S118" s="17"/>
      <c r="V118" s="27"/>
      <c r="W118" s="27"/>
    </row>
    <row r="119" spans="1:23" s="21" customFormat="1" x14ac:dyDescent="0.25">
      <c r="A119" s="53"/>
      <c r="B119" s="46"/>
      <c r="C119" s="17"/>
      <c r="E119" s="23"/>
      <c r="G119" s="24"/>
      <c r="H119" s="27"/>
      <c r="I119" s="27"/>
      <c r="J119" s="26"/>
      <c r="K119" s="53"/>
      <c r="O119" s="27"/>
      <c r="P119" s="27"/>
      <c r="Q119" s="26"/>
      <c r="R119" s="53"/>
      <c r="S119" s="17"/>
      <c r="V119" s="27"/>
      <c r="W119" s="27"/>
    </row>
    <row r="120" spans="1:23" s="21" customFormat="1" x14ac:dyDescent="0.25">
      <c r="A120" s="22"/>
      <c r="B120" s="22"/>
      <c r="C120" s="22"/>
      <c r="D120" s="23"/>
      <c r="G120" s="24"/>
      <c r="H120" s="25"/>
      <c r="I120" s="27"/>
      <c r="J120" s="26"/>
      <c r="K120" s="22"/>
      <c r="O120" s="25"/>
      <c r="P120" s="27"/>
      <c r="Q120" s="26"/>
      <c r="R120" s="22"/>
      <c r="V120" s="25"/>
      <c r="W120" s="27"/>
    </row>
    <row r="121" spans="1:23" x14ac:dyDescent="0.25">
      <c r="A121" s="147" t="s">
        <v>61</v>
      </c>
      <c r="B121" s="147"/>
      <c r="C121" s="21"/>
      <c r="D121" s="21"/>
      <c r="E121" s="21"/>
      <c r="F121" s="50"/>
      <c r="G121" s="21"/>
      <c r="H121" s="21"/>
      <c r="I121" s="28">
        <f>SUM(I3:I55)</f>
        <v>86.72999999999999</v>
      </c>
      <c r="P121" s="28">
        <f>SUM(P3:P55)</f>
        <v>0</v>
      </c>
      <c r="W121" s="28">
        <f>SUM(W3:W55)</f>
        <v>3.5</v>
      </c>
    </row>
    <row r="122" spans="1:23" x14ac:dyDescent="0.25">
      <c r="I122" s="29">
        <f>I121*1507.5</f>
        <v>130745.47499999999</v>
      </c>
      <c r="P122" s="29">
        <f>P121*1507.5</f>
        <v>0</v>
      </c>
      <c r="W122" s="29">
        <f>W121*1507.5</f>
        <v>5276.25</v>
      </c>
    </row>
  </sheetData>
  <mergeCells count="6">
    <mergeCell ref="D1:G1"/>
    <mergeCell ref="K1:N1"/>
    <mergeCell ref="A121:B121"/>
    <mergeCell ref="J2:J55"/>
    <mergeCell ref="R1:U1"/>
    <mergeCell ref="Q2:Q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pane ySplit="3" topLeftCell="A4" activePane="bottomLeft" state="frozen"/>
      <selection activeCell="M2" sqref="M2:M3"/>
      <selection pane="bottomLeft" activeCell="M2" sqref="M2:M3"/>
    </sheetView>
  </sheetViews>
  <sheetFormatPr defaultRowHeight="15" x14ac:dyDescent="0.25"/>
  <cols>
    <col min="2" max="2" width="38" bestFit="1" customWidth="1"/>
    <col min="3" max="3" width="11.85546875" bestFit="1" customWidth="1"/>
    <col min="4" max="4" width="9.7109375" bestFit="1" customWidth="1"/>
    <col min="5" max="5" width="10.42578125" bestFit="1" customWidth="1"/>
    <col min="7" max="7" width="13.5703125" bestFit="1" customWidth="1"/>
    <col min="8" max="8" width="2" customWidth="1"/>
    <col min="10" max="10" width="12.140625" bestFit="1" customWidth="1"/>
    <col min="11" max="11" width="2" customWidth="1"/>
    <col min="13" max="13" width="13.5703125" bestFit="1" customWidth="1"/>
  </cols>
  <sheetData>
    <row r="1" spans="1:13" x14ac:dyDescent="0.25">
      <c r="F1" s="147" t="s">
        <v>0</v>
      </c>
      <c r="G1" s="147"/>
      <c r="I1" s="147" t="s">
        <v>40</v>
      </c>
      <c r="J1" s="147"/>
      <c r="L1" s="147" t="s">
        <v>136</v>
      </c>
      <c r="M1" s="147"/>
    </row>
    <row r="2" spans="1:13" x14ac:dyDescent="0.25">
      <c r="A2" s="2" t="s">
        <v>1</v>
      </c>
      <c r="B2" s="2" t="s">
        <v>2</v>
      </c>
      <c r="C2" s="5" t="s">
        <v>63</v>
      </c>
      <c r="D2" s="5" t="s">
        <v>64</v>
      </c>
      <c r="E2" s="37" t="s">
        <v>67</v>
      </c>
      <c r="F2" s="37" t="s">
        <v>71</v>
      </c>
      <c r="G2" s="35" t="s">
        <v>72</v>
      </c>
      <c r="H2" s="152"/>
      <c r="I2" s="37" t="s">
        <v>71</v>
      </c>
      <c r="J2" s="35" t="s">
        <v>72</v>
      </c>
      <c r="K2" s="150"/>
      <c r="L2" s="37" t="s">
        <v>71</v>
      </c>
      <c r="M2" s="35" t="s">
        <v>72</v>
      </c>
    </row>
    <row r="3" spans="1:13" x14ac:dyDescent="0.25">
      <c r="A3" s="4">
        <v>1</v>
      </c>
      <c r="B3" s="4" t="s">
        <v>8</v>
      </c>
      <c r="C3" s="31">
        <v>0.6</v>
      </c>
      <c r="D3" s="18">
        <v>1</v>
      </c>
      <c r="E3" s="38">
        <f>D3-C3</f>
        <v>0.4</v>
      </c>
      <c r="F3" s="8">
        <f>Balance!$F3</f>
        <v>0</v>
      </c>
      <c r="G3" s="36">
        <v>0</v>
      </c>
      <c r="H3" s="152"/>
      <c r="I3" s="8">
        <f>Balance!$M3</f>
        <v>0</v>
      </c>
      <c r="J3" s="36">
        <f>I3*E3</f>
        <v>0</v>
      </c>
      <c r="K3" s="150"/>
      <c r="L3" s="8">
        <f>Balance!$T3</f>
        <v>0</v>
      </c>
      <c r="M3" s="36">
        <f>L3*$E3</f>
        <v>0</v>
      </c>
    </row>
    <row r="4" spans="1:13" x14ac:dyDescent="0.25">
      <c r="A4" s="4">
        <v>2</v>
      </c>
      <c r="B4" s="4" t="s">
        <v>10</v>
      </c>
      <c r="C4" s="31">
        <v>4.25</v>
      </c>
      <c r="D4" s="18">
        <v>4.5</v>
      </c>
      <c r="E4" s="38">
        <f>D4-C4</f>
        <v>0.25</v>
      </c>
      <c r="F4" s="8">
        <f>Balance!$F4</f>
        <v>0</v>
      </c>
      <c r="G4" s="36">
        <v>0</v>
      </c>
      <c r="H4" s="152"/>
      <c r="I4" s="8">
        <f>Balance!$M4</f>
        <v>0</v>
      </c>
      <c r="J4" s="36">
        <f t="shared" ref="J4:J46" si="0">I4*E4</f>
        <v>0</v>
      </c>
      <c r="K4" s="150"/>
      <c r="L4" s="8">
        <f>Balance!$T4</f>
        <v>0</v>
      </c>
      <c r="M4" s="36">
        <f t="shared" ref="M4:M67" si="1">L4*$E4</f>
        <v>0</v>
      </c>
    </row>
    <row r="5" spans="1:13" x14ac:dyDescent="0.25">
      <c r="A5" s="4">
        <v>3</v>
      </c>
      <c r="B5" s="4" t="s">
        <v>90</v>
      </c>
      <c r="C5" s="31">
        <v>4.25</v>
      </c>
      <c r="D5" s="18">
        <v>4.5</v>
      </c>
      <c r="E5" s="38">
        <f t="shared" ref="E5:E68" si="2">D5-C5</f>
        <v>0.25</v>
      </c>
      <c r="F5" s="8">
        <f>Balance!$F5</f>
        <v>0</v>
      </c>
      <c r="G5" s="36">
        <v>0</v>
      </c>
      <c r="H5" s="152"/>
      <c r="I5" s="8">
        <f>Balance!$M5</f>
        <v>0</v>
      </c>
      <c r="J5" s="36">
        <f t="shared" si="0"/>
        <v>0</v>
      </c>
      <c r="K5" s="150"/>
      <c r="L5" s="8">
        <f>Balance!$T5</f>
        <v>0</v>
      </c>
      <c r="M5" s="36">
        <f t="shared" si="1"/>
        <v>0</v>
      </c>
    </row>
    <row r="6" spans="1:13" x14ac:dyDescent="0.25">
      <c r="A6" s="4">
        <v>4</v>
      </c>
      <c r="B6" s="4" t="s">
        <v>12</v>
      </c>
      <c r="C6" s="31">
        <v>4.5</v>
      </c>
      <c r="D6" s="18">
        <v>4.75</v>
      </c>
      <c r="E6" s="38">
        <f t="shared" si="2"/>
        <v>0.25</v>
      </c>
      <c r="F6" s="8">
        <f>Balance!$F6</f>
        <v>0</v>
      </c>
      <c r="G6" s="36">
        <v>0</v>
      </c>
      <c r="H6" s="152"/>
      <c r="I6" s="8">
        <f>Balance!$M6</f>
        <v>0</v>
      </c>
      <c r="J6" s="36">
        <f t="shared" si="0"/>
        <v>0</v>
      </c>
      <c r="K6" s="150"/>
      <c r="L6" s="8">
        <f>Balance!$T6</f>
        <v>0</v>
      </c>
      <c r="M6" s="36">
        <f t="shared" si="1"/>
        <v>0</v>
      </c>
    </row>
    <row r="7" spans="1:13" x14ac:dyDescent="0.25">
      <c r="A7" s="4">
        <v>5</v>
      </c>
      <c r="B7" s="4" t="s">
        <v>13</v>
      </c>
      <c r="C7" s="31">
        <v>0.4</v>
      </c>
      <c r="D7" s="18">
        <v>0.5</v>
      </c>
      <c r="E7" s="38">
        <f>D7-C7</f>
        <v>9.9999999999999978E-2</v>
      </c>
      <c r="F7" s="8">
        <f>Balance!$F7</f>
        <v>0</v>
      </c>
      <c r="G7" s="36">
        <v>0</v>
      </c>
      <c r="H7" s="152"/>
      <c r="I7" s="8">
        <f>Balance!$M7</f>
        <v>0</v>
      </c>
      <c r="J7" s="36">
        <f t="shared" si="0"/>
        <v>0</v>
      </c>
      <c r="K7" s="150"/>
      <c r="L7" s="8">
        <f>Balance!$T7</f>
        <v>0</v>
      </c>
      <c r="M7" s="36">
        <f t="shared" si="1"/>
        <v>0</v>
      </c>
    </row>
    <row r="8" spans="1:13" x14ac:dyDescent="0.25">
      <c r="A8" s="4">
        <v>6</v>
      </c>
      <c r="B8" s="4" t="s">
        <v>50</v>
      </c>
      <c r="C8" s="31">
        <v>0.35</v>
      </c>
      <c r="D8" s="18">
        <v>0.5</v>
      </c>
      <c r="E8" s="38">
        <f t="shared" si="2"/>
        <v>0.15000000000000002</v>
      </c>
      <c r="F8" s="8">
        <f>Balance!$F8</f>
        <v>1</v>
      </c>
      <c r="G8" s="36">
        <f t="shared" ref="G8:G48" si="3">F8*E8</f>
        <v>0.15000000000000002</v>
      </c>
      <c r="H8" s="152"/>
      <c r="I8" s="8">
        <f>Balance!$M8</f>
        <v>0</v>
      </c>
      <c r="J8" s="36">
        <f t="shared" si="0"/>
        <v>0</v>
      </c>
      <c r="K8" s="150"/>
      <c r="L8" s="8">
        <f>Balance!$T8</f>
        <v>0</v>
      </c>
      <c r="M8" s="36">
        <f t="shared" si="1"/>
        <v>0</v>
      </c>
    </row>
    <row r="9" spans="1:13" x14ac:dyDescent="0.25">
      <c r="A9" s="4">
        <v>7</v>
      </c>
      <c r="B9" s="4" t="s">
        <v>16</v>
      </c>
      <c r="C9" s="31">
        <v>0.94350000000000001</v>
      </c>
      <c r="D9" s="18">
        <v>1</v>
      </c>
      <c r="E9" s="38">
        <f t="shared" si="2"/>
        <v>5.6499999999999995E-2</v>
      </c>
      <c r="F9" s="8">
        <f>Balance!$F9</f>
        <v>0</v>
      </c>
      <c r="G9" s="36">
        <v>0</v>
      </c>
      <c r="H9" s="152"/>
      <c r="I9" s="8">
        <f>Balance!$M9</f>
        <v>0</v>
      </c>
      <c r="J9" s="36">
        <f t="shared" si="0"/>
        <v>0</v>
      </c>
      <c r="K9" s="150"/>
      <c r="L9" s="8">
        <f>Balance!$T9</f>
        <v>0</v>
      </c>
      <c r="M9" s="36">
        <f t="shared" si="1"/>
        <v>0</v>
      </c>
    </row>
    <row r="10" spans="1:13" x14ac:dyDescent="0.25">
      <c r="A10" s="4">
        <v>8</v>
      </c>
      <c r="B10" s="4" t="s">
        <v>17</v>
      </c>
      <c r="C10" s="31">
        <v>0.17</v>
      </c>
      <c r="D10" s="18">
        <v>0.34</v>
      </c>
      <c r="E10" s="38">
        <f t="shared" si="2"/>
        <v>0.17</v>
      </c>
      <c r="F10" s="8">
        <f>Balance!$F10</f>
        <v>0</v>
      </c>
      <c r="G10" s="36">
        <v>0</v>
      </c>
      <c r="H10" s="152"/>
      <c r="I10" s="8">
        <f>Balance!$M10</f>
        <v>0</v>
      </c>
      <c r="J10" s="36">
        <f t="shared" si="0"/>
        <v>0</v>
      </c>
      <c r="K10" s="150"/>
      <c r="L10" s="8">
        <f>Balance!$T10</f>
        <v>0</v>
      </c>
      <c r="M10" s="36">
        <f t="shared" si="1"/>
        <v>0</v>
      </c>
    </row>
    <row r="11" spans="1:13" x14ac:dyDescent="0.25">
      <c r="A11" s="4">
        <v>9</v>
      </c>
      <c r="B11" s="4" t="s">
        <v>74</v>
      </c>
      <c r="C11" s="31">
        <v>6</v>
      </c>
      <c r="D11" s="18">
        <v>7</v>
      </c>
      <c r="E11" s="38">
        <f t="shared" si="2"/>
        <v>1</v>
      </c>
      <c r="F11" s="8">
        <f>Balance!$F11</f>
        <v>0</v>
      </c>
      <c r="G11" s="36">
        <v>0</v>
      </c>
      <c r="H11" s="152"/>
      <c r="I11" s="8">
        <f>Balance!$M11</f>
        <v>0</v>
      </c>
      <c r="J11" s="36">
        <f t="shared" si="0"/>
        <v>0</v>
      </c>
      <c r="K11" s="150"/>
      <c r="L11" s="8">
        <f>Balance!$T11</f>
        <v>0</v>
      </c>
      <c r="M11" s="36">
        <f t="shared" si="1"/>
        <v>0</v>
      </c>
    </row>
    <row r="12" spans="1:13" x14ac:dyDescent="0.25">
      <c r="A12" s="4">
        <v>10</v>
      </c>
      <c r="B12" s="4" t="s">
        <v>51</v>
      </c>
      <c r="C12" s="31">
        <v>1.65</v>
      </c>
      <c r="D12" s="18">
        <v>2</v>
      </c>
      <c r="E12" s="38">
        <f t="shared" si="2"/>
        <v>0.35000000000000009</v>
      </c>
      <c r="F12" s="8">
        <f>Balance!$F12</f>
        <v>0</v>
      </c>
      <c r="G12" s="36">
        <v>0</v>
      </c>
      <c r="H12" s="152"/>
      <c r="I12" s="8">
        <f>Balance!$M12</f>
        <v>0</v>
      </c>
      <c r="J12" s="36">
        <f t="shared" si="0"/>
        <v>0</v>
      </c>
      <c r="K12" s="150"/>
      <c r="L12" s="8">
        <f>Balance!$T12</f>
        <v>0</v>
      </c>
      <c r="M12" s="36">
        <f t="shared" si="1"/>
        <v>0</v>
      </c>
    </row>
    <row r="13" spans="1:13" x14ac:dyDescent="0.25">
      <c r="A13" s="4">
        <v>11</v>
      </c>
      <c r="B13" s="4" t="s">
        <v>52</v>
      </c>
      <c r="C13" s="31">
        <v>1</v>
      </c>
      <c r="D13" s="18">
        <v>1.5</v>
      </c>
      <c r="E13" s="38">
        <f t="shared" si="2"/>
        <v>0.5</v>
      </c>
      <c r="F13" s="8">
        <f>Balance!$F13</f>
        <v>0</v>
      </c>
      <c r="G13" s="36">
        <v>0</v>
      </c>
      <c r="H13" s="152"/>
      <c r="I13" s="8">
        <f>Balance!$M13</f>
        <v>0</v>
      </c>
      <c r="J13" s="36">
        <f t="shared" si="0"/>
        <v>0</v>
      </c>
      <c r="K13" s="150"/>
      <c r="L13" s="8">
        <f>Balance!$T13</f>
        <v>0</v>
      </c>
      <c r="M13" s="36">
        <f t="shared" si="1"/>
        <v>0</v>
      </c>
    </row>
    <row r="14" spans="1:13" x14ac:dyDescent="0.25">
      <c r="A14" s="4">
        <v>12</v>
      </c>
      <c r="B14" s="4" t="s">
        <v>53</v>
      </c>
      <c r="C14" s="31">
        <v>2</v>
      </c>
      <c r="D14" s="18">
        <v>2.5</v>
      </c>
      <c r="E14" s="38">
        <f t="shared" si="2"/>
        <v>0.5</v>
      </c>
      <c r="F14" s="8">
        <f>Balance!$F14</f>
        <v>2</v>
      </c>
      <c r="G14" s="36">
        <f t="shared" si="3"/>
        <v>1</v>
      </c>
      <c r="H14" s="152"/>
      <c r="I14" s="8">
        <f>Balance!$M14</f>
        <v>0</v>
      </c>
      <c r="J14" s="36">
        <f t="shared" si="0"/>
        <v>0</v>
      </c>
      <c r="K14" s="150"/>
      <c r="L14" s="8">
        <f>Balance!$T14</f>
        <v>0</v>
      </c>
      <c r="M14" s="36">
        <f t="shared" si="1"/>
        <v>0</v>
      </c>
    </row>
    <row r="15" spans="1:13" x14ac:dyDescent="0.25">
      <c r="A15" s="4">
        <v>13</v>
      </c>
      <c r="B15" s="4" t="s">
        <v>54</v>
      </c>
      <c r="C15" s="31">
        <v>0.45</v>
      </c>
      <c r="D15" s="18">
        <v>0.7</v>
      </c>
      <c r="E15" s="38">
        <f t="shared" si="2"/>
        <v>0.24999999999999994</v>
      </c>
      <c r="F15" s="8">
        <f>Balance!$F15</f>
        <v>1</v>
      </c>
      <c r="G15" s="36">
        <f t="shared" si="3"/>
        <v>0.24999999999999994</v>
      </c>
      <c r="H15" s="152"/>
      <c r="I15" s="8">
        <f>Balance!$M15</f>
        <v>0</v>
      </c>
      <c r="J15" s="36">
        <f t="shared" si="0"/>
        <v>0</v>
      </c>
      <c r="K15" s="150"/>
      <c r="L15" s="8">
        <f>Balance!$T15</f>
        <v>0</v>
      </c>
      <c r="M15" s="36">
        <f t="shared" si="1"/>
        <v>0</v>
      </c>
    </row>
    <row r="16" spans="1:13" x14ac:dyDescent="0.25">
      <c r="A16" s="4">
        <v>14</v>
      </c>
      <c r="B16" s="4" t="s">
        <v>55</v>
      </c>
      <c r="C16" s="31">
        <v>0.55000000000000004</v>
      </c>
      <c r="D16" s="18">
        <v>0.7</v>
      </c>
      <c r="E16" s="38">
        <f t="shared" si="2"/>
        <v>0.14999999999999991</v>
      </c>
      <c r="F16" s="8">
        <f>Balance!$F16</f>
        <v>1</v>
      </c>
      <c r="G16" s="36">
        <f t="shared" si="3"/>
        <v>0.14999999999999991</v>
      </c>
      <c r="H16" s="152"/>
      <c r="I16" s="8">
        <f>Balance!$M16</f>
        <v>0</v>
      </c>
      <c r="J16" s="36">
        <f t="shared" si="0"/>
        <v>0</v>
      </c>
      <c r="K16" s="150"/>
      <c r="L16" s="8">
        <f>Balance!$T16</f>
        <v>0</v>
      </c>
      <c r="M16" s="36">
        <f t="shared" si="1"/>
        <v>0</v>
      </c>
    </row>
    <row r="17" spans="1:13" x14ac:dyDescent="0.25">
      <c r="A17" s="4">
        <v>15</v>
      </c>
      <c r="B17" s="4" t="s">
        <v>55</v>
      </c>
      <c r="C17" s="31">
        <v>4.5</v>
      </c>
      <c r="D17" s="18">
        <v>5</v>
      </c>
      <c r="E17" s="38">
        <f>D17-C17</f>
        <v>0.5</v>
      </c>
      <c r="F17" s="8">
        <f>Balance!$F17</f>
        <v>0</v>
      </c>
      <c r="G17" s="36">
        <v>0</v>
      </c>
      <c r="H17" s="152"/>
      <c r="I17" s="8">
        <f>Balance!$M17</f>
        <v>0</v>
      </c>
      <c r="J17" s="36">
        <f t="shared" si="0"/>
        <v>0</v>
      </c>
      <c r="K17" s="150"/>
      <c r="L17" s="8">
        <f>Balance!$T17</f>
        <v>0</v>
      </c>
      <c r="M17" s="36">
        <f t="shared" si="1"/>
        <v>0</v>
      </c>
    </row>
    <row r="18" spans="1:13" x14ac:dyDescent="0.25">
      <c r="A18" s="4">
        <v>16</v>
      </c>
      <c r="B18" s="4" t="s">
        <v>56</v>
      </c>
      <c r="C18" s="31">
        <v>4</v>
      </c>
      <c r="D18" s="18">
        <v>4.5</v>
      </c>
      <c r="E18" s="38">
        <f>D18-C18</f>
        <v>0.5</v>
      </c>
      <c r="F18" s="8">
        <f>Balance!$F18</f>
        <v>0</v>
      </c>
      <c r="G18" s="36">
        <v>0</v>
      </c>
      <c r="H18" s="152"/>
      <c r="I18" s="8">
        <f>Balance!$M18</f>
        <v>0</v>
      </c>
      <c r="J18" s="36">
        <f t="shared" si="0"/>
        <v>0</v>
      </c>
      <c r="K18" s="150"/>
      <c r="L18" s="8">
        <f>Balance!$T18</f>
        <v>0</v>
      </c>
      <c r="M18" s="36">
        <f t="shared" si="1"/>
        <v>0</v>
      </c>
    </row>
    <row r="19" spans="1:13" x14ac:dyDescent="0.25">
      <c r="A19" s="4">
        <v>17</v>
      </c>
      <c r="B19" s="4" t="s">
        <v>57</v>
      </c>
      <c r="C19" s="31">
        <v>3</v>
      </c>
      <c r="D19" s="18">
        <v>3.5</v>
      </c>
      <c r="E19" s="38">
        <f>D19-C19</f>
        <v>0.5</v>
      </c>
      <c r="F19" s="8">
        <f>Balance!$F19</f>
        <v>0</v>
      </c>
      <c r="G19" s="36">
        <v>0</v>
      </c>
      <c r="H19" s="152"/>
      <c r="I19" s="8">
        <f>Balance!$M19</f>
        <v>0</v>
      </c>
      <c r="J19" s="36">
        <f t="shared" si="0"/>
        <v>0</v>
      </c>
      <c r="K19" s="150"/>
      <c r="L19" s="8">
        <f>Balance!$T19</f>
        <v>0</v>
      </c>
      <c r="M19" s="36">
        <f t="shared" si="1"/>
        <v>0</v>
      </c>
    </row>
    <row r="20" spans="1:13" x14ac:dyDescent="0.25">
      <c r="A20" s="4">
        <v>18</v>
      </c>
      <c r="B20" s="4" t="s">
        <v>22</v>
      </c>
      <c r="C20" s="31">
        <v>1.65</v>
      </c>
      <c r="D20" s="18">
        <v>2</v>
      </c>
      <c r="E20" s="38">
        <f t="shared" si="2"/>
        <v>0.35000000000000009</v>
      </c>
      <c r="F20" s="8">
        <f>Balance!$F20</f>
        <v>0</v>
      </c>
      <c r="G20" s="36">
        <v>0</v>
      </c>
      <c r="H20" s="152"/>
      <c r="I20" s="8">
        <f>Balance!$M20</f>
        <v>0</v>
      </c>
      <c r="J20" s="36">
        <f t="shared" si="0"/>
        <v>0</v>
      </c>
      <c r="K20" s="150"/>
      <c r="L20" s="8">
        <f>Balance!$T20</f>
        <v>0</v>
      </c>
      <c r="M20" s="36">
        <f t="shared" si="1"/>
        <v>0</v>
      </c>
    </row>
    <row r="21" spans="1:13" x14ac:dyDescent="0.25">
      <c r="A21" s="4">
        <v>19</v>
      </c>
      <c r="B21" s="4" t="s">
        <v>23</v>
      </c>
      <c r="C21" s="31">
        <v>1.65</v>
      </c>
      <c r="D21" s="18">
        <v>2</v>
      </c>
      <c r="E21" s="38">
        <f t="shared" si="2"/>
        <v>0.35000000000000009</v>
      </c>
      <c r="F21" s="8">
        <f>Balance!$F21</f>
        <v>0</v>
      </c>
      <c r="G21" s="36">
        <v>0</v>
      </c>
      <c r="H21" s="152"/>
      <c r="I21" s="8">
        <f>Balance!$M21</f>
        <v>0</v>
      </c>
      <c r="J21" s="36">
        <f t="shared" si="0"/>
        <v>0</v>
      </c>
      <c r="K21" s="150"/>
      <c r="L21" s="8">
        <f>Balance!$T21</f>
        <v>0</v>
      </c>
      <c r="M21" s="36">
        <f t="shared" si="1"/>
        <v>0</v>
      </c>
    </row>
    <row r="22" spans="1:13" x14ac:dyDescent="0.25">
      <c r="A22" s="4">
        <v>20</v>
      </c>
      <c r="B22" s="4" t="s">
        <v>24</v>
      </c>
      <c r="C22" s="31">
        <v>1.65</v>
      </c>
      <c r="D22" s="18">
        <v>2</v>
      </c>
      <c r="E22" s="38">
        <f t="shared" si="2"/>
        <v>0.35000000000000009</v>
      </c>
      <c r="F22" s="8">
        <f>Balance!$F22</f>
        <v>0</v>
      </c>
      <c r="G22" s="36">
        <v>0</v>
      </c>
      <c r="H22" s="152"/>
      <c r="I22" s="8">
        <f>Balance!$M22</f>
        <v>0</v>
      </c>
      <c r="J22" s="36">
        <f t="shared" si="0"/>
        <v>0</v>
      </c>
      <c r="K22" s="150"/>
      <c r="L22" s="8">
        <f>Balance!$T22</f>
        <v>0</v>
      </c>
      <c r="M22" s="36">
        <f t="shared" si="1"/>
        <v>0</v>
      </c>
    </row>
    <row r="23" spans="1:13" x14ac:dyDescent="0.25">
      <c r="A23" s="4">
        <v>21</v>
      </c>
      <c r="B23" s="4" t="s">
        <v>25</v>
      </c>
      <c r="C23" s="31">
        <v>1.65</v>
      </c>
      <c r="D23" s="18">
        <v>2</v>
      </c>
      <c r="E23" s="38">
        <f t="shared" si="2"/>
        <v>0.35000000000000009</v>
      </c>
      <c r="F23" s="8">
        <f>Balance!$F23</f>
        <v>0</v>
      </c>
      <c r="G23" s="36">
        <v>0</v>
      </c>
      <c r="H23" s="152"/>
      <c r="I23" s="8">
        <f>Balance!$M23</f>
        <v>0</v>
      </c>
      <c r="J23" s="36">
        <f t="shared" si="0"/>
        <v>0</v>
      </c>
      <c r="K23" s="150"/>
      <c r="L23" s="8">
        <f>Balance!$T23</f>
        <v>0</v>
      </c>
      <c r="M23" s="36">
        <f t="shared" si="1"/>
        <v>0</v>
      </c>
    </row>
    <row r="24" spans="1:13" x14ac:dyDescent="0.25">
      <c r="A24" s="4">
        <v>22</v>
      </c>
      <c r="B24" s="4" t="s">
        <v>26</v>
      </c>
      <c r="C24" s="31">
        <v>1.65</v>
      </c>
      <c r="D24" s="18">
        <v>2</v>
      </c>
      <c r="E24" s="38">
        <f t="shared" si="2"/>
        <v>0.35000000000000009</v>
      </c>
      <c r="F24" s="8">
        <f>Balance!$F24</f>
        <v>0</v>
      </c>
      <c r="G24" s="36">
        <v>0</v>
      </c>
      <c r="H24" s="152"/>
      <c r="I24" s="8">
        <f>Balance!$M24</f>
        <v>0</v>
      </c>
      <c r="J24" s="36">
        <f t="shared" si="0"/>
        <v>0</v>
      </c>
      <c r="K24" s="150"/>
      <c r="L24" s="8">
        <f>Balance!$T24</f>
        <v>0</v>
      </c>
      <c r="M24" s="36">
        <f t="shared" si="1"/>
        <v>0</v>
      </c>
    </row>
    <row r="25" spans="1:13" x14ac:dyDescent="0.25">
      <c r="A25" s="4">
        <v>23</v>
      </c>
      <c r="B25" s="4" t="s">
        <v>27</v>
      </c>
      <c r="C25" s="31">
        <v>2</v>
      </c>
      <c r="D25" s="18">
        <v>2.5</v>
      </c>
      <c r="E25" s="38">
        <f t="shared" si="2"/>
        <v>0.5</v>
      </c>
      <c r="F25" s="8">
        <f>Balance!$F25</f>
        <v>0</v>
      </c>
      <c r="G25" s="36">
        <v>0</v>
      </c>
      <c r="H25" s="152"/>
      <c r="I25" s="8">
        <f>Balance!$M25</f>
        <v>0</v>
      </c>
      <c r="J25" s="36">
        <f t="shared" si="0"/>
        <v>0</v>
      </c>
      <c r="K25" s="150"/>
      <c r="L25" s="8">
        <f>Balance!$T25</f>
        <v>0</v>
      </c>
      <c r="M25" s="36">
        <f t="shared" si="1"/>
        <v>0</v>
      </c>
    </row>
    <row r="26" spans="1:13" x14ac:dyDescent="0.25">
      <c r="A26" s="4">
        <v>24</v>
      </c>
      <c r="B26" s="4" t="s">
        <v>28</v>
      </c>
      <c r="C26" s="31">
        <v>2.5</v>
      </c>
      <c r="D26" s="18">
        <v>3</v>
      </c>
      <c r="E26" s="38">
        <f t="shared" si="2"/>
        <v>0.5</v>
      </c>
      <c r="F26" s="8">
        <f>Balance!$F26</f>
        <v>0</v>
      </c>
      <c r="G26" s="36">
        <v>0</v>
      </c>
      <c r="H26" s="152"/>
      <c r="I26" s="8">
        <f>Balance!$M26</f>
        <v>0</v>
      </c>
      <c r="J26" s="36">
        <f t="shared" si="0"/>
        <v>0</v>
      </c>
      <c r="K26" s="150"/>
      <c r="L26" s="8">
        <f>Balance!$T26</f>
        <v>0</v>
      </c>
      <c r="M26" s="36">
        <f t="shared" si="1"/>
        <v>0</v>
      </c>
    </row>
    <row r="27" spans="1:13" x14ac:dyDescent="0.25">
      <c r="A27" s="4">
        <v>25</v>
      </c>
      <c r="B27" s="4" t="s">
        <v>29</v>
      </c>
      <c r="C27" s="31">
        <v>3</v>
      </c>
      <c r="D27" s="18">
        <v>3.5</v>
      </c>
      <c r="E27" s="38">
        <f t="shared" si="2"/>
        <v>0.5</v>
      </c>
      <c r="F27" s="8">
        <f>Balance!$F27</f>
        <v>0</v>
      </c>
      <c r="G27" s="36">
        <v>0</v>
      </c>
      <c r="H27" s="152"/>
      <c r="I27" s="8">
        <f>Balance!$M27</f>
        <v>0</v>
      </c>
      <c r="J27" s="36">
        <f t="shared" si="0"/>
        <v>0</v>
      </c>
      <c r="K27" s="150"/>
      <c r="L27" s="8">
        <f>Balance!$T27</f>
        <v>0</v>
      </c>
      <c r="M27" s="36">
        <f t="shared" si="1"/>
        <v>0</v>
      </c>
    </row>
    <row r="28" spans="1:13" x14ac:dyDescent="0.25">
      <c r="A28" s="4">
        <v>26</v>
      </c>
      <c r="B28" s="4" t="s">
        <v>30</v>
      </c>
      <c r="C28" s="31">
        <v>3.5</v>
      </c>
      <c r="D28" s="18">
        <v>4</v>
      </c>
      <c r="E28" s="38">
        <f t="shared" si="2"/>
        <v>0.5</v>
      </c>
      <c r="F28" s="8">
        <f>Balance!$F28</f>
        <v>0</v>
      </c>
      <c r="G28" s="36">
        <v>0</v>
      </c>
      <c r="H28" s="152"/>
      <c r="I28" s="8">
        <f>Balance!$M28</f>
        <v>0</v>
      </c>
      <c r="J28" s="36">
        <f t="shared" si="0"/>
        <v>0</v>
      </c>
      <c r="K28" s="150"/>
      <c r="L28" s="8">
        <f>Balance!$T28</f>
        <v>0</v>
      </c>
      <c r="M28" s="36">
        <f t="shared" si="1"/>
        <v>0</v>
      </c>
    </row>
    <row r="29" spans="1:13" x14ac:dyDescent="0.25">
      <c r="A29" s="4">
        <v>27</v>
      </c>
      <c r="B29" s="6" t="s">
        <v>31</v>
      </c>
      <c r="C29" s="32">
        <v>2.25</v>
      </c>
      <c r="D29" s="18">
        <v>2.5</v>
      </c>
      <c r="E29" s="38">
        <f t="shared" si="2"/>
        <v>0.25</v>
      </c>
      <c r="F29" s="8">
        <f>Balance!$F29</f>
        <v>0</v>
      </c>
      <c r="G29" s="36">
        <v>0</v>
      </c>
      <c r="H29" s="152"/>
      <c r="I29" s="8">
        <f>Balance!$M29</f>
        <v>0</v>
      </c>
      <c r="J29" s="36">
        <f t="shared" si="0"/>
        <v>0</v>
      </c>
      <c r="K29" s="150"/>
      <c r="L29" s="8">
        <f>Balance!$T29</f>
        <v>0</v>
      </c>
      <c r="M29" s="36">
        <f t="shared" si="1"/>
        <v>0</v>
      </c>
    </row>
    <row r="30" spans="1:13" x14ac:dyDescent="0.25">
      <c r="A30" s="4">
        <v>28</v>
      </c>
      <c r="B30" s="6" t="s">
        <v>32</v>
      </c>
      <c r="C30" s="32">
        <v>2.5</v>
      </c>
      <c r="D30" s="18">
        <v>2.75</v>
      </c>
      <c r="E30" s="38">
        <f t="shared" si="2"/>
        <v>0.25</v>
      </c>
      <c r="F30" s="8">
        <f>Balance!$F30</f>
        <v>0</v>
      </c>
      <c r="G30" s="36">
        <v>0</v>
      </c>
      <c r="H30" s="152"/>
      <c r="I30" s="8">
        <f>Balance!$M30</f>
        <v>0</v>
      </c>
      <c r="J30" s="36">
        <f t="shared" si="0"/>
        <v>0</v>
      </c>
      <c r="K30" s="150"/>
      <c r="L30" s="8">
        <f>Balance!$T30</f>
        <v>0</v>
      </c>
      <c r="M30" s="36">
        <f t="shared" si="1"/>
        <v>0</v>
      </c>
    </row>
    <row r="31" spans="1:13" x14ac:dyDescent="0.25">
      <c r="A31" s="4">
        <v>29</v>
      </c>
      <c r="B31" s="6" t="s">
        <v>33</v>
      </c>
      <c r="C31" s="32">
        <v>2.2999999999999998</v>
      </c>
      <c r="D31" s="18">
        <v>2.5</v>
      </c>
      <c r="E31" s="38">
        <f t="shared" si="2"/>
        <v>0.20000000000000018</v>
      </c>
      <c r="F31" s="8">
        <f>Balance!$F31</f>
        <v>0</v>
      </c>
      <c r="G31" s="36">
        <v>0</v>
      </c>
      <c r="H31" s="152"/>
      <c r="I31" s="8">
        <f>Balance!$M31</f>
        <v>0</v>
      </c>
      <c r="J31" s="36">
        <f t="shared" si="0"/>
        <v>0</v>
      </c>
      <c r="K31" s="150"/>
      <c r="L31" s="8">
        <f>Balance!$T31</f>
        <v>0</v>
      </c>
      <c r="M31" s="36">
        <f t="shared" si="1"/>
        <v>0</v>
      </c>
    </row>
    <row r="32" spans="1:13" x14ac:dyDescent="0.25">
      <c r="A32" s="4">
        <v>30</v>
      </c>
      <c r="B32" s="6" t="s">
        <v>34</v>
      </c>
      <c r="C32" s="32">
        <v>13.5</v>
      </c>
      <c r="D32" s="18">
        <v>15</v>
      </c>
      <c r="E32" s="38">
        <f t="shared" si="2"/>
        <v>1.5</v>
      </c>
      <c r="F32" s="8">
        <f>Balance!$F32</f>
        <v>0</v>
      </c>
      <c r="G32" s="36">
        <v>0</v>
      </c>
      <c r="H32" s="152"/>
      <c r="I32" s="8">
        <f>Balance!$M32</f>
        <v>0</v>
      </c>
      <c r="J32" s="36">
        <f t="shared" si="0"/>
        <v>0</v>
      </c>
      <c r="K32" s="150"/>
      <c r="L32" s="8">
        <f>Balance!$T32</f>
        <v>0</v>
      </c>
      <c r="M32" s="36">
        <f t="shared" si="1"/>
        <v>0</v>
      </c>
    </row>
    <row r="33" spans="1:13" x14ac:dyDescent="0.25">
      <c r="A33" s="4">
        <v>31</v>
      </c>
      <c r="B33" s="6" t="s">
        <v>35</v>
      </c>
      <c r="C33" s="32">
        <v>1.665</v>
      </c>
      <c r="D33" s="18">
        <v>2</v>
      </c>
      <c r="E33" s="38">
        <f t="shared" si="2"/>
        <v>0.33499999999999996</v>
      </c>
      <c r="F33" s="8">
        <f>Balance!$F33</f>
        <v>0</v>
      </c>
      <c r="G33" s="36">
        <v>0</v>
      </c>
      <c r="H33" s="152"/>
      <c r="I33" s="8">
        <f>Balance!$M33</f>
        <v>0</v>
      </c>
      <c r="J33" s="36">
        <f t="shared" si="0"/>
        <v>0</v>
      </c>
      <c r="K33" s="150"/>
      <c r="L33" s="8">
        <f>Balance!$T33</f>
        <v>0</v>
      </c>
      <c r="M33" s="36">
        <f t="shared" si="1"/>
        <v>0</v>
      </c>
    </row>
    <row r="34" spans="1:13" x14ac:dyDescent="0.25">
      <c r="A34" s="4">
        <v>32</v>
      </c>
      <c r="B34" s="6" t="s">
        <v>36</v>
      </c>
      <c r="C34" s="32">
        <v>3.5</v>
      </c>
      <c r="D34" s="18">
        <v>4</v>
      </c>
      <c r="E34" s="38">
        <f t="shared" si="2"/>
        <v>0.5</v>
      </c>
      <c r="F34" s="8">
        <f>Balance!$F34</f>
        <v>0</v>
      </c>
      <c r="G34" s="36">
        <v>0</v>
      </c>
      <c r="H34" s="152"/>
      <c r="I34" s="8">
        <f>Balance!$M34</f>
        <v>0</v>
      </c>
      <c r="J34" s="36">
        <f t="shared" si="0"/>
        <v>0</v>
      </c>
      <c r="K34" s="150"/>
      <c r="L34" s="8">
        <f>Balance!$T34</f>
        <v>0</v>
      </c>
      <c r="M34" s="36">
        <f t="shared" si="1"/>
        <v>0</v>
      </c>
    </row>
    <row r="35" spans="1:13" x14ac:dyDescent="0.25">
      <c r="A35" s="4">
        <v>33</v>
      </c>
      <c r="B35" s="6" t="s">
        <v>75</v>
      </c>
      <c r="C35" s="32">
        <v>0.2</v>
      </c>
      <c r="D35" s="18">
        <v>0.34</v>
      </c>
      <c r="E35" s="38">
        <f t="shared" si="2"/>
        <v>0.14000000000000001</v>
      </c>
      <c r="F35" s="8">
        <f>Balance!$F35</f>
        <v>0</v>
      </c>
      <c r="G35" s="36">
        <v>0</v>
      </c>
      <c r="H35" s="152"/>
      <c r="I35" s="8">
        <f>Balance!$M35</f>
        <v>0</v>
      </c>
      <c r="J35" s="36">
        <f t="shared" si="0"/>
        <v>0</v>
      </c>
      <c r="K35" s="150"/>
      <c r="L35" s="8">
        <f>Balance!$T35</f>
        <v>0</v>
      </c>
      <c r="M35" s="36">
        <f t="shared" si="1"/>
        <v>0</v>
      </c>
    </row>
    <row r="36" spans="1:13" x14ac:dyDescent="0.25">
      <c r="A36" s="4">
        <v>34</v>
      </c>
      <c r="B36" s="4" t="s">
        <v>38</v>
      </c>
      <c r="C36" s="33">
        <v>0.5</v>
      </c>
      <c r="D36" s="18">
        <v>0.75</v>
      </c>
      <c r="E36" s="38">
        <f t="shared" si="2"/>
        <v>0.25</v>
      </c>
      <c r="F36" s="8">
        <f>Balance!$F36</f>
        <v>0</v>
      </c>
      <c r="G36" s="36">
        <v>0</v>
      </c>
      <c r="H36" s="152"/>
      <c r="I36" s="8">
        <f>Balance!$M36</f>
        <v>0</v>
      </c>
      <c r="J36" s="36">
        <f t="shared" si="0"/>
        <v>0</v>
      </c>
      <c r="K36" s="150"/>
      <c r="L36" s="8">
        <f>Balance!$T36</f>
        <v>0</v>
      </c>
      <c r="M36" s="36">
        <f t="shared" si="1"/>
        <v>0</v>
      </c>
    </row>
    <row r="37" spans="1:13" x14ac:dyDescent="0.25">
      <c r="A37" s="4">
        <v>35</v>
      </c>
      <c r="B37" s="4" t="s">
        <v>39</v>
      </c>
      <c r="C37" s="34">
        <v>38.85</v>
      </c>
      <c r="D37" s="18">
        <v>40</v>
      </c>
      <c r="E37" s="38">
        <f t="shared" si="2"/>
        <v>1.1499999999999986</v>
      </c>
      <c r="F37" s="8">
        <f>Balance!$F37</f>
        <v>0</v>
      </c>
      <c r="G37" s="36">
        <v>0</v>
      </c>
      <c r="H37" s="152"/>
      <c r="I37" s="8">
        <f>Balance!$M37</f>
        <v>0</v>
      </c>
      <c r="J37" s="36">
        <f t="shared" si="0"/>
        <v>0</v>
      </c>
      <c r="K37" s="150"/>
      <c r="L37" s="8">
        <f>Balance!$T37</f>
        <v>0</v>
      </c>
      <c r="M37" s="36">
        <f t="shared" si="1"/>
        <v>0</v>
      </c>
    </row>
    <row r="38" spans="1:13" x14ac:dyDescent="0.25">
      <c r="A38" s="4">
        <v>36</v>
      </c>
      <c r="B38" s="6" t="s">
        <v>41</v>
      </c>
      <c r="C38" s="18">
        <v>3.61</v>
      </c>
      <c r="D38" s="18">
        <v>4</v>
      </c>
      <c r="E38" s="38">
        <f t="shared" si="2"/>
        <v>0.39000000000000012</v>
      </c>
      <c r="F38" s="8">
        <f>Balance!$F38</f>
        <v>0</v>
      </c>
      <c r="G38" s="36">
        <v>0</v>
      </c>
      <c r="H38" s="152"/>
      <c r="I38" s="8">
        <f>Balance!$M38</f>
        <v>0</v>
      </c>
      <c r="J38" s="36">
        <f t="shared" si="0"/>
        <v>0</v>
      </c>
      <c r="K38" s="150"/>
      <c r="L38" s="8">
        <f>Balance!$T38</f>
        <v>0</v>
      </c>
      <c r="M38" s="36">
        <f t="shared" si="1"/>
        <v>0</v>
      </c>
    </row>
    <row r="39" spans="1:13" x14ac:dyDescent="0.25">
      <c r="A39" s="4">
        <v>37</v>
      </c>
      <c r="B39" s="6" t="s">
        <v>43</v>
      </c>
      <c r="C39" s="18">
        <v>3.5</v>
      </c>
      <c r="D39" s="18">
        <v>4</v>
      </c>
      <c r="E39" s="38">
        <f t="shared" si="2"/>
        <v>0.5</v>
      </c>
      <c r="F39" s="8">
        <f>Balance!$F39</f>
        <v>0</v>
      </c>
      <c r="G39" s="36">
        <v>0</v>
      </c>
      <c r="H39" s="152"/>
      <c r="I39" s="8">
        <f>Balance!$M39</f>
        <v>0</v>
      </c>
      <c r="J39" s="36">
        <f t="shared" si="0"/>
        <v>0</v>
      </c>
      <c r="K39" s="150"/>
      <c r="L39" s="8">
        <f>Balance!$T39</f>
        <v>0</v>
      </c>
      <c r="M39" s="36">
        <f t="shared" si="1"/>
        <v>0</v>
      </c>
    </row>
    <row r="40" spans="1:13" x14ac:dyDescent="0.25">
      <c r="A40" s="4">
        <v>38</v>
      </c>
      <c r="B40" s="6" t="s">
        <v>62</v>
      </c>
      <c r="C40" s="18">
        <v>1</v>
      </c>
      <c r="D40" s="18">
        <v>1.5</v>
      </c>
      <c r="E40" s="38">
        <f t="shared" si="2"/>
        <v>0.5</v>
      </c>
      <c r="F40" s="8">
        <f>Balance!$F40</f>
        <v>1</v>
      </c>
      <c r="G40" s="36">
        <f t="shared" si="3"/>
        <v>0.5</v>
      </c>
      <c r="H40" s="152"/>
      <c r="I40" s="8">
        <f>Balance!$M40</f>
        <v>0</v>
      </c>
      <c r="J40" s="36">
        <f t="shared" si="0"/>
        <v>0</v>
      </c>
      <c r="K40" s="150"/>
      <c r="L40" s="8">
        <f>Balance!$T40</f>
        <v>0</v>
      </c>
      <c r="M40" s="36">
        <f t="shared" si="1"/>
        <v>0</v>
      </c>
    </row>
    <row r="41" spans="1:13" x14ac:dyDescent="0.25">
      <c r="A41" s="4">
        <v>39</v>
      </c>
      <c r="B41" s="6" t="s">
        <v>45</v>
      </c>
      <c r="C41" s="18">
        <v>0.26</v>
      </c>
      <c r="D41" s="18">
        <v>0.5</v>
      </c>
      <c r="E41" s="38">
        <f t="shared" si="2"/>
        <v>0.24</v>
      </c>
      <c r="F41" s="8">
        <f>Balance!$F41</f>
        <v>0</v>
      </c>
      <c r="G41" s="36">
        <v>0</v>
      </c>
      <c r="H41" s="152"/>
      <c r="I41" s="8">
        <f>Balance!$M41</f>
        <v>0</v>
      </c>
      <c r="J41" s="36">
        <f t="shared" si="0"/>
        <v>0</v>
      </c>
      <c r="K41" s="150"/>
      <c r="L41" s="8">
        <f>Balance!$T41</f>
        <v>0</v>
      </c>
      <c r="M41" s="36">
        <f t="shared" si="1"/>
        <v>0</v>
      </c>
    </row>
    <row r="42" spans="1:13" x14ac:dyDescent="0.25">
      <c r="A42" s="4">
        <v>40</v>
      </c>
      <c r="B42" s="6" t="s">
        <v>47</v>
      </c>
      <c r="C42" s="18">
        <v>0.26</v>
      </c>
      <c r="D42" s="18">
        <v>0.5</v>
      </c>
      <c r="E42" s="38">
        <f t="shared" si="2"/>
        <v>0.24</v>
      </c>
      <c r="F42" s="8">
        <f>Balance!$F42</f>
        <v>0</v>
      </c>
      <c r="G42" s="36">
        <v>0</v>
      </c>
      <c r="H42" s="152"/>
      <c r="I42" s="8">
        <f>Balance!$M42</f>
        <v>0</v>
      </c>
      <c r="J42" s="36">
        <f t="shared" si="0"/>
        <v>0</v>
      </c>
      <c r="K42" s="150"/>
      <c r="L42" s="8">
        <f>Balance!$T42</f>
        <v>0</v>
      </c>
      <c r="M42" s="36">
        <f t="shared" si="1"/>
        <v>0</v>
      </c>
    </row>
    <row r="43" spans="1:13" x14ac:dyDescent="0.25">
      <c r="A43" s="4">
        <v>41</v>
      </c>
      <c r="B43" s="6" t="s">
        <v>48</v>
      </c>
      <c r="C43" s="18">
        <v>0.5</v>
      </c>
      <c r="D43" s="18">
        <v>0.75</v>
      </c>
      <c r="E43" s="38">
        <f t="shared" si="2"/>
        <v>0.25</v>
      </c>
      <c r="F43" s="8">
        <f>Balance!$F43</f>
        <v>1</v>
      </c>
      <c r="G43" s="36">
        <f t="shared" si="3"/>
        <v>0.25</v>
      </c>
      <c r="H43" s="152"/>
      <c r="I43" s="8">
        <f>Balance!$M43</f>
        <v>0</v>
      </c>
      <c r="J43" s="36">
        <f t="shared" si="0"/>
        <v>0</v>
      </c>
      <c r="K43" s="150"/>
      <c r="L43" s="8">
        <f>Balance!$T43</f>
        <v>0</v>
      </c>
      <c r="M43" s="36">
        <f t="shared" si="1"/>
        <v>0</v>
      </c>
    </row>
    <row r="44" spans="1:13" x14ac:dyDescent="0.25">
      <c r="A44" s="4">
        <v>42</v>
      </c>
      <c r="B44" s="6" t="s">
        <v>58</v>
      </c>
      <c r="C44" s="18">
        <v>44</v>
      </c>
      <c r="D44" s="18">
        <v>47</v>
      </c>
      <c r="E44" s="38">
        <f t="shared" si="2"/>
        <v>3</v>
      </c>
      <c r="F44" s="8">
        <f>Balance!$F44</f>
        <v>1</v>
      </c>
      <c r="G44" s="36">
        <f t="shared" si="3"/>
        <v>3</v>
      </c>
      <c r="H44" s="152"/>
      <c r="I44" s="8">
        <f>Balance!$M44</f>
        <v>0</v>
      </c>
      <c r="J44" s="36">
        <f t="shared" si="0"/>
        <v>0</v>
      </c>
      <c r="K44" s="150"/>
      <c r="L44" s="8">
        <f>Balance!$T44</f>
        <v>0</v>
      </c>
      <c r="M44" s="36">
        <f t="shared" si="1"/>
        <v>0</v>
      </c>
    </row>
    <row r="45" spans="1:13" x14ac:dyDescent="0.25">
      <c r="A45" s="4">
        <v>43</v>
      </c>
      <c r="B45" s="6" t="s">
        <v>65</v>
      </c>
      <c r="C45" s="19">
        <v>8</v>
      </c>
      <c r="D45" s="18">
        <v>10</v>
      </c>
      <c r="E45" s="38">
        <f t="shared" si="2"/>
        <v>2</v>
      </c>
      <c r="F45" s="8">
        <f>Balance!$F45</f>
        <v>0</v>
      </c>
      <c r="G45" s="36">
        <v>0</v>
      </c>
      <c r="H45" s="152"/>
      <c r="I45" s="8">
        <f>Balance!$M45</f>
        <v>0</v>
      </c>
      <c r="J45" s="36">
        <f t="shared" si="0"/>
        <v>0</v>
      </c>
      <c r="K45" s="150"/>
      <c r="L45" s="8">
        <f>Balance!$T45</f>
        <v>0</v>
      </c>
      <c r="M45" s="36">
        <f t="shared" si="1"/>
        <v>0</v>
      </c>
    </row>
    <row r="46" spans="1:13" x14ac:dyDescent="0.25">
      <c r="A46" s="4">
        <v>44</v>
      </c>
      <c r="B46" s="4" t="s">
        <v>10</v>
      </c>
      <c r="C46" s="18">
        <v>4.2500000000000003E-2</v>
      </c>
      <c r="D46" s="19">
        <v>0.14000000000000001</v>
      </c>
      <c r="E46" s="38">
        <f t="shared" si="2"/>
        <v>9.7500000000000003E-2</v>
      </c>
      <c r="F46" s="8">
        <f>Balance!$F46</f>
        <v>7</v>
      </c>
      <c r="G46" s="36">
        <f t="shared" si="3"/>
        <v>0.6825</v>
      </c>
      <c r="H46" s="152"/>
      <c r="I46" s="8">
        <f>Balance!$M46</f>
        <v>0</v>
      </c>
      <c r="J46" s="36">
        <f t="shared" si="0"/>
        <v>0</v>
      </c>
      <c r="K46" s="150"/>
      <c r="L46" s="8">
        <f>Balance!$T46</f>
        <v>5</v>
      </c>
      <c r="M46" s="36">
        <f t="shared" si="1"/>
        <v>0.48750000000000004</v>
      </c>
    </row>
    <row r="47" spans="1:13" s="21" customFormat="1" x14ac:dyDescent="0.25">
      <c r="A47" s="4">
        <v>45</v>
      </c>
      <c r="B47" s="8" t="s">
        <v>76</v>
      </c>
      <c r="C47" s="49">
        <v>2.8</v>
      </c>
      <c r="D47" s="49">
        <v>3.7</v>
      </c>
      <c r="E47" s="38">
        <f t="shared" si="2"/>
        <v>0.90000000000000036</v>
      </c>
      <c r="F47" s="8">
        <f>Balance!$F47</f>
        <v>2</v>
      </c>
      <c r="G47" s="36">
        <f t="shared" si="3"/>
        <v>1.8000000000000007</v>
      </c>
      <c r="H47" s="152"/>
      <c r="I47" s="8">
        <f>Balance!$M47</f>
        <v>0</v>
      </c>
      <c r="J47" s="36">
        <f t="shared" ref="J47:J50" si="4">I47*E47</f>
        <v>0</v>
      </c>
      <c r="K47" s="150"/>
      <c r="L47" s="8">
        <f>Balance!$T47</f>
        <v>0</v>
      </c>
      <c r="M47" s="36">
        <f t="shared" si="1"/>
        <v>0</v>
      </c>
    </row>
    <row r="48" spans="1:13" s="21" customFormat="1" x14ac:dyDescent="0.25">
      <c r="A48" s="4">
        <v>46</v>
      </c>
      <c r="B48" s="8" t="s">
        <v>77</v>
      </c>
      <c r="C48" s="49">
        <v>2.8</v>
      </c>
      <c r="D48" s="49">
        <v>3.7</v>
      </c>
      <c r="E48" s="38">
        <f t="shared" si="2"/>
        <v>0.90000000000000036</v>
      </c>
      <c r="F48" s="8">
        <f>Balance!$F48</f>
        <v>3</v>
      </c>
      <c r="G48" s="36">
        <f t="shared" si="3"/>
        <v>2.7000000000000011</v>
      </c>
      <c r="H48" s="152"/>
      <c r="I48" s="8">
        <f>Balance!$M48</f>
        <v>0</v>
      </c>
      <c r="J48" s="36">
        <f t="shared" si="4"/>
        <v>0</v>
      </c>
      <c r="K48" s="150"/>
      <c r="L48" s="8">
        <f>Balance!$T48</f>
        <v>0</v>
      </c>
      <c r="M48" s="36">
        <f t="shared" si="1"/>
        <v>0</v>
      </c>
    </row>
    <row r="49" spans="1:13" s="21" customFormat="1" x14ac:dyDescent="0.25">
      <c r="A49" s="4">
        <v>47</v>
      </c>
      <c r="B49" s="8" t="s">
        <v>78</v>
      </c>
      <c r="C49" s="49">
        <v>2.8</v>
      </c>
      <c r="D49" s="49">
        <v>3.7</v>
      </c>
      <c r="E49" s="38">
        <f t="shared" si="2"/>
        <v>0.90000000000000036</v>
      </c>
      <c r="F49" s="8">
        <f>Balance!$F49</f>
        <v>3</v>
      </c>
      <c r="G49" s="36">
        <f>F49*E49</f>
        <v>2.7000000000000011</v>
      </c>
      <c r="H49" s="152"/>
      <c r="I49" s="8">
        <f>Balance!$M49</f>
        <v>0</v>
      </c>
      <c r="J49" s="36">
        <f t="shared" si="4"/>
        <v>0</v>
      </c>
      <c r="K49" s="150"/>
      <c r="L49" s="8">
        <f>Balance!$T49</f>
        <v>0</v>
      </c>
      <c r="M49" s="36">
        <f t="shared" si="1"/>
        <v>0</v>
      </c>
    </row>
    <row r="50" spans="1:13" s="21" customFormat="1" x14ac:dyDescent="0.25">
      <c r="A50" s="4">
        <v>48</v>
      </c>
      <c r="B50" s="48" t="s">
        <v>79</v>
      </c>
      <c r="C50" s="49">
        <v>2.8</v>
      </c>
      <c r="D50" s="49">
        <v>3.7</v>
      </c>
      <c r="E50" s="38">
        <f t="shared" si="2"/>
        <v>0.90000000000000036</v>
      </c>
      <c r="F50" s="8">
        <f>Balance!$F50</f>
        <v>0</v>
      </c>
      <c r="G50" s="57">
        <v>0</v>
      </c>
      <c r="H50" s="152"/>
      <c r="I50" s="8">
        <f>Balance!$M50</f>
        <v>0</v>
      </c>
      <c r="J50" s="36">
        <f t="shared" si="4"/>
        <v>0</v>
      </c>
      <c r="K50" s="150"/>
      <c r="L50" s="8">
        <f>Balance!$T50</f>
        <v>0</v>
      </c>
      <c r="M50" s="36">
        <f t="shared" si="1"/>
        <v>0</v>
      </c>
    </row>
    <row r="51" spans="1:13" s="21" customFormat="1" x14ac:dyDescent="0.25">
      <c r="A51" s="4">
        <v>49</v>
      </c>
      <c r="B51" s="8" t="s">
        <v>81</v>
      </c>
      <c r="C51" s="49">
        <v>4</v>
      </c>
      <c r="D51" s="18">
        <v>5</v>
      </c>
      <c r="E51" s="52">
        <f>D51-C51</f>
        <v>1</v>
      </c>
      <c r="F51" s="8">
        <f>Balance!$F51</f>
        <v>0</v>
      </c>
      <c r="G51" s="57">
        <v>0</v>
      </c>
      <c r="H51" s="152"/>
      <c r="I51" s="8">
        <f>Balance!$M51</f>
        <v>0</v>
      </c>
      <c r="J51" s="36">
        <f t="shared" ref="J51:J53" si="5">I51*E51</f>
        <v>0</v>
      </c>
      <c r="K51" s="150"/>
      <c r="L51" s="8">
        <f>Balance!$T51</f>
        <v>0</v>
      </c>
      <c r="M51" s="36">
        <f t="shared" si="1"/>
        <v>0</v>
      </c>
    </row>
    <row r="52" spans="1:13" s="21" customFormat="1" x14ac:dyDescent="0.25">
      <c r="A52" s="4">
        <v>50</v>
      </c>
      <c r="B52" s="8" t="s">
        <v>83</v>
      </c>
      <c r="C52" s="49">
        <v>20</v>
      </c>
      <c r="D52" s="18">
        <v>21</v>
      </c>
      <c r="E52" s="52">
        <f t="shared" si="2"/>
        <v>1</v>
      </c>
      <c r="F52" s="8">
        <f>Balance!$F52</f>
        <v>0</v>
      </c>
      <c r="G52" s="57">
        <v>0</v>
      </c>
      <c r="H52" s="152"/>
      <c r="I52" s="8">
        <f>Balance!$M52</f>
        <v>0</v>
      </c>
      <c r="J52" s="36">
        <f t="shared" si="5"/>
        <v>0</v>
      </c>
      <c r="K52" s="150"/>
      <c r="L52" s="8">
        <f>Balance!$T52</f>
        <v>0</v>
      </c>
      <c r="M52" s="36">
        <f t="shared" si="1"/>
        <v>0</v>
      </c>
    </row>
    <row r="53" spans="1:13" s="21" customFormat="1" x14ac:dyDescent="0.25">
      <c r="A53" s="4">
        <v>51</v>
      </c>
      <c r="B53" s="8" t="s">
        <v>89</v>
      </c>
      <c r="C53" s="49">
        <v>10</v>
      </c>
      <c r="D53" s="18">
        <v>11</v>
      </c>
      <c r="E53" s="52">
        <f t="shared" si="2"/>
        <v>1</v>
      </c>
      <c r="F53" s="8">
        <f>Balance!$F53</f>
        <v>0</v>
      </c>
      <c r="G53" s="57">
        <v>0</v>
      </c>
      <c r="H53" s="152"/>
      <c r="I53" s="8">
        <f>Balance!$M53</f>
        <v>0</v>
      </c>
      <c r="J53" s="36">
        <f t="shared" si="5"/>
        <v>0</v>
      </c>
      <c r="K53" s="150"/>
      <c r="L53" s="8">
        <f>Balance!$T53</f>
        <v>0</v>
      </c>
      <c r="M53" s="36">
        <f t="shared" si="1"/>
        <v>0</v>
      </c>
    </row>
    <row r="54" spans="1:13" s="21" customFormat="1" x14ac:dyDescent="0.25">
      <c r="A54" s="4">
        <v>52</v>
      </c>
      <c r="B54" s="8" t="s">
        <v>85</v>
      </c>
      <c r="C54" s="49">
        <v>3</v>
      </c>
      <c r="D54" s="18">
        <v>4</v>
      </c>
      <c r="E54" s="38">
        <f t="shared" si="2"/>
        <v>1</v>
      </c>
      <c r="F54" s="8">
        <f>Balance!$F54</f>
        <v>0</v>
      </c>
      <c r="G54" s="57">
        <v>0</v>
      </c>
      <c r="H54" s="152"/>
      <c r="I54" s="8">
        <f>Balance!$M54</f>
        <v>0</v>
      </c>
      <c r="J54" s="36">
        <f>I54*E54</f>
        <v>0</v>
      </c>
      <c r="K54" s="150"/>
      <c r="L54" s="8">
        <f>Balance!$T54</f>
        <v>0</v>
      </c>
      <c r="M54" s="36">
        <f t="shared" si="1"/>
        <v>0</v>
      </c>
    </row>
    <row r="55" spans="1:13" s="21" customFormat="1" x14ac:dyDescent="0.25">
      <c r="A55" s="4">
        <v>53</v>
      </c>
      <c r="B55" s="37" t="s">
        <v>86</v>
      </c>
      <c r="C55" s="49">
        <v>0.5</v>
      </c>
      <c r="D55" s="18">
        <v>0.75</v>
      </c>
      <c r="E55" s="38">
        <f t="shared" si="2"/>
        <v>0.25</v>
      </c>
      <c r="F55" s="8">
        <f>Balance!$F55</f>
        <v>0</v>
      </c>
      <c r="G55" s="57">
        <v>0</v>
      </c>
      <c r="H55" s="152"/>
      <c r="I55" s="8">
        <f>Balance!$M55</f>
        <v>0</v>
      </c>
      <c r="J55" s="36">
        <f>I55*E55</f>
        <v>0</v>
      </c>
      <c r="K55" s="150"/>
      <c r="L55" s="8">
        <f>Balance!$T55</f>
        <v>0</v>
      </c>
      <c r="M55" s="36">
        <f t="shared" si="1"/>
        <v>0</v>
      </c>
    </row>
    <row r="56" spans="1:13" s="21" customFormat="1" x14ac:dyDescent="0.25">
      <c r="A56" s="4">
        <v>54</v>
      </c>
      <c r="B56" s="48" t="s">
        <v>87</v>
      </c>
      <c r="C56" s="49">
        <v>0.36</v>
      </c>
      <c r="D56" s="43">
        <v>0.5</v>
      </c>
      <c r="E56" s="60">
        <f t="shared" si="2"/>
        <v>0.14000000000000001</v>
      </c>
      <c r="F56" s="13">
        <f>Balance!$F56</f>
        <v>0</v>
      </c>
      <c r="G56" s="61">
        <v>0</v>
      </c>
      <c r="H56" s="54"/>
      <c r="I56" s="13">
        <f>Balance!$M56</f>
        <v>0</v>
      </c>
      <c r="J56" s="36">
        <f>I56*E56</f>
        <v>0</v>
      </c>
      <c r="K56" s="150"/>
      <c r="L56" s="8">
        <f>Balance!$T56</f>
        <v>0</v>
      </c>
      <c r="M56" s="36">
        <f t="shared" si="1"/>
        <v>0</v>
      </c>
    </row>
    <row r="57" spans="1:13" s="21" customFormat="1" x14ac:dyDescent="0.25">
      <c r="A57" s="4">
        <v>55</v>
      </c>
      <c r="B57" s="48" t="s">
        <v>76</v>
      </c>
      <c r="C57" s="59">
        <v>3.67</v>
      </c>
      <c r="D57" s="18">
        <v>4.4000000000000004</v>
      </c>
      <c r="E57" s="55">
        <f t="shared" si="2"/>
        <v>0.73000000000000043</v>
      </c>
      <c r="F57" s="8">
        <f>Balance!$F57</f>
        <v>0</v>
      </c>
      <c r="G57" s="57">
        <v>0</v>
      </c>
      <c r="H57" s="62"/>
      <c r="I57" s="8">
        <f>Balance!$M57</f>
        <v>0</v>
      </c>
      <c r="J57" s="36">
        <f t="shared" ref="J57:J95" si="6">I57*E57</f>
        <v>0</v>
      </c>
      <c r="K57" s="150"/>
      <c r="L57" s="8">
        <f>Balance!$T57</f>
        <v>0</v>
      </c>
      <c r="M57" s="36">
        <f t="shared" si="1"/>
        <v>0</v>
      </c>
    </row>
    <row r="58" spans="1:13" s="21" customFormat="1" x14ac:dyDescent="0.25">
      <c r="A58" s="4">
        <v>56</v>
      </c>
      <c r="B58" s="48" t="s">
        <v>77</v>
      </c>
      <c r="C58" s="59">
        <v>3.67</v>
      </c>
      <c r="D58" s="18">
        <v>4.4000000000000004</v>
      </c>
      <c r="E58" s="55">
        <f t="shared" si="2"/>
        <v>0.73000000000000043</v>
      </c>
      <c r="F58" s="8">
        <f>Balance!$F58</f>
        <v>0</v>
      </c>
      <c r="G58" s="57">
        <v>0</v>
      </c>
      <c r="H58" s="62"/>
      <c r="I58" s="8">
        <f>Balance!$M58</f>
        <v>0</v>
      </c>
      <c r="J58" s="36">
        <f t="shared" si="6"/>
        <v>0</v>
      </c>
      <c r="K58" s="150"/>
      <c r="L58" s="8">
        <f>Balance!$T58</f>
        <v>0</v>
      </c>
      <c r="M58" s="36">
        <f t="shared" si="1"/>
        <v>0</v>
      </c>
    </row>
    <row r="59" spans="1:13" s="21" customFormat="1" x14ac:dyDescent="0.25">
      <c r="A59" s="4">
        <v>57</v>
      </c>
      <c r="B59" s="48" t="s">
        <v>79</v>
      </c>
      <c r="C59" s="59">
        <v>3.67</v>
      </c>
      <c r="D59" s="18">
        <v>4.4000000000000004</v>
      </c>
      <c r="E59" s="55">
        <f t="shared" si="2"/>
        <v>0.73000000000000043</v>
      </c>
      <c r="F59" s="8">
        <f>Balance!$F59</f>
        <v>0</v>
      </c>
      <c r="G59" s="57">
        <v>0</v>
      </c>
      <c r="H59" s="62"/>
      <c r="I59" s="8">
        <f>Balance!$M59</f>
        <v>0</v>
      </c>
      <c r="J59" s="36">
        <f t="shared" si="6"/>
        <v>0</v>
      </c>
      <c r="K59" s="150"/>
      <c r="L59" s="8">
        <f>Balance!$T59</f>
        <v>0</v>
      </c>
      <c r="M59" s="36">
        <f t="shared" si="1"/>
        <v>0</v>
      </c>
    </row>
    <row r="60" spans="1:13" s="21" customFormat="1" x14ac:dyDescent="0.25">
      <c r="A60" s="4">
        <v>58</v>
      </c>
      <c r="B60" s="15" t="s">
        <v>91</v>
      </c>
      <c r="C60" s="59">
        <v>1</v>
      </c>
      <c r="D60" s="18">
        <v>2</v>
      </c>
      <c r="E60" s="55">
        <f>D60-C60</f>
        <v>1</v>
      </c>
      <c r="F60" s="8">
        <f>Balance!$F60</f>
        <v>0</v>
      </c>
      <c r="G60" s="57">
        <v>0</v>
      </c>
      <c r="H60" s="62"/>
      <c r="I60" s="8">
        <f>Balance!$M60</f>
        <v>0</v>
      </c>
      <c r="J60" s="36">
        <f t="shared" si="6"/>
        <v>0</v>
      </c>
      <c r="K60" s="150"/>
      <c r="L60" s="8">
        <f>Balance!$T60</f>
        <v>0</v>
      </c>
      <c r="M60" s="36">
        <f t="shared" si="1"/>
        <v>0</v>
      </c>
    </row>
    <row r="61" spans="1:13" s="21" customFormat="1" x14ac:dyDescent="0.25">
      <c r="A61" s="4">
        <v>59</v>
      </c>
      <c r="B61" s="15" t="s">
        <v>92</v>
      </c>
      <c r="C61" s="59">
        <v>2.5</v>
      </c>
      <c r="D61" s="18">
        <v>3.5</v>
      </c>
      <c r="E61" s="55">
        <f t="shared" si="2"/>
        <v>1</v>
      </c>
      <c r="F61" s="8">
        <f>Balance!$F61</f>
        <v>0</v>
      </c>
      <c r="G61" s="57">
        <v>0</v>
      </c>
      <c r="H61" s="62"/>
      <c r="I61" s="8">
        <f>Balance!$M61</f>
        <v>0</v>
      </c>
      <c r="J61" s="36">
        <f t="shared" si="6"/>
        <v>0</v>
      </c>
      <c r="K61" s="150"/>
      <c r="L61" s="8">
        <f>Balance!$T61</f>
        <v>0</v>
      </c>
      <c r="M61" s="36">
        <f t="shared" si="1"/>
        <v>0</v>
      </c>
    </row>
    <row r="62" spans="1:13" s="21" customFormat="1" x14ac:dyDescent="0.25">
      <c r="A62" s="4">
        <v>60</v>
      </c>
      <c r="B62" s="15" t="s">
        <v>93</v>
      </c>
      <c r="C62" s="59">
        <v>5.5</v>
      </c>
      <c r="D62" s="18">
        <v>6.5</v>
      </c>
      <c r="E62" s="55">
        <f t="shared" si="2"/>
        <v>1</v>
      </c>
      <c r="F62" s="8">
        <f>Balance!$F62</f>
        <v>0</v>
      </c>
      <c r="G62" s="57">
        <v>0</v>
      </c>
      <c r="H62" s="62"/>
      <c r="I62" s="8">
        <f>Balance!$M62</f>
        <v>0</v>
      </c>
      <c r="J62" s="36">
        <f t="shared" si="6"/>
        <v>0</v>
      </c>
      <c r="K62" s="150"/>
      <c r="L62" s="8">
        <f>Balance!$T62</f>
        <v>0</v>
      </c>
      <c r="M62" s="36">
        <f t="shared" si="1"/>
        <v>0</v>
      </c>
    </row>
    <row r="63" spans="1:13" s="21" customFormat="1" x14ac:dyDescent="0.25">
      <c r="A63" s="4">
        <v>61</v>
      </c>
      <c r="B63" s="15" t="s">
        <v>95</v>
      </c>
      <c r="C63" s="59">
        <v>4</v>
      </c>
      <c r="D63" s="18">
        <v>5.5</v>
      </c>
      <c r="E63" s="55">
        <f t="shared" si="2"/>
        <v>1.5</v>
      </c>
      <c r="F63" s="8">
        <f>Balance!$F63</f>
        <v>0</v>
      </c>
      <c r="G63" s="57">
        <v>0</v>
      </c>
      <c r="H63" s="62"/>
      <c r="I63" s="8">
        <f>Balance!$M63</f>
        <v>0</v>
      </c>
      <c r="J63" s="36">
        <f t="shared" si="6"/>
        <v>0</v>
      </c>
      <c r="K63" s="150"/>
      <c r="L63" s="8">
        <f>Balance!$T63</f>
        <v>0</v>
      </c>
      <c r="M63" s="36">
        <f t="shared" si="1"/>
        <v>0</v>
      </c>
    </row>
    <row r="64" spans="1:13" s="21" customFormat="1" x14ac:dyDescent="0.25">
      <c r="A64" s="4">
        <v>62</v>
      </c>
      <c r="B64" s="15" t="s">
        <v>97</v>
      </c>
      <c r="C64" s="59">
        <v>13</v>
      </c>
      <c r="D64" s="18">
        <v>15</v>
      </c>
      <c r="E64" s="55">
        <f t="shared" si="2"/>
        <v>2</v>
      </c>
      <c r="F64" s="8">
        <f>Balance!$F64</f>
        <v>0</v>
      </c>
      <c r="G64" s="57">
        <v>0</v>
      </c>
      <c r="H64" s="56"/>
      <c r="I64" s="8">
        <f>Balance!$M64</f>
        <v>0</v>
      </c>
      <c r="J64" s="36">
        <f t="shared" si="6"/>
        <v>0</v>
      </c>
      <c r="K64" s="151"/>
      <c r="L64" s="8">
        <f>Balance!$T64</f>
        <v>0</v>
      </c>
      <c r="M64" s="36">
        <f t="shared" si="1"/>
        <v>0</v>
      </c>
    </row>
    <row r="65" spans="1:13" s="21" customFormat="1" x14ac:dyDescent="0.25">
      <c r="A65" s="4">
        <v>63</v>
      </c>
      <c r="B65" s="15" t="s">
        <v>98</v>
      </c>
      <c r="C65" s="63">
        <v>23</v>
      </c>
      <c r="D65" s="18">
        <v>26</v>
      </c>
      <c r="E65" s="55">
        <f t="shared" si="2"/>
        <v>3</v>
      </c>
      <c r="F65" s="8">
        <f>Balance!$F65</f>
        <v>0</v>
      </c>
      <c r="G65" s="57">
        <v>0</v>
      </c>
      <c r="H65" s="56"/>
      <c r="I65" s="8">
        <f>Balance!$M65</f>
        <v>0</v>
      </c>
      <c r="J65" s="36">
        <f t="shared" si="6"/>
        <v>0</v>
      </c>
      <c r="K65" s="151"/>
      <c r="L65" s="8">
        <f>Balance!$T65</f>
        <v>0</v>
      </c>
      <c r="M65" s="36">
        <f t="shared" si="1"/>
        <v>0</v>
      </c>
    </row>
    <row r="66" spans="1:13" s="21" customFormat="1" x14ac:dyDescent="0.25">
      <c r="A66" s="4">
        <v>64</v>
      </c>
      <c r="B66" s="15" t="s">
        <v>99</v>
      </c>
      <c r="C66" s="59">
        <v>1</v>
      </c>
      <c r="D66" s="18">
        <v>2</v>
      </c>
      <c r="E66" s="55">
        <f t="shared" si="2"/>
        <v>1</v>
      </c>
      <c r="F66" s="8">
        <f>Balance!$F66</f>
        <v>0</v>
      </c>
      <c r="G66" s="57">
        <v>0</v>
      </c>
      <c r="H66" s="56"/>
      <c r="I66" s="8">
        <f>Balance!$M66</f>
        <v>0</v>
      </c>
      <c r="J66" s="36">
        <f t="shared" si="6"/>
        <v>0</v>
      </c>
      <c r="K66" s="151"/>
      <c r="L66" s="8">
        <f>Balance!$T66</f>
        <v>0</v>
      </c>
      <c r="M66" s="36">
        <f t="shared" si="1"/>
        <v>0</v>
      </c>
    </row>
    <row r="67" spans="1:13" s="21" customFormat="1" x14ac:dyDescent="0.25">
      <c r="A67" s="4">
        <v>65</v>
      </c>
      <c r="B67" s="15" t="s">
        <v>101</v>
      </c>
      <c r="C67" s="59">
        <v>8</v>
      </c>
      <c r="D67" s="18">
        <v>10</v>
      </c>
      <c r="E67" s="55">
        <f t="shared" si="2"/>
        <v>2</v>
      </c>
      <c r="F67" s="8">
        <f>Balance!$F67</f>
        <v>0</v>
      </c>
      <c r="G67" s="57">
        <v>0</v>
      </c>
      <c r="H67" s="56"/>
      <c r="I67" s="8">
        <f>Balance!$M67</f>
        <v>0</v>
      </c>
      <c r="J67" s="36">
        <f t="shared" si="6"/>
        <v>0</v>
      </c>
      <c r="K67" s="151"/>
      <c r="L67" s="8">
        <f>Balance!$T67</f>
        <v>0</v>
      </c>
      <c r="M67" s="36">
        <f t="shared" si="1"/>
        <v>0</v>
      </c>
    </row>
    <row r="68" spans="1:13" s="21" customFormat="1" x14ac:dyDescent="0.25">
      <c r="A68" s="4">
        <v>66</v>
      </c>
      <c r="B68" s="15" t="s">
        <v>101</v>
      </c>
      <c r="C68" s="59">
        <v>27</v>
      </c>
      <c r="D68" s="18">
        <v>29</v>
      </c>
      <c r="E68" s="55">
        <f t="shared" si="2"/>
        <v>2</v>
      </c>
      <c r="F68" s="8">
        <f>Balance!$F68</f>
        <v>0</v>
      </c>
      <c r="G68" s="57">
        <v>0</v>
      </c>
      <c r="H68" s="56"/>
      <c r="I68" s="8">
        <f>Balance!$M68</f>
        <v>0</v>
      </c>
      <c r="J68" s="36">
        <f t="shared" si="6"/>
        <v>0</v>
      </c>
      <c r="K68" s="151"/>
      <c r="L68" s="8">
        <f>Balance!$T68</f>
        <v>0</v>
      </c>
      <c r="M68" s="36">
        <f t="shared" ref="M68:M95" si="7">L68*$E68</f>
        <v>0</v>
      </c>
    </row>
    <row r="69" spans="1:13" s="21" customFormat="1" x14ac:dyDescent="0.25">
      <c r="A69" s="4">
        <v>67</v>
      </c>
      <c r="B69" s="15" t="s">
        <v>104</v>
      </c>
      <c r="C69" s="59">
        <v>11</v>
      </c>
      <c r="D69" s="18">
        <v>12</v>
      </c>
      <c r="E69" s="55">
        <f t="shared" ref="E69:E95" si="8">D69-C69</f>
        <v>1</v>
      </c>
      <c r="F69" s="8">
        <f>Balance!$F69</f>
        <v>0</v>
      </c>
      <c r="G69" s="57">
        <v>0</v>
      </c>
      <c r="H69" s="56"/>
      <c r="I69" s="8">
        <f>Balance!$M69</f>
        <v>0</v>
      </c>
      <c r="J69" s="36">
        <f t="shared" si="6"/>
        <v>0</v>
      </c>
      <c r="K69" s="151"/>
      <c r="L69" s="8">
        <f>Balance!$T69</f>
        <v>0</v>
      </c>
      <c r="M69" s="36">
        <f t="shared" si="7"/>
        <v>0</v>
      </c>
    </row>
    <row r="70" spans="1:13" s="21" customFormat="1" x14ac:dyDescent="0.25">
      <c r="A70" s="4">
        <v>68</v>
      </c>
      <c r="B70" s="15" t="s">
        <v>105</v>
      </c>
      <c r="C70" s="59">
        <v>11</v>
      </c>
      <c r="D70" s="18">
        <v>12</v>
      </c>
      <c r="E70" s="55">
        <f t="shared" si="8"/>
        <v>1</v>
      </c>
      <c r="F70" s="8">
        <f>Balance!$F70</f>
        <v>0</v>
      </c>
      <c r="G70" s="57">
        <v>0</v>
      </c>
      <c r="H70" s="56"/>
      <c r="I70" s="8">
        <f>Balance!$M70</f>
        <v>0</v>
      </c>
      <c r="J70" s="36">
        <f t="shared" si="6"/>
        <v>0</v>
      </c>
      <c r="K70" s="151"/>
      <c r="L70" s="8">
        <f>Balance!$T70</f>
        <v>0</v>
      </c>
      <c r="M70" s="36">
        <f t="shared" si="7"/>
        <v>0</v>
      </c>
    </row>
    <row r="71" spans="1:13" s="21" customFormat="1" x14ac:dyDescent="0.25">
      <c r="A71" s="4">
        <v>69</v>
      </c>
      <c r="B71" s="15" t="s">
        <v>106</v>
      </c>
      <c r="C71" s="59">
        <v>1</v>
      </c>
      <c r="D71" s="18">
        <v>2</v>
      </c>
      <c r="E71" s="55">
        <f t="shared" si="8"/>
        <v>1</v>
      </c>
      <c r="F71" s="8">
        <f>Balance!$F71</f>
        <v>0</v>
      </c>
      <c r="G71" s="57">
        <v>0</v>
      </c>
      <c r="H71" s="56"/>
      <c r="I71" s="8">
        <f>Balance!$M71</f>
        <v>0</v>
      </c>
      <c r="J71" s="36">
        <f t="shared" si="6"/>
        <v>0</v>
      </c>
      <c r="K71" s="151"/>
      <c r="L71" s="8">
        <f>Balance!$T71</f>
        <v>0</v>
      </c>
      <c r="M71" s="36">
        <f t="shared" si="7"/>
        <v>0</v>
      </c>
    </row>
    <row r="72" spans="1:13" s="21" customFormat="1" x14ac:dyDescent="0.25">
      <c r="A72" s="4">
        <v>70</v>
      </c>
      <c r="B72" s="15" t="s">
        <v>107</v>
      </c>
      <c r="C72" s="59">
        <v>0.75</v>
      </c>
      <c r="D72" s="18">
        <v>1.5</v>
      </c>
      <c r="E72" s="55">
        <f t="shared" si="8"/>
        <v>0.75</v>
      </c>
      <c r="F72" s="8">
        <f>Balance!$F72</f>
        <v>0</v>
      </c>
      <c r="G72" s="57">
        <v>0</v>
      </c>
      <c r="H72" s="56"/>
      <c r="I72" s="8">
        <f>Balance!$M72</f>
        <v>0</v>
      </c>
      <c r="J72" s="36">
        <f t="shared" si="6"/>
        <v>0</v>
      </c>
      <c r="K72" s="151"/>
      <c r="L72" s="8">
        <f>Balance!$T72</f>
        <v>0</v>
      </c>
      <c r="M72" s="36">
        <f t="shared" si="7"/>
        <v>0</v>
      </c>
    </row>
    <row r="73" spans="1:13" s="21" customFormat="1" x14ac:dyDescent="0.25">
      <c r="A73" s="4">
        <v>71</v>
      </c>
      <c r="B73" s="15" t="s">
        <v>109</v>
      </c>
      <c r="C73" s="59">
        <v>4</v>
      </c>
      <c r="D73" s="18">
        <v>5</v>
      </c>
      <c r="E73" s="55">
        <f t="shared" si="8"/>
        <v>1</v>
      </c>
      <c r="F73" s="8">
        <f>Balance!$F73</f>
        <v>0</v>
      </c>
      <c r="G73" s="57">
        <v>0</v>
      </c>
      <c r="H73" s="56"/>
      <c r="I73" s="8">
        <f>Balance!$M73</f>
        <v>0</v>
      </c>
      <c r="J73" s="36">
        <f t="shared" si="6"/>
        <v>0</v>
      </c>
      <c r="K73" s="151"/>
      <c r="L73" s="8">
        <f>Balance!$T73</f>
        <v>0</v>
      </c>
      <c r="M73" s="36">
        <f t="shared" si="7"/>
        <v>0</v>
      </c>
    </row>
    <row r="74" spans="1:13" s="21" customFormat="1" x14ac:dyDescent="0.25">
      <c r="A74" s="4">
        <v>72</v>
      </c>
      <c r="B74" s="6" t="s">
        <v>111</v>
      </c>
      <c r="C74" s="18">
        <v>120</v>
      </c>
      <c r="D74" s="19">
        <v>140</v>
      </c>
      <c r="E74" s="55">
        <f t="shared" si="8"/>
        <v>20</v>
      </c>
      <c r="F74" s="8">
        <f>Balance!$F74</f>
        <v>0</v>
      </c>
      <c r="G74" s="57">
        <v>0</v>
      </c>
      <c r="H74" s="64"/>
      <c r="I74" s="8">
        <f>Balance!$M74</f>
        <v>0</v>
      </c>
      <c r="J74" s="36">
        <f t="shared" si="6"/>
        <v>0</v>
      </c>
      <c r="K74" s="150"/>
      <c r="L74" s="8">
        <f>Balance!$T74</f>
        <v>0</v>
      </c>
      <c r="M74" s="36">
        <f t="shared" si="7"/>
        <v>0</v>
      </c>
    </row>
    <row r="75" spans="1:13" s="21" customFormat="1" x14ac:dyDescent="0.25">
      <c r="A75" s="4">
        <v>73</v>
      </c>
      <c r="B75" s="6" t="s">
        <v>112</v>
      </c>
      <c r="C75" s="18">
        <v>22</v>
      </c>
      <c r="D75" s="19">
        <v>30</v>
      </c>
      <c r="E75" s="55">
        <f t="shared" si="8"/>
        <v>8</v>
      </c>
      <c r="F75" s="8">
        <f>Balance!$F75</f>
        <v>0</v>
      </c>
      <c r="G75" s="57">
        <v>0</v>
      </c>
      <c r="H75" s="64"/>
      <c r="I75" s="8">
        <f>Balance!$M75</f>
        <v>0</v>
      </c>
      <c r="J75" s="36">
        <f t="shared" si="6"/>
        <v>0</v>
      </c>
      <c r="K75" s="150"/>
      <c r="L75" s="8">
        <f>Balance!$T75</f>
        <v>0</v>
      </c>
      <c r="M75" s="36">
        <f t="shared" si="7"/>
        <v>0</v>
      </c>
    </row>
    <row r="76" spans="1:13" s="21" customFormat="1" x14ac:dyDescent="0.25">
      <c r="A76" s="4">
        <v>74</v>
      </c>
      <c r="B76" s="6" t="s">
        <v>113</v>
      </c>
      <c r="C76" s="18">
        <v>0.22</v>
      </c>
      <c r="D76" s="19">
        <v>0.75</v>
      </c>
      <c r="E76" s="55">
        <f t="shared" si="8"/>
        <v>0.53</v>
      </c>
      <c r="F76" s="8">
        <f>Balance!$F76</f>
        <v>0</v>
      </c>
      <c r="G76" s="57">
        <v>0</v>
      </c>
      <c r="H76" s="64"/>
      <c r="I76" s="8">
        <f>Balance!$M76</f>
        <v>0</v>
      </c>
      <c r="J76" s="36">
        <f t="shared" si="6"/>
        <v>0</v>
      </c>
      <c r="K76" s="150"/>
      <c r="L76" s="8">
        <f>Balance!$T76</f>
        <v>0</v>
      </c>
      <c r="M76" s="36">
        <f t="shared" si="7"/>
        <v>0</v>
      </c>
    </row>
    <row r="77" spans="1:13" s="21" customFormat="1" x14ac:dyDescent="0.25">
      <c r="A77" s="4">
        <v>75</v>
      </c>
      <c r="B77" s="6" t="s">
        <v>114</v>
      </c>
      <c r="C77" s="18">
        <v>0.5</v>
      </c>
      <c r="D77" s="19">
        <v>0.75</v>
      </c>
      <c r="E77" s="55">
        <f t="shared" si="8"/>
        <v>0.25</v>
      </c>
      <c r="F77" s="8">
        <f>Balance!$F77</f>
        <v>0</v>
      </c>
      <c r="G77" s="57">
        <v>0</v>
      </c>
      <c r="H77" s="64"/>
      <c r="I77" s="8">
        <f>Balance!$M77</f>
        <v>0</v>
      </c>
      <c r="J77" s="36">
        <f t="shared" si="6"/>
        <v>0</v>
      </c>
      <c r="K77" s="150"/>
      <c r="L77" s="8">
        <f>Balance!$T77</f>
        <v>0</v>
      </c>
      <c r="M77" s="36">
        <f t="shared" si="7"/>
        <v>0</v>
      </c>
    </row>
    <row r="78" spans="1:13" s="21" customFormat="1" x14ac:dyDescent="0.25">
      <c r="A78" s="4">
        <v>76</v>
      </c>
      <c r="B78" s="6" t="s">
        <v>115</v>
      </c>
      <c r="C78" s="18">
        <v>13.32</v>
      </c>
      <c r="D78" s="19">
        <v>15</v>
      </c>
      <c r="E78" s="55">
        <f t="shared" si="8"/>
        <v>1.6799999999999997</v>
      </c>
      <c r="F78" s="8">
        <f>Balance!$F78</f>
        <v>0</v>
      </c>
      <c r="G78" s="57">
        <v>0</v>
      </c>
      <c r="H78" s="64"/>
      <c r="I78" s="8">
        <f>Balance!$M78</f>
        <v>0</v>
      </c>
      <c r="J78" s="36">
        <f t="shared" si="6"/>
        <v>0</v>
      </c>
      <c r="K78" s="150"/>
      <c r="L78" s="8">
        <f>Balance!$T78</f>
        <v>0</v>
      </c>
      <c r="M78" s="36">
        <f t="shared" si="7"/>
        <v>0</v>
      </c>
    </row>
    <row r="79" spans="1:13" s="21" customFormat="1" x14ac:dyDescent="0.25">
      <c r="A79" s="4">
        <v>77</v>
      </c>
      <c r="B79" s="6" t="s">
        <v>116</v>
      </c>
      <c r="C79" s="18">
        <v>25</v>
      </c>
      <c r="D79" s="19">
        <v>30</v>
      </c>
      <c r="E79" s="55">
        <f t="shared" si="8"/>
        <v>5</v>
      </c>
      <c r="F79" s="8">
        <f>Balance!$F79</f>
        <v>0</v>
      </c>
      <c r="G79" s="57">
        <v>0</v>
      </c>
      <c r="H79" s="64"/>
      <c r="I79" s="8">
        <f>Balance!$M79</f>
        <v>0</v>
      </c>
      <c r="J79" s="36">
        <f t="shared" si="6"/>
        <v>0</v>
      </c>
      <c r="K79" s="150"/>
      <c r="L79" s="8">
        <f>Balance!$T79</f>
        <v>0</v>
      </c>
      <c r="M79" s="36">
        <f t="shared" si="7"/>
        <v>0</v>
      </c>
    </row>
    <row r="80" spans="1:13" s="21" customFormat="1" x14ac:dyDescent="0.25">
      <c r="A80" s="4">
        <v>78</v>
      </c>
      <c r="B80" s="6" t="s">
        <v>117</v>
      </c>
      <c r="C80" s="18">
        <v>32</v>
      </c>
      <c r="D80" s="19">
        <v>45</v>
      </c>
      <c r="E80" s="55">
        <f t="shared" si="8"/>
        <v>13</v>
      </c>
      <c r="F80" s="8">
        <f>Balance!$F80</f>
        <v>0</v>
      </c>
      <c r="G80" s="57">
        <v>0</v>
      </c>
      <c r="H80" s="64"/>
      <c r="I80" s="8">
        <f>Balance!$M80</f>
        <v>0</v>
      </c>
      <c r="J80" s="36">
        <f t="shared" si="6"/>
        <v>0</v>
      </c>
      <c r="K80" s="150"/>
      <c r="L80" s="8">
        <f>Balance!$T80</f>
        <v>1</v>
      </c>
      <c r="M80" s="36">
        <f t="shared" si="7"/>
        <v>13</v>
      </c>
    </row>
    <row r="81" spans="1:13" s="21" customFormat="1" x14ac:dyDescent="0.25">
      <c r="A81" s="4">
        <v>79</v>
      </c>
      <c r="B81" s="6" t="s">
        <v>137</v>
      </c>
      <c r="C81" s="18">
        <v>0.5</v>
      </c>
      <c r="D81" s="19">
        <v>1</v>
      </c>
      <c r="E81" s="55">
        <f t="shared" si="8"/>
        <v>0.5</v>
      </c>
      <c r="F81" s="8">
        <f>Balance!$F81</f>
        <v>0</v>
      </c>
      <c r="G81" s="57">
        <v>0</v>
      </c>
      <c r="H81" s="64"/>
      <c r="I81" s="8">
        <f>Balance!$M81</f>
        <v>0</v>
      </c>
      <c r="J81" s="36">
        <f t="shared" si="6"/>
        <v>0</v>
      </c>
      <c r="K81" s="150"/>
      <c r="L81" s="8">
        <f>Balance!$T81</f>
        <v>0</v>
      </c>
      <c r="M81" s="36">
        <f t="shared" si="7"/>
        <v>0</v>
      </c>
    </row>
    <row r="82" spans="1:13" s="21" customFormat="1" x14ac:dyDescent="0.25">
      <c r="A82" s="4">
        <v>80</v>
      </c>
      <c r="B82" s="6" t="s">
        <v>138</v>
      </c>
      <c r="C82" s="18">
        <v>0.35</v>
      </c>
      <c r="D82" s="19">
        <v>0.75</v>
      </c>
      <c r="E82" s="55">
        <f t="shared" si="8"/>
        <v>0.4</v>
      </c>
      <c r="F82" s="8">
        <f>Balance!$F82</f>
        <v>0</v>
      </c>
      <c r="G82" s="57">
        <v>0</v>
      </c>
      <c r="H82" s="64"/>
      <c r="I82" s="8">
        <f>Balance!$M82</f>
        <v>0</v>
      </c>
      <c r="J82" s="36">
        <f t="shared" si="6"/>
        <v>0</v>
      </c>
      <c r="K82" s="150"/>
      <c r="L82" s="8">
        <f>Balance!$T82</f>
        <v>0</v>
      </c>
      <c r="M82" s="36">
        <f t="shared" si="7"/>
        <v>0</v>
      </c>
    </row>
    <row r="83" spans="1:13" s="21" customFormat="1" x14ac:dyDescent="0.25">
      <c r="A83" s="4">
        <v>81</v>
      </c>
      <c r="B83" s="6" t="s">
        <v>121</v>
      </c>
      <c r="C83" s="18">
        <f>3.05/10</f>
        <v>0.30499999999999999</v>
      </c>
      <c r="D83" s="19">
        <v>0.75</v>
      </c>
      <c r="E83" s="55">
        <f>D83-C83</f>
        <v>0.44500000000000001</v>
      </c>
      <c r="F83" s="8">
        <f>Balance!$F83</f>
        <v>0</v>
      </c>
      <c r="G83" s="57">
        <v>0</v>
      </c>
      <c r="H83" s="64"/>
      <c r="I83" s="8">
        <f>Balance!$M83</f>
        <v>0</v>
      </c>
      <c r="J83" s="36">
        <f t="shared" si="6"/>
        <v>0</v>
      </c>
      <c r="K83" s="150"/>
      <c r="L83" s="8">
        <f>Balance!$T83</f>
        <v>0</v>
      </c>
      <c r="M83" s="36">
        <f t="shared" si="7"/>
        <v>0</v>
      </c>
    </row>
    <row r="84" spans="1:13" s="21" customFormat="1" x14ac:dyDescent="0.25">
      <c r="A84" s="4">
        <v>82</v>
      </c>
      <c r="B84" s="65" t="s">
        <v>122</v>
      </c>
      <c r="C84" s="18">
        <v>0.85</v>
      </c>
      <c r="D84" s="19">
        <v>1.5</v>
      </c>
      <c r="E84" s="55">
        <f t="shared" si="8"/>
        <v>0.65</v>
      </c>
      <c r="F84" s="8">
        <f>Balance!$F84</f>
        <v>0</v>
      </c>
      <c r="G84" s="57">
        <v>0</v>
      </c>
      <c r="H84" s="64"/>
      <c r="I84" s="8">
        <f>Balance!$M84</f>
        <v>0</v>
      </c>
      <c r="J84" s="36">
        <f t="shared" si="6"/>
        <v>0</v>
      </c>
      <c r="K84" s="150"/>
      <c r="L84" s="8">
        <f>Balance!$T84</f>
        <v>0</v>
      </c>
      <c r="M84" s="36">
        <f t="shared" si="7"/>
        <v>0</v>
      </c>
    </row>
    <row r="85" spans="1:13" s="21" customFormat="1" x14ac:dyDescent="0.25">
      <c r="A85" s="4">
        <v>83</v>
      </c>
      <c r="B85" s="65" t="s">
        <v>139</v>
      </c>
      <c r="C85" s="18">
        <v>0.85</v>
      </c>
      <c r="D85" s="19">
        <v>1.5</v>
      </c>
      <c r="E85" s="55">
        <f t="shared" si="8"/>
        <v>0.65</v>
      </c>
      <c r="F85" s="8">
        <f>Balance!$F85</f>
        <v>0</v>
      </c>
      <c r="G85" s="57">
        <v>0</v>
      </c>
      <c r="H85" s="64"/>
      <c r="I85" s="8">
        <f>Balance!$M85</f>
        <v>0</v>
      </c>
      <c r="J85" s="36">
        <f t="shared" si="6"/>
        <v>0</v>
      </c>
      <c r="K85" s="150"/>
      <c r="L85" s="8">
        <f>Balance!$T85</f>
        <v>0</v>
      </c>
      <c r="M85" s="36">
        <f t="shared" si="7"/>
        <v>0</v>
      </c>
    </row>
    <row r="86" spans="1:13" s="21" customFormat="1" x14ac:dyDescent="0.25">
      <c r="A86" s="4">
        <v>84</v>
      </c>
      <c r="B86" s="6" t="s">
        <v>123</v>
      </c>
      <c r="C86" s="18">
        <v>6</v>
      </c>
      <c r="D86" s="19">
        <v>8</v>
      </c>
      <c r="E86" s="55">
        <f t="shared" si="8"/>
        <v>2</v>
      </c>
      <c r="F86" s="8">
        <f>Balance!$F86</f>
        <v>0</v>
      </c>
      <c r="G86" s="57">
        <v>0</v>
      </c>
      <c r="H86" s="64"/>
      <c r="I86" s="8">
        <f>Balance!$M86</f>
        <v>0</v>
      </c>
      <c r="J86" s="36">
        <f t="shared" si="6"/>
        <v>0</v>
      </c>
      <c r="K86" s="150"/>
      <c r="L86" s="8">
        <f>Balance!$T86</f>
        <v>0</v>
      </c>
      <c r="M86" s="36">
        <f t="shared" si="7"/>
        <v>0</v>
      </c>
    </row>
    <row r="87" spans="1:13" s="21" customFormat="1" x14ac:dyDescent="0.25">
      <c r="A87" s="4">
        <v>85</v>
      </c>
      <c r="B87" s="6" t="s">
        <v>125</v>
      </c>
      <c r="C87" s="18">
        <v>1.39</v>
      </c>
      <c r="D87" s="19">
        <v>2</v>
      </c>
      <c r="E87" s="55">
        <f t="shared" si="8"/>
        <v>0.6100000000000001</v>
      </c>
      <c r="F87" s="8">
        <f>Balance!$F87</f>
        <v>0</v>
      </c>
      <c r="G87" s="57">
        <v>0</v>
      </c>
      <c r="H87" s="64"/>
      <c r="I87" s="8">
        <f>Balance!$M87</f>
        <v>0</v>
      </c>
      <c r="J87" s="36">
        <f t="shared" si="6"/>
        <v>0</v>
      </c>
      <c r="K87" s="150"/>
      <c r="L87" s="8">
        <f>Balance!$T87</f>
        <v>0</v>
      </c>
      <c r="M87" s="36">
        <f t="shared" si="7"/>
        <v>0</v>
      </c>
    </row>
    <row r="88" spans="1:13" s="21" customFormat="1" x14ac:dyDescent="0.25">
      <c r="A88" s="4">
        <v>86</v>
      </c>
      <c r="B88" s="6" t="s">
        <v>127</v>
      </c>
      <c r="C88" s="18">
        <v>1.22</v>
      </c>
      <c r="D88" s="19">
        <v>2</v>
      </c>
      <c r="E88" s="55">
        <f t="shared" si="8"/>
        <v>0.78</v>
      </c>
      <c r="F88" s="8">
        <f>Balance!$F88</f>
        <v>0</v>
      </c>
      <c r="G88" s="57">
        <v>0</v>
      </c>
      <c r="H88" s="64"/>
      <c r="I88" s="8">
        <f>Balance!$M88</f>
        <v>0</v>
      </c>
      <c r="J88" s="36">
        <f t="shared" si="6"/>
        <v>0</v>
      </c>
      <c r="K88" s="150"/>
      <c r="L88" s="8">
        <f>Balance!$T88</f>
        <v>0</v>
      </c>
      <c r="M88" s="36">
        <f t="shared" si="7"/>
        <v>0</v>
      </c>
    </row>
    <row r="89" spans="1:13" s="21" customFormat="1" x14ac:dyDescent="0.25">
      <c r="A89" s="4">
        <v>87</v>
      </c>
      <c r="B89" s="6" t="s">
        <v>129</v>
      </c>
      <c r="C89" s="18">
        <v>10</v>
      </c>
      <c r="D89" s="19">
        <v>12</v>
      </c>
      <c r="E89" s="55">
        <f t="shared" si="8"/>
        <v>2</v>
      </c>
      <c r="F89" s="8">
        <f>Balance!$F89</f>
        <v>0</v>
      </c>
      <c r="G89" s="57">
        <v>0</v>
      </c>
      <c r="H89" s="64"/>
      <c r="I89" s="8">
        <f>Balance!$M89</f>
        <v>0</v>
      </c>
      <c r="J89" s="36">
        <f t="shared" si="6"/>
        <v>0</v>
      </c>
      <c r="K89" s="150"/>
      <c r="L89" s="8">
        <f>Balance!$T89</f>
        <v>0</v>
      </c>
      <c r="M89" s="36">
        <f t="shared" si="7"/>
        <v>0</v>
      </c>
    </row>
    <row r="90" spans="1:13" s="21" customFormat="1" x14ac:dyDescent="0.25">
      <c r="A90" s="4">
        <v>88</v>
      </c>
      <c r="B90" s="6" t="s">
        <v>130</v>
      </c>
      <c r="C90" s="18">
        <v>1.67</v>
      </c>
      <c r="D90" s="19">
        <v>3</v>
      </c>
      <c r="E90" s="55">
        <f t="shared" si="8"/>
        <v>1.33</v>
      </c>
      <c r="F90" s="8">
        <f>Balance!$F90</f>
        <v>0</v>
      </c>
      <c r="G90" s="57">
        <v>0</v>
      </c>
      <c r="H90" s="64"/>
      <c r="I90" s="8">
        <f>Balance!$M90</f>
        <v>0</v>
      </c>
      <c r="J90" s="36">
        <f t="shared" si="6"/>
        <v>0</v>
      </c>
      <c r="K90" s="150"/>
      <c r="L90" s="8">
        <f>Balance!$T90</f>
        <v>0</v>
      </c>
      <c r="M90" s="36">
        <f t="shared" si="7"/>
        <v>0</v>
      </c>
    </row>
    <row r="91" spans="1:13" s="21" customFormat="1" x14ac:dyDescent="0.25">
      <c r="A91" s="4">
        <v>89</v>
      </c>
      <c r="B91" s="6" t="s">
        <v>131</v>
      </c>
      <c r="C91" s="18">
        <v>2.78</v>
      </c>
      <c r="D91" s="19">
        <v>4</v>
      </c>
      <c r="E91" s="55">
        <f t="shared" si="8"/>
        <v>1.2200000000000002</v>
      </c>
      <c r="F91" s="8">
        <f>Balance!$F91</f>
        <v>0</v>
      </c>
      <c r="G91" s="57">
        <v>0</v>
      </c>
      <c r="H91" s="64"/>
      <c r="I91" s="8">
        <f>Balance!$M91</f>
        <v>0</v>
      </c>
      <c r="J91" s="36">
        <f t="shared" si="6"/>
        <v>0</v>
      </c>
      <c r="K91" s="150"/>
      <c r="L91" s="8">
        <f>Balance!$T91</f>
        <v>0</v>
      </c>
      <c r="M91" s="36">
        <f t="shared" si="7"/>
        <v>0</v>
      </c>
    </row>
    <row r="92" spans="1:13" s="21" customFormat="1" x14ac:dyDescent="0.25">
      <c r="A92" s="4">
        <v>90</v>
      </c>
      <c r="B92" s="6" t="s">
        <v>132</v>
      </c>
      <c r="C92" s="18">
        <v>6</v>
      </c>
      <c r="D92" s="19">
        <v>8</v>
      </c>
      <c r="E92" s="55">
        <f t="shared" si="8"/>
        <v>2</v>
      </c>
      <c r="F92" s="8">
        <f>Balance!$F92</f>
        <v>0</v>
      </c>
      <c r="G92" s="57">
        <v>0</v>
      </c>
      <c r="H92" s="64"/>
      <c r="I92" s="8">
        <f>Balance!$M92</f>
        <v>0</v>
      </c>
      <c r="J92" s="36">
        <f t="shared" si="6"/>
        <v>0</v>
      </c>
      <c r="K92" s="150"/>
      <c r="L92" s="8">
        <f>Balance!$T92</f>
        <v>0</v>
      </c>
      <c r="M92" s="36">
        <f t="shared" si="7"/>
        <v>0</v>
      </c>
    </row>
    <row r="93" spans="1:13" s="21" customFormat="1" x14ac:dyDescent="0.25">
      <c r="A93" s="4">
        <v>91</v>
      </c>
      <c r="B93" s="6" t="s">
        <v>133</v>
      </c>
      <c r="C93" s="18">
        <v>4</v>
      </c>
      <c r="D93" s="19">
        <v>6</v>
      </c>
      <c r="E93" s="55">
        <f t="shared" si="8"/>
        <v>2</v>
      </c>
      <c r="F93" s="8">
        <f>Balance!$F93</f>
        <v>0</v>
      </c>
      <c r="G93" s="57">
        <v>0</v>
      </c>
      <c r="H93" s="64"/>
      <c r="I93" s="8">
        <f>Balance!$M93</f>
        <v>0</v>
      </c>
      <c r="J93" s="36">
        <f t="shared" si="6"/>
        <v>0</v>
      </c>
      <c r="K93" s="150"/>
      <c r="L93" s="8">
        <f>Balance!$T93</f>
        <v>0</v>
      </c>
      <c r="M93" s="36">
        <f t="shared" si="7"/>
        <v>0</v>
      </c>
    </row>
    <row r="94" spans="1:13" s="21" customFormat="1" x14ac:dyDescent="0.25">
      <c r="A94" s="4">
        <v>92</v>
      </c>
      <c r="B94" s="6" t="s">
        <v>134</v>
      </c>
      <c r="C94" s="18">
        <v>7.5</v>
      </c>
      <c r="D94" s="19">
        <v>10</v>
      </c>
      <c r="E94" s="55">
        <f t="shared" si="8"/>
        <v>2.5</v>
      </c>
      <c r="F94" s="8">
        <f>Balance!$F94</f>
        <v>0</v>
      </c>
      <c r="G94" s="57">
        <v>0</v>
      </c>
      <c r="H94" s="64"/>
      <c r="I94" s="8">
        <f>Balance!$M94</f>
        <v>0</v>
      </c>
      <c r="J94" s="36">
        <f t="shared" si="6"/>
        <v>0</v>
      </c>
      <c r="K94" s="150"/>
      <c r="L94" s="8">
        <f>Balance!$T94</f>
        <v>0</v>
      </c>
      <c r="M94" s="36">
        <f t="shared" si="7"/>
        <v>0</v>
      </c>
    </row>
    <row r="95" spans="1:13" s="21" customFormat="1" x14ac:dyDescent="0.25">
      <c r="A95" s="4">
        <v>93</v>
      </c>
      <c r="B95" s="8" t="s">
        <v>135</v>
      </c>
      <c r="C95" s="18">
        <v>19</v>
      </c>
      <c r="D95" s="18">
        <v>20</v>
      </c>
      <c r="E95" s="55">
        <f t="shared" si="8"/>
        <v>1</v>
      </c>
      <c r="F95" s="8">
        <f>Balance!$F95</f>
        <v>0</v>
      </c>
      <c r="G95" s="57">
        <v>0</v>
      </c>
      <c r="H95" s="64"/>
      <c r="I95" s="8">
        <f>Balance!$M95</f>
        <v>0</v>
      </c>
      <c r="J95" s="36">
        <f t="shared" si="6"/>
        <v>0</v>
      </c>
      <c r="K95" s="150"/>
      <c r="L95" s="8">
        <f>Balance!$T95</f>
        <v>0</v>
      </c>
      <c r="M95" s="36">
        <f t="shared" si="7"/>
        <v>0</v>
      </c>
    </row>
    <row r="96" spans="1:13" s="21" customFormat="1" x14ac:dyDescent="0.25">
      <c r="A96" s="53"/>
      <c r="B96" s="23"/>
      <c r="C96" s="69"/>
      <c r="D96" s="27"/>
      <c r="E96" s="70"/>
      <c r="F96" s="46"/>
      <c r="G96" s="71"/>
      <c r="H96" s="64"/>
      <c r="I96" s="46"/>
      <c r="J96" s="44"/>
      <c r="K96" s="150"/>
      <c r="L96" s="46"/>
      <c r="M96" s="44"/>
    </row>
    <row r="97" spans="1:13" s="21" customFormat="1" x14ac:dyDescent="0.25">
      <c r="A97" s="53"/>
      <c r="B97" s="23"/>
      <c r="C97" s="69"/>
      <c r="D97" s="27"/>
      <c r="E97" s="70"/>
      <c r="F97" s="46"/>
      <c r="G97" s="71"/>
      <c r="H97" s="64"/>
      <c r="I97" s="46"/>
      <c r="J97" s="44"/>
      <c r="K97" s="150"/>
      <c r="L97" s="46"/>
      <c r="M97" s="44"/>
    </row>
    <row r="98" spans="1:13" s="21" customFormat="1" x14ac:dyDescent="0.25">
      <c r="A98" s="53"/>
      <c r="B98" s="46"/>
      <c r="C98" s="22"/>
      <c r="D98" s="23"/>
      <c r="G98" s="24"/>
      <c r="H98" s="45"/>
      <c r="I98" s="46"/>
      <c r="J98" s="44"/>
      <c r="K98" s="150"/>
      <c r="L98" s="46"/>
      <c r="M98" s="44"/>
    </row>
    <row r="99" spans="1:13" x14ac:dyDescent="0.25">
      <c r="A99" s="149" t="s">
        <v>61</v>
      </c>
      <c r="B99" s="149"/>
      <c r="C99" s="149"/>
      <c r="D99" s="149"/>
      <c r="E99" s="149"/>
      <c r="F99" s="149"/>
      <c r="G99" s="30">
        <f>SUM(G3:G95)</f>
        <v>13.182500000000003</v>
      </c>
      <c r="J99" s="30">
        <f>SUM(J3:J95)</f>
        <v>0</v>
      </c>
      <c r="M99" s="30">
        <f>SUM(M3:M95)</f>
        <v>13.487500000000001</v>
      </c>
    </row>
    <row r="100" spans="1:13" x14ac:dyDescent="0.25">
      <c r="G100" s="51">
        <f>G99*1507.5</f>
        <v>19872.618750000005</v>
      </c>
      <c r="J100" s="51">
        <f>J99*1507.5</f>
        <v>0</v>
      </c>
      <c r="M100" s="51">
        <f>M99*1507.5</f>
        <v>20332.40625</v>
      </c>
    </row>
  </sheetData>
  <mergeCells count="6">
    <mergeCell ref="L1:M1"/>
    <mergeCell ref="A99:F99"/>
    <mergeCell ref="F1:G1"/>
    <mergeCell ref="I1:J1"/>
    <mergeCell ref="K2:K98"/>
    <mergeCell ref="H2:H5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workbookViewId="0">
      <pane ySplit="4" topLeftCell="A101" activePane="bottomLeft" state="frozen"/>
      <selection pane="bottomLeft" activeCell="E110" sqref="E110"/>
    </sheetView>
  </sheetViews>
  <sheetFormatPr defaultRowHeight="15" x14ac:dyDescent="0.25"/>
  <cols>
    <col min="2" max="2" width="37.42578125" bestFit="1" customWidth="1"/>
    <col min="3" max="3" width="14.28515625" bestFit="1" customWidth="1"/>
    <col min="8" max="8" width="11.140625" customWidth="1"/>
    <col min="9" max="9" width="12.5703125" bestFit="1" customWidth="1"/>
    <col min="11" max="11" width="14.5703125" bestFit="1" customWidth="1"/>
    <col min="12" max="12" width="11.5703125" bestFit="1" customWidth="1"/>
  </cols>
  <sheetData>
    <row r="1" spans="1:11" x14ac:dyDescent="0.25">
      <c r="A1" s="39" t="s">
        <v>73</v>
      </c>
      <c r="B1" s="72"/>
    </row>
    <row r="2" spans="1:11" ht="45" x14ac:dyDescent="0.25">
      <c r="A2" s="2" t="s">
        <v>1</v>
      </c>
      <c r="B2" s="73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20" t="s">
        <v>204</v>
      </c>
      <c r="I2" s="20" t="s">
        <v>60</v>
      </c>
      <c r="J2" s="20" t="s">
        <v>210</v>
      </c>
      <c r="K2" s="20" t="s">
        <v>72</v>
      </c>
    </row>
    <row r="3" spans="1:11" x14ac:dyDescent="0.25">
      <c r="A3" s="7">
        <v>1</v>
      </c>
      <c r="B3" s="74" t="s">
        <v>43</v>
      </c>
      <c r="C3" s="75" t="s">
        <v>18</v>
      </c>
      <c r="D3" s="4">
        <v>24</v>
      </c>
      <c r="E3" s="5"/>
      <c r="F3" s="5">
        <v>7</v>
      </c>
      <c r="G3" s="5">
        <f>E3+D3-F3</f>
        <v>17</v>
      </c>
      <c r="H3" s="19">
        <v>0.75</v>
      </c>
      <c r="I3" s="18">
        <f>F3*H3</f>
        <v>5.25</v>
      </c>
      <c r="J3" s="18">
        <v>0.35</v>
      </c>
      <c r="K3" s="18">
        <f>(H3-J3)*F3</f>
        <v>2.8000000000000003</v>
      </c>
    </row>
    <row r="4" spans="1:11" x14ac:dyDescent="0.25">
      <c r="A4" s="7">
        <v>2</v>
      </c>
      <c r="B4" s="74" t="s">
        <v>141</v>
      </c>
      <c r="C4" s="77" t="s">
        <v>18</v>
      </c>
      <c r="D4" s="4">
        <v>24</v>
      </c>
      <c r="E4" s="5"/>
      <c r="F4" s="5">
        <v>1</v>
      </c>
      <c r="G4" s="5">
        <f t="shared" ref="G4:G75" si="0">E4+D4-F4</f>
        <v>23</v>
      </c>
      <c r="H4" s="55">
        <v>0.5</v>
      </c>
      <c r="I4" s="18">
        <f t="shared" ref="I4:I75" si="1">F4*H4</f>
        <v>0.5</v>
      </c>
      <c r="J4" s="18">
        <v>0.2</v>
      </c>
      <c r="K4" s="18">
        <f t="shared" ref="K4:K75" si="2">(H4-J4)*F4</f>
        <v>0.3</v>
      </c>
    </row>
    <row r="5" spans="1:11" x14ac:dyDescent="0.25">
      <c r="A5" s="7">
        <v>3</v>
      </c>
      <c r="B5" s="78" t="s">
        <v>357</v>
      </c>
      <c r="C5" s="79" t="s">
        <v>142</v>
      </c>
      <c r="D5" s="4">
        <v>4</v>
      </c>
      <c r="E5" s="5">
        <v>10</v>
      </c>
      <c r="F5" s="5">
        <v>9</v>
      </c>
      <c r="G5" s="5">
        <f t="shared" si="0"/>
        <v>5</v>
      </c>
      <c r="H5" s="91">
        <v>8.6999999999999993</v>
      </c>
      <c r="I5" s="18">
        <f t="shared" si="1"/>
        <v>78.3</v>
      </c>
      <c r="J5" s="80">
        <v>5.7</v>
      </c>
      <c r="K5" s="18">
        <f t="shared" si="2"/>
        <v>26.999999999999993</v>
      </c>
    </row>
    <row r="6" spans="1:11" x14ac:dyDescent="0.25">
      <c r="A6" s="7">
        <v>4</v>
      </c>
      <c r="B6" s="78" t="s">
        <v>448</v>
      </c>
      <c r="C6" s="79" t="s">
        <v>142</v>
      </c>
      <c r="D6" s="4">
        <v>0</v>
      </c>
      <c r="E6" s="5">
        <v>4</v>
      </c>
      <c r="F6" s="5">
        <v>2</v>
      </c>
      <c r="G6" s="5">
        <f t="shared" si="0"/>
        <v>2</v>
      </c>
      <c r="H6" s="91">
        <v>8.6999999999999993</v>
      </c>
      <c r="I6" s="18">
        <f t="shared" si="1"/>
        <v>17.399999999999999</v>
      </c>
      <c r="J6" s="80">
        <v>5.7</v>
      </c>
      <c r="K6" s="18">
        <f t="shared" si="2"/>
        <v>5.9999999999999982</v>
      </c>
    </row>
    <row r="7" spans="1:11" x14ac:dyDescent="0.25">
      <c r="A7" s="7">
        <v>5</v>
      </c>
      <c r="B7" s="78" t="s">
        <v>358</v>
      </c>
      <c r="C7" s="79" t="s">
        <v>142</v>
      </c>
      <c r="D7" s="4">
        <v>0</v>
      </c>
      <c r="E7" s="5">
        <v>17</v>
      </c>
      <c r="F7" s="5">
        <v>5</v>
      </c>
      <c r="G7" s="5">
        <f t="shared" ref="G7:G8" si="3">E7+D7-F7</f>
        <v>12</v>
      </c>
      <c r="H7" s="91">
        <v>8.6999999999999993</v>
      </c>
      <c r="I7" s="18">
        <f t="shared" ref="I7:I8" si="4">F7*H7</f>
        <v>43.5</v>
      </c>
      <c r="J7" s="80">
        <v>5.7</v>
      </c>
      <c r="K7" s="18">
        <f t="shared" ref="K7:K8" si="5">(H7-J7)*F7</f>
        <v>14.999999999999996</v>
      </c>
    </row>
    <row r="8" spans="1:11" x14ac:dyDescent="0.25">
      <c r="A8" s="7">
        <v>6</v>
      </c>
      <c r="B8" s="78" t="s">
        <v>359</v>
      </c>
      <c r="C8" s="79" t="s">
        <v>142</v>
      </c>
      <c r="D8" s="4">
        <v>0</v>
      </c>
      <c r="E8" s="5">
        <v>25</v>
      </c>
      <c r="F8" s="5">
        <v>25</v>
      </c>
      <c r="G8" s="5">
        <f t="shared" si="3"/>
        <v>0</v>
      </c>
      <c r="H8" s="91">
        <v>8.6999999999999993</v>
      </c>
      <c r="I8" s="18">
        <f t="shared" si="4"/>
        <v>217.49999999999997</v>
      </c>
      <c r="J8" s="80">
        <v>5.7</v>
      </c>
      <c r="K8" s="18">
        <f t="shared" si="5"/>
        <v>74.999999999999972</v>
      </c>
    </row>
    <row r="9" spans="1:11" x14ac:dyDescent="0.25">
      <c r="A9" s="7">
        <v>7</v>
      </c>
      <c r="B9" s="78" t="s">
        <v>143</v>
      </c>
      <c r="C9" s="79" t="s">
        <v>142</v>
      </c>
      <c r="D9" s="4">
        <v>4</v>
      </c>
      <c r="E9" s="5">
        <v>5</v>
      </c>
      <c r="F9" s="5">
        <v>2</v>
      </c>
      <c r="G9" s="5">
        <f t="shared" si="0"/>
        <v>7</v>
      </c>
      <c r="H9" s="91">
        <v>8.6999999999999993</v>
      </c>
      <c r="I9" s="18">
        <f t="shared" si="1"/>
        <v>17.399999999999999</v>
      </c>
      <c r="J9" s="80">
        <v>6</v>
      </c>
      <c r="K9" s="18">
        <f t="shared" si="2"/>
        <v>5.3999999999999986</v>
      </c>
    </row>
    <row r="10" spans="1:11" x14ac:dyDescent="0.25">
      <c r="A10" s="7">
        <v>8</v>
      </c>
      <c r="B10" s="78" t="s">
        <v>451</v>
      </c>
      <c r="C10" s="79" t="s">
        <v>142</v>
      </c>
      <c r="D10" s="4">
        <v>0</v>
      </c>
      <c r="E10" s="5">
        <v>5</v>
      </c>
      <c r="F10" s="5"/>
      <c r="G10" s="5">
        <f t="shared" si="0"/>
        <v>5</v>
      </c>
      <c r="H10" s="91">
        <v>8.6999999999999993</v>
      </c>
      <c r="I10" s="18">
        <f t="shared" si="1"/>
        <v>0</v>
      </c>
      <c r="J10" s="80">
        <v>6</v>
      </c>
      <c r="K10" s="18">
        <f t="shared" si="2"/>
        <v>0</v>
      </c>
    </row>
    <row r="11" spans="1:11" x14ac:dyDescent="0.25">
      <c r="A11" s="7">
        <v>9</v>
      </c>
      <c r="B11" s="78" t="s">
        <v>452</v>
      </c>
      <c r="C11" s="79" t="s">
        <v>142</v>
      </c>
      <c r="D11" s="4">
        <v>0</v>
      </c>
      <c r="E11" s="5">
        <v>5</v>
      </c>
      <c r="F11" s="5"/>
      <c r="G11" s="5">
        <f t="shared" si="0"/>
        <v>5</v>
      </c>
      <c r="H11" s="91">
        <v>8.6999999999999993</v>
      </c>
      <c r="I11" s="18">
        <f t="shared" si="1"/>
        <v>0</v>
      </c>
      <c r="J11" s="80">
        <v>6</v>
      </c>
      <c r="K11" s="18">
        <f t="shared" si="2"/>
        <v>0</v>
      </c>
    </row>
    <row r="12" spans="1:11" x14ac:dyDescent="0.25">
      <c r="A12" s="7">
        <v>10</v>
      </c>
      <c r="B12" s="81" t="s">
        <v>144</v>
      </c>
      <c r="C12" s="77" t="s">
        <v>18</v>
      </c>
      <c r="D12" s="4">
        <v>2</v>
      </c>
      <c r="E12" s="5"/>
      <c r="F12" s="5">
        <v>2</v>
      </c>
      <c r="G12" s="5">
        <f t="shared" si="0"/>
        <v>0</v>
      </c>
      <c r="H12" s="18">
        <v>10</v>
      </c>
      <c r="I12" s="18">
        <f t="shared" si="1"/>
        <v>20</v>
      </c>
      <c r="J12" s="80">
        <v>7.77</v>
      </c>
      <c r="K12" s="18">
        <f t="shared" si="2"/>
        <v>4.4600000000000009</v>
      </c>
    </row>
    <row r="13" spans="1:11" x14ac:dyDescent="0.25">
      <c r="A13" s="7">
        <v>11</v>
      </c>
      <c r="B13" s="81" t="s">
        <v>91</v>
      </c>
      <c r="C13" s="74" t="s">
        <v>11</v>
      </c>
      <c r="D13" s="4">
        <v>12</v>
      </c>
      <c r="E13" s="5">
        <v>6</v>
      </c>
      <c r="F13" s="5">
        <v>10</v>
      </c>
      <c r="G13" s="5">
        <f t="shared" si="0"/>
        <v>8</v>
      </c>
      <c r="H13" s="19">
        <v>2</v>
      </c>
      <c r="I13" s="18">
        <f t="shared" si="1"/>
        <v>20</v>
      </c>
      <c r="J13" s="18">
        <v>1</v>
      </c>
      <c r="K13" s="18">
        <f t="shared" si="2"/>
        <v>10</v>
      </c>
    </row>
    <row r="14" spans="1:11" x14ac:dyDescent="0.25">
      <c r="A14" s="7">
        <v>12</v>
      </c>
      <c r="B14" s="74" t="s">
        <v>112</v>
      </c>
      <c r="C14" s="74" t="s">
        <v>18</v>
      </c>
      <c r="D14" s="4">
        <v>1</v>
      </c>
      <c r="E14" s="5">
        <v>3</v>
      </c>
      <c r="F14" s="5">
        <v>3</v>
      </c>
      <c r="G14" s="5">
        <f t="shared" si="0"/>
        <v>1</v>
      </c>
      <c r="H14" s="19">
        <v>30</v>
      </c>
      <c r="I14" s="18">
        <f t="shared" si="1"/>
        <v>90</v>
      </c>
      <c r="J14" s="76">
        <v>22</v>
      </c>
      <c r="K14" s="18">
        <f t="shared" si="2"/>
        <v>24</v>
      </c>
    </row>
    <row r="15" spans="1:11" x14ac:dyDescent="0.25">
      <c r="A15" s="7">
        <v>13</v>
      </c>
      <c r="B15" s="74" t="s">
        <v>132</v>
      </c>
      <c r="C15" s="74" t="s">
        <v>18</v>
      </c>
      <c r="D15" s="4">
        <v>2</v>
      </c>
      <c r="E15" s="5"/>
      <c r="F15" s="5"/>
      <c r="G15" s="5">
        <f t="shared" si="0"/>
        <v>2</v>
      </c>
      <c r="H15" s="19">
        <v>8</v>
      </c>
      <c r="I15" s="18">
        <f t="shared" si="1"/>
        <v>0</v>
      </c>
      <c r="J15" s="76">
        <v>6</v>
      </c>
      <c r="K15" s="18">
        <f t="shared" si="2"/>
        <v>0</v>
      </c>
    </row>
    <row r="16" spans="1:11" x14ac:dyDescent="0.25">
      <c r="A16" s="7">
        <v>14</v>
      </c>
      <c r="B16" s="81" t="s">
        <v>101</v>
      </c>
      <c r="C16" s="74" t="s">
        <v>102</v>
      </c>
      <c r="D16" s="4">
        <v>1</v>
      </c>
      <c r="E16" s="5"/>
      <c r="F16" s="5"/>
      <c r="G16" s="5">
        <f t="shared" si="0"/>
        <v>1</v>
      </c>
      <c r="H16" s="18">
        <v>10</v>
      </c>
      <c r="I16" s="18">
        <f t="shared" si="1"/>
        <v>0</v>
      </c>
      <c r="J16" s="82">
        <v>8</v>
      </c>
      <c r="K16" s="18">
        <f t="shared" si="2"/>
        <v>0</v>
      </c>
    </row>
    <row r="17" spans="1:11" x14ac:dyDescent="0.25">
      <c r="A17" s="7">
        <v>15</v>
      </c>
      <c r="B17" s="81" t="s">
        <v>101</v>
      </c>
      <c r="C17" s="74" t="s">
        <v>103</v>
      </c>
      <c r="D17" s="4">
        <v>1</v>
      </c>
      <c r="E17" s="5"/>
      <c r="F17" s="5"/>
      <c r="G17" s="5">
        <f t="shared" si="0"/>
        <v>1</v>
      </c>
      <c r="H17" s="18">
        <v>29.5</v>
      </c>
      <c r="I17" s="18">
        <f t="shared" si="1"/>
        <v>0</v>
      </c>
      <c r="J17" s="82">
        <v>27</v>
      </c>
      <c r="K17" s="18">
        <f t="shared" si="2"/>
        <v>0</v>
      </c>
    </row>
    <row r="18" spans="1:11" x14ac:dyDescent="0.25">
      <c r="A18" s="7">
        <v>16</v>
      </c>
      <c r="B18" s="81" t="s">
        <v>92</v>
      </c>
      <c r="C18" s="74" t="s">
        <v>11</v>
      </c>
      <c r="D18" s="4">
        <v>2</v>
      </c>
      <c r="E18" s="5"/>
      <c r="F18" s="5">
        <v>2</v>
      </c>
      <c r="G18" s="5">
        <f t="shared" si="0"/>
        <v>0</v>
      </c>
      <c r="H18" s="18">
        <v>3.5</v>
      </c>
      <c r="I18" s="18">
        <f t="shared" si="1"/>
        <v>7</v>
      </c>
      <c r="J18" s="82">
        <v>2.5</v>
      </c>
      <c r="K18" s="18">
        <f t="shared" si="2"/>
        <v>2</v>
      </c>
    </row>
    <row r="19" spans="1:11" x14ac:dyDescent="0.25">
      <c r="A19" s="7">
        <v>17</v>
      </c>
      <c r="B19" s="81" t="s">
        <v>145</v>
      </c>
      <c r="C19" s="78" t="s">
        <v>11</v>
      </c>
      <c r="D19" s="4">
        <v>12</v>
      </c>
      <c r="E19" s="5">
        <v>12</v>
      </c>
      <c r="F19" s="5">
        <v>11</v>
      </c>
      <c r="G19" s="5">
        <f t="shared" si="0"/>
        <v>13</v>
      </c>
      <c r="H19" s="18">
        <v>2</v>
      </c>
      <c r="I19" s="18">
        <f t="shared" si="1"/>
        <v>22</v>
      </c>
      <c r="J19" s="18">
        <v>0.75</v>
      </c>
      <c r="K19" s="18">
        <v>7.5</v>
      </c>
    </row>
    <row r="20" spans="1:11" x14ac:dyDescent="0.25">
      <c r="A20" s="7">
        <v>18</v>
      </c>
      <c r="B20" s="74" t="s">
        <v>131</v>
      </c>
      <c r="C20" s="74" t="s">
        <v>18</v>
      </c>
      <c r="D20" s="4">
        <v>1</v>
      </c>
      <c r="E20" s="5">
        <v>2</v>
      </c>
      <c r="F20" s="5">
        <v>1</v>
      </c>
      <c r="G20" s="5">
        <f t="shared" si="0"/>
        <v>2</v>
      </c>
      <c r="H20" s="19">
        <v>4</v>
      </c>
      <c r="I20" s="18">
        <f t="shared" si="1"/>
        <v>4</v>
      </c>
      <c r="J20" s="82">
        <v>2.78</v>
      </c>
      <c r="K20" s="18">
        <f t="shared" si="2"/>
        <v>1.2200000000000002</v>
      </c>
    </row>
    <row r="21" spans="1:11" x14ac:dyDescent="0.25">
      <c r="A21" s="7">
        <v>19</v>
      </c>
      <c r="B21" s="81" t="s">
        <v>83</v>
      </c>
      <c r="C21" s="74" t="s">
        <v>103</v>
      </c>
      <c r="D21" s="4">
        <v>1</v>
      </c>
      <c r="E21" s="5"/>
      <c r="F21" s="5">
        <v>1</v>
      </c>
      <c r="G21" s="5">
        <f t="shared" si="0"/>
        <v>0</v>
      </c>
      <c r="H21" s="18">
        <v>23.3</v>
      </c>
      <c r="I21" s="18">
        <f t="shared" si="1"/>
        <v>23.3</v>
      </c>
      <c r="J21" s="18">
        <v>20</v>
      </c>
      <c r="K21" s="18">
        <f t="shared" si="2"/>
        <v>3.3000000000000007</v>
      </c>
    </row>
    <row r="22" spans="1:11" x14ac:dyDescent="0.25">
      <c r="A22" s="7">
        <v>20</v>
      </c>
      <c r="B22" s="74" t="s">
        <v>206</v>
      </c>
      <c r="C22" s="74" t="s">
        <v>18</v>
      </c>
      <c r="D22" s="4">
        <v>3</v>
      </c>
      <c r="E22" s="5"/>
      <c r="F22" s="5">
        <v>2</v>
      </c>
      <c r="G22" s="5">
        <f t="shared" si="0"/>
        <v>1</v>
      </c>
      <c r="H22" s="19">
        <v>45</v>
      </c>
      <c r="I22" s="18">
        <f t="shared" si="1"/>
        <v>90</v>
      </c>
      <c r="J22" s="18">
        <v>33.5</v>
      </c>
      <c r="K22" s="18">
        <f t="shared" si="2"/>
        <v>23</v>
      </c>
    </row>
    <row r="23" spans="1:11" x14ac:dyDescent="0.25">
      <c r="A23" s="7">
        <v>21</v>
      </c>
      <c r="B23" s="96" t="s">
        <v>211</v>
      </c>
      <c r="C23" s="96" t="s">
        <v>18</v>
      </c>
      <c r="D23" s="4">
        <v>2</v>
      </c>
      <c r="E23" s="5"/>
      <c r="F23" s="5"/>
      <c r="G23" s="5">
        <f t="shared" si="0"/>
        <v>2</v>
      </c>
      <c r="H23" s="19">
        <v>45</v>
      </c>
      <c r="I23" s="18">
        <f t="shared" si="1"/>
        <v>0</v>
      </c>
      <c r="J23" s="18">
        <v>24</v>
      </c>
      <c r="K23" s="18">
        <f t="shared" si="2"/>
        <v>0</v>
      </c>
    </row>
    <row r="24" spans="1:11" x14ac:dyDescent="0.25">
      <c r="A24" s="7">
        <v>22</v>
      </c>
      <c r="B24" s="74" t="s">
        <v>146</v>
      </c>
      <c r="C24" s="74" t="s">
        <v>18</v>
      </c>
      <c r="D24" s="4">
        <v>2</v>
      </c>
      <c r="E24" s="5"/>
      <c r="F24" s="5"/>
      <c r="G24" s="5">
        <f t="shared" si="0"/>
        <v>2</v>
      </c>
      <c r="H24" s="19">
        <v>20</v>
      </c>
      <c r="I24" s="18">
        <f t="shared" si="1"/>
        <v>0</v>
      </c>
      <c r="J24" s="76">
        <v>13</v>
      </c>
      <c r="K24" s="18">
        <f t="shared" si="2"/>
        <v>0</v>
      </c>
    </row>
    <row r="25" spans="1:11" x14ac:dyDescent="0.25">
      <c r="A25" s="7">
        <v>23</v>
      </c>
      <c r="B25" s="74" t="s">
        <v>147</v>
      </c>
      <c r="C25" s="74" t="s">
        <v>18</v>
      </c>
      <c r="D25" s="4">
        <v>1</v>
      </c>
      <c r="E25" s="5"/>
      <c r="F25" s="5"/>
      <c r="G25" s="5">
        <f t="shared" si="0"/>
        <v>1</v>
      </c>
      <c r="H25" s="19">
        <v>30</v>
      </c>
      <c r="I25" s="18">
        <f t="shared" si="1"/>
        <v>0</v>
      </c>
      <c r="J25" s="76">
        <v>25</v>
      </c>
      <c r="K25" s="18">
        <f t="shared" si="2"/>
        <v>0</v>
      </c>
    </row>
    <row r="26" spans="1:11" x14ac:dyDescent="0.25">
      <c r="A26" s="7">
        <v>24</v>
      </c>
      <c r="B26" s="74" t="s">
        <v>140</v>
      </c>
      <c r="C26" s="74" t="s">
        <v>18</v>
      </c>
      <c r="D26" s="4">
        <v>2</v>
      </c>
      <c r="E26" s="5"/>
      <c r="F26" s="5"/>
      <c r="G26" s="5">
        <f t="shared" si="0"/>
        <v>2</v>
      </c>
      <c r="H26" s="19">
        <v>1.33</v>
      </c>
      <c r="I26" s="18">
        <f t="shared" si="1"/>
        <v>0</v>
      </c>
      <c r="J26" s="76">
        <v>0.5</v>
      </c>
      <c r="K26" s="18">
        <f t="shared" si="2"/>
        <v>0</v>
      </c>
    </row>
    <row r="27" spans="1:11" x14ac:dyDescent="0.25">
      <c r="A27" s="7">
        <v>25</v>
      </c>
      <c r="B27" s="78" t="s">
        <v>148</v>
      </c>
      <c r="C27" s="79" t="s">
        <v>18</v>
      </c>
      <c r="D27" s="4">
        <v>6</v>
      </c>
      <c r="E27" s="5"/>
      <c r="F27" s="5">
        <v>1</v>
      </c>
      <c r="G27" s="5">
        <f t="shared" si="0"/>
        <v>5</v>
      </c>
      <c r="H27" s="91">
        <v>1.75</v>
      </c>
      <c r="I27" s="18">
        <f t="shared" si="1"/>
        <v>1.75</v>
      </c>
      <c r="J27" s="80">
        <v>0.68</v>
      </c>
      <c r="K27" s="18">
        <f t="shared" si="2"/>
        <v>1.0699999999999998</v>
      </c>
    </row>
    <row r="28" spans="1:11" x14ac:dyDescent="0.25">
      <c r="A28" s="7">
        <v>26</v>
      </c>
      <c r="B28" s="78" t="s">
        <v>149</v>
      </c>
      <c r="C28" s="79" t="s">
        <v>18</v>
      </c>
      <c r="D28" s="4">
        <v>6</v>
      </c>
      <c r="E28" s="5"/>
      <c r="F28" s="5"/>
      <c r="G28" s="5">
        <f t="shared" si="0"/>
        <v>6</v>
      </c>
      <c r="H28" s="91">
        <v>0.5</v>
      </c>
      <c r="I28" s="18">
        <f t="shared" si="1"/>
        <v>0</v>
      </c>
      <c r="J28" s="80">
        <v>0.17</v>
      </c>
      <c r="K28" s="18">
        <f t="shared" si="2"/>
        <v>0</v>
      </c>
    </row>
    <row r="29" spans="1:11" x14ac:dyDescent="0.25">
      <c r="A29" s="7">
        <v>27</v>
      </c>
      <c r="B29" s="78" t="s">
        <v>150</v>
      </c>
      <c r="C29" s="79" t="s">
        <v>18</v>
      </c>
      <c r="D29" s="4">
        <v>6</v>
      </c>
      <c r="E29" s="5"/>
      <c r="F29" s="5"/>
      <c r="G29" s="5">
        <f t="shared" si="0"/>
        <v>6</v>
      </c>
      <c r="H29" s="91">
        <v>1</v>
      </c>
      <c r="I29" s="18">
        <f t="shared" si="1"/>
        <v>0</v>
      </c>
      <c r="J29" s="80">
        <v>0.34</v>
      </c>
      <c r="K29" s="18">
        <f t="shared" si="2"/>
        <v>0</v>
      </c>
    </row>
    <row r="30" spans="1:11" x14ac:dyDescent="0.25">
      <c r="A30" s="7">
        <v>28</v>
      </c>
      <c r="B30" s="78" t="s">
        <v>151</v>
      </c>
      <c r="C30" s="79" t="s">
        <v>18</v>
      </c>
      <c r="D30" s="4">
        <v>6</v>
      </c>
      <c r="E30" s="5">
        <v>12</v>
      </c>
      <c r="F30" s="5">
        <v>7</v>
      </c>
      <c r="G30" s="5">
        <f t="shared" si="0"/>
        <v>11</v>
      </c>
      <c r="H30" s="91">
        <v>1.5</v>
      </c>
      <c r="I30" s="18">
        <f t="shared" si="1"/>
        <v>10.5</v>
      </c>
      <c r="J30" s="80">
        <v>0.51</v>
      </c>
      <c r="K30" s="18">
        <f t="shared" si="2"/>
        <v>6.93</v>
      </c>
    </row>
    <row r="31" spans="1:11" x14ac:dyDescent="0.25">
      <c r="A31" s="7">
        <v>29</v>
      </c>
      <c r="B31" s="74" t="s">
        <v>32</v>
      </c>
      <c r="C31" s="74" t="s">
        <v>19</v>
      </c>
      <c r="D31" s="4">
        <v>2</v>
      </c>
      <c r="E31" s="5">
        <v>1</v>
      </c>
      <c r="F31" s="5">
        <v>3</v>
      </c>
      <c r="G31" s="5">
        <f t="shared" si="0"/>
        <v>0</v>
      </c>
      <c r="H31" s="18">
        <v>4</v>
      </c>
      <c r="I31" s="18">
        <f t="shared" si="1"/>
        <v>12</v>
      </c>
      <c r="J31" s="32">
        <v>2.5</v>
      </c>
      <c r="K31" s="18">
        <f t="shared" si="2"/>
        <v>4.5</v>
      </c>
    </row>
    <row r="32" spans="1:11" x14ac:dyDescent="0.25">
      <c r="A32" s="7">
        <v>30</v>
      </c>
      <c r="B32" s="74" t="s">
        <v>31</v>
      </c>
      <c r="C32" s="74" t="s">
        <v>19</v>
      </c>
      <c r="D32" s="4">
        <v>2</v>
      </c>
      <c r="E32" s="5">
        <v>5</v>
      </c>
      <c r="F32" s="5">
        <v>7</v>
      </c>
      <c r="G32" s="5">
        <f t="shared" si="0"/>
        <v>0</v>
      </c>
      <c r="H32" s="18">
        <v>3.5</v>
      </c>
      <c r="I32" s="18">
        <f t="shared" si="1"/>
        <v>24.5</v>
      </c>
      <c r="J32" s="32">
        <v>2.25</v>
      </c>
      <c r="K32" s="18">
        <f t="shared" si="2"/>
        <v>8.75</v>
      </c>
    </row>
    <row r="33" spans="1:11" x14ac:dyDescent="0.25">
      <c r="A33" s="7">
        <v>31</v>
      </c>
      <c r="B33" s="79" t="s">
        <v>85</v>
      </c>
      <c r="C33" s="79" t="s">
        <v>18</v>
      </c>
      <c r="D33" s="4">
        <v>0</v>
      </c>
      <c r="E33" s="5"/>
      <c r="F33" s="5"/>
      <c r="G33" s="5">
        <f t="shared" si="0"/>
        <v>0</v>
      </c>
      <c r="H33" s="18">
        <v>4</v>
      </c>
      <c r="I33" s="18">
        <f t="shared" si="1"/>
        <v>0</v>
      </c>
      <c r="J33" s="76">
        <v>3</v>
      </c>
      <c r="K33" s="18">
        <f t="shared" si="2"/>
        <v>0</v>
      </c>
    </row>
    <row r="34" spans="1:11" x14ac:dyDescent="0.25">
      <c r="A34" s="7">
        <v>32</v>
      </c>
      <c r="B34" s="74" t="s">
        <v>48</v>
      </c>
      <c r="C34" s="74" t="s">
        <v>49</v>
      </c>
      <c r="D34" s="4">
        <v>2</v>
      </c>
      <c r="E34" s="5">
        <v>2</v>
      </c>
      <c r="F34" s="5">
        <v>4</v>
      </c>
      <c r="G34" s="5">
        <f t="shared" si="0"/>
        <v>0</v>
      </c>
      <c r="H34" s="19">
        <v>1</v>
      </c>
      <c r="I34" s="18">
        <f t="shared" si="1"/>
        <v>4</v>
      </c>
      <c r="J34" s="76">
        <v>0.5</v>
      </c>
      <c r="K34" s="18">
        <f t="shared" si="2"/>
        <v>2</v>
      </c>
    </row>
    <row r="35" spans="1:11" x14ac:dyDescent="0.25">
      <c r="A35" s="7">
        <v>33</v>
      </c>
      <c r="B35" s="83" t="s">
        <v>152</v>
      </c>
      <c r="C35" s="7" t="s">
        <v>15</v>
      </c>
      <c r="D35" s="4">
        <v>7</v>
      </c>
      <c r="E35" s="5"/>
      <c r="F35" s="5">
        <v>3</v>
      </c>
      <c r="G35" s="5">
        <f t="shared" si="0"/>
        <v>4</v>
      </c>
      <c r="H35" s="18">
        <v>1</v>
      </c>
      <c r="I35" s="18">
        <f t="shared" si="1"/>
        <v>3</v>
      </c>
      <c r="J35" s="31">
        <v>0.35</v>
      </c>
      <c r="K35" s="18">
        <f t="shared" si="2"/>
        <v>1.9500000000000002</v>
      </c>
    </row>
    <row r="36" spans="1:11" x14ac:dyDescent="0.25">
      <c r="A36" s="7">
        <v>34</v>
      </c>
      <c r="B36" s="84" t="s">
        <v>137</v>
      </c>
      <c r="C36" s="74" t="s">
        <v>119</v>
      </c>
      <c r="D36" s="4">
        <v>3</v>
      </c>
      <c r="E36" s="5"/>
      <c r="F36" s="5">
        <v>2</v>
      </c>
      <c r="G36" s="5">
        <f t="shared" si="0"/>
        <v>1</v>
      </c>
      <c r="H36" s="19">
        <v>1.33</v>
      </c>
      <c r="I36" s="18">
        <f t="shared" si="1"/>
        <v>2.66</v>
      </c>
      <c r="J36" s="85">
        <v>0.5</v>
      </c>
      <c r="K36" s="18">
        <f t="shared" si="2"/>
        <v>1.6600000000000001</v>
      </c>
    </row>
    <row r="37" spans="1:11" x14ac:dyDescent="0.25">
      <c r="A37" s="7">
        <v>35</v>
      </c>
      <c r="B37" s="86" t="s">
        <v>138</v>
      </c>
      <c r="C37" s="74" t="s">
        <v>120</v>
      </c>
      <c r="D37" s="4">
        <v>3</v>
      </c>
      <c r="E37" s="5"/>
      <c r="F37" s="5">
        <v>1</v>
      </c>
      <c r="G37" s="5">
        <f t="shared" si="0"/>
        <v>2</v>
      </c>
      <c r="H37" s="19">
        <v>1</v>
      </c>
      <c r="I37" s="18">
        <f t="shared" si="1"/>
        <v>1</v>
      </c>
      <c r="J37" s="18">
        <v>0.35</v>
      </c>
      <c r="K37" s="18">
        <f t="shared" si="2"/>
        <v>0.65</v>
      </c>
    </row>
    <row r="38" spans="1:11" x14ac:dyDescent="0.25">
      <c r="A38" s="7">
        <v>36</v>
      </c>
      <c r="B38" s="87" t="s">
        <v>86</v>
      </c>
      <c r="C38" s="79" t="s">
        <v>18</v>
      </c>
      <c r="D38" s="4">
        <v>0</v>
      </c>
      <c r="E38" s="5"/>
      <c r="F38" s="5"/>
      <c r="G38" s="5">
        <f t="shared" si="0"/>
        <v>0</v>
      </c>
      <c r="H38" s="18">
        <v>0.75</v>
      </c>
      <c r="I38" s="18">
        <f t="shared" si="1"/>
        <v>0</v>
      </c>
      <c r="J38" s="18">
        <v>0.5</v>
      </c>
      <c r="K38" s="18">
        <f t="shared" si="2"/>
        <v>0</v>
      </c>
    </row>
    <row r="39" spans="1:11" x14ac:dyDescent="0.25">
      <c r="A39" s="7">
        <v>37</v>
      </c>
      <c r="B39" s="88" t="s">
        <v>95</v>
      </c>
      <c r="C39" s="75" t="s">
        <v>96</v>
      </c>
      <c r="D39" s="4">
        <v>2</v>
      </c>
      <c r="E39" s="5">
        <v>1</v>
      </c>
      <c r="F39" s="5">
        <v>1</v>
      </c>
      <c r="G39" s="5">
        <f t="shared" si="0"/>
        <v>2</v>
      </c>
      <c r="H39" s="43">
        <v>6</v>
      </c>
      <c r="I39" s="18">
        <f t="shared" si="1"/>
        <v>6</v>
      </c>
      <c r="J39" s="19">
        <v>3.93</v>
      </c>
      <c r="K39" s="18">
        <f t="shared" si="2"/>
        <v>2.0699999999999998</v>
      </c>
    </row>
    <row r="40" spans="1:11" x14ac:dyDescent="0.25">
      <c r="A40" s="7">
        <v>38</v>
      </c>
      <c r="B40" s="88" t="s">
        <v>153</v>
      </c>
      <c r="C40" s="6" t="s">
        <v>88</v>
      </c>
      <c r="D40" s="4">
        <v>21</v>
      </c>
      <c r="E40" s="5"/>
      <c r="F40" s="5">
        <v>6</v>
      </c>
      <c r="G40" s="5">
        <f t="shared" si="0"/>
        <v>15</v>
      </c>
      <c r="H40" s="19">
        <v>0.5</v>
      </c>
      <c r="I40" s="18">
        <v>0</v>
      </c>
      <c r="J40" s="19">
        <v>0.36</v>
      </c>
      <c r="K40" s="18">
        <v>0</v>
      </c>
    </row>
    <row r="41" spans="1:11" x14ac:dyDescent="0.25">
      <c r="A41" s="7">
        <v>39</v>
      </c>
      <c r="B41" s="97" t="s">
        <v>212</v>
      </c>
      <c r="C41" s="8" t="s">
        <v>18</v>
      </c>
      <c r="D41" s="4">
        <v>8</v>
      </c>
      <c r="E41" s="5"/>
      <c r="F41" s="5">
        <v>1</v>
      </c>
      <c r="G41" s="5">
        <f t="shared" si="0"/>
        <v>7</v>
      </c>
      <c r="H41" s="18">
        <v>3.36</v>
      </c>
      <c r="I41" s="18">
        <f t="shared" si="1"/>
        <v>3.36</v>
      </c>
      <c r="J41" s="18">
        <v>1.81</v>
      </c>
      <c r="K41" s="18">
        <f t="shared" si="2"/>
        <v>1.5499999999999998</v>
      </c>
    </row>
    <row r="42" spans="1:11" x14ac:dyDescent="0.25">
      <c r="A42" s="7">
        <v>40</v>
      </c>
      <c r="B42" s="6" t="s">
        <v>199</v>
      </c>
      <c r="C42" s="6" t="s">
        <v>18</v>
      </c>
      <c r="D42" s="4">
        <v>1</v>
      </c>
      <c r="E42" s="5"/>
      <c r="F42" s="5"/>
      <c r="G42" s="5">
        <f t="shared" si="0"/>
        <v>1</v>
      </c>
      <c r="H42" s="19">
        <v>12</v>
      </c>
      <c r="I42" s="18">
        <f t="shared" si="1"/>
        <v>0</v>
      </c>
      <c r="J42" s="18">
        <v>10</v>
      </c>
      <c r="K42" s="18">
        <f t="shared" si="2"/>
        <v>0</v>
      </c>
    </row>
    <row r="43" spans="1:11" x14ac:dyDescent="0.25">
      <c r="A43" s="7">
        <v>41</v>
      </c>
      <c r="B43" s="6" t="s">
        <v>200</v>
      </c>
      <c r="C43" s="6" t="s">
        <v>18</v>
      </c>
      <c r="D43" s="4">
        <v>2</v>
      </c>
      <c r="E43" s="5"/>
      <c r="F43" s="5"/>
      <c r="G43" s="5">
        <f t="shared" si="0"/>
        <v>2</v>
      </c>
      <c r="H43" s="19">
        <v>15</v>
      </c>
      <c r="I43" s="18">
        <f t="shared" si="1"/>
        <v>0</v>
      </c>
      <c r="J43" s="18">
        <v>13.32</v>
      </c>
      <c r="K43" s="18">
        <f t="shared" si="2"/>
        <v>0</v>
      </c>
    </row>
    <row r="44" spans="1:11" x14ac:dyDescent="0.25">
      <c r="A44" s="7">
        <v>42</v>
      </c>
      <c r="B44" s="88" t="s">
        <v>105</v>
      </c>
      <c r="C44" s="6" t="s">
        <v>102</v>
      </c>
      <c r="D44" s="4">
        <v>1</v>
      </c>
      <c r="E44" s="5"/>
      <c r="F44" s="5"/>
      <c r="G44" s="5">
        <f t="shared" si="0"/>
        <v>1</v>
      </c>
      <c r="H44" s="18">
        <v>15</v>
      </c>
      <c r="I44" s="18">
        <f t="shared" si="1"/>
        <v>0</v>
      </c>
      <c r="J44" s="18">
        <v>11</v>
      </c>
      <c r="K44" s="18">
        <f t="shared" si="2"/>
        <v>0</v>
      </c>
    </row>
    <row r="45" spans="1:11" x14ac:dyDescent="0.25">
      <c r="A45" s="7">
        <v>43</v>
      </c>
      <c r="B45" s="6" t="s">
        <v>65</v>
      </c>
      <c r="C45" s="6" t="s">
        <v>154</v>
      </c>
      <c r="D45" s="4">
        <v>1</v>
      </c>
      <c r="E45" s="5"/>
      <c r="F45" s="5"/>
      <c r="G45" s="5">
        <f t="shared" si="0"/>
        <v>1</v>
      </c>
      <c r="H45" s="19">
        <v>10</v>
      </c>
      <c r="I45" s="18">
        <f t="shared" si="1"/>
        <v>0</v>
      </c>
      <c r="J45" s="18">
        <v>8</v>
      </c>
      <c r="K45" s="18">
        <f t="shared" si="2"/>
        <v>0</v>
      </c>
    </row>
    <row r="46" spans="1:11" x14ac:dyDescent="0.25">
      <c r="A46" s="7">
        <v>44</v>
      </c>
      <c r="B46" s="4" t="s">
        <v>155</v>
      </c>
      <c r="C46" s="4" t="s">
        <v>11</v>
      </c>
      <c r="D46" s="4">
        <v>10</v>
      </c>
      <c r="E46" s="5">
        <v>10</v>
      </c>
      <c r="F46" s="5">
        <v>2</v>
      </c>
      <c r="G46" s="5">
        <f t="shared" si="0"/>
        <v>18</v>
      </c>
      <c r="H46" s="18">
        <v>4.33</v>
      </c>
      <c r="I46" s="18">
        <f t="shared" si="1"/>
        <v>8.66</v>
      </c>
      <c r="J46" s="49">
        <f>1.11*2.1</f>
        <v>2.3310000000000004</v>
      </c>
      <c r="K46" s="18">
        <f t="shared" si="2"/>
        <v>3.9979999999999993</v>
      </c>
    </row>
    <row r="47" spans="1:11" x14ac:dyDescent="0.25">
      <c r="A47" s="7">
        <v>45</v>
      </c>
      <c r="B47" s="4" t="s">
        <v>156</v>
      </c>
      <c r="C47" s="4" t="s">
        <v>11</v>
      </c>
      <c r="D47" s="4">
        <v>10</v>
      </c>
      <c r="E47" s="5">
        <v>10</v>
      </c>
      <c r="F47" s="5">
        <v>4</v>
      </c>
      <c r="G47" s="5">
        <f t="shared" si="0"/>
        <v>16</v>
      </c>
      <c r="H47" s="18">
        <v>4.33</v>
      </c>
      <c r="I47" s="18">
        <f t="shared" si="1"/>
        <v>17.32</v>
      </c>
      <c r="J47" s="49">
        <f>1.11*2.1</f>
        <v>2.3310000000000004</v>
      </c>
      <c r="K47" s="18">
        <f t="shared" si="2"/>
        <v>7.9959999999999987</v>
      </c>
    </row>
    <row r="48" spans="1:11" x14ac:dyDescent="0.25">
      <c r="A48" s="7">
        <v>46</v>
      </c>
      <c r="B48" s="4" t="s">
        <v>157</v>
      </c>
      <c r="C48" s="4" t="s">
        <v>11</v>
      </c>
      <c r="D48" s="4">
        <v>10</v>
      </c>
      <c r="E48" s="5">
        <v>10</v>
      </c>
      <c r="F48" s="5">
        <v>5</v>
      </c>
      <c r="G48" s="5">
        <f t="shared" si="0"/>
        <v>15</v>
      </c>
      <c r="H48" s="18">
        <v>4.33</v>
      </c>
      <c r="I48" s="18">
        <f t="shared" si="1"/>
        <v>21.65</v>
      </c>
      <c r="J48" s="49">
        <f>1.11*2.1</f>
        <v>2.3310000000000004</v>
      </c>
      <c r="K48" s="18">
        <f t="shared" si="2"/>
        <v>9.9949999999999974</v>
      </c>
    </row>
    <row r="49" spans="1:11" x14ac:dyDescent="0.25">
      <c r="A49" s="7">
        <v>47</v>
      </c>
      <c r="B49" s="4" t="s">
        <v>158</v>
      </c>
      <c r="C49" s="4" t="s">
        <v>11</v>
      </c>
      <c r="D49" s="4">
        <v>10</v>
      </c>
      <c r="E49" s="5">
        <v>20</v>
      </c>
      <c r="F49" s="5">
        <v>10</v>
      </c>
      <c r="G49" s="5">
        <f t="shared" si="0"/>
        <v>20</v>
      </c>
      <c r="H49" s="18">
        <v>4.33</v>
      </c>
      <c r="I49" s="18">
        <f t="shared" si="1"/>
        <v>43.3</v>
      </c>
      <c r="J49" s="49">
        <f>1.11*2.1</f>
        <v>2.3310000000000004</v>
      </c>
      <c r="K49" s="18">
        <f t="shared" si="2"/>
        <v>19.989999999999995</v>
      </c>
    </row>
    <row r="50" spans="1:11" x14ac:dyDescent="0.25">
      <c r="A50" s="7">
        <v>48</v>
      </c>
      <c r="B50" s="4" t="s">
        <v>159</v>
      </c>
      <c r="C50" s="4" t="s">
        <v>11</v>
      </c>
      <c r="D50" s="4">
        <v>10</v>
      </c>
      <c r="E50" s="5"/>
      <c r="F50" s="5"/>
      <c r="G50" s="5">
        <f t="shared" si="0"/>
        <v>10</v>
      </c>
      <c r="H50" s="18">
        <v>5</v>
      </c>
      <c r="I50" s="18">
        <f t="shared" si="1"/>
        <v>0</v>
      </c>
      <c r="J50" s="49">
        <f>1.11*3.1</f>
        <v>3.4410000000000003</v>
      </c>
      <c r="K50" s="18">
        <f t="shared" si="2"/>
        <v>0</v>
      </c>
    </row>
    <row r="51" spans="1:11" x14ac:dyDescent="0.25">
      <c r="A51" s="7">
        <v>49</v>
      </c>
      <c r="B51" s="4" t="s">
        <v>160</v>
      </c>
      <c r="C51" s="4" t="s">
        <v>11</v>
      </c>
      <c r="D51" s="4">
        <v>10</v>
      </c>
      <c r="E51" s="5"/>
      <c r="F51" s="5">
        <v>2</v>
      </c>
      <c r="G51" s="5">
        <f t="shared" si="0"/>
        <v>8</v>
      </c>
      <c r="H51" s="18">
        <v>5</v>
      </c>
      <c r="I51" s="18">
        <f t="shared" si="1"/>
        <v>10</v>
      </c>
      <c r="J51" s="49">
        <f>1.11*3.1</f>
        <v>3.4410000000000003</v>
      </c>
      <c r="K51" s="18">
        <f t="shared" si="2"/>
        <v>3.1179999999999994</v>
      </c>
    </row>
    <row r="52" spans="1:11" x14ac:dyDescent="0.25">
      <c r="A52" s="7">
        <v>50</v>
      </c>
      <c r="B52" s="4" t="s">
        <v>161</v>
      </c>
      <c r="C52" s="4" t="s">
        <v>11</v>
      </c>
      <c r="D52" s="4">
        <v>11</v>
      </c>
      <c r="E52" s="5"/>
      <c r="F52" s="5">
        <v>4</v>
      </c>
      <c r="G52" s="5">
        <f t="shared" si="0"/>
        <v>7</v>
      </c>
      <c r="H52" s="18">
        <v>5</v>
      </c>
      <c r="I52" s="18">
        <f t="shared" si="1"/>
        <v>20</v>
      </c>
      <c r="J52" s="49">
        <f>1.11*3.1</f>
        <v>3.4410000000000003</v>
      </c>
      <c r="K52" s="18">
        <f t="shared" si="2"/>
        <v>6.2359999999999989</v>
      </c>
    </row>
    <row r="53" spans="1:11" x14ac:dyDescent="0.25">
      <c r="A53" s="7">
        <v>51</v>
      </c>
      <c r="B53" s="4" t="s">
        <v>162</v>
      </c>
      <c r="C53" s="4" t="s">
        <v>11</v>
      </c>
      <c r="D53" s="4">
        <v>10</v>
      </c>
      <c r="E53" s="5"/>
      <c r="F53" s="5"/>
      <c r="G53" s="5">
        <f t="shared" si="0"/>
        <v>10</v>
      </c>
      <c r="H53" s="18">
        <v>5</v>
      </c>
      <c r="I53" s="18">
        <f t="shared" si="1"/>
        <v>0</v>
      </c>
      <c r="J53" s="49">
        <f>1.11*3.1</f>
        <v>3.4410000000000003</v>
      </c>
      <c r="K53" s="18">
        <f t="shared" si="2"/>
        <v>0</v>
      </c>
    </row>
    <row r="54" spans="1:11" x14ac:dyDescent="0.25">
      <c r="A54" s="7">
        <v>52</v>
      </c>
      <c r="B54" s="4" t="s">
        <v>22</v>
      </c>
      <c r="C54" s="4" t="s">
        <v>11</v>
      </c>
      <c r="D54" s="4">
        <v>2</v>
      </c>
      <c r="E54" s="5"/>
      <c r="F54" s="5"/>
      <c r="G54" s="5">
        <f t="shared" si="0"/>
        <v>2</v>
      </c>
      <c r="H54" s="18">
        <v>3</v>
      </c>
      <c r="I54" s="18">
        <f t="shared" si="1"/>
        <v>0</v>
      </c>
      <c r="J54" s="89">
        <v>1.65</v>
      </c>
      <c r="K54" s="18">
        <f t="shared" si="2"/>
        <v>0</v>
      </c>
    </row>
    <row r="55" spans="1:11" x14ac:dyDescent="0.25">
      <c r="A55" s="7">
        <v>53</v>
      </c>
      <c r="B55" s="4" t="s">
        <v>23</v>
      </c>
      <c r="C55" s="4" t="s">
        <v>11</v>
      </c>
      <c r="D55" s="4">
        <v>2</v>
      </c>
      <c r="E55" s="5"/>
      <c r="F55" s="5"/>
      <c r="G55" s="5">
        <f t="shared" si="0"/>
        <v>2</v>
      </c>
      <c r="H55" s="18">
        <v>3</v>
      </c>
      <c r="I55" s="18">
        <f t="shared" si="1"/>
        <v>0</v>
      </c>
      <c r="J55" s="89">
        <v>1.65</v>
      </c>
      <c r="K55" s="18">
        <f t="shared" si="2"/>
        <v>0</v>
      </c>
    </row>
    <row r="56" spans="1:11" x14ac:dyDescent="0.25">
      <c r="A56" s="7">
        <v>54</v>
      </c>
      <c r="B56" s="4" t="s">
        <v>24</v>
      </c>
      <c r="C56" s="4" t="s">
        <v>11</v>
      </c>
      <c r="D56" s="4">
        <v>2</v>
      </c>
      <c r="E56" s="5"/>
      <c r="F56" s="5">
        <v>1</v>
      </c>
      <c r="G56" s="5">
        <f t="shared" si="0"/>
        <v>1</v>
      </c>
      <c r="H56" s="18">
        <v>3</v>
      </c>
      <c r="I56" s="18">
        <f t="shared" si="1"/>
        <v>3</v>
      </c>
      <c r="J56" s="89">
        <v>1.65</v>
      </c>
      <c r="K56" s="18">
        <f t="shared" si="2"/>
        <v>1.35</v>
      </c>
    </row>
    <row r="57" spans="1:11" x14ac:dyDescent="0.25">
      <c r="A57" s="7">
        <v>55</v>
      </c>
      <c r="B57" s="4" t="s">
        <v>25</v>
      </c>
      <c r="C57" s="4" t="s">
        <v>11</v>
      </c>
      <c r="D57" s="4">
        <v>2</v>
      </c>
      <c r="E57" s="5"/>
      <c r="F57" s="5">
        <v>1</v>
      </c>
      <c r="G57" s="5">
        <f t="shared" si="0"/>
        <v>1</v>
      </c>
      <c r="H57" s="18">
        <v>3</v>
      </c>
      <c r="I57" s="18">
        <f>F57*H57</f>
        <v>3</v>
      </c>
      <c r="J57" s="89">
        <v>1.65</v>
      </c>
      <c r="K57" s="18">
        <f t="shared" si="2"/>
        <v>1.35</v>
      </c>
    </row>
    <row r="58" spans="1:11" x14ac:dyDescent="0.25">
      <c r="A58" s="7">
        <v>56</v>
      </c>
      <c r="B58" s="4" t="s">
        <v>26</v>
      </c>
      <c r="C58" s="4" t="s">
        <v>11</v>
      </c>
      <c r="D58" s="4">
        <v>2</v>
      </c>
      <c r="E58" s="5"/>
      <c r="F58" s="5">
        <v>1</v>
      </c>
      <c r="G58" s="5">
        <f t="shared" si="0"/>
        <v>1</v>
      </c>
      <c r="H58" s="18">
        <v>3</v>
      </c>
      <c r="I58" s="18">
        <f t="shared" si="1"/>
        <v>3</v>
      </c>
      <c r="J58" s="89">
        <v>1.65</v>
      </c>
      <c r="K58" s="18">
        <f t="shared" si="2"/>
        <v>1.35</v>
      </c>
    </row>
    <row r="59" spans="1:11" x14ac:dyDescent="0.25">
      <c r="A59" s="7">
        <v>57</v>
      </c>
      <c r="B59" s="4" t="s">
        <v>445</v>
      </c>
      <c r="C59" s="4" t="s">
        <v>11</v>
      </c>
      <c r="D59" s="4">
        <v>0</v>
      </c>
      <c r="E59" s="5">
        <v>2</v>
      </c>
      <c r="F59" s="5">
        <v>2</v>
      </c>
      <c r="G59" s="5">
        <f t="shared" si="0"/>
        <v>0</v>
      </c>
      <c r="H59" s="18">
        <v>3</v>
      </c>
      <c r="I59" s="18">
        <f t="shared" si="1"/>
        <v>6</v>
      </c>
      <c r="J59" s="89">
        <v>1.65</v>
      </c>
      <c r="K59" s="18">
        <f t="shared" si="2"/>
        <v>2.7</v>
      </c>
    </row>
    <row r="60" spans="1:11" x14ac:dyDescent="0.25">
      <c r="A60" s="7">
        <v>58</v>
      </c>
      <c r="B60" s="4" t="s">
        <v>446</v>
      </c>
      <c r="C60" s="4" t="s">
        <v>11</v>
      </c>
      <c r="D60" s="4">
        <v>0</v>
      </c>
      <c r="E60" s="5">
        <v>1</v>
      </c>
      <c r="F60" s="5"/>
      <c r="G60" s="5">
        <f t="shared" si="0"/>
        <v>1</v>
      </c>
      <c r="H60" s="18">
        <v>3</v>
      </c>
      <c r="I60" s="18">
        <f t="shared" si="1"/>
        <v>0</v>
      </c>
      <c r="J60" s="89">
        <v>1.9</v>
      </c>
      <c r="K60" s="18">
        <f t="shared" si="2"/>
        <v>0</v>
      </c>
    </row>
    <row r="61" spans="1:11" x14ac:dyDescent="0.25">
      <c r="A61" s="7">
        <v>59</v>
      </c>
      <c r="B61" s="90" t="s">
        <v>81</v>
      </c>
      <c r="C61" s="6" t="s">
        <v>103</v>
      </c>
      <c r="D61" s="4">
        <v>1</v>
      </c>
      <c r="E61" s="5"/>
      <c r="F61" s="5">
        <v>1</v>
      </c>
      <c r="G61" s="5">
        <f t="shared" si="0"/>
        <v>0</v>
      </c>
      <c r="H61" s="18">
        <v>5</v>
      </c>
      <c r="I61" s="18">
        <f t="shared" si="1"/>
        <v>5</v>
      </c>
      <c r="J61" s="19">
        <v>4</v>
      </c>
      <c r="K61" s="18">
        <f t="shared" si="2"/>
        <v>1</v>
      </c>
    </row>
    <row r="62" spans="1:11" x14ac:dyDescent="0.25">
      <c r="A62" s="7">
        <v>60</v>
      </c>
      <c r="B62" s="6" t="s">
        <v>33</v>
      </c>
      <c r="C62" s="4" t="s">
        <v>19</v>
      </c>
      <c r="D62" s="4">
        <v>2</v>
      </c>
      <c r="E62" s="5"/>
      <c r="F62" s="5"/>
      <c r="G62" s="5">
        <f t="shared" si="0"/>
        <v>2</v>
      </c>
      <c r="H62" s="18">
        <v>4</v>
      </c>
      <c r="I62" s="18">
        <f t="shared" si="1"/>
        <v>0</v>
      </c>
      <c r="J62" s="34">
        <v>2.2999999999999998</v>
      </c>
      <c r="K62" s="18">
        <f t="shared" si="2"/>
        <v>0</v>
      </c>
    </row>
    <row r="63" spans="1:11" x14ac:dyDescent="0.25">
      <c r="A63" s="7">
        <v>61</v>
      </c>
      <c r="B63" s="15" t="s">
        <v>163</v>
      </c>
      <c r="C63" s="66" t="s">
        <v>18</v>
      </c>
      <c r="D63" s="4">
        <v>6</v>
      </c>
      <c r="E63" s="5"/>
      <c r="F63" s="5"/>
      <c r="G63" s="5">
        <f t="shared" si="0"/>
        <v>6</v>
      </c>
      <c r="H63" s="91">
        <v>5.3</v>
      </c>
      <c r="I63" s="18">
        <f t="shared" si="1"/>
        <v>0</v>
      </c>
      <c r="J63" s="49">
        <v>0.55000000000000004</v>
      </c>
      <c r="K63" s="18">
        <f t="shared" si="2"/>
        <v>0</v>
      </c>
    </row>
    <row r="64" spans="1:11" x14ac:dyDescent="0.25">
      <c r="A64" s="7">
        <v>62</v>
      </c>
      <c r="B64" s="15" t="s">
        <v>164</v>
      </c>
      <c r="C64" s="66" t="s">
        <v>18</v>
      </c>
      <c r="D64" s="4">
        <v>6</v>
      </c>
      <c r="E64" s="5"/>
      <c r="F64" s="5">
        <v>1</v>
      </c>
      <c r="G64" s="5">
        <f t="shared" si="0"/>
        <v>5</v>
      </c>
      <c r="H64" s="91">
        <v>1.7</v>
      </c>
      <c r="I64" s="18">
        <f t="shared" si="1"/>
        <v>1.7</v>
      </c>
      <c r="J64" s="49">
        <v>0.21</v>
      </c>
      <c r="K64" s="18">
        <f t="shared" si="2"/>
        <v>1.49</v>
      </c>
    </row>
    <row r="65" spans="1:11" x14ac:dyDescent="0.25">
      <c r="A65" s="7">
        <v>63</v>
      </c>
      <c r="B65" s="15" t="s">
        <v>165</v>
      </c>
      <c r="C65" s="66" t="s">
        <v>18</v>
      </c>
      <c r="D65" s="4">
        <v>6</v>
      </c>
      <c r="E65" s="5"/>
      <c r="F65" s="5">
        <v>2</v>
      </c>
      <c r="G65" s="5">
        <f t="shared" si="0"/>
        <v>4</v>
      </c>
      <c r="H65" s="91">
        <v>2.7</v>
      </c>
      <c r="I65" s="18">
        <f t="shared" si="1"/>
        <v>5.4</v>
      </c>
      <c r="J65" s="49">
        <v>0.3</v>
      </c>
      <c r="K65" s="18">
        <f t="shared" si="2"/>
        <v>4.8000000000000007</v>
      </c>
    </row>
    <row r="66" spans="1:11" x14ac:dyDescent="0.25">
      <c r="A66" s="7">
        <v>64</v>
      </c>
      <c r="B66" s="6" t="s">
        <v>166</v>
      </c>
      <c r="C66" s="6" t="s">
        <v>14</v>
      </c>
      <c r="D66" s="4">
        <v>3</v>
      </c>
      <c r="E66" s="5"/>
      <c r="F66" s="5">
        <v>1</v>
      </c>
      <c r="G66" s="5">
        <f t="shared" si="0"/>
        <v>2</v>
      </c>
      <c r="H66" s="18">
        <v>2</v>
      </c>
      <c r="I66" s="18">
        <f t="shared" si="1"/>
        <v>2</v>
      </c>
      <c r="J66" s="18">
        <v>1.67</v>
      </c>
      <c r="K66" s="18">
        <f t="shared" si="2"/>
        <v>0.33000000000000007</v>
      </c>
    </row>
    <row r="67" spans="1:11" x14ac:dyDescent="0.25">
      <c r="A67" s="7">
        <v>65</v>
      </c>
      <c r="B67" s="6" t="s">
        <v>35</v>
      </c>
      <c r="C67" s="6" t="s">
        <v>14</v>
      </c>
      <c r="D67" s="4">
        <v>1</v>
      </c>
      <c r="E67" s="16">
        <v>9</v>
      </c>
      <c r="F67" s="5">
        <v>5</v>
      </c>
      <c r="G67" s="5">
        <f t="shared" si="0"/>
        <v>5</v>
      </c>
      <c r="H67" s="93">
        <v>2</v>
      </c>
      <c r="I67" s="18">
        <f t="shared" si="1"/>
        <v>10</v>
      </c>
      <c r="J67" s="18">
        <v>1.67</v>
      </c>
      <c r="K67" s="18">
        <f t="shared" si="2"/>
        <v>1.6500000000000004</v>
      </c>
    </row>
    <row r="68" spans="1:11" x14ac:dyDescent="0.25">
      <c r="A68" s="7">
        <v>66</v>
      </c>
      <c r="B68" s="6" t="s">
        <v>123</v>
      </c>
      <c r="C68" s="6" t="s">
        <v>124</v>
      </c>
      <c r="D68" s="4">
        <v>1</v>
      </c>
      <c r="E68" s="5">
        <v>6</v>
      </c>
      <c r="F68" s="5">
        <v>2</v>
      </c>
      <c r="G68" s="5">
        <f t="shared" si="0"/>
        <v>5</v>
      </c>
      <c r="H68" s="19">
        <v>8</v>
      </c>
      <c r="I68" s="18">
        <f t="shared" si="1"/>
        <v>16</v>
      </c>
      <c r="J68" s="18">
        <v>6</v>
      </c>
      <c r="K68" s="18">
        <f t="shared" si="2"/>
        <v>4</v>
      </c>
    </row>
    <row r="69" spans="1:11" x14ac:dyDescent="0.25">
      <c r="A69" s="7">
        <v>67</v>
      </c>
      <c r="B69" s="8" t="s">
        <v>167</v>
      </c>
      <c r="C69" s="8" t="s">
        <v>18</v>
      </c>
      <c r="D69" s="4">
        <v>6</v>
      </c>
      <c r="E69" s="5"/>
      <c r="F69" s="5"/>
      <c r="G69" s="5">
        <f t="shared" si="0"/>
        <v>6</v>
      </c>
      <c r="H69" s="55">
        <v>2</v>
      </c>
      <c r="I69" s="18">
        <f t="shared" si="1"/>
        <v>0</v>
      </c>
      <c r="J69" s="55">
        <v>0.92</v>
      </c>
      <c r="K69" s="18">
        <f t="shared" si="2"/>
        <v>0</v>
      </c>
    </row>
    <row r="70" spans="1:11" x14ac:dyDescent="0.25">
      <c r="A70" s="7">
        <v>68</v>
      </c>
      <c r="B70" s="8" t="s">
        <v>168</v>
      </c>
      <c r="C70" s="8" t="s">
        <v>18</v>
      </c>
      <c r="D70" s="4">
        <v>6</v>
      </c>
      <c r="E70" s="5"/>
      <c r="F70" s="5"/>
      <c r="G70" s="5">
        <f t="shared" si="0"/>
        <v>6</v>
      </c>
      <c r="H70" s="55">
        <v>3.33</v>
      </c>
      <c r="I70" s="18">
        <f t="shared" si="1"/>
        <v>0</v>
      </c>
      <c r="J70" s="55">
        <v>1.3</v>
      </c>
      <c r="K70" s="18">
        <f t="shared" si="2"/>
        <v>0</v>
      </c>
    </row>
    <row r="71" spans="1:11" x14ac:dyDescent="0.25">
      <c r="A71" s="7">
        <v>69</v>
      </c>
      <c r="B71" s="8" t="s">
        <v>169</v>
      </c>
      <c r="C71" s="8" t="s">
        <v>18</v>
      </c>
      <c r="D71" s="4">
        <v>6</v>
      </c>
      <c r="E71" s="5"/>
      <c r="F71" s="5"/>
      <c r="G71" s="5">
        <f t="shared" si="0"/>
        <v>6</v>
      </c>
      <c r="H71" s="55">
        <v>5.33</v>
      </c>
      <c r="I71" s="18">
        <f t="shared" si="1"/>
        <v>0</v>
      </c>
      <c r="J71" s="18">
        <v>2.5499999999999998</v>
      </c>
      <c r="K71" s="18">
        <f t="shared" si="2"/>
        <v>0</v>
      </c>
    </row>
    <row r="72" spans="1:11" x14ac:dyDescent="0.25">
      <c r="A72" s="7">
        <v>70</v>
      </c>
      <c r="B72" s="9" t="s">
        <v>34</v>
      </c>
      <c r="C72" s="6" t="s">
        <v>19</v>
      </c>
      <c r="D72" s="4">
        <v>2</v>
      </c>
      <c r="E72" s="5"/>
      <c r="F72" s="5"/>
      <c r="G72" s="5">
        <f t="shared" si="0"/>
        <v>2</v>
      </c>
      <c r="H72" s="18">
        <v>18</v>
      </c>
      <c r="I72" s="18">
        <f t="shared" si="1"/>
        <v>0</v>
      </c>
      <c r="J72" s="18">
        <v>14.75</v>
      </c>
      <c r="K72" s="18">
        <f t="shared" si="2"/>
        <v>0</v>
      </c>
    </row>
    <row r="73" spans="1:11" x14ac:dyDescent="0.25">
      <c r="A73" s="7">
        <v>71</v>
      </c>
      <c r="B73" s="8" t="s">
        <v>170</v>
      </c>
      <c r="C73" s="4" t="s">
        <v>20</v>
      </c>
      <c r="D73" s="4">
        <v>0</v>
      </c>
      <c r="E73" s="5">
        <v>6</v>
      </c>
      <c r="F73" s="5">
        <v>4</v>
      </c>
      <c r="G73" s="5">
        <f t="shared" si="0"/>
        <v>2</v>
      </c>
      <c r="H73" s="18">
        <v>3</v>
      </c>
      <c r="I73" s="18">
        <f t="shared" si="1"/>
        <v>12</v>
      </c>
      <c r="J73" s="18">
        <v>2</v>
      </c>
      <c r="K73" s="18">
        <f t="shared" si="2"/>
        <v>4</v>
      </c>
    </row>
    <row r="74" spans="1:11" x14ac:dyDescent="0.25">
      <c r="A74" s="7">
        <v>72</v>
      </c>
      <c r="B74" s="4" t="s">
        <v>52</v>
      </c>
      <c r="C74" s="4" t="s">
        <v>11</v>
      </c>
      <c r="D74" s="4">
        <v>10</v>
      </c>
      <c r="E74" s="5"/>
      <c r="F74" s="5">
        <v>2</v>
      </c>
      <c r="G74" s="5">
        <f t="shared" si="0"/>
        <v>8</v>
      </c>
      <c r="H74" s="18">
        <v>3</v>
      </c>
      <c r="I74" s="18">
        <f t="shared" si="1"/>
        <v>6</v>
      </c>
      <c r="J74" s="18">
        <v>1</v>
      </c>
      <c r="K74" s="18">
        <f t="shared" si="2"/>
        <v>4</v>
      </c>
    </row>
    <row r="75" spans="1:11" x14ac:dyDescent="0.25">
      <c r="A75" s="7">
        <v>73</v>
      </c>
      <c r="B75" s="4" t="s">
        <v>201</v>
      </c>
      <c r="C75" s="4" t="s">
        <v>11</v>
      </c>
      <c r="D75" s="4">
        <v>8</v>
      </c>
      <c r="E75" s="5"/>
      <c r="F75" s="5"/>
      <c r="G75" s="5">
        <f t="shared" si="0"/>
        <v>8</v>
      </c>
      <c r="H75" s="18">
        <v>3</v>
      </c>
      <c r="I75" s="18">
        <f t="shared" si="1"/>
        <v>0</v>
      </c>
      <c r="J75" s="18">
        <v>1.65</v>
      </c>
      <c r="K75" s="18">
        <f t="shared" si="2"/>
        <v>0</v>
      </c>
    </row>
    <row r="76" spans="1:11" x14ac:dyDescent="0.25">
      <c r="A76" s="7">
        <v>74</v>
      </c>
      <c r="B76" s="8" t="s">
        <v>171</v>
      </c>
      <c r="C76" s="4" t="s">
        <v>11</v>
      </c>
      <c r="D76" s="4">
        <v>4</v>
      </c>
      <c r="E76" s="5"/>
      <c r="F76" s="5"/>
      <c r="G76" s="5">
        <f t="shared" ref="G76:G142" si="6">E76+D76-F76</f>
        <v>4</v>
      </c>
      <c r="H76" s="55">
        <v>3.7</v>
      </c>
      <c r="I76" s="18">
        <f t="shared" ref="I76:I142" si="7">F76*H76</f>
        <v>0</v>
      </c>
      <c r="J76" s="18">
        <v>1.98</v>
      </c>
      <c r="K76" s="18">
        <f t="shared" ref="K76:K142" si="8">(H76-J76)*F76</f>
        <v>0</v>
      </c>
    </row>
    <row r="77" spans="1:11" x14ac:dyDescent="0.25">
      <c r="A77" s="7">
        <v>75</v>
      </c>
      <c r="B77" s="8" t="s">
        <v>172</v>
      </c>
      <c r="C77" s="4" t="s">
        <v>11</v>
      </c>
      <c r="D77" s="4">
        <v>4</v>
      </c>
      <c r="E77" s="5"/>
      <c r="F77" s="5"/>
      <c r="G77" s="5">
        <f t="shared" si="6"/>
        <v>4</v>
      </c>
      <c r="H77" s="55">
        <v>5</v>
      </c>
      <c r="I77" s="18">
        <f t="shared" si="7"/>
        <v>0</v>
      </c>
      <c r="J77" s="18">
        <v>3.4</v>
      </c>
      <c r="K77" s="18">
        <f t="shared" si="8"/>
        <v>0</v>
      </c>
    </row>
    <row r="78" spans="1:11" x14ac:dyDescent="0.25">
      <c r="A78" s="7">
        <v>76</v>
      </c>
      <c r="B78" s="4" t="s">
        <v>173</v>
      </c>
      <c r="C78" s="4" t="s">
        <v>11</v>
      </c>
      <c r="D78" s="4">
        <v>1</v>
      </c>
      <c r="E78" s="5"/>
      <c r="F78" s="5"/>
      <c r="G78" s="5">
        <f t="shared" si="6"/>
        <v>1</v>
      </c>
      <c r="H78" s="19">
        <v>4.3</v>
      </c>
      <c r="I78" s="18">
        <f t="shared" si="7"/>
        <v>0</v>
      </c>
      <c r="J78" s="89">
        <v>3</v>
      </c>
      <c r="K78" s="18">
        <f t="shared" si="8"/>
        <v>0</v>
      </c>
    </row>
    <row r="79" spans="1:11" x14ac:dyDescent="0.25">
      <c r="A79" s="7">
        <v>77</v>
      </c>
      <c r="B79" s="4" t="s">
        <v>174</v>
      </c>
      <c r="C79" s="4" t="s">
        <v>21</v>
      </c>
      <c r="D79" s="4">
        <v>1</v>
      </c>
      <c r="E79" s="5">
        <v>4</v>
      </c>
      <c r="F79" s="5">
        <v>3</v>
      </c>
      <c r="G79" s="5">
        <f t="shared" si="6"/>
        <v>2</v>
      </c>
      <c r="H79" s="18">
        <v>1</v>
      </c>
      <c r="I79" s="18">
        <f t="shared" si="7"/>
        <v>3</v>
      </c>
      <c r="J79" s="89">
        <v>0.45</v>
      </c>
      <c r="K79" s="18">
        <f t="shared" si="8"/>
        <v>1.6500000000000001</v>
      </c>
    </row>
    <row r="80" spans="1:11" x14ac:dyDescent="0.25">
      <c r="A80" s="7">
        <v>78</v>
      </c>
      <c r="B80" s="4" t="s">
        <v>175</v>
      </c>
      <c r="C80" s="4" t="s">
        <v>11</v>
      </c>
      <c r="D80" s="4">
        <v>1</v>
      </c>
      <c r="E80" s="5"/>
      <c r="F80" s="5">
        <v>1</v>
      </c>
      <c r="G80" s="5">
        <f t="shared" si="6"/>
        <v>0</v>
      </c>
      <c r="H80" s="19">
        <v>4.7</v>
      </c>
      <c r="I80" s="18">
        <f t="shared" si="7"/>
        <v>4.7</v>
      </c>
      <c r="J80" s="89">
        <v>4</v>
      </c>
      <c r="K80" s="18">
        <f t="shared" si="8"/>
        <v>0.70000000000000018</v>
      </c>
    </row>
    <row r="81" spans="1:11" x14ac:dyDescent="0.25">
      <c r="A81" s="7">
        <v>79</v>
      </c>
      <c r="B81" s="4" t="s">
        <v>176</v>
      </c>
      <c r="C81" s="4" t="s">
        <v>21</v>
      </c>
      <c r="D81" s="4">
        <v>1</v>
      </c>
      <c r="E81" s="5"/>
      <c r="F81" s="5">
        <v>1</v>
      </c>
      <c r="G81" s="5">
        <f t="shared" si="6"/>
        <v>0</v>
      </c>
      <c r="H81" s="18">
        <v>2</v>
      </c>
      <c r="I81" s="18">
        <f t="shared" si="7"/>
        <v>2</v>
      </c>
      <c r="J81" s="89">
        <v>0.55000000000000004</v>
      </c>
      <c r="K81" s="18">
        <f t="shared" si="8"/>
        <v>1.45</v>
      </c>
    </row>
    <row r="82" spans="1:11" x14ac:dyDescent="0.25">
      <c r="A82" s="7">
        <v>80</v>
      </c>
      <c r="B82" s="4" t="s">
        <v>176</v>
      </c>
      <c r="C82" s="4" t="s">
        <v>11</v>
      </c>
      <c r="D82" s="4">
        <v>1</v>
      </c>
      <c r="E82" s="5">
        <v>2</v>
      </c>
      <c r="F82" s="5">
        <v>2</v>
      </c>
      <c r="G82" s="5">
        <f t="shared" si="6"/>
        <v>1</v>
      </c>
      <c r="H82" s="19">
        <v>7</v>
      </c>
      <c r="I82" s="18">
        <f t="shared" si="7"/>
        <v>14</v>
      </c>
      <c r="J82" s="89">
        <v>4.5</v>
      </c>
      <c r="K82" s="18">
        <f t="shared" si="8"/>
        <v>5</v>
      </c>
    </row>
    <row r="83" spans="1:11" x14ac:dyDescent="0.25">
      <c r="A83" s="7">
        <v>81</v>
      </c>
      <c r="B83" s="4" t="s">
        <v>407</v>
      </c>
      <c r="C83" s="4" t="s">
        <v>11</v>
      </c>
      <c r="D83" s="4">
        <v>0</v>
      </c>
      <c r="E83" s="5">
        <v>4</v>
      </c>
      <c r="F83" s="5">
        <v>1</v>
      </c>
      <c r="G83" s="5">
        <f t="shared" si="6"/>
        <v>3</v>
      </c>
      <c r="H83" s="19">
        <v>10</v>
      </c>
      <c r="I83" s="18">
        <f t="shared" si="7"/>
        <v>10</v>
      </c>
      <c r="J83" s="89">
        <v>5</v>
      </c>
      <c r="K83" s="18">
        <f t="shared" si="8"/>
        <v>5</v>
      </c>
    </row>
    <row r="84" spans="1:11" x14ac:dyDescent="0.25">
      <c r="A84" s="7">
        <v>82</v>
      </c>
      <c r="B84" s="8" t="s">
        <v>177</v>
      </c>
      <c r="C84" s="8" t="s">
        <v>18</v>
      </c>
      <c r="D84" s="4">
        <v>6</v>
      </c>
      <c r="E84" s="5"/>
      <c r="F84" s="5">
        <v>1</v>
      </c>
      <c r="G84" s="5">
        <f t="shared" si="6"/>
        <v>5</v>
      </c>
      <c r="H84" s="18">
        <v>6.67</v>
      </c>
      <c r="I84" s="18">
        <f t="shared" si="7"/>
        <v>6.67</v>
      </c>
      <c r="J84" s="49">
        <v>4.3401000000000005</v>
      </c>
      <c r="K84" s="18">
        <f t="shared" si="8"/>
        <v>2.3298999999999994</v>
      </c>
    </row>
    <row r="85" spans="1:11" x14ac:dyDescent="0.25">
      <c r="A85" s="7">
        <v>83</v>
      </c>
      <c r="B85" s="90" t="s">
        <v>106</v>
      </c>
      <c r="C85" s="6" t="s">
        <v>102</v>
      </c>
      <c r="D85" s="4">
        <v>1</v>
      </c>
      <c r="E85" s="5">
        <v>2</v>
      </c>
      <c r="F85" s="5">
        <v>3</v>
      </c>
      <c r="G85" s="5">
        <f t="shared" si="6"/>
        <v>0</v>
      </c>
      <c r="H85" s="18">
        <v>2</v>
      </c>
      <c r="I85" s="18">
        <f t="shared" si="7"/>
        <v>6</v>
      </c>
      <c r="J85" s="49">
        <v>1</v>
      </c>
      <c r="K85" s="18">
        <f t="shared" si="8"/>
        <v>3</v>
      </c>
    </row>
    <row r="86" spans="1:11" x14ac:dyDescent="0.25">
      <c r="A86" s="7">
        <v>84</v>
      </c>
      <c r="B86" s="6" t="s">
        <v>113</v>
      </c>
      <c r="C86" s="6" t="s">
        <v>18</v>
      </c>
      <c r="D86" s="4">
        <v>25</v>
      </c>
      <c r="E86" s="5"/>
      <c r="F86" s="5">
        <v>1</v>
      </c>
      <c r="G86" s="5">
        <f t="shared" si="6"/>
        <v>24</v>
      </c>
      <c r="H86" s="19">
        <v>1.33</v>
      </c>
      <c r="I86" s="18">
        <f t="shared" si="7"/>
        <v>1.33</v>
      </c>
      <c r="J86" s="18">
        <v>0.22</v>
      </c>
      <c r="K86" s="18">
        <f t="shared" si="8"/>
        <v>1.1100000000000001</v>
      </c>
    </row>
    <row r="87" spans="1:11" x14ac:dyDescent="0.25">
      <c r="A87" s="7">
        <v>85</v>
      </c>
      <c r="B87" s="66" t="s">
        <v>76</v>
      </c>
      <c r="C87" s="6" t="s">
        <v>80</v>
      </c>
      <c r="D87" s="4">
        <v>0</v>
      </c>
      <c r="E87" s="5"/>
      <c r="F87" s="5"/>
      <c r="G87" s="5">
        <f t="shared" si="6"/>
        <v>0</v>
      </c>
      <c r="H87" s="18">
        <v>3.7</v>
      </c>
      <c r="I87" s="18">
        <f t="shared" si="7"/>
        <v>0</v>
      </c>
      <c r="J87" s="18">
        <v>2.82</v>
      </c>
      <c r="K87" s="18">
        <f t="shared" si="8"/>
        <v>0</v>
      </c>
    </row>
    <row r="88" spans="1:11" x14ac:dyDescent="0.25">
      <c r="A88" s="7">
        <v>86</v>
      </c>
      <c r="B88" s="66" t="s">
        <v>79</v>
      </c>
      <c r="C88" s="6" t="s">
        <v>80</v>
      </c>
      <c r="D88" s="4">
        <v>1</v>
      </c>
      <c r="E88" s="5"/>
      <c r="F88" s="5"/>
      <c r="G88" s="5">
        <f t="shared" si="6"/>
        <v>1</v>
      </c>
      <c r="H88" s="18">
        <v>3.7</v>
      </c>
      <c r="I88" s="18">
        <f t="shared" si="7"/>
        <v>0</v>
      </c>
      <c r="J88" s="18">
        <v>2.82</v>
      </c>
      <c r="K88" s="18">
        <f t="shared" si="8"/>
        <v>0</v>
      </c>
    </row>
    <row r="89" spans="1:11" x14ac:dyDescent="0.25">
      <c r="A89" s="7">
        <v>87</v>
      </c>
      <c r="B89" s="66" t="s">
        <v>77</v>
      </c>
      <c r="C89" s="6" t="s">
        <v>80</v>
      </c>
      <c r="D89" s="4">
        <v>0</v>
      </c>
      <c r="E89" s="5"/>
      <c r="F89" s="5"/>
      <c r="G89" s="5">
        <f t="shared" si="6"/>
        <v>0</v>
      </c>
      <c r="H89" s="18">
        <v>3.7</v>
      </c>
      <c r="I89" s="18">
        <f t="shared" si="7"/>
        <v>0</v>
      </c>
      <c r="J89" s="18">
        <v>2.82</v>
      </c>
      <c r="K89" s="18">
        <f t="shared" si="8"/>
        <v>0</v>
      </c>
    </row>
    <row r="90" spans="1:11" x14ac:dyDescent="0.25">
      <c r="A90" s="7">
        <v>88</v>
      </c>
      <c r="B90" s="66" t="s">
        <v>78</v>
      </c>
      <c r="C90" s="6" t="s">
        <v>80</v>
      </c>
      <c r="D90" s="4">
        <v>0</v>
      </c>
      <c r="E90" s="5">
        <v>3</v>
      </c>
      <c r="F90" s="5">
        <v>3</v>
      </c>
      <c r="G90" s="5">
        <f t="shared" si="6"/>
        <v>0</v>
      </c>
      <c r="H90" s="18">
        <v>3.7</v>
      </c>
      <c r="I90" s="18">
        <f t="shared" si="7"/>
        <v>11.100000000000001</v>
      </c>
      <c r="J90" s="18">
        <v>2.82</v>
      </c>
      <c r="K90" s="18">
        <f t="shared" si="8"/>
        <v>2.640000000000001</v>
      </c>
    </row>
    <row r="91" spans="1:11" x14ac:dyDescent="0.25">
      <c r="A91" s="7">
        <v>89</v>
      </c>
      <c r="B91" s="15" t="s">
        <v>178</v>
      </c>
      <c r="C91" s="66" t="s">
        <v>18</v>
      </c>
      <c r="D91" s="4">
        <v>2</v>
      </c>
      <c r="E91" s="5"/>
      <c r="F91" s="5"/>
      <c r="G91" s="5">
        <f t="shared" si="6"/>
        <v>2</v>
      </c>
      <c r="H91" s="91">
        <v>4</v>
      </c>
      <c r="I91" s="18">
        <f t="shared" si="7"/>
        <v>0</v>
      </c>
      <c r="J91" s="49">
        <f>2.7*1.11</f>
        <v>2.9970000000000003</v>
      </c>
      <c r="K91" s="18">
        <f t="shared" si="8"/>
        <v>0</v>
      </c>
    </row>
    <row r="92" spans="1:11" x14ac:dyDescent="0.25">
      <c r="A92" s="7">
        <v>90</v>
      </c>
      <c r="B92" s="15" t="s">
        <v>179</v>
      </c>
      <c r="C92" s="66" t="s">
        <v>18</v>
      </c>
      <c r="D92" s="4">
        <v>2</v>
      </c>
      <c r="E92" s="5"/>
      <c r="F92" s="5"/>
      <c r="G92" s="5">
        <f t="shared" si="6"/>
        <v>2</v>
      </c>
      <c r="H92" s="91">
        <v>4</v>
      </c>
      <c r="I92" s="18">
        <f t="shared" si="7"/>
        <v>0</v>
      </c>
      <c r="J92" s="49">
        <f>2.7*1.11</f>
        <v>2.9970000000000003</v>
      </c>
      <c r="K92" s="18">
        <f t="shared" si="8"/>
        <v>0</v>
      </c>
    </row>
    <row r="93" spans="1:11" x14ac:dyDescent="0.25">
      <c r="A93" s="7">
        <v>91</v>
      </c>
      <c r="B93" s="6" t="s">
        <v>133</v>
      </c>
      <c r="C93" s="6" t="s">
        <v>18</v>
      </c>
      <c r="D93" s="4">
        <v>1</v>
      </c>
      <c r="E93" s="5"/>
      <c r="F93" s="5"/>
      <c r="G93" s="5">
        <f t="shared" si="6"/>
        <v>1</v>
      </c>
      <c r="H93" s="19">
        <v>8</v>
      </c>
      <c r="I93" s="18">
        <f t="shared" si="7"/>
        <v>0</v>
      </c>
      <c r="J93" s="18">
        <v>4</v>
      </c>
      <c r="K93" s="18">
        <f t="shared" si="8"/>
        <v>0</v>
      </c>
    </row>
    <row r="94" spans="1:11" x14ac:dyDescent="0.25">
      <c r="A94" s="7">
        <v>92</v>
      </c>
      <c r="B94" s="13" t="s">
        <v>135</v>
      </c>
      <c r="C94" s="66" t="s">
        <v>18</v>
      </c>
      <c r="D94" s="4">
        <v>1</v>
      </c>
      <c r="E94" s="5"/>
      <c r="F94" s="5"/>
      <c r="G94" s="5">
        <f t="shared" si="6"/>
        <v>1</v>
      </c>
      <c r="H94" s="18">
        <v>20</v>
      </c>
      <c r="I94" s="18">
        <f t="shared" si="7"/>
        <v>0</v>
      </c>
      <c r="J94" s="43">
        <v>19</v>
      </c>
      <c r="K94" s="18">
        <f t="shared" si="8"/>
        <v>0</v>
      </c>
    </row>
    <row r="95" spans="1:11" x14ac:dyDescent="0.25">
      <c r="A95" s="7">
        <v>93</v>
      </c>
      <c r="B95" s="6" t="s">
        <v>134</v>
      </c>
      <c r="C95" s="6" t="s">
        <v>18</v>
      </c>
      <c r="D95" s="4">
        <v>1</v>
      </c>
      <c r="E95" s="5"/>
      <c r="F95" s="5"/>
      <c r="G95" s="5">
        <f t="shared" si="6"/>
        <v>1</v>
      </c>
      <c r="H95" s="19">
        <v>10</v>
      </c>
      <c r="I95" s="18">
        <f t="shared" si="7"/>
        <v>0</v>
      </c>
      <c r="J95" s="18">
        <v>7.5</v>
      </c>
      <c r="K95" s="18">
        <f t="shared" si="8"/>
        <v>0</v>
      </c>
    </row>
    <row r="96" spans="1:11" x14ac:dyDescent="0.25">
      <c r="A96" s="7">
        <v>94</v>
      </c>
      <c r="B96" s="90" t="s">
        <v>180</v>
      </c>
      <c r="C96" s="40" t="s">
        <v>18</v>
      </c>
      <c r="D96" s="4">
        <v>1</v>
      </c>
      <c r="E96" s="5"/>
      <c r="F96" s="5"/>
      <c r="G96" s="5">
        <f t="shared" si="6"/>
        <v>1</v>
      </c>
      <c r="H96" s="42">
        <v>65</v>
      </c>
      <c r="I96" s="18">
        <f t="shared" si="7"/>
        <v>0</v>
      </c>
      <c r="J96" s="49">
        <v>52</v>
      </c>
      <c r="K96" s="18">
        <f t="shared" si="8"/>
        <v>0</v>
      </c>
    </row>
    <row r="97" spans="1:11" x14ac:dyDescent="0.25">
      <c r="A97" s="7">
        <v>95</v>
      </c>
      <c r="B97" s="90" t="s">
        <v>181</v>
      </c>
      <c r="C97" s="15" t="s">
        <v>18</v>
      </c>
      <c r="D97" s="4">
        <v>1</v>
      </c>
      <c r="E97" s="5"/>
      <c r="F97" s="5"/>
      <c r="G97" s="5">
        <f t="shared" si="6"/>
        <v>1</v>
      </c>
      <c r="H97" s="19">
        <v>55</v>
      </c>
      <c r="I97" s="18">
        <f t="shared" si="7"/>
        <v>0</v>
      </c>
      <c r="J97" s="49">
        <v>40</v>
      </c>
      <c r="K97" s="18">
        <f t="shared" si="8"/>
        <v>0</v>
      </c>
    </row>
    <row r="98" spans="1:11" x14ac:dyDescent="0.25">
      <c r="A98" s="7">
        <v>96</v>
      </c>
      <c r="B98" s="90" t="s">
        <v>182</v>
      </c>
      <c r="C98" s="8" t="s">
        <v>18</v>
      </c>
      <c r="D98" s="4">
        <v>12</v>
      </c>
      <c r="E98" s="5"/>
      <c r="F98" s="5">
        <v>12</v>
      </c>
      <c r="G98" s="5">
        <f t="shared" si="6"/>
        <v>0</v>
      </c>
      <c r="H98" s="18">
        <v>5.33</v>
      </c>
      <c r="I98" s="18">
        <f t="shared" si="7"/>
        <v>63.96</v>
      </c>
      <c r="J98" s="49">
        <v>3.28</v>
      </c>
      <c r="K98" s="18">
        <f t="shared" si="8"/>
        <v>24.6</v>
      </c>
    </row>
    <row r="99" spans="1:11" x14ac:dyDescent="0.25">
      <c r="A99" s="7">
        <v>97</v>
      </c>
      <c r="B99" s="90" t="s">
        <v>183</v>
      </c>
      <c r="C99" s="8" t="s">
        <v>18</v>
      </c>
      <c r="D99" s="4">
        <v>1</v>
      </c>
      <c r="E99" s="5"/>
      <c r="F99" s="5">
        <v>1</v>
      </c>
      <c r="G99" s="5">
        <f t="shared" si="6"/>
        <v>0</v>
      </c>
      <c r="H99" s="18">
        <v>25</v>
      </c>
      <c r="I99" s="18">
        <f t="shared" si="7"/>
        <v>25</v>
      </c>
      <c r="J99" s="49">
        <v>15</v>
      </c>
      <c r="K99" s="18">
        <f t="shared" si="8"/>
        <v>10</v>
      </c>
    </row>
    <row r="100" spans="1:11" x14ac:dyDescent="0.25">
      <c r="A100" s="7">
        <v>98</v>
      </c>
      <c r="B100" s="6" t="s">
        <v>184</v>
      </c>
      <c r="C100" s="6" t="s">
        <v>18</v>
      </c>
      <c r="D100" s="4">
        <v>2</v>
      </c>
      <c r="E100" s="5"/>
      <c r="F100" s="5"/>
      <c r="G100" s="5">
        <f t="shared" si="6"/>
        <v>2</v>
      </c>
      <c r="H100" s="19">
        <v>45</v>
      </c>
      <c r="I100" s="18">
        <f t="shared" si="7"/>
        <v>0</v>
      </c>
      <c r="J100" s="18">
        <v>35</v>
      </c>
      <c r="K100" s="18">
        <f t="shared" si="8"/>
        <v>0</v>
      </c>
    </row>
    <row r="101" spans="1:11" x14ac:dyDescent="0.25">
      <c r="A101" s="7">
        <v>99</v>
      </c>
      <c r="B101" s="108" t="s">
        <v>341</v>
      </c>
      <c r="C101" s="108" t="s">
        <v>18</v>
      </c>
      <c r="D101" s="4">
        <v>1</v>
      </c>
      <c r="E101" s="5"/>
      <c r="F101" s="5"/>
      <c r="G101" s="5">
        <f t="shared" si="6"/>
        <v>1</v>
      </c>
      <c r="H101" s="19">
        <v>30</v>
      </c>
      <c r="I101" s="18">
        <f t="shared" si="7"/>
        <v>0</v>
      </c>
      <c r="J101" s="18">
        <v>22</v>
      </c>
      <c r="K101" s="18">
        <f t="shared" si="8"/>
        <v>0</v>
      </c>
    </row>
    <row r="102" spans="1:11" x14ac:dyDescent="0.25">
      <c r="A102" s="7">
        <v>100</v>
      </c>
      <c r="B102" s="6" t="s">
        <v>127</v>
      </c>
      <c r="C102" s="6" t="s">
        <v>128</v>
      </c>
      <c r="D102" s="4">
        <v>2</v>
      </c>
      <c r="E102" s="5"/>
      <c r="F102" s="5"/>
      <c r="G102" s="5">
        <f t="shared" si="6"/>
        <v>2</v>
      </c>
      <c r="H102" s="19">
        <v>2</v>
      </c>
      <c r="I102" s="18">
        <f t="shared" si="7"/>
        <v>0</v>
      </c>
      <c r="J102" s="18">
        <v>1.22</v>
      </c>
      <c r="K102" s="18">
        <f t="shared" si="8"/>
        <v>0</v>
      </c>
    </row>
    <row r="103" spans="1:11" x14ac:dyDescent="0.25">
      <c r="A103" s="7">
        <v>101</v>
      </c>
      <c r="B103" s="4" t="s">
        <v>185</v>
      </c>
      <c r="C103" s="4" t="s">
        <v>19</v>
      </c>
      <c r="D103" s="4">
        <v>8</v>
      </c>
      <c r="E103" s="5">
        <v>8</v>
      </c>
      <c r="F103" s="5">
        <v>12</v>
      </c>
      <c r="G103" s="5">
        <f t="shared" si="6"/>
        <v>4</v>
      </c>
      <c r="H103" s="18">
        <v>7.7</v>
      </c>
      <c r="I103" s="18">
        <f t="shared" si="7"/>
        <v>92.4</v>
      </c>
      <c r="J103" s="89">
        <v>6</v>
      </c>
      <c r="K103" s="18">
        <f t="shared" si="8"/>
        <v>20.400000000000002</v>
      </c>
    </row>
    <row r="104" spans="1:11" x14ac:dyDescent="0.25">
      <c r="A104" s="7">
        <v>102</v>
      </c>
      <c r="B104" s="92" t="s">
        <v>360</v>
      </c>
      <c r="C104" s="6" t="s">
        <v>18</v>
      </c>
      <c r="D104" s="4">
        <v>12</v>
      </c>
      <c r="E104" s="5"/>
      <c r="F104" s="5"/>
      <c r="G104" s="5">
        <f t="shared" si="6"/>
        <v>12</v>
      </c>
      <c r="H104" s="18">
        <v>1</v>
      </c>
      <c r="I104" s="18">
        <f t="shared" si="7"/>
        <v>0</v>
      </c>
      <c r="J104" s="34">
        <v>0.2</v>
      </c>
      <c r="K104" s="18">
        <f t="shared" si="8"/>
        <v>0</v>
      </c>
    </row>
    <row r="105" spans="1:11" x14ac:dyDescent="0.25">
      <c r="A105" s="7">
        <v>103</v>
      </c>
      <c r="B105" s="90" t="s">
        <v>186</v>
      </c>
      <c r="C105" s="8" t="s">
        <v>18</v>
      </c>
      <c r="D105" s="4">
        <v>2</v>
      </c>
      <c r="E105" s="5"/>
      <c r="F105" s="5"/>
      <c r="G105" s="5">
        <f t="shared" si="6"/>
        <v>2</v>
      </c>
      <c r="H105" s="19">
        <v>8</v>
      </c>
      <c r="I105" s="18">
        <f t="shared" si="7"/>
        <v>0</v>
      </c>
      <c r="J105" s="49">
        <v>4.4400000000000004</v>
      </c>
      <c r="K105" s="18">
        <f t="shared" si="8"/>
        <v>0</v>
      </c>
    </row>
    <row r="106" spans="1:11" x14ac:dyDescent="0.25">
      <c r="A106" s="7">
        <v>104</v>
      </c>
      <c r="B106" s="4" t="s">
        <v>27</v>
      </c>
      <c r="C106" s="4" t="s">
        <v>18</v>
      </c>
      <c r="D106" s="4">
        <v>10</v>
      </c>
      <c r="E106" s="5"/>
      <c r="F106" s="5"/>
      <c r="G106" s="5">
        <f t="shared" si="6"/>
        <v>10</v>
      </c>
      <c r="H106" s="18">
        <v>2.75</v>
      </c>
      <c r="I106" s="18">
        <f t="shared" si="7"/>
        <v>0</v>
      </c>
      <c r="J106" s="89">
        <v>2</v>
      </c>
      <c r="K106" s="18">
        <f t="shared" si="8"/>
        <v>0</v>
      </c>
    </row>
    <row r="107" spans="1:11" x14ac:dyDescent="0.25">
      <c r="A107" s="7">
        <v>105</v>
      </c>
      <c r="B107" s="4" t="s">
        <v>28</v>
      </c>
      <c r="C107" s="4" t="s">
        <v>18</v>
      </c>
      <c r="D107" s="4">
        <v>10</v>
      </c>
      <c r="E107" s="5"/>
      <c r="F107" s="5"/>
      <c r="G107" s="5">
        <f t="shared" si="6"/>
        <v>10</v>
      </c>
      <c r="H107" s="18">
        <v>3.35</v>
      </c>
      <c r="I107" s="18">
        <f t="shared" si="7"/>
        <v>0</v>
      </c>
      <c r="J107" s="89">
        <v>2.5</v>
      </c>
      <c r="K107" s="18">
        <f t="shared" si="8"/>
        <v>0</v>
      </c>
    </row>
    <row r="108" spans="1:11" x14ac:dyDescent="0.25">
      <c r="A108" s="7">
        <v>106</v>
      </c>
      <c r="B108" s="4" t="s">
        <v>29</v>
      </c>
      <c r="C108" s="4" t="s">
        <v>18</v>
      </c>
      <c r="D108" s="4">
        <v>10</v>
      </c>
      <c r="E108" s="5"/>
      <c r="F108" s="5"/>
      <c r="G108" s="5">
        <f t="shared" si="6"/>
        <v>10</v>
      </c>
      <c r="H108" s="18">
        <v>4</v>
      </c>
      <c r="I108" s="18">
        <f t="shared" si="7"/>
        <v>0</v>
      </c>
      <c r="J108" s="89">
        <v>3</v>
      </c>
      <c r="K108" s="18">
        <f t="shared" si="8"/>
        <v>0</v>
      </c>
    </row>
    <row r="109" spans="1:11" x14ac:dyDescent="0.25">
      <c r="A109" s="7">
        <v>107</v>
      </c>
      <c r="B109" s="4" t="s">
        <v>30</v>
      </c>
      <c r="C109" s="4" t="s">
        <v>18</v>
      </c>
      <c r="D109" s="4">
        <v>10</v>
      </c>
      <c r="E109" s="5"/>
      <c r="F109" s="5"/>
      <c r="G109" s="5">
        <f t="shared" si="6"/>
        <v>10</v>
      </c>
      <c r="H109" s="18">
        <v>4.7</v>
      </c>
      <c r="I109" s="18">
        <f t="shared" si="7"/>
        <v>0</v>
      </c>
      <c r="J109" s="89">
        <v>3.5</v>
      </c>
      <c r="K109" s="18">
        <f t="shared" si="8"/>
        <v>0</v>
      </c>
    </row>
    <row r="110" spans="1:11" x14ac:dyDescent="0.25">
      <c r="A110" s="7">
        <v>108</v>
      </c>
      <c r="B110" s="66" t="s">
        <v>89</v>
      </c>
      <c r="C110" s="6" t="s">
        <v>187</v>
      </c>
      <c r="D110" s="4">
        <v>2</v>
      </c>
      <c r="E110" s="5">
        <v>7</v>
      </c>
      <c r="F110" s="5">
        <v>7</v>
      </c>
      <c r="G110" s="5">
        <f t="shared" si="6"/>
        <v>2</v>
      </c>
      <c r="H110" s="18">
        <v>12</v>
      </c>
      <c r="I110" s="18">
        <f t="shared" si="7"/>
        <v>84</v>
      </c>
      <c r="J110" s="19">
        <v>10</v>
      </c>
      <c r="K110" s="18">
        <f t="shared" si="8"/>
        <v>14</v>
      </c>
    </row>
    <row r="111" spans="1:11" x14ac:dyDescent="0.25">
      <c r="A111" s="7">
        <v>109</v>
      </c>
      <c r="B111" s="90" t="s">
        <v>188</v>
      </c>
      <c r="C111" s="8" t="s">
        <v>18</v>
      </c>
      <c r="D111" s="4">
        <v>2</v>
      </c>
      <c r="E111" s="5"/>
      <c r="F111" s="5">
        <v>1</v>
      </c>
      <c r="G111" s="5">
        <f t="shared" si="6"/>
        <v>1</v>
      </c>
      <c r="H111" s="18">
        <v>30</v>
      </c>
      <c r="I111" s="18">
        <f t="shared" si="7"/>
        <v>30</v>
      </c>
      <c r="J111" s="49">
        <v>22.2</v>
      </c>
      <c r="K111" s="18">
        <f t="shared" si="8"/>
        <v>7.8000000000000007</v>
      </c>
    </row>
    <row r="112" spans="1:11" x14ac:dyDescent="0.25">
      <c r="A112" s="7">
        <v>110</v>
      </c>
      <c r="B112" s="65" t="s">
        <v>122</v>
      </c>
      <c r="C112" s="6" t="s">
        <v>18</v>
      </c>
      <c r="D112" s="4">
        <v>2</v>
      </c>
      <c r="E112" s="5"/>
      <c r="F112" s="5"/>
      <c r="G112" s="5">
        <f t="shared" si="6"/>
        <v>2</v>
      </c>
      <c r="H112" s="19">
        <v>1.7</v>
      </c>
      <c r="I112" s="18">
        <f t="shared" si="7"/>
        <v>0</v>
      </c>
      <c r="J112" s="18">
        <v>0.85</v>
      </c>
      <c r="K112" s="18">
        <f t="shared" si="8"/>
        <v>0</v>
      </c>
    </row>
    <row r="113" spans="1:11" x14ac:dyDescent="0.25">
      <c r="A113" s="7">
        <v>111</v>
      </c>
      <c r="B113" s="65" t="s">
        <v>139</v>
      </c>
      <c r="C113" s="6" t="s">
        <v>18</v>
      </c>
      <c r="D113" s="4">
        <v>2</v>
      </c>
      <c r="E113" s="5"/>
      <c r="F113" s="5"/>
      <c r="G113" s="5">
        <f t="shared" si="6"/>
        <v>2</v>
      </c>
      <c r="H113" s="19">
        <v>1.7</v>
      </c>
      <c r="I113" s="18">
        <f t="shared" si="7"/>
        <v>0</v>
      </c>
      <c r="J113" s="18">
        <v>0.85</v>
      </c>
      <c r="K113" s="18">
        <f t="shared" si="8"/>
        <v>0</v>
      </c>
    </row>
    <row r="114" spans="1:11" x14ac:dyDescent="0.25">
      <c r="A114" s="7">
        <v>112</v>
      </c>
      <c r="B114" s="6" t="s">
        <v>121</v>
      </c>
      <c r="C114" s="6" t="s">
        <v>119</v>
      </c>
      <c r="D114" s="4">
        <v>10</v>
      </c>
      <c r="E114" s="5"/>
      <c r="F114" s="5">
        <v>1</v>
      </c>
      <c r="G114" s="5">
        <f t="shared" si="6"/>
        <v>9</v>
      </c>
      <c r="H114" s="19">
        <v>1</v>
      </c>
      <c r="I114" s="18">
        <f t="shared" si="7"/>
        <v>1</v>
      </c>
      <c r="J114" s="18">
        <f>3.05/10</f>
        <v>0.30499999999999999</v>
      </c>
      <c r="K114" s="18">
        <f t="shared" si="8"/>
        <v>0.69500000000000006</v>
      </c>
    </row>
    <row r="115" spans="1:11" x14ac:dyDescent="0.25">
      <c r="A115" s="7">
        <v>113</v>
      </c>
      <c r="B115" s="6" t="s">
        <v>41</v>
      </c>
      <c r="C115" s="6" t="s">
        <v>42</v>
      </c>
      <c r="D115" s="4">
        <v>6</v>
      </c>
      <c r="E115" s="5"/>
      <c r="F115" s="5"/>
      <c r="G115" s="5">
        <f t="shared" si="6"/>
        <v>6</v>
      </c>
      <c r="H115" s="94">
        <v>4</v>
      </c>
      <c r="I115" s="18">
        <f t="shared" si="7"/>
        <v>0</v>
      </c>
      <c r="J115" s="18">
        <v>3.61</v>
      </c>
      <c r="K115" s="18">
        <f t="shared" si="8"/>
        <v>0</v>
      </c>
    </row>
    <row r="116" spans="1:11" x14ac:dyDescent="0.25">
      <c r="A116" s="7">
        <v>114</v>
      </c>
      <c r="B116" s="77" t="s">
        <v>189</v>
      </c>
      <c r="C116" s="66" t="s">
        <v>18</v>
      </c>
      <c r="D116" s="4">
        <v>2</v>
      </c>
      <c r="E116" s="5"/>
      <c r="F116" s="5"/>
      <c r="G116" s="5">
        <f t="shared" si="6"/>
        <v>2</v>
      </c>
      <c r="H116" s="91">
        <v>10</v>
      </c>
      <c r="I116" s="18">
        <f t="shared" si="7"/>
        <v>0</v>
      </c>
      <c r="J116" s="49">
        <f>1.11*5.7</f>
        <v>6.3270000000000008</v>
      </c>
      <c r="K116" s="18">
        <f t="shared" si="8"/>
        <v>0</v>
      </c>
    </row>
    <row r="117" spans="1:11" x14ac:dyDescent="0.25">
      <c r="A117" s="7">
        <v>115</v>
      </c>
      <c r="B117" s="90" t="s">
        <v>93</v>
      </c>
      <c r="C117" s="6" t="s">
        <v>94</v>
      </c>
      <c r="D117" s="4">
        <v>2</v>
      </c>
      <c r="E117" s="5"/>
      <c r="F117" s="5"/>
      <c r="G117" s="5">
        <f t="shared" si="6"/>
        <v>2</v>
      </c>
      <c r="H117" s="18">
        <v>6.5</v>
      </c>
      <c r="I117" s="18">
        <f t="shared" si="7"/>
        <v>0</v>
      </c>
      <c r="J117" s="19">
        <v>5.5</v>
      </c>
      <c r="K117" s="18">
        <f t="shared" si="8"/>
        <v>0</v>
      </c>
    </row>
    <row r="118" spans="1:11" x14ac:dyDescent="0.25">
      <c r="A118" s="7">
        <v>116</v>
      </c>
      <c r="B118" s="90" t="s">
        <v>190</v>
      </c>
      <c r="C118" s="77" t="s">
        <v>18</v>
      </c>
      <c r="D118" s="4">
        <v>2</v>
      </c>
      <c r="E118" s="5"/>
      <c r="F118" s="5">
        <v>1</v>
      </c>
      <c r="G118" s="5">
        <f t="shared" si="6"/>
        <v>1</v>
      </c>
      <c r="H118" s="19">
        <v>15</v>
      </c>
      <c r="I118" s="18">
        <f t="shared" si="7"/>
        <v>15</v>
      </c>
      <c r="J118" s="49">
        <v>10</v>
      </c>
      <c r="K118" s="18">
        <f t="shared" si="8"/>
        <v>5</v>
      </c>
    </row>
    <row r="119" spans="1:11" x14ac:dyDescent="0.25">
      <c r="A119" s="7">
        <v>117</v>
      </c>
      <c r="B119" s="90" t="s">
        <v>104</v>
      </c>
      <c r="C119" s="6" t="s">
        <v>102</v>
      </c>
      <c r="D119" s="4">
        <v>3</v>
      </c>
      <c r="E119" s="5"/>
      <c r="F119" s="5"/>
      <c r="G119" s="5">
        <f t="shared" si="6"/>
        <v>3</v>
      </c>
      <c r="H119" s="18">
        <v>15</v>
      </c>
      <c r="I119" s="18">
        <f t="shared" si="7"/>
        <v>0</v>
      </c>
      <c r="J119" s="19">
        <v>11</v>
      </c>
      <c r="K119" s="18">
        <f t="shared" si="8"/>
        <v>0</v>
      </c>
    </row>
    <row r="120" spans="1:11" x14ac:dyDescent="0.25">
      <c r="A120" s="7">
        <v>118</v>
      </c>
      <c r="B120" s="90" t="s">
        <v>202</v>
      </c>
      <c r="C120" s="8" t="s">
        <v>19</v>
      </c>
      <c r="D120" s="4">
        <v>1</v>
      </c>
      <c r="E120" s="5"/>
      <c r="F120" s="5"/>
      <c r="G120" s="5">
        <f t="shared" si="6"/>
        <v>1</v>
      </c>
      <c r="H120" s="18">
        <v>26</v>
      </c>
      <c r="I120" s="18">
        <f t="shared" si="7"/>
        <v>0</v>
      </c>
      <c r="J120" s="19">
        <v>23</v>
      </c>
      <c r="K120" s="18">
        <f t="shared" si="8"/>
        <v>0</v>
      </c>
    </row>
    <row r="121" spans="1:11" x14ac:dyDescent="0.25">
      <c r="A121" s="7">
        <v>119</v>
      </c>
      <c r="B121" s="4" t="s">
        <v>203</v>
      </c>
      <c r="C121" s="6" t="s">
        <v>19</v>
      </c>
      <c r="D121" s="4">
        <v>1</v>
      </c>
      <c r="E121" s="5"/>
      <c r="F121" s="5"/>
      <c r="G121" s="5">
        <f t="shared" si="6"/>
        <v>1</v>
      </c>
      <c r="H121" s="93">
        <v>40</v>
      </c>
      <c r="I121" s="18">
        <f t="shared" si="7"/>
        <v>0</v>
      </c>
      <c r="J121" s="34">
        <v>38.85</v>
      </c>
      <c r="K121" s="18">
        <f t="shared" si="8"/>
        <v>0</v>
      </c>
    </row>
    <row r="122" spans="1:11" x14ac:dyDescent="0.25">
      <c r="A122" s="7">
        <v>120</v>
      </c>
      <c r="B122" s="8" t="s">
        <v>191</v>
      </c>
      <c r="C122" s="66" t="s">
        <v>18</v>
      </c>
      <c r="D122" s="4">
        <v>2</v>
      </c>
      <c r="E122" s="5"/>
      <c r="F122" s="5"/>
      <c r="G122" s="5">
        <f t="shared" si="6"/>
        <v>2</v>
      </c>
      <c r="H122" s="91">
        <v>5</v>
      </c>
      <c r="I122" s="18">
        <f t="shared" si="7"/>
        <v>0</v>
      </c>
      <c r="J122" s="49">
        <v>2.5</v>
      </c>
      <c r="K122" s="18">
        <f t="shared" si="8"/>
        <v>0</v>
      </c>
    </row>
    <row r="123" spans="1:11" x14ac:dyDescent="0.25">
      <c r="A123" s="7">
        <v>121</v>
      </c>
      <c r="B123" s="90" t="s">
        <v>97</v>
      </c>
      <c r="C123" s="6" t="s">
        <v>192</v>
      </c>
      <c r="D123" s="4">
        <v>1</v>
      </c>
      <c r="E123" s="5"/>
      <c r="F123" s="5">
        <v>1</v>
      </c>
      <c r="G123" s="5">
        <f t="shared" si="6"/>
        <v>0</v>
      </c>
      <c r="H123" s="18">
        <v>15</v>
      </c>
      <c r="I123" s="18">
        <f t="shared" si="7"/>
        <v>15</v>
      </c>
      <c r="J123" s="19">
        <v>13</v>
      </c>
      <c r="K123" s="18">
        <f t="shared" si="8"/>
        <v>2</v>
      </c>
    </row>
    <row r="124" spans="1:11" x14ac:dyDescent="0.25">
      <c r="A124" s="7">
        <v>122</v>
      </c>
      <c r="B124" s="6" t="s">
        <v>47</v>
      </c>
      <c r="C124" s="6" t="s">
        <v>205</v>
      </c>
      <c r="D124" s="4">
        <v>1</v>
      </c>
      <c r="E124" s="5">
        <v>1</v>
      </c>
      <c r="F124" s="5">
        <v>1</v>
      </c>
      <c r="G124" s="5">
        <f t="shared" si="6"/>
        <v>1</v>
      </c>
      <c r="H124" s="19">
        <v>15</v>
      </c>
      <c r="I124" s="18">
        <f t="shared" si="7"/>
        <v>15</v>
      </c>
      <c r="J124" s="18">
        <v>0.26</v>
      </c>
      <c r="K124" s="18">
        <f t="shared" si="8"/>
        <v>14.74</v>
      </c>
    </row>
    <row r="125" spans="1:11" x14ac:dyDescent="0.25">
      <c r="A125" s="7">
        <v>123</v>
      </c>
      <c r="B125" s="6" t="s">
        <v>45</v>
      </c>
      <c r="C125" s="6" t="s">
        <v>205</v>
      </c>
      <c r="D125" s="4">
        <v>1</v>
      </c>
      <c r="E125" s="5"/>
      <c r="F125" s="5"/>
      <c r="G125" s="5">
        <f t="shared" si="6"/>
        <v>1</v>
      </c>
      <c r="H125" s="19">
        <v>15</v>
      </c>
      <c r="I125" s="18">
        <f t="shared" si="7"/>
        <v>0</v>
      </c>
      <c r="J125" s="18">
        <v>0.26</v>
      </c>
      <c r="K125" s="18">
        <f t="shared" si="8"/>
        <v>0</v>
      </c>
    </row>
    <row r="126" spans="1:11" x14ac:dyDescent="0.25">
      <c r="A126" s="7">
        <v>124</v>
      </c>
      <c r="B126" s="4" t="s">
        <v>13</v>
      </c>
      <c r="C126" s="4" t="s">
        <v>14</v>
      </c>
      <c r="D126" s="4">
        <v>1</v>
      </c>
      <c r="E126" s="5"/>
      <c r="F126" s="5"/>
      <c r="G126" s="5">
        <f t="shared" si="6"/>
        <v>1</v>
      </c>
      <c r="H126" s="18">
        <v>15</v>
      </c>
      <c r="I126" s="18">
        <f t="shared" si="7"/>
        <v>0</v>
      </c>
      <c r="J126" s="89">
        <v>4</v>
      </c>
      <c r="K126" s="18">
        <f t="shared" si="8"/>
        <v>0</v>
      </c>
    </row>
    <row r="127" spans="1:11" x14ac:dyDescent="0.25">
      <c r="A127" s="7">
        <v>125</v>
      </c>
      <c r="B127" s="4" t="s">
        <v>13</v>
      </c>
      <c r="C127" s="4" t="s">
        <v>11</v>
      </c>
      <c r="D127" s="4">
        <v>2</v>
      </c>
      <c r="E127" s="5"/>
      <c r="F127" s="5"/>
      <c r="G127" s="5">
        <f t="shared" si="6"/>
        <v>2</v>
      </c>
      <c r="H127" s="55">
        <v>30</v>
      </c>
      <c r="I127" s="18">
        <f t="shared" si="7"/>
        <v>0</v>
      </c>
      <c r="J127" s="55">
        <v>11</v>
      </c>
      <c r="K127" s="18">
        <f t="shared" si="8"/>
        <v>0</v>
      </c>
    </row>
    <row r="128" spans="1:11" x14ac:dyDescent="0.25">
      <c r="A128" s="7">
        <v>126</v>
      </c>
      <c r="B128" s="4" t="s">
        <v>12</v>
      </c>
      <c r="C128" s="4" t="s">
        <v>11</v>
      </c>
      <c r="D128" s="4">
        <v>3</v>
      </c>
      <c r="E128" s="5">
        <v>7</v>
      </c>
      <c r="F128" s="5">
        <v>4</v>
      </c>
      <c r="G128" s="5">
        <f t="shared" si="6"/>
        <v>6</v>
      </c>
      <c r="H128" s="18">
        <v>5</v>
      </c>
      <c r="I128" s="18">
        <f t="shared" si="7"/>
        <v>20</v>
      </c>
      <c r="J128" s="89">
        <v>4.05</v>
      </c>
      <c r="K128" s="18">
        <f t="shared" si="8"/>
        <v>3.8000000000000007</v>
      </c>
    </row>
    <row r="129" spans="1:11" x14ac:dyDescent="0.25">
      <c r="A129" s="7">
        <v>127</v>
      </c>
      <c r="B129" s="4" t="s">
        <v>10</v>
      </c>
      <c r="C129" s="4" t="s">
        <v>11</v>
      </c>
      <c r="D129" s="4">
        <v>3</v>
      </c>
      <c r="E129" s="5">
        <v>1</v>
      </c>
      <c r="F129" s="5">
        <v>1</v>
      </c>
      <c r="G129" s="5">
        <f t="shared" si="6"/>
        <v>3</v>
      </c>
      <c r="H129" s="18">
        <v>4.5</v>
      </c>
      <c r="I129" s="18">
        <f t="shared" si="7"/>
        <v>4.5</v>
      </c>
      <c r="J129" s="55">
        <v>3.97</v>
      </c>
      <c r="K129" s="18">
        <f t="shared" si="8"/>
        <v>0.5299999999999998</v>
      </c>
    </row>
    <row r="130" spans="1:11" x14ac:dyDescent="0.25">
      <c r="A130" s="7">
        <v>128</v>
      </c>
      <c r="B130" s="4" t="s">
        <v>10</v>
      </c>
      <c r="C130" s="4" t="s">
        <v>11</v>
      </c>
      <c r="D130" s="4">
        <v>93</v>
      </c>
      <c r="E130" s="5"/>
      <c r="F130" s="5">
        <v>45</v>
      </c>
      <c r="G130" s="5">
        <f t="shared" si="6"/>
        <v>48</v>
      </c>
      <c r="H130" s="18">
        <v>0.13</v>
      </c>
      <c r="I130" s="18">
        <f t="shared" si="7"/>
        <v>5.8500000000000005</v>
      </c>
      <c r="J130" s="89">
        <v>4.2500000000000003E-2</v>
      </c>
      <c r="K130" s="18">
        <f t="shared" si="8"/>
        <v>3.9374999999999996</v>
      </c>
    </row>
    <row r="131" spans="1:11" x14ac:dyDescent="0.25">
      <c r="A131" s="7">
        <v>129</v>
      </c>
      <c r="B131" s="65" t="s">
        <v>90</v>
      </c>
      <c r="C131" s="4" t="s">
        <v>11</v>
      </c>
      <c r="D131" s="4">
        <v>1</v>
      </c>
      <c r="E131" s="5"/>
      <c r="F131" s="5">
        <v>1</v>
      </c>
      <c r="G131" s="5">
        <f t="shared" si="6"/>
        <v>0</v>
      </c>
      <c r="H131" s="18">
        <v>4.5</v>
      </c>
      <c r="I131" s="18">
        <f t="shared" si="7"/>
        <v>4.5</v>
      </c>
      <c r="J131" s="55">
        <v>4.25</v>
      </c>
      <c r="K131" s="18">
        <f t="shared" si="8"/>
        <v>0.25</v>
      </c>
    </row>
    <row r="132" spans="1:11" x14ac:dyDescent="0.25">
      <c r="A132" s="7">
        <v>130</v>
      </c>
      <c r="B132" s="90" t="s">
        <v>193</v>
      </c>
      <c r="C132" s="15" t="s">
        <v>18</v>
      </c>
      <c r="D132" s="4">
        <v>6</v>
      </c>
      <c r="E132" s="5"/>
      <c r="F132" s="5">
        <v>6</v>
      </c>
      <c r="G132" s="5">
        <f t="shared" si="6"/>
        <v>0</v>
      </c>
      <c r="H132" s="19">
        <v>5</v>
      </c>
      <c r="I132" s="18">
        <f t="shared" si="7"/>
        <v>30</v>
      </c>
      <c r="J132" s="89">
        <v>3</v>
      </c>
      <c r="K132" s="18">
        <f t="shared" si="8"/>
        <v>12</v>
      </c>
    </row>
    <row r="133" spans="1:11" x14ac:dyDescent="0.25">
      <c r="A133" s="7">
        <v>131</v>
      </c>
      <c r="B133" s="90" t="s">
        <v>194</v>
      </c>
      <c r="C133" s="8" t="s">
        <v>18</v>
      </c>
      <c r="D133" s="4">
        <v>6</v>
      </c>
      <c r="E133" s="5"/>
      <c r="F133" s="5">
        <v>1</v>
      </c>
      <c r="G133" s="5">
        <f t="shared" si="6"/>
        <v>5</v>
      </c>
      <c r="H133" s="18">
        <v>4</v>
      </c>
      <c r="I133" s="18">
        <f t="shared" si="7"/>
        <v>4</v>
      </c>
      <c r="J133" s="49">
        <v>2.75</v>
      </c>
      <c r="K133" s="18">
        <f t="shared" si="8"/>
        <v>1.25</v>
      </c>
    </row>
    <row r="134" spans="1:11" x14ac:dyDescent="0.25">
      <c r="A134" s="7">
        <v>132</v>
      </c>
      <c r="B134" s="4" t="s">
        <v>16</v>
      </c>
      <c r="C134" s="4" t="s">
        <v>11</v>
      </c>
      <c r="D134" s="4">
        <v>1</v>
      </c>
      <c r="E134" s="5"/>
      <c r="F134" s="5"/>
      <c r="G134" s="5">
        <f t="shared" si="6"/>
        <v>1</v>
      </c>
      <c r="H134" s="93">
        <v>2</v>
      </c>
      <c r="I134" s="18">
        <f t="shared" si="7"/>
        <v>0</v>
      </c>
      <c r="J134" s="49">
        <v>1.3</v>
      </c>
      <c r="K134" s="18">
        <f t="shared" si="8"/>
        <v>0</v>
      </c>
    </row>
    <row r="135" spans="1:11" x14ac:dyDescent="0.25">
      <c r="A135" s="7">
        <v>133</v>
      </c>
      <c r="B135" s="121" t="s">
        <v>412</v>
      </c>
      <c r="C135" s="4" t="s">
        <v>11</v>
      </c>
      <c r="D135" s="4">
        <v>2</v>
      </c>
      <c r="E135" s="5">
        <v>6</v>
      </c>
      <c r="F135" s="5"/>
      <c r="G135" s="5">
        <f t="shared" si="6"/>
        <v>8</v>
      </c>
      <c r="H135" s="93">
        <v>2.7</v>
      </c>
      <c r="I135" s="18">
        <f t="shared" si="7"/>
        <v>0</v>
      </c>
      <c r="J135" s="69">
        <v>1.67</v>
      </c>
      <c r="K135" s="18">
        <f t="shared" si="8"/>
        <v>0</v>
      </c>
    </row>
    <row r="136" spans="1:11" x14ac:dyDescent="0.25">
      <c r="A136" s="7">
        <v>134</v>
      </c>
      <c r="B136" s="74" t="s">
        <v>36</v>
      </c>
      <c r="C136" s="6" t="s">
        <v>37</v>
      </c>
      <c r="D136" s="4">
        <v>0</v>
      </c>
      <c r="E136" s="5">
        <v>6</v>
      </c>
      <c r="F136" s="5">
        <v>2</v>
      </c>
      <c r="G136" s="5">
        <f t="shared" si="6"/>
        <v>4</v>
      </c>
      <c r="H136" s="18">
        <v>4.75</v>
      </c>
      <c r="I136" s="18">
        <f t="shared" si="7"/>
        <v>9.5</v>
      </c>
      <c r="J136" s="32">
        <v>3.5</v>
      </c>
      <c r="K136" s="18">
        <f t="shared" si="8"/>
        <v>2.5</v>
      </c>
    </row>
    <row r="137" spans="1:11" x14ac:dyDescent="0.25">
      <c r="A137" s="7">
        <v>135</v>
      </c>
      <c r="B137" s="90" t="s">
        <v>99</v>
      </c>
      <c r="C137" s="6" t="s">
        <v>361</v>
      </c>
      <c r="D137" s="4">
        <v>20</v>
      </c>
      <c r="E137" s="5"/>
      <c r="F137" s="5">
        <v>7</v>
      </c>
      <c r="G137" s="5">
        <f t="shared" si="6"/>
        <v>13</v>
      </c>
      <c r="H137" s="18">
        <v>2.75</v>
      </c>
      <c r="I137" s="18">
        <f t="shared" si="7"/>
        <v>19.25</v>
      </c>
      <c r="J137" s="19">
        <v>1</v>
      </c>
      <c r="K137" s="18">
        <f t="shared" si="8"/>
        <v>12.25</v>
      </c>
    </row>
    <row r="138" spans="1:11" x14ac:dyDescent="0.25">
      <c r="A138" s="7">
        <v>136</v>
      </c>
      <c r="B138" s="4" t="s">
        <v>38</v>
      </c>
      <c r="C138" s="6" t="s">
        <v>18</v>
      </c>
      <c r="D138" s="4">
        <v>12</v>
      </c>
      <c r="E138" s="5"/>
      <c r="F138" s="5">
        <v>3</v>
      </c>
      <c r="G138" s="5">
        <f t="shared" si="6"/>
        <v>9</v>
      </c>
      <c r="H138" s="18">
        <v>1.3</v>
      </c>
      <c r="I138" s="18">
        <f t="shared" si="7"/>
        <v>3.9000000000000004</v>
      </c>
      <c r="J138" s="34">
        <v>0.5</v>
      </c>
      <c r="K138" s="18">
        <f t="shared" si="8"/>
        <v>2.4000000000000004</v>
      </c>
    </row>
    <row r="139" spans="1:11" x14ac:dyDescent="0.25">
      <c r="A139" s="7">
        <v>137</v>
      </c>
      <c r="B139" s="4" t="s">
        <v>17</v>
      </c>
      <c r="C139" s="4" t="s">
        <v>195</v>
      </c>
      <c r="D139" s="4">
        <v>2</v>
      </c>
      <c r="E139" s="5">
        <v>2</v>
      </c>
      <c r="F139" s="5">
        <v>2</v>
      </c>
      <c r="G139" s="5">
        <f t="shared" si="6"/>
        <v>2</v>
      </c>
      <c r="H139" s="18">
        <v>8</v>
      </c>
      <c r="I139" s="18">
        <f t="shared" si="7"/>
        <v>16</v>
      </c>
      <c r="J139" s="89">
        <v>5.0999999999999996</v>
      </c>
      <c r="K139" s="18">
        <f t="shared" si="8"/>
        <v>5.8000000000000007</v>
      </c>
    </row>
    <row r="140" spans="1:11" x14ac:dyDescent="0.25">
      <c r="A140" s="7">
        <v>138</v>
      </c>
      <c r="B140" s="15" t="s">
        <v>196</v>
      </c>
      <c r="C140" s="66" t="s">
        <v>142</v>
      </c>
      <c r="D140" s="4">
        <v>4</v>
      </c>
      <c r="E140" s="5">
        <v>10</v>
      </c>
      <c r="F140" s="5">
        <v>7</v>
      </c>
      <c r="G140" s="5">
        <f t="shared" si="6"/>
        <v>7</v>
      </c>
      <c r="H140" s="91">
        <v>8</v>
      </c>
      <c r="I140" s="18">
        <f t="shared" si="7"/>
        <v>56</v>
      </c>
      <c r="J140" s="49">
        <v>3.6</v>
      </c>
      <c r="K140" s="18">
        <f t="shared" si="8"/>
        <v>30.800000000000004</v>
      </c>
    </row>
    <row r="141" spans="1:11" x14ac:dyDescent="0.25">
      <c r="A141" s="7">
        <v>139</v>
      </c>
      <c r="B141" s="15" t="s">
        <v>196</v>
      </c>
      <c r="C141" s="66" t="s">
        <v>15</v>
      </c>
      <c r="D141" s="4">
        <v>0</v>
      </c>
      <c r="E141" s="5">
        <v>14</v>
      </c>
      <c r="F141" s="5">
        <v>8</v>
      </c>
      <c r="G141" s="5">
        <f t="shared" ref="G141" si="9">E141+D141-F141</f>
        <v>6</v>
      </c>
      <c r="H141" s="91">
        <v>13.33</v>
      </c>
      <c r="I141" s="18">
        <f t="shared" ref="I141" si="10">F141*H141</f>
        <v>106.64</v>
      </c>
      <c r="J141" s="49">
        <v>8</v>
      </c>
      <c r="K141" s="18">
        <f t="shared" ref="K141" si="11">(H141-J141)*F141</f>
        <v>42.64</v>
      </c>
    </row>
    <row r="142" spans="1:11" x14ac:dyDescent="0.25">
      <c r="A142" s="7">
        <v>140</v>
      </c>
      <c r="B142" s="90" t="s">
        <v>197</v>
      </c>
      <c r="C142" s="8" t="s">
        <v>18</v>
      </c>
      <c r="D142" s="4">
        <v>2</v>
      </c>
      <c r="E142" s="5"/>
      <c r="F142" s="5"/>
      <c r="G142" s="5">
        <f t="shared" si="6"/>
        <v>2</v>
      </c>
      <c r="H142" s="18">
        <v>3</v>
      </c>
      <c r="I142" s="18">
        <f t="shared" si="7"/>
        <v>0</v>
      </c>
      <c r="J142" s="49">
        <v>1.66</v>
      </c>
      <c r="K142" s="18">
        <f t="shared" si="8"/>
        <v>0</v>
      </c>
    </row>
    <row r="143" spans="1:11" x14ac:dyDescent="0.25">
      <c r="A143" s="7">
        <v>141</v>
      </c>
      <c r="B143" s="74" t="s">
        <v>130</v>
      </c>
      <c r="C143" s="6" t="s">
        <v>18</v>
      </c>
      <c r="D143" s="4">
        <v>1</v>
      </c>
      <c r="E143" s="5">
        <v>12</v>
      </c>
      <c r="F143" s="5">
        <v>6</v>
      </c>
      <c r="G143" s="5">
        <f t="shared" ref="G143:G156" si="12">E143+D143-F143</f>
        <v>7</v>
      </c>
      <c r="H143" s="19">
        <v>3</v>
      </c>
      <c r="I143" s="18">
        <f t="shared" ref="I143:I155" si="13">F143*H143</f>
        <v>18</v>
      </c>
      <c r="J143" s="18">
        <v>1.67</v>
      </c>
      <c r="K143" s="18">
        <f t="shared" ref="K143:K155" si="14">(H143-J143)*F143</f>
        <v>7.98</v>
      </c>
    </row>
    <row r="144" spans="1:11" x14ac:dyDescent="0.25">
      <c r="A144" s="7">
        <v>142</v>
      </c>
      <c r="B144" s="4" t="s">
        <v>8</v>
      </c>
      <c r="C144" s="7" t="s">
        <v>9</v>
      </c>
      <c r="D144" s="4">
        <v>6</v>
      </c>
      <c r="E144" s="5"/>
      <c r="F144" s="5"/>
      <c r="G144" s="5">
        <f t="shared" si="12"/>
        <v>6</v>
      </c>
      <c r="H144" s="93">
        <v>0.17</v>
      </c>
      <c r="I144" s="18">
        <f t="shared" si="13"/>
        <v>0</v>
      </c>
      <c r="J144" s="89">
        <v>0.1</v>
      </c>
      <c r="K144" s="18">
        <f t="shared" si="14"/>
        <v>0</v>
      </c>
    </row>
    <row r="145" spans="1:12" x14ac:dyDescent="0.25">
      <c r="A145" s="7">
        <v>143</v>
      </c>
      <c r="B145" s="90" t="s">
        <v>198</v>
      </c>
      <c r="C145" s="8" t="s">
        <v>18</v>
      </c>
      <c r="D145" s="4">
        <v>1</v>
      </c>
      <c r="E145" s="5">
        <v>1</v>
      </c>
      <c r="F145" s="5">
        <v>1</v>
      </c>
      <c r="G145" s="5">
        <f t="shared" si="12"/>
        <v>1</v>
      </c>
      <c r="H145" s="18">
        <v>45</v>
      </c>
      <c r="I145" s="18">
        <f t="shared" si="13"/>
        <v>45</v>
      </c>
      <c r="J145" s="49">
        <v>35.520000000000003</v>
      </c>
      <c r="K145" s="18">
        <f t="shared" si="14"/>
        <v>9.4799999999999969</v>
      </c>
    </row>
    <row r="146" spans="1:12" x14ac:dyDescent="0.25">
      <c r="A146" s="7">
        <v>144</v>
      </c>
      <c r="B146" s="6" t="s">
        <v>58</v>
      </c>
      <c r="C146" s="6" t="s">
        <v>18</v>
      </c>
      <c r="D146" s="4">
        <v>0</v>
      </c>
      <c r="E146" s="5">
        <v>1</v>
      </c>
      <c r="F146" s="5">
        <v>1</v>
      </c>
      <c r="G146" s="5">
        <f t="shared" si="12"/>
        <v>0</v>
      </c>
      <c r="H146" s="19">
        <v>47</v>
      </c>
      <c r="I146" s="18">
        <f t="shared" si="13"/>
        <v>47</v>
      </c>
      <c r="J146" s="18">
        <v>44</v>
      </c>
      <c r="K146" s="18">
        <f t="shared" si="14"/>
        <v>3</v>
      </c>
    </row>
    <row r="147" spans="1:12" x14ac:dyDescent="0.25">
      <c r="A147" s="7">
        <v>145</v>
      </c>
      <c r="B147" s="74" t="s">
        <v>111</v>
      </c>
      <c r="C147" s="6" t="s">
        <v>18</v>
      </c>
      <c r="D147" s="4">
        <v>1</v>
      </c>
      <c r="E147" s="5"/>
      <c r="F147" s="5"/>
      <c r="G147" s="5">
        <f t="shared" si="12"/>
        <v>1</v>
      </c>
      <c r="H147" s="19">
        <v>160</v>
      </c>
      <c r="I147" s="18">
        <f t="shared" si="13"/>
        <v>0</v>
      </c>
      <c r="J147" s="18">
        <v>120</v>
      </c>
      <c r="K147" s="18">
        <f t="shared" si="14"/>
        <v>0</v>
      </c>
    </row>
    <row r="148" spans="1:12" x14ac:dyDescent="0.25">
      <c r="A148" s="7">
        <v>146</v>
      </c>
      <c r="B148" s="95" t="s">
        <v>107</v>
      </c>
      <c r="C148" s="75" t="s">
        <v>108</v>
      </c>
      <c r="D148" s="10">
        <v>2</v>
      </c>
      <c r="E148" s="14"/>
      <c r="F148" s="14"/>
      <c r="G148" s="14">
        <f t="shared" si="12"/>
        <v>2</v>
      </c>
      <c r="H148" s="43">
        <v>1</v>
      </c>
      <c r="I148" s="43">
        <f t="shared" si="13"/>
        <v>0</v>
      </c>
      <c r="J148" s="49">
        <v>0.75</v>
      </c>
      <c r="K148" s="18">
        <f t="shared" si="14"/>
        <v>0</v>
      </c>
    </row>
    <row r="149" spans="1:12" x14ac:dyDescent="0.25">
      <c r="A149" s="7">
        <v>147</v>
      </c>
      <c r="B149" s="6" t="s">
        <v>207</v>
      </c>
      <c r="C149" s="6" t="s">
        <v>208</v>
      </c>
      <c r="D149" s="6">
        <v>1</v>
      </c>
      <c r="E149" s="5"/>
      <c r="F149" s="5">
        <v>1</v>
      </c>
      <c r="G149" s="16">
        <f t="shared" si="12"/>
        <v>0</v>
      </c>
      <c r="H149" s="19">
        <v>1.35</v>
      </c>
      <c r="I149" s="18">
        <f t="shared" si="13"/>
        <v>1.35</v>
      </c>
      <c r="J149" s="18">
        <v>0.75</v>
      </c>
      <c r="K149" s="18">
        <f t="shared" si="14"/>
        <v>0.60000000000000009</v>
      </c>
    </row>
    <row r="150" spans="1:12" x14ac:dyDescent="0.25">
      <c r="A150" s="7">
        <v>148</v>
      </c>
      <c r="B150" s="11" t="s">
        <v>209</v>
      </c>
      <c r="C150" s="11" t="s">
        <v>18</v>
      </c>
      <c r="D150" s="11">
        <v>2</v>
      </c>
      <c r="E150" s="14"/>
      <c r="F150" s="14">
        <v>2</v>
      </c>
      <c r="G150" s="41">
        <f t="shared" si="12"/>
        <v>0</v>
      </c>
      <c r="H150" s="42">
        <v>2.75</v>
      </c>
      <c r="I150" s="42">
        <f t="shared" si="13"/>
        <v>5.5</v>
      </c>
      <c r="J150" s="67">
        <v>2.5</v>
      </c>
      <c r="K150" s="43">
        <f t="shared" si="14"/>
        <v>0.5</v>
      </c>
    </row>
    <row r="151" spans="1:12" x14ac:dyDescent="0.25">
      <c r="A151" s="7">
        <v>149</v>
      </c>
      <c r="B151" s="6" t="s">
        <v>214</v>
      </c>
      <c r="C151" s="6" t="s">
        <v>19</v>
      </c>
      <c r="D151" s="6">
        <v>6</v>
      </c>
      <c r="E151" s="5"/>
      <c r="F151" s="5">
        <v>2</v>
      </c>
      <c r="G151" s="41">
        <f t="shared" si="12"/>
        <v>4</v>
      </c>
      <c r="H151" s="19">
        <v>10</v>
      </c>
      <c r="I151" s="19">
        <f>F151*H151</f>
        <v>20</v>
      </c>
      <c r="J151" s="49">
        <v>7</v>
      </c>
      <c r="K151" s="18">
        <v>4</v>
      </c>
    </row>
    <row r="152" spans="1:12" x14ac:dyDescent="0.25">
      <c r="A152" s="7">
        <v>150</v>
      </c>
      <c r="B152" s="108" t="s">
        <v>339</v>
      </c>
      <c r="C152" s="6" t="s">
        <v>18</v>
      </c>
      <c r="D152" s="6">
        <v>2</v>
      </c>
      <c r="E152" s="5"/>
      <c r="F152" s="5">
        <v>1</v>
      </c>
      <c r="G152" s="16">
        <f t="shared" si="12"/>
        <v>1</v>
      </c>
      <c r="H152" s="19">
        <v>4</v>
      </c>
      <c r="I152" s="19">
        <f t="shared" si="13"/>
        <v>4</v>
      </c>
      <c r="J152" s="49">
        <v>2</v>
      </c>
      <c r="K152" s="18">
        <f t="shared" si="14"/>
        <v>2</v>
      </c>
    </row>
    <row r="153" spans="1:12" x14ac:dyDescent="0.25">
      <c r="A153" s="7">
        <v>151</v>
      </c>
      <c r="B153" s="6" t="s">
        <v>215</v>
      </c>
      <c r="C153" s="6" t="s">
        <v>18</v>
      </c>
      <c r="D153" s="6">
        <v>2</v>
      </c>
      <c r="E153" s="5"/>
      <c r="F153" s="5">
        <v>2</v>
      </c>
      <c r="G153" s="16">
        <f t="shared" si="12"/>
        <v>0</v>
      </c>
      <c r="H153" s="19">
        <v>10</v>
      </c>
      <c r="I153" s="19">
        <f t="shared" si="13"/>
        <v>20</v>
      </c>
      <c r="J153" s="49">
        <v>7.5</v>
      </c>
      <c r="K153" s="18">
        <f t="shared" si="14"/>
        <v>5</v>
      </c>
    </row>
    <row r="154" spans="1:12" x14ac:dyDescent="0.25">
      <c r="A154" s="7">
        <v>152</v>
      </c>
      <c r="B154" s="108" t="s">
        <v>322</v>
      </c>
      <c r="C154" s="108" t="s">
        <v>18</v>
      </c>
      <c r="D154" s="6">
        <v>2</v>
      </c>
      <c r="E154" s="5"/>
      <c r="F154" s="5"/>
      <c r="G154" s="16">
        <f t="shared" si="12"/>
        <v>2</v>
      </c>
      <c r="H154" s="19">
        <v>4.7</v>
      </c>
      <c r="I154" s="19">
        <f t="shared" si="13"/>
        <v>0</v>
      </c>
      <c r="J154" s="49">
        <v>4</v>
      </c>
      <c r="K154" s="18">
        <f t="shared" si="14"/>
        <v>0</v>
      </c>
    </row>
    <row r="155" spans="1:12" x14ac:dyDescent="0.25">
      <c r="A155" s="7">
        <v>153</v>
      </c>
      <c r="B155" s="108" t="s">
        <v>323</v>
      </c>
      <c r="C155" s="108" t="s">
        <v>14</v>
      </c>
      <c r="D155" s="6">
        <v>1</v>
      </c>
      <c r="E155" s="5"/>
      <c r="F155" s="5"/>
      <c r="G155" s="16">
        <f t="shared" si="12"/>
        <v>1</v>
      </c>
      <c r="H155" s="19">
        <v>37</v>
      </c>
      <c r="I155" s="19">
        <f t="shared" si="13"/>
        <v>0</v>
      </c>
      <c r="J155" s="49">
        <v>34</v>
      </c>
      <c r="K155" s="18">
        <f t="shared" si="14"/>
        <v>0</v>
      </c>
      <c r="L155" s="30"/>
    </row>
    <row r="156" spans="1:12" x14ac:dyDescent="0.25">
      <c r="A156" s="7">
        <v>154</v>
      </c>
      <c r="B156" s="108" t="s">
        <v>324</v>
      </c>
      <c r="C156" s="108" t="s">
        <v>18</v>
      </c>
      <c r="D156" s="6">
        <v>50</v>
      </c>
      <c r="E156" s="5"/>
      <c r="F156" s="5">
        <v>50</v>
      </c>
      <c r="G156" s="16">
        <f t="shared" si="12"/>
        <v>0</v>
      </c>
      <c r="H156" s="19">
        <v>1</v>
      </c>
      <c r="I156" s="19">
        <v>0</v>
      </c>
      <c r="J156" s="49">
        <v>0.68</v>
      </c>
      <c r="K156" s="18">
        <v>0</v>
      </c>
      <c r="L156" s="30"/>
    </row>
    <row r="157" spans="1:12" x14ac:dyDescent="0.25">
      <c r="A157" s="7">
        <v>155</v>
      </c>
      <c r="B157" s="108" t="s">
        <v>325</v>
      </c>
      <c r="C157" s="108" t="s">
        <v>11</v>
      </c>
      <c r="D157" s="6">
        <v>2</v>
      </c>
      <c r="E157" s="5"/>
      <c r="F157" s="5">
        <v>2</v>
      </c>
      <c r="G157" s="16">
        <f t="shared" ref="G157:G180" si="15">E157+D157-F157</f>
        <v>0</v>
      </c>
      <c r="H157" s="19">
        <v>6</v>
      </c>
      <c r="I157" s="19">
        <f t="shared" ref="I157:I171" si="16">F157*H157</f>
        <v>12</v>
      </c>
      <c r="J157" s="49">
        <v>4.5</v>
      </c>
      <c r="K157" s="18">
        <f t="shared" ref="K157:K193" si="17">(H157-J157)*F157</f>
        <v>3</v>
      </c>
      <c r="L157" s="30"/>
    </row>
    <row r="158" spans="1:12" x14ac:dyDescent="0.25">
      <c r="A158" s="7">
        <v>156</v>
      </c>
      <c r="B158" s="108" t="s">
        <v>326</v>
      </c>
      <c r="C158" s="108" t="s">
        <v>11</v>
      </c>
      <c r="D158" s="6">
        <v>2</v>
      </c>
      <c r="E158" s="5"/>
      <c r="F158" s="5">
        <v>2</v>
      </c>
      <c r="G158" s="16">
        <f t="shared" si="15"/>
        <v>0</v>
      </c>
      <c r="H158" s="19">
        <v>6</v>
      </c>
      <c r="I158" s="19">
        <f t="shared" si="16"/>
        <v>12</v>
      </c>
      <c r="J158" s="49">
        <v>4.5</v>
      </c>
      <c r="K158" s="18">
        <f t="shared" si="17"/>
        <v>3</v>
      </c>
      <c r="L158" s="30"/>
    </row>
    <row r="159" spans="1:12" x14ac:dyDescent="0.25">
      <c r="A159" s="7">
        <v>157</v>
      </c>
      <c r="B159" s="108" t="s">
        <v>347</v>
      </c>
      <c r="C159" s="108" t="s">
        <v>18</v>
      </c>
      <c r="D159" s="6">
        <v>2</v>
      </c>
      <c r="E159" s="5"/>
      <c r="F159" s="5"/>
      <c r="G159" s="16">
        <f t="shared" si="15"/>
        <v>2</v>
      </c>
      <c r="H159" s="19">
        <v>7</v>
      </c>
      <c r="I159" s="19">
        <f t="shared" si="16"/>
        <v>0</v>
      </c>
      <c r="J159" s="49">
        <v>5</v>
      </c>
      <c r="K159" s="18">
        <f t="shared" si="17"/>
        <v>0</v>
      </c>
      <c r="L159" s="30"/>
    </row>
    <row r="160" spans="1:12" x14ac:dyDescent="0.25">
      <c r="A160" s="7">
        <v>158</v>
      </c>
      <c r="B160" s="108" t="s">
        <v>327</v>
      </c>
      <c r="C160" s="108" t="s">
        <v>44</v>
      </c>
      <c r="D160" s="6">
        <v>5</v>
      </c>
      <c r="E160" s="5"/>
      <c r="F160" s="5"/>
      <c r="G160" s="16">
        <f t="shared" si="15"/>
        <v>5</v>
      </c>
      <c r="H160" s="19">
        <v>10</v>
      </c>
      <c r="I160" s="19">
        <f t="shared" si="16"/>
        <v>0</v>
      </c>
      <c r="J160" s="49">
        <v>7.5</v>
      </c>
      <c r="K160" s="18">
        <f t="shared" si="17"/>
        <v>0</v>
      </c>
      <c r="L160" s="30"/>
    </row>
    <row r="161" spans="1:12" x14ac:dyDescent="0.25">
      <c r="A161" s="7">
        <v>159</v>
      </c>
      <c r="B161" s="108" t="s">
        <v>328</v>
      </c>
      <c r="C161" s="108" t="s">
        <v>18</v>
      </c>
      <c r="D161" s="6">
        <v>12</v>
      </c>
      <c r="E161" s="5"/>
      <c r="F161" s="5">
        <v>6</v>
      </c>
      <c r="G161" s="16">
        <f t="shared" si="15"/>
        <v>6</v>
      </c>
      <c r="H161" s="19">
        <v>1</v>
      </c>
      <c r="I161" s="19">
        <f t="shared" si="16"/>
        <v>6</v>
      </c>
      <c r="J161" s="49">
        <v>0.63</v>
      </c>
      <c r="K161" s="18">
        <f t="shared" si="17"/>
        <v>2.2199999999999998</v>
      </c>
      <c r="L161" s="30"/>
    </row>
    <row r="162" spans="1:12" x14ac:dyDescent="0.25">
      <c r="A162" s="7">
        <v>160</v>
      </c>
      <c r="B162" s="108" t="s">
        <v>329</v>
      </c>
      <c r="C162" s="108" t="s">
        <v>330</v>
      </c>
      <c r="D162" s="6">
        <v>1</v>
      </c>
      <c r="E162" s="5">
        <v>25</v>
      </c>
      <c r="F162" s="5">
        <v>4</v>
      </c>
      <c r="G162" s="16">
        <f t="shared" si="15"/>
        <v>22</v>
      </c>
      <c r="H162" s="19">
        <v>8</v>
      </c>
      <c r="I162" s="19">
        <f t="shared" si="16"/>
        <v>32</v>
      </c>
      <c r="J162" s="49">
        <v>4.5</v>
      </c>
      <c r="K162" s="18">
        <f t="shared" si="17"/>
        <v>14</v>
      </c>
      <c r="L162" s="30"/>
    </row>
    <row r="163" spans="1:12" x14ac:dyDescent="0.25">
      <c r="A163" s="7">
        <v>161</v>
      </c>
      <c r="B163" s="108" t="s">
        <v>340</v>
      </c>
      <c r="C163" s="108" t="s">
        <v>331</v>
      </c>
      <c r="D163" s="6">
        <v>2</v>
      </c>
      <c r="E163" s="5">
        <v>2</v>
      </c>
      <c r="F163" s="5">
        <v>1</v>
      </c>
      <c r="G163" s="16">
        <f t="shared" si="15"/>
        <v>3</v>
      </c>
      <c r="H163" s="19">
        <v>6</v>
      </c>
      <c r="I163" s="19">
        <f t="shared" si="16"/>
        <v>6</v>
      </c>
      <c r="J163" s="49">
        <v>4</v>
      </c>
      <c r="K163" s="18">
        <f t="shared" si="17"/>
        <v>2</v>
      </c>
      <c r="L163" s="30"/>
    </row>
    <row r="164" spans="1:12" x14ac:dyDescent="0.25">
      <c r="A164" s="7">
        <v>162</v>
      </c>
      <c r="B164" s="92" t="s">
        <v>336</v>
      </c>
      <c r="C164" s="92" t="s">
        <v>18</v>
      </c>
      <c r="D164" s="6">
        <v>2</v>
      </c>
      <c r="E164" s="5">
        <v>2</v>
      </c>
      <c r="F164" s="5">
        <v>1</v>
      </c>
      <c r="G164" s="16">
        <f t="shared" si="15"/>
        <v>3</v>
      </c>
      <c r="H164" s="19">
        <v>6.77</v>
      </c>
      <c r="I164" s="19">
        <f t="shared" si="16"/>
        <v>6.77</v>
      </c>
      <c r="J164" s="49">
        <v>4</v>
      </c>
      <c r="K164" s="18">
        <v>2</v>
      </c>
      <c r="L164" s="30"/>
    </row>
    <row r="165" spans="1:12" x14ac:dyDescent="0.25">
      <c r="A165" s="7">
        <v>163</v>
      </c>
      <c r="B165" s="108" t="s">
        <v>338</v>
      </c>
      <c r="C165" s="108" t="s">
        <v>18</v>
      </c>
      <c r="D165" s="6">
        <v>1</v>
      </c>
      <c r="E165" s="5"/>
      <c r="F165" s="5">
        <v>1</v>
      </c>
      <c r="G165" s="16">
        <f t="shared" si="15"/>
        <v>0</v>
      </c>
      <c r="H165" s="19">
        <v>27</v>
      </c>
      <c r="I165" s="19">
        <f t="shared" si="16"/>
        <v>27</v>
      </c>
      <c r="J165" s="49">
        <v>13.33</v>
      </c>
      <c r="K165" s="18">
        <f t="shared" si="17"/>
        <v>13.67</v>
      </c>
      <c r="L165" s="30"/>
    </row>
    <row r="166" spans="1:12" x14ac:dyDescent="0.25">
      <c r="A166" s="7">
        <v>164</v>
      </c>
      <c r="B166" s="108" t="s">
        <v>342</v>
      </c>
      <c r="C166" s="108" t="s">
        <v>343</v>
      </c>
      <c r="D166" s="6">
        <v>1</v>
      </c>
      <c r="E166" s="5"/>
      <c r="F166" s="5"/>
      <c r="G166" s="16">
        <f t="shared" si="15"/>
        <v>1</v>
      </c>
      <c r="H166" s="19">
        <v>6</v>
      </c>
      <c r="I166" s="19">
        <f t="shared" si="16"/>
        <v>0</v>
      </c>
      <c r="J166" s="49">
        <v>4.72</v>
      </c>
      <c r="K166" s="18">
        <f t="shared" si="17"/>
        <v>0</v>
      </c>
      <c r="L166" s="30"/>
    </row>
    <row r="167" spans="1:12" x14ac:dyDescent="0.25">
      <c r="A167" s="7">
        <v>165</v>
      </c>
      <c r="B167" s="108" t="s">
        <v>344</v>
      </c>
      <c r="C167" s="108" t="s">
        <v>18</v>
      </c>
      <c r="D167" s="6">
        <v>2</v>
      </c>
      <c r="E167" s="5"/>
      <c r="F167" s="5"/>
      <c r="G167" s="16">
        <f t="shared" si="15"/>
        <v>2</v>
      </c>
      <c r="H167" s="19">
        <v>10</v>
      </c>
      <c r="I167" s="19">
        <f t="shared" si="16"/>
        <v>0</v>
      </c>
      <c r="J167" s="49">
        <v>6.5</v>
      </c>
      <c r="K167" s="18">
        <f t="shared" si="17"/>
        <v>0</v>
      </c>
      <c r="L167" s="30"/>
    </row>
    <row r="168" spans="1:12" x14ac:dyDescent="0.25">
      <c r="A168" s="7">
        <v>166</v>
      </c>
      <c r="B168" s="108" t="s">
        <v>345</v>
      </c>
      <c r="C168" s="108" t="s">
        <v>18</v>
      </c>
      <c r="D168" s="6">
        <v>1</v>
      </c>
      <c r="E168" s="5">
        <v>1</v>
      </c>
      <c r="F168" s="5">
        <v>1</v>
      </c>
      <c r="G168" s="16">
        <f t="shared" si="15"/>
        <v>1</v>
      </c>
      <c r="H168" s="19">
        <v>20</v>
      </c>
      <c r="I168" s="19">
        <f t="shared" si="16"/>
        <v>20</v>
      </c>
      <c r="J168" s="49">
        <v>9</v>
      </c>
      <c r="K168" s="18">
        <f>16.7-J168</f>
        <v>7.6999999999999993</v>
      </c>
      <c r="L168" s="30"/>
    </row>
    <row r="169" spans="1:12" x14ac:dyDescent="0.25">
      <c r="A169" s="7">
        <v>167</v>
      </c>
      <c r="B169" s="108" t="s">
        <v>346</v>
      </c>
      <c r="C169" s="108" t="s">
        <v>18</v>
      </c>
      <c r="D169" s="6">
        <v>2</v>
      </c>
      <c r="E169" s="5"/>
      <c r="F169" s="5"/>
      <c r="G169" s="16">
        <f t="shared" si="15"/>
        <v>2</v>
      </c>
      <c r="H169" s="19">
        <v>10</v>
      </c>
      <c r="I169" s="19">
        <f t="shared" si="16"/>
        <v>0</v>
      </c>
      <c r="J169" s="49">
        <v>7</v>
      </c>
      <c r="K169" s="18">
        <f t="shared" si="17"/>
        <v>0</v>
      </c>
      <c r="L169" s="30"/>
    </row>
    <row r="170" spans="1:12" x14ac:dyDescent="0.25">
      <c r="A170" s="7">
        <v>168</v>
      </c>
      <c r="B170" s="108" t="s">
        <v>349</v>
      </c>
      <c r="C170" s="108" t="s">
        <v>348</v>
      </c>
      <c r="D170" s="6">
        <v>0</v>
      </c>
      <c r="E170" s="5">
        <v>2</v>
      </c>
      <c r="F170" s="5">
        <v>1</v>
      </c>
      <c r="G170" s="16">
        <f t="shared" si="15"/>
        <v>1</v>
      </c>
      <c r="H170" s="19">
        <v>25</v>
      </c>
      <c r="I170" s="19">
        <f t="shared" si="16"/>
        <v>25</v>
      </c>
      <c r="J170" s="49">
        <v>20</v>
      </c>
      <c r="K170" s="18">
        <f t="shared" si="17"/>
        <v>5</v>
      </c>
      <c r="L170" s="30"/>
    </row>
    <row r="171" spans="1:12" x14ac:dyDescent="0.25">
      <c r="A171" s="7">
        <v>169</v>
      </c>
      <c r="B171" s="108" t="s">
        <v>350</v>
      </c>
      <c r="C171" s="108" t="s">
        <v>18</v>
      </c>
      <c r="D171" s="6">
        <v>0</v>
      </c>
      <c r="E171" s="5">
        <v>8</v>
      </c>
      <c r="F171" s="5">
        <v>8</v>
      </c>
      <c r="G171" s="16">
        <f t="shared" si="15"/>
        <v>0</v>
      </c>
      <c r="H171" s="19">
        <f>3.34</f>
        <v>3.34</v>
      </c>
      <c r="I171" s="19">
        <f t="shared" si="16"/>
        <v>26.72</v>
      </c>
      <c r="J171" s="49">
        <v>3</v>
      </c>
      <c r="K171" s="18">
        <f t="shared" si="17"/>
        <v>2.7199999999999989</v>
      </c>
      <c r="L171" s="30"/>
    </row>
    <row r="172" spans="1:12" x14ac:dyDescent="0.25">
      <c r="A172" s="7">
        <v>170</v>
      </c>
      <c r="B172" s="108" t="s">
        <v>351</v>
      </c>
      <c r="C172" s="108" t="s">
        <v>18</v>
      </c>
      <c r="D172" s="6">
        <v>0</v>
      </c>
      <c r="E172" s="5">
        <v>2</v>
      </c>
      <c r="F172" s="5">
        <v>1</v>
      </c>
      <c r="G172" s="16">
        <f t="shared" si="15"/>
        <v>1</v>
      </c>
      <c r="H172" s="19">
        <f>3.34</f>
        <v>3.34</v>
      </c>
      <c r="I172" s="19">
        <f t="shared" ref="I172:I180" si="18">F172*H172</f>
        <v>3.34</v>
      </c>
      <c r="J172" s="49">
        <v>3</v>
      </c>
      <c r="K172" s="18">
        <f t="shared" ref="K172:K174" si="19">(H172-J172)*F172</f>
        <v>0.33999999999999986</v>
      </c>
      <c r="L172" s="30"/>
    </row>
    <row r="173" spans="1:12" x14ac:dyDescent="0.25">
      <c r="A173" s="7">
        <v>171</v>
      </c>
      <c r="B173" s="108" t="s">
        <v>352</v>
      </c>
      <c r="C173" s="108" t="s">
        <v>18</v>
      </c>
      <c r="D173" s="6">
        <v>0</v>
      </c>
      <c r="E173" s="5">
        <v>2</v>
      </c>
      <c r="F173" s="5"/>
      <c r="G173" s="16">
        <f t="shared" si="15"/>
        <v>2</v>
      </c>
      <c r="H173" s="19">
        <v>20</v>
      </c>
      <c r="I173" s="19">
        <f t="shared" si="18"/>
        <v>0</v>
      </c>
      <c r="J173" s="49">
        <v>10</v>
      </c>
      <c r="K173" s="18">
        <f t="shared" si="19"/>
        <v>0</v>
      </c>
      <c r="L173" s="30"/>
    </row>
    <row r="174" spans="1:12" x14ac:dyDescent="0.25">
      <c r="A174" s="7">
        <v>172</v>
      </c>
      <c r="B174" s="108" t="s">
        <v>353</v>
      </c>
      <c r="C174" s="108" t="s">
        <v>18</v>
      </c>
      <c r="D174" s="6">
        <v>0</v>
      </c>
      <c r="E174" s="5"/>
      <c r="F174" s="5"/>
      <c r="G174" s="16">
        <f t="shared" si="15"/>
        <v>0</v>
      </c>
      <c r="H174" s="19">
        <v>20</v>
      </c>
      <c r="I174" s="19">
        <f t="shared" si="18"/>
        <v>0</v>
      </c>
      <c r="J174" s="49">
        <v>7</v>
      </c>
      <c r="K174" s="18">
        <f t="shared" si="19"/>
        <v>0</v>
      </c>
      <c r="L174" s="30"/>
    </row>
    <row r="175" spans="1:12" x14ac:dyDescent="0.25">
      <c r="A175" s="7">
        <v>173</v>
      </c>
      <c r="B175" s="108" t="s">
        <v>354</v>
      </c>
      <c r="C175" s="108" t="s">
        <v>18</v>
      </c>
      <c r="D175" s="6">
        <v>0</v>
      </c>
      <c r="E175" s="5">
        <v>2</v>
      </c>
      <c r="F175" s="5">
        <v>2</v>
      </c>
      <c r="G175" s="16">
        <f t="shared" si="15"/>
        <v>0</v>
      </c>
      <c r="H175" s="19">
        <v>10</v>
      </c>
      <c r="I175" s="19">
        <f t="shared" si="18"/>
        <v>20</v>
      </c>
      <c r="J175" s="49">
        <v>3</v>
      </c>
      <c r="K175" s="18">
        <f t="shared" si="17"/>
        <v>14</v>
      </c>
      <c r="L175" s="30"/>
    </row>
    <row r="176" spans="1:12" x14ac:dyDescent="0.25">
      <c r="A176" s="7">
        <v>174</v>
      </c>
      <c r="B176" s="108" t="s">
        <v>355</v>
      </c>
      <c r="C176" s="108" t="s">
        <v>18</v>
      </c>
      <c r="D176" s="6">
        <v>0</v>
      </c>
      <c r="E176" s="5"/>
      <c r="F176" s="5"/>
      <c r="G176" s="16">
        <f t="shared" si="15"/>
        <v>0</v>
      </c>
      <c r="H176" s="19">
        <v>20</v>
      </c>
      <c r="I176" s="19">
        <f t="shared" si="18"/>
        <v>0</v>
      </c>
      <c r="J176" s="49">
        <v>10</v>
      </c>
      <c r="K176" s="18">
        <f t="shared" si="17"/>
        <v>0</v>
      </c>
      <c r="L176" s="30"/>
    </row>
    <row r="177" spans="1:12" x14ac:dyDescent="0.25">
      <c r="A177" s="7">
        <v>175</v>
      </c>
      <c r="B177" s="108" t="s">
        <v>356</v>
      </c>
      <c r="C177" s="108" t="s">
        <v>18</v>
      </c>
      <c r="D177" s="6">
        <v>0</v>
      </c>
      <c r="E177" s="5"/>
      <c r="F177" s="5"/>
      <c r="G177" s="16">
        <f t="shared" si="15"/>
        <v>0</v>
      </c>
      <c r="H177" s="19">
        <v>20</v>
      </c>
      <c r="I177" s="19">
        <f t="shared" si="18"/>
        <v>0</v>
      </c>
      <c r="J177" s="49">
        <v>7</v>
      </c>
      <c r="K177" s="18">
        <f t="shared" si="17"/>
        <v>0</v>
      </c>
      <c r="L177" s="30"/>
    </row>
    <row r="178" spans="1:12" x14ac:dyDescent="0.25">
      <c r="A178" s="7">
        <v>176</v>
      </c>
      <c r="B178" s="108" t="s">
        <v>362</v>
      </c>
      <c r="C178" s="108" t="s">
        <v>18</v>
      </c>
      <c r="D178" s="6">
        <v>50</v>
      </c>
      <c r="E178" s="5"/>
      <c r="F178" s="5">
        <v>39</v>
      </c>
      <c r="G178" s="16">
        <f t="shared" si="15"/>
        <v>11</v>
      </c>
      <c r="H178" s="19">
        <v>0.7</v>
      </c>
      <c r="I178" s="19">
        <f t="shared" si="18"/>
        <v>27.299999999999997</v>
      </c>
      <c r="J178" s="49">
        <v>0.15</v>
      </c>
      <c r="K178" s="18">
        <f t="shared" si="17"/>
        <v>21.449999999999996</v>
      </c>
      <c r="L178" s="30"/>
    </row>
    <row r="179" spans="1:12" x14ac:dyDescent="0.25">
      <c r="A179" s="7">
        <v>177</v>
      </c>
      <c r="B179" s="108" t="s">
        <v>362</v>
      </c>
      <c r="C179" s="108" t="s">
        <v>15</v>
      </c>
      <c r="D179" s="6">
        <v>0</v>
      </c>
      <c r="E179" s="5">
        <v>3</v>
      </c>
      <c r="F179" s="5">
        <v>2</v>
      </c>
      <c r="G179" s="16">
        <f t="shared" si="15"/>
        <v>1</v>
      </c>
      <c r="H179" s="19">
        <f>25000/1500</f>
        <v>16.666666666666668</v>
      </c>
      <c r="I179" s="19">
        <f t="shared" si="18"/>
        <v>33.333333333333336</v>
      </c>
      <c r="J179" s="49">
        <v>7.5</v>
      </c>
      <c r="K179" s="18">
        <f t="shared" si="17"/>
        <v>18.333333333333336</v>
      </c>
      <c r="L179" s="30"/>
    </row>
    <row r="180" spans="1:12" x14ac:dyDescent="0.25">
      <c r="A180" s="7">
        <v>178</v>
      </c>
      <c r="B180" s="90" t="s">
        <v>198</v>
      </c>
      <c r="C180" s="112" t="s">
        <v>18</v>
      </c>
      <c r="D180" s="4">
        <v>0</v>
      </c>
      <c r="E180" s="5">
        <v>4</v>
      </c>
      <c r="F180" s="5">
        <v>3</v>
      </c>
      <c r="G180" s="5">
        <f t="shared" si="15"/>
        <v>1</v>
      </c>
      <c r="H180" s="18">
        <v>45</v>
      </c>
      <c r="I180" s="18">
        <f t="shared" si="18"/>
        <v>135</v>
      </c>
      <c r="J180" s="49">
        <v>31.1</v>
      </c>
      <c r="K180" s="18">
        <v>0</v>
      </c>
      <c r="L180" s="30"/>
    </row>
    <row r="181" spans="1:12" x14ac:dyDescent="0.25">
      <c r="A181" s="7">
        <v>179</v>
      </c>
      <c r="B181" s="108" t="s">
        <v>363</v>
      </c>
      <c r="C181" s="108" t="s">
        <v>18</v>
      </c>
      <c r="D181" s="6">
        <v>0</v>
      </c>
      <c r="E181" s="5">
        <v>3</v>
      </c>
      <c r="F181" s="5"/>
      <c r="G181" s="5">
        <f t="shared" ref="G181" si="20">E181+D181-F181</f>
        <v>3</v>
      </c>
      <c r="H181" s="18">
        <v>40</v>
      </c>
      <c r="I181" s="18">
        <f t="shared" ref="I181" si="21">F181*H181</f>
        <v>0</v>
      </c>
      <c r="J181" s="49">
        <v>13</v>
      </c>
      <c r="K181" s="18">
        <f t="shared" si="17"/>
        <v>0</v>
      </c>
      <c r="L181" s="30"/>
    </row>
    <row r="182" spans="1:12" x14ac:dyDescent="0.25">
      <c r="A182" s="7">
        <v>180</v>
      </c>
      <c r="B182" s="108" t="s">
        <v>364</v>
      </c>
      <c r="C182" s="108" t="s">
        <v>18</v>
      </c>
      <c r="D182" s="6">
        <v>1</v>
      </c>
      <c r="E182" s="5"/>
      <c r="F182" s="5">
        <v>1</v>
      </c>
      <c r="G182" s="5">
        <f t="shared" ref="G182:G245" si="22">E182+D182-F182</f>
        <v>0</v>
      </c>
      <c r="H182" s="18">
        <v>40</v>
      </c>
      <c r="I182" s="18">
        <f t="shared" ref="I182:I193" si="23">F182*H182</f>
        <v>40</v>
      </c>
      <c r="J182" s="49">
        <v>33.33</v>
      </c>
      <c r="K182" s="18">
        <f t="shared" si="17"/>
        <v>6.6700000000000017</v>
      </c>
      <c r="L182" s="30"/>
    </row>
    <row r="183" spans="1:12" x14ac:dyDescent="0.25">
      <c r="A183" s="7">
        <v>181</v>
      </c>
      <c r="B183" s="108" t="s">
        <v>365</v>
      </c>
      <c r="C183" s="108" t="s">
        <v>18</v>
      </c>
      <c r="D183" s="6">
        <v>0</v>
      </c>
      <c r="E183" s="5">
        <v>1</v>
      </c>
      <c r="F183" s="5"/>
      <c r="G183" s="5">
        <f t="shared" si="22"/>
        <v>1</v>
      </c>
      <c r="H183" s="19">
        <v>33.33</v>
      </c>
      <c r="I183" s="18">
        <f t="shared" si="23"/>
        <v>0</v>
      </c>
      <c r="J183" s="49">
        <v>20</v>
      </c>
      <c r="K183" s="18">
        <f t="shared" si="17"/>
        <v>0</v>
      </c>
      <c r="L183" s="30"/>
    </row>
    <row r="184" spans="1:12" x14ac:dyDescent="0.25">
      <c r="A184" s="7">
        <v>182</v>
      </c>
      <c r="B184" s="108" t="s">
        <v>366</v>
      </c>
      <c r="C184" s="108" t="s">
        <v>18</v>
      </c>
      <c r="D184" s="6">
        <v>0</v>
      </c>
      <c r="E184" s="5">
        <v>1</v>
      </c>
      <c r="F184" s="5"/>
      <c r="G184" s="5">
        <f t="shared" si="22"/>
        <v>1</v>
      </c>
      <c r="H184" s="19">
        <v>33.33</v>
      </c>
      <c r="I184" s="18">
        <f t="shared" si="23"/>
        <v>0</v>
      </c>
      <c r="J184" s="49">
        <v>18</v>
      </c>
      <c r="K184" s="18">
        <f t="shared" si="17"/>
        <v>0</v>
      </c>
      <c r="L184" s="30"/>
    </row>
    <row r="185" spans="1:12" x14ac:dyDescent="0.25">
      <c r="A185" s="7">
        <v>183</v>
      </c>
      <c r="B185" s="108" t="s">
        <v>390</v>
      </c>
      <c r="C185" s="108" t="s">
        <v>367</v>
      </c>
      <c r="D185" s="6">
        <v>0</v>
      </c>
      <c r="E185" s="5">
        <v>6</v>
      </c>
      <c r="F185" s="5">
        <v>6</v>
      </c>
      <c r="G185" s="16">
        <f t="shared" si="22"/>
        <v>0</v>
      </c>
      <c r="H185" s="19">
        <v>10</v>
      </c>
      <c r="I185" s="18">
        <f t="shared" si="23"/>
        <v>60</v>
      </c>
      <c r="J185" s="49">
        <v>4.5</v>
      </c>
      <c r="K185" s="18">
        <v>9</v>
      </c>
      <c r="L185" s="30"/>
    </row>
    <row r="186" spans="1:12" x14ac:dyDescent="0.25">
      <c r="A186" s="7">
        <v>184</v>
      </c>
      <c r="B186" s="108" t="s">
        <v>377</v>
      </c>
      <c r="C186" s="108" t="s">
        <v>18</v>
      </c>
      <c r="D186" s="6">
        <v>0</v>
      </c>
      <c r="E186" s="5">
        <v>3</v>
      </c>
      <c r="F186" s="5">
        <v>2</v>
      </c>
      <c r="G186" s="16">
        <f t="shared" si="22"/>
        <v>1</v>
      </c>
      <c r="H186" s="19">
        <v>10</v>
      </c>
      <c r="I186" s="18">
        <f t="shared" si="23"/>
        <v>20</v>
      </c>
      <c r="J186" s="49">
        <v>6.5</v>
      </c>
      <c r="K186" s="18">
        <f t="shared" si="17"/>
        <v>7</v>
      </c>
      <c r="L186" s="30"/>
    </row>
    <row r="187" spans="1:12" x14ac:dyDescent="0.25">
      <c r="A187" s="7">
        <v>185</v>
      </c>
      <c r="B187" s="108" t="s">
        <v>398</v>
      </c>
      <c r="C187" s="108" t="s">
        <v>18</v>
      </c>
      <c r="D187" s="6">
        <v>0</v>
      </c>
      <c r="E187" s="5">
        <v>2</v>
      </c>
      <c r="F187" s="5">
        <v>1</v>
      </c>
      <c r="G187" s="16">
        <f t="shared" si="22"/>
        <v>1</v>
      </c>
      <c r="H187" s="19">
        <v>50</v>
      </c>
      <c r="I187" s="18">
        <f t="shared" si="23"/>
        <v>50</v>
      </c>
      <c r="J187" s="49">
        <v>36.630000000000003</v>
      </c>
      <c r="K187" s="18">
        <f t="shared" si="17"/>
        <v>13.369999999999997</v>
      </c>
      <c r="L187" s="30"/>
    </row>
    <row r="188" spans="1:12" x14ac:dyDescent="0.25">
      <c r="A188" s="7">
        <v>186</v>
      </c>
      <c r="B188" s="108" t="s">
        <v>399</v>
      </c>
      <c r="C188" s="108" t="s">
        <v>18</v>
      </c>
      <c r="D188" s="6">
        <v>0</v>
      </c>
      <c r="E188" s="5">
        <v>1</v>
      </c>
      <c r="F188" s="5"/>
      <c r="G188" s="16">
        <f t="shared" si="22"/>
        <v>1</v>
      </c>
      <c r="H188" s="19">
        <v>166.7</v>
      </c>
      <c r="I188" s="18">
        <f t="shared" si="23"/>
        <v>0</v>
      </c>
      <c r="J188" s="49">
        <v>138.75</v>
      </c>
      <c r="K188" s="18">
        <f t="shared" si="17"/>
        <v>0</v>
      </c>
      <c r="L188" s="30"/>
    </row>
    <row r="189" spans="1:12" x14ac:dyDescent="0.25">
      <c r="A189" s="7">
        <v>187</v>
      </c>
      <c r="B189" s="108" t="s">
        <v>378</v>
      </c>
      <c r="C189" s="108" t="s">
        <v>18</v>
      </c>
      <c r="D189" s="6">
        <v>0</v>
      </c>
      <c r="E189" s="5">
        <v>1</v>
      </c>
      <c r="F189" s="5">
        <v>1</v>
      </c>
      <c r="G189" s="16">
        <f t="shared" si="22"/>
        <v>0</v>
      </c>
      <c r="H189" s="19">
        <v>30</v>
      </c>
      <c r="I189" s="18">
        <f t="shared" si="23"/>
        <v>30</v>
      </c>
      <c r="J189" s="49">
        <v>22</v>
      </c>
      <c r="K189" s="18">
        <f t="shared" si="17"/>
        <v>8</v>
      </c>
      <c r="L189" s="30"/>
    </row>
    <row r="190" spans="1:12" x14ac:dyDescent="0.25">
      <c r="A190" s="7">
        <v>188</v>
      </c>
      <c r="B190" s="108" t="s">
        <v>379</v>
      </c>
      <c r="C190" s="108" t="s">
        <v>18</v>
      </c>
      <c r="D190" s="6">
        <v>0</v>
      </c>
      <c r="E190" s="5">
        <v>1</v>
      </c>
      <c r="F190" s="5"/>
      <c r="G190" s="16">
        <f t="shared" si="22"/>
        <v>1</v>
      </c>
      <c r="H190" s="19">
        <v>26.7</v>
      </c>
      <c r="I190" s="18">
        <f t="shared" si="23"/>
        <v>0</v>
      </c>
      <c r="J190" s="19">
        <v>11</v>
      </c>
      <c r="K190" s="18">
        <f t="shared" si="17"/>
        <v>0</v>
      </c>
      <c r="L190" s="30"/>
    </row>
    <row r="191" spans="1:12" x14ac:dyDescent="0.25">
      <c r="A191" s="7">
        <v>189</v>
      </c>
      <c r="B191" s="108" t="s">
        <v>380</v>
      </c>
      <c r="C191" s="108" t="s">
        <v>18</v>
      </c>
      <c r="D191" s="6">
        <v>0</v>
      </c>
      <c r="E191" s="5">
        <v>1</v>
      </c>
      <c r="F191" s="5"/>
      <c r="G191" s="16">
        <f t="shared" si="22"/>
        <v>1</v>
      </c>
      <c r="H191" s="19">
        <v>26.7</v>
      </c>
      <c r="I191" s="18">
        <f t="shared" si="23"/>
        <v>0</v>
      </c>
      <c r="J191" s="19">
        <v>12</v>
      </c>
      <c r="K191" s="18">
        <f t="shared" si="17"/>
        <v>0</v>
      </c>
      <c r="L191" s="30"/>
    </row>
    <row r="192" spans="1:12" x14ac:dyDescent="0.25">
      <c r="A192" s="7">
        <v>190</v>
      </c>
      <c r="B192" s="108" t="s">
        <v>381</v>
      </c>
      <c r="C192" s="108" t="s">
        <v>18</v>
      </c>
      <c r="D192" s="6">
        <v>0</v>
      </c>
      <c r="E192" s="5">
        <v>1</v>
      </c>
      <c r="F192" s="5"/>
      <c r="G192" s="16">
        <f t="shared" si="22"/>
        <v>1</v>
      </c>
      <c r="H192" s="19">
        <v>26.7</v>
      </c>
      <c r="I192" s="18">
        <f t="shared" si="23"/>
        <v>0</v>
      </c>
      <c r="J192" s="19">
        <v>15</v>
      </c>
      <c r="K192" s="18">
        <f t="shared" si="17"/>
        <v>0</v>
      </c>
      <c r="L192" s="30"/>
    </row>
    <row r="193" spans="1:12" x14ac:dyDescent="0.25">
      <c r="A193" s="7">
        <v>191</v>
      </c>
      <c r="B193" s="108" t="s">
        <v>382</v>
      </c>
      <c r="C193" s="108" t="s">
        <v>18</v>
      </c>
      <c r="D193" s="6">
        <v>0</v>
      </c>
      <c r="E193" s="5">
        <v>1</v>
      </c>
      <c r="F193" s="5"/>
      <c r="G193" s="16">
        <f t="shared" si="22"/>
        <v>1</v>
      </c>
      <c r="H193" s="19">
        <v>40</v>
      </c>
      <c r="I193" s="18">
        <f t="shared" si="23"/>
        <v>0</v>
      </c>
      <c r="J193" s="49">
        <v>28</v>
      </c>
      <c r="K193" s="18">
        <f t="shared" si="17"/>
        <v>0</v>
      </c>
      <c r="L193" s="30"/>
    </row>
    <row r="194" spans="1:12" x14ac:dyDescent="0.25">
      <c r="A194" s="7">
        <v>192</v>
      </c>
      <c r="B194" s="108" t="s">
        <v>383</v>
      </c>
      <c r="C194" s="108" t="s">
        <v>18</v>
      </c>
      <c r="D194" s="6">
        <v>0</v>
      </c>
      <c r="E194" s="5">
        <v>1</v>
      </c>
      <c r="F194" s="5"/>
      <c r="G194" s="16">
        <f t="shared" si="22"/>
        <v>1</v>
      </c>
      <c r="H194" s="19">
        <f>25750/1500</f>
        <v>17.166666666666668</v>
      </c>
      <c r="I194" s="18">
        <f t="shared" ref="I194:I210" si="24">F194*H194</f>
        <v>0</v>
      </c>
      <c r="J194" s="49">
        <v>26.7</v>
      </c>
      <c r="K194" s="18">
        <f t="shared" ref="K194:K210" si="25">(H194-J194)*F194</f>
        <v>0</v>
      </c>
      <c r="L194" s="30"/>
    </row>
    <row r="195" spans="1:12" x14ac:dyDescent="0.25">
      <c r="A195" s="7">
        <v>193</v>
      </c>
      <c r="B195" s="108" t="s">
        <v>450</v>
      </c>
      <c r="C195" s="108" t="s">
        <v>18</v>
      </c>
      <c r="D195" s="6">
        <v>0</v>
      </c>
      <c r="E195" s="5">
        <v>1</v>
      </c>
      <c r="F195" s="5"/>
      <c r="G195" s="16">
        <f t="shared" si="22"/>
        <v>1</v>
      </c>
      <c r="H195" s="19">
        <v>7</v>
      </c>
      <c r="I195" s="18">
        <f t="shared" si="24"/>
        <v>0</v>
      </c>
      <c r="J195" s="49">
        <v>5</v>
      </c>
      <c r="K195" s="18">
        <f t="shared" si="25"/>
        <v>0</v>
      </c>
      <c r="L195" s="30"/>
    </row>
    <row r="196" spans="1:12" x14ac:dyDescent="0.25">
      <c r="A196" s="7">
        <v>194</v>
      </c>
      <c r="B196" s="108" t="s">
        <v>384</v>
      </c>
      <c r="C196" s="108" t="s">
        <v>385</v>
      </c>
      <c r="D196" s="6">
        <v>0</v>
      </c>
      <c r="E196" s="5">
        <v>1</v>
      </c>
      <c r="F196" s="5"/>
      <c r="G196" s="16">
        <f t="shared" si="22"/>
        <v>1</v>
      </c>
      <c r="H196" s="19">
        <v>3.33</v>
      </c>
      <c r="I196" s="18">
        <f t="shared" si="24"/>
        <v>0</v>
      </c>
      <c r="J196" s="49">
        <v>1.83</v>
      </c>
      <c r="K196" s="18">
        <f t="shared" si="25"/>
        <v>0</v>
      </c>
      <c r="L196" s="30"/>
    </row>
    <row r="197" spans="1:12" x14ac:dyDescent="0.25">
      <c r="A197" s="7">
        <v>195</v>
      </c>
      <c r="B197" s="108" t="s">
        <v>386</v>
      </c>
      <c r="C197" s="108" t="s">
        <v>18</v>
      </c>
      <c r="D197" s="6">
        <v>0</v>
      </c>
      <c r="E197" s="5">
        <v>1</v>
      </c>
      <c r="F197" s="5"/>
      <c r="G197" s="16">
        <f t="shared" si="22"/>
        <v>1</v>
      </c>
      <c r="H197" s="19">
        <v>2.33</v>
      </c>
      <c r="I197" s="18">
        <f t="shared" si="24"/>
        <v>0</v>
      </c>
      <c r="J197" s="49">
        <f>2150/1500</f>
        <v>1.4333333333333333</v>
      </c>
      <c r="K197" s="18">
        <f t="shared" si="25"/>
        <v>0</v>
      </c>
      <c r="L197" s="30"/>
    </row>
    <row r="198" spans="1:12" x14ac:dyDescent="0.25">
      <c r="A198" s="7">
        <v>196</v>
      </c>
      <c r="B198" s="108" t="s">
        <v>387</v>
      </c>
      <c r="C198" s="108" t="s">
        <v>18</v>
      </c>
      <c r="D198" s="6">
        <v>0</v>
      </c>
      <c r="E198" s="5">
        <v>2</v>
      </c>
      <c r="F198" s="5"/>
      <c r="G198" s="16">
        <f t="shared" si="22"/>
        <v>2</v>
      </c>
      <c r="H198" s="19">
        <v>1.7</v>
      </c>
      <c r="I198" s="18">
        <f t="shared" si="24"/>
        <v>0</v>
      </c>
      <c r="J198" s="49">
        <f>1125/1500</f>
        <v>0.75</v>
      </c>
      <c r="K198" s="18">
        <f t="shared" si="25"/>
        <v>0</v>
      </c>
      <c r="L198" s="30"/>
    </row>
    <row r="199" spans="1:12" x14ac:dyDescent="0.25">
      <c r="A199" s="7">
        <v>197</v>
      </c>
      <c r="B199" s="108" t="s">
        <v>388</v>
      </c>
      <c r="C199" s="108">
        <v>20</v>
      </c>
      <c r="D199" s="6">
        <v>0</v>
      </c>
      <c r="E199" s="5">
        <v>20</v>
      </c>
      <c r="F199" s="5">
        <v>10</v>
      </c>
      <c r="G199" s="16">
        <f t="shared" si="22"/>
        <v>10</v>
      </c>
      <c r="H199" s="19">
        <v>0.67</v>
      </c>
      <c r="I199" s="18">
        <f t="shared" si="24"/>
        <v>6.7</v>
      </c>
      <c r="J199" s="49">
        <v>0.49</v>
      </c>
      <c r="K199" s="18">
        <f t="shared" si="25"/>
        <v>1.8000000000000005</v>
      </c>
      <c r="L199" s="30"/>
    </row>
    <row r="200" spans="1:12" x14ac:dyDescent="0.25">
      <c r="A200" s="7">
        <v>198</v>
      </c>
      <c r="B200" s="108" t="s">
        <v>406</v>
      </c>
      <c r="C200" s="108" t="s">
        <v>18</v>
      </c>
      <c r="D200" s="6">
        <v>0</v>
      </c>
      <c r="E200" s="5">
        <v>4</v>
      </c>
      <c r="F200" s="5">
        <v>4</v>
      </c>
      <c r="G200" s="16">
        <f t="shared" si="22"/>
        <v>0</v>
      </c>
      <c r="H200" s="19">
        <v>5</v>
      </c>
      <c r="I200" s="18">
        <f t="shared" si="24"/>
        <v>20</v>
      </c>
      <c r="J200" s="49">
        <v>3.83</v>
      </c>
      <c r="K200" s="18">
        <f t="shared" si="25"/>
        <v>4.68</v>
      </c>
      <c r="L200" s="30"/>
    </row>
    <row r="201" spans="1:12" x14ac:dyDescent="0.25">
      <c r="A201" s="7">
        <v>199</v>
      </c>
      <c r="B201" s="108" t="s">
        <v>389</v>
      </c>
      <c r="C201" s="108" t="s">
        <v>18</v>
      </c>
      <c r="D201" s="6">
        <v>0</v>
      </c>
      <c r="E201" s="5">
        <v>2</v>
      </c>
      <c r="F201" s="5">
        <v>1</v>
      </c>
      <c r="G201" s="16">
        <f t="shared" si="22"/>
        <v>1</v>
      </c>
      <c r="H201" s="19">
        <v>3.33</v>
      </c>
      <c r="I201" s="18">
        <f t="shared" si="24"/>
        <v>3.33</v>
      </c>
      <c r="J201" s="49">
        <v>0.67</v>
      </c>
      <c r="K201" s="18">
        <f t="shared" si="25"/>
        <v>2.66</v>
      </c>
      <c r="L201" s="30"/>
    </row>
    <row r="202" spans="1:12" x14ac:dyDescent="0.25">
      <c r="A202" s="7">
        <v>200</v>
      </c>
      <c r="B202" s="74" t="s">
        <v>391</v>
      </c>
      <c r="C202" s="6" t="s">
        <v>37</v>
      </c>
      <c r="D202" s="4">
        <v>0</v>
      </c>
      <c r="E202" s="5">
        <v>2</v>
      </c>
      <c r="F202" s="5"/>
      <c r="G202" s="16">
        <f t="shared" si="22"/>
        <v>2</v>
      </c>
      <c r="H202" s="19">
        <v>15</v>
      </c>
      <c r="I202" s="18">
        <f t="shared" si="24"/>
        <v>0</v>
      </c>
      <c r="J202" s="49">
        <v>8</v>
      </c>
      <c r="K202" s="18">
        <f t="shared" si="25"/>
        <v>0</v>
      </c>
      <c r="L202" s="30"/>
    </row>
    <row r="203" spans="1:12" x14ac:dyDescent="0.25">
      <c r="A203" s="7">
        <v>201</v>
      </c>
      <c r="B203" s="74" t="s">
        <v>392</v>
      </c>
      <c r="C203" s="6" t="s">
        <v>37</v>
      </c>
      <c r="D203" s="4">
        <v>0</v>
      </c>
      <c r="E203" s="5">
        <v>1</v>
      </c>
      <c r="F203" s="5"/>
      <c r="G203" s="16">
        <f t="shared" si="22"/>
        <v>1</v>
      </c>
      <c r="H203" s="19">
        <v>16.7</v>
      </c>
      <c r="I203" s="18">
        <f t="shared" si="24"/>
        <v>0</v>
      </c>
      <c r="J203" s="49">
        <v>11</v>
      </c>
      <c r="K203" s="18">
        <f t="shared" si="25"/>
        <v>0</v>
      </c>
      <c r="L203" s="30"/>
    </row>
    <row r="204" spans="1:12" x14ac:dyDescent="0.25">
      <c r="A204" s="7">
        <v>202</v>
      </c>
      <c r="B204" s="74" t="s">
        <v>393</v>
      </c>
      <c r="C204" s="6" t="s">
        <v>14</v>
      </c>
      <c r="D204" s="4">
        <v>0</v>
      </c>
      <c r="E204" s="5">
        <v>1</v>
      </c>
      <c r="F204" s="5"/>
      <c r="G204" s="16">
        <f t="shared" si="22"/>
        <v>1</v>
      </c>
      <c r="H204" s="19">
        <v>30</v>
      </c>
      <c r="I204" s="18">
        <f t="shared" si="24"/>
        <v>0</v>
      </c>
      <c r="J204" s="49">
        <v>16.5</v>
      </c>
      <c r="K204" s="18">
        <f t="shared" si="25"/>
        <v>0</v>
      </c>
      <c r="L204" s="30"/>
    </row>
    <row r="205" spans="1:12" x14ac:dyDescent="0.25">
      <c r="A205" s="7">
        <v>203</v>
      </c>
      <c r="B205" s="108" t="s">
        <v>394</v>
      </c>
      <c r="C205" s="108" t="s">
        <v>19</v>
      </c>
      <c r="D205" s="4">
        <v>0</v>
      </c>
      <c r="E205" s="5">
        <v>1</v>
      </c>
      <c r="F205" s="5"/>
      <c r="G205" s="16">
        <f t="shared" si="22"/>
        <v>1</v>
      </c>
      <c r="H205" s="19">
        <v>17</v>
      </c>
      <c r="I205" s="18">
        <f t="shared" si="24"/>
        <v>0</v>
      </c>
      <c r="J205" s="49">
        <v>9.44</v>
      </c>
      <c r="K205" s="18">
        <f t="shared" si="25"/>
        <v>0</v>
      </c>
      <c r="L205" s="30"/>
    </row>
    <row r="206" spans="1:12" x14ac:dyDescent="0.25">
      <c r="A206" s="7">
        <v>204</v>
      </c>
      <c r="B206" s="108" t="s">
        <v>395</v>
      </c>
      <c r="C206" s="108" t="s">
        <v>19</v>
      </c>
      <c r="D206" s="4">
        <v>0</v>
      </c>
      <c r="E206" s="5">
        <v>1</v>
      </c>
      <c r="F206" s="5"/>
      <c r="G206" s="16">
        <f t="shared" si="22"/>
        <v>1</v>
      </c>
      <c r="H206" s="19">
        <v>10</v>
      </c>
      <c r="I206" s="18">
        <f t="shared" si="24"/>
        <v>0</v>
      </c>
      <c r="J206" s="49">
        <v>5.55</v>
      </c>
      <c r="K206" s="18">
        <f t="shared" si="25"/>
        <v>0</v>
      </c>
      <c r="L206" s="30"/>
    </row>
    <row r="207" spans="1:12" x14ac:dyDescent="0.25">
      <c r="A207" s="7">
        <v>205</v>
      </c>
      <c r="B207" s="108" t="s">
        <v>396</v>
      </c>
      <c r="C207" s="108" t="s">
        <v>18</v>
      </c>
      <c r="D207" s="4">
        <v>0</v>
      </c>
      <c r="E207" s="5">
        <v>1</v>
      </c>
      <c r="F207" s="5"/>
      <c r="G207" s="16">
        <f t="shared" si="22"/>
        <v>1</v>
      </c>
      <c r="H207" s="19">
        <v>15</v>
      </c>
      <c r="I207" s="18">
        <f t="shared" si="24"/>
        <v>0</v>
      </c>
      <c r="J207" s="49">
        <v>7.75</v>
      </c>
      <c r="K207" s="18">
        <f t="shared" si="25"/>
        <v>0</v>
      </c>
      <c r="L207" s="30"/>
    </row>
    <row r="208" spans="1:12" x14ac:dyDescent="0.25">
      <c r="A208" s="7">
        <v>206</v>
      </c>
      <c r="B208" s="108" t="s">
        <v>397</v>
      </c>
      <c r="C208" s="108" t="s">
        <v>18</v>
      </c>
      <c r="D208" s="4">
        <v>0</v>
      </c>
      <c r="E208" s="5">
        <v>1</v>
      </c>
      <c r="F208" s="5">
        <v>1</v>
      </c>
      <c r="G208" s="16">
        <f t="shared" si="22"/>
        <v>0</v>
      </c>
      <c r="H208" s="19">
        <v>10</v>
      </c>
      <c r="I208" s="18">
        <f t="shared" si="24"/>
        <v>10</v>
      </c>
      <c r="J208" s="49">
        <v>6</v>
      </c>
      <c r="K208" s="18">
        <f t="shared" si="25"/>
        <v>4</v>
      </c>
      <c r="L208" s="30"/>
    </row>
    <row r="209" spans="1:12" x14ac:dyDescent="0.25">
      <c r="A209" s="7">
        <v>207</v>
      </c>
      <c r="B209" s="90" t="s">
        <v>81</v>
      </c>
      <c r="C209" s="6" t="s">
        <v>187</v>
      </c>
      <c r="D209" s="4">
        <v>0</v>
      </c>
      <c r="E209" s="5">
        <v>3</v>
      </c>
      <c r="F209" s="5"/>
      <c r="G209" s="5">
        <f t="shared" si="22"/>
        <v>3</v>
      </c>
      <c r="H209" s="18">
        <v>4</v>
      </c>
      <c r="I209" s="18">
        <f t="shared" si="24"/>
        <v>0</v>
      </c>
      <c r="J209" s="19">
        <v>3.17</v>
      </c>
      <c r="K209" s="18">
        <f t="shared" si="25"/>
        <v>0</v>
      </c>
      <c r="L209" s="30"/>
    </row>
    <row r="210" spans="1:12" x14ac:dyDescent="0.25">
      <c r="A210" s="7">
        <v>208</v>
      </c>
      <c r="B210" s="90" t="s">
        <v>400</v>
      </c>
      <c r="C210" s="122" t="s">
        <v>413</v>
      </c>
      <c r="D210" s="4">
        <v>0</v>
      </c>
      <c r="E210" s="5">
        <v>3</v>
      </c>
      <c r="F210" s="5">
        <v>2</v>
      </c>
      <c r="G210" s="5">
        <f t="shared" si="22"/>
        <v>1</v>
      </c>
      <c r="H210" s="18">
        <v>2</v>
      </c>
      <c r="I210" s="18">
        <f t="shared" si="24"/>
        <v>4</v>
      </c>
      <c r="J210" s="19">
        <v>1</v>
      </c>
      <c r="K210" s="18">
        <f t="shared" si="25"/>
        <v>2</v>
      </c>
      <c r="L210" s="30"/>
    </row>
    <row r="211" spans="1:12" x14ac:dyDescent="0.25">
      <c r="A211" s="7">
        <v>209</v>
      </c>
      <c r="B211" s="90" t="s">
        <v>401</v>
      </c>
      <c r="C211" s="6" t="s">
        <v>18</v>
      </c>
      <c r="D211" s="4">
        <v>0</v>
      </c>
      <c r="E211" s="5">
        <v>1</v>
      </c>
      <c r="F211" s="5"/>
      <c r="G211" s="5">
        <f t="shared" si="22"/>
        <v>1</v>
      </c>
      <c r="H211" s="18">
        <v>3.33</v>
      </c>
      <c r="I211" s="18">
        <f t="shared" ref="I211:I274" si="26">F211*H211</f>
        <v>0</v>
      </c>
      <c r="J211" s="19">
        <v>2.4</v>
      </c>
      <c r="K211" s="18">
        <f t="shared" ref="K211:K273" si="27">(H211-J211)*F211</f>
        <v>0</v>
      </c>
      <c r="L211" s="30"/>
    </row>
    <row r="212" spans="1:12" x14ac:dyDescent="0.25">
      <c r="A212" s="7">
        <v>210</v>
      </c>
      <c r="B212" s="90" t="s">
        <v>402</v>
      </c>
      <c r="C212" s="6" t="s">
        <v>18</v>
      </c>
      <c r="D212" s="4">
        <v>0</v>
      </c>
      <c r="E212" s="5">
        <v>1</v>
      </c>
      <c r="F212" s="5"/>
      <c r="G212" s="5">
        <f t="shared" si="22"/>
        <v>1</v>
      </c>
      <c r="H212" s="18">
        <v>3.33</v>
      </c>
      <c r="I212" s="18">
        <f t="shared" si="26"/>
        <v>0</v>
      </c>
      <c r="J212" s="19">
        <v>2.4</v>
      </c>
      <c r="K212" s="18">
        <f t="shared" si="27"/>
        <v>0</v>
      </c>
      <c r="L212" s="30"/>
    </row>
    <row r="213" spans="1:12" x14ac:dyDescent="0.25">
      <c r="A213" s="7">
        <v>211</v>
      </c>
      <c r="B213" s="108" t="s">
        <v>389</v>
      </c>
      <c r="C213" s="108" t="s">
        <v>18</v>
      </c>
      <c r="D213" s="6">
        <v>0</v>
      </c>
      <c r="E213" s="5">
        <v>1</v>
      </c>
      <c r="F213" s="5"/>
      <c r="G213" s="5">
        <f t="shared" si="22"/>
        <v>1</v>
      </c>
      <c r="H213" s="18">
        <v>17</v>
      </c>
      <c r="I213" s="18">
        <f t="shared" si="26"/>
        <v>0</v>
      </c>
      <c r="J213" s="19">
        <v>15</v>
      </c>
      <c r="K213" s="18">
        <f t="shared" si="27"/>
        <v>0</v>
      </c>
      <c r="L213" s="30"/>
    </row>
    <row r="214" spans="1:12" x14ac:dyDescent="0.25">
      <c r="A214" s="7">
        <v>212</v>
      </c>
      <c r="B214" s="90" t="s">
        <v>403</v>
      </c>
      <c r="C214" s="6" t="s">
        <v>18</v>
      </c>
      <c r="D214" s="4">
        <v>0</v>
      </c>
      <c r="E214" s="5">
        <v>1</v>
      </c>
      <c r="F214" s="5"/>
      <c r="G214" s="5">
        <f t="shared" si="22"/>
        <v>1</v>
      </c>
      <c r="H214" s="18">
        <v>10</v>
      </c>
      <c r="I214" s="18">
        <f t="shared" si="26"/>
        <v>0</v>
      </c>
      <c r="J214" s="19">
        <v>6</v>
      </c>
      <c r="K214" s="18">
        <f t="shared" si="27"/>
        <v>0</v>
      </c>
      <c r="L214" s="30"/>
    </row>
    <row r="215" spans="1:12" x14ac:dyDescent="0.25">
      <c r="A215" s="7">
        <v>213</v>
      </c>
      <c r="B215" s="90" t="s">
        <v>404</v>
      </c>
      <c r="C215" s="6" t="s">
        <v>18</v>
      </c>
      <c r="D215" s="4">
        <v>0</v>
      </c>
      <c r="E215" s="5">
        <v>2</v>
      </c>
      <c r="F215" s="5">
        <v>1</v>
      </c>
      <c r="G215" s="5">
        <f t="shared" si="22"/>
        <v>1</v>
      </c>
      <c r="H215" s="18">
        <v>1.7</v>
      </c>
      <c r="I215" s="18">
        <f t="shared" si="26"/>
        <v>1.7</v>
      </c>
      <c r="J215" s="19">
        <f>1850/1500</f>
        <v>1.2333333333333334</v>
      </c>
      <c r="K215" s="18">
        <f t="shared" si="27"/>
        <v>0.46666666666666656</v>
      </c>
      <c r="L215" s="30"/>
    </row>
    <row r="216" spans="1:12" x14ac:dyDescent="0.25">
      <c r="A216" s="7">
        <v>214</v>
      </c>
      <c r="B216" s="90" t="s">
        <v>405</v>
      </c>
      <c r="C216" s="6" t="s">
        <v>18</v>
      </c>
      <c r="D216" s="4">
        <v>0</v>
      </c>
      <c r="E216" s="5">
        <v>1</v>
      </c>
      <c r="F216" s="5"/>
      <c r="G216" s="5">
        <f t="shared" si="22"/>
        <v>1</v>
      </c>
      <c r="H216" s="18">
        <v>2</v>
      </c>
      <c r="I216" s="18">
        <f t="shared" si="26"/>
        <v>0</v>
      </c>
      <c r="J216" s="19">
        <v>1.3</v>
      </c>
      <c r="K216" s="18">
        <f t="shared" si="27"/>
        <v>0</v>
      </c>
      <c r="L216" s="30"/>
    </row>
    <row r="217" spans="1:12" x14ac:dyDescent="0.25">
      <c r="A217" s="7">
        <v>215</v>
      </c>
      <c r="B217" s="118" t="s">
        <v>408</v>
      </c>
      <c r="C217" s="11" t="s">
        <v>18</v>
      </c>
      <c r="D217" s="10">
        <v>0</v>
      </c>
      <c r="E217" s="14">
        <v>4</v>
      </c>
      <c r="F217" s="14"/>
      <c r="G217" s="14">
        <f t="shared" si="22"/>
        <v>4</v>
      </c>
      <c r="H217" s="43">
        <v>0.5</v>
      </c>
      <c r="I217" s="43">
        <f t="shared" si="26"/>
        <v>0</v>
      </c>
      <c r="J217" s="42">
        <v>0.3</v>
      </c>
      <c r="K217" s="43">
        <f t="shared" si="27"/>
        <v>0</v>
      </c>
      <c r="L217" s="30"/>
    </row>
    <row r="218" spans="1:12" x14ac:dyDescent="0.25">
      <c r="A218" s="7">
        <v>216</v>
      </c>
      <c r="B218" s="6" t="s">
        <v>409</v>
      </c>
      <c r="C218" s="6" t="s">
        <v>18</v>
      </c>
      <c r="D218" s="4">
        <v>0</v>
      </c>
      <c r="E218" s="5">
        <v>2</v>
      </c>
      <c r="F218" s="5">
        <v>2</v>
      </c>
      <c r="G218" s="5">
        <f t="shared" si="22"/>
        <v>0</v>
      </c>
      <c r="H218" s="18">
        <v>0.5</v>
      </c>
      <c r="I218" s="18">
        <f t="shared" si="26"/>
        <v>1</v>
      </c>
      <c r="J218" s="19">
        <v>0.3</v>
      </c>
      <c r="K218" s="18">
        <f t="shared" si="27"/>
        <v>0.4</v>
      </c>
    </row>
    <row r="219" spans="1:12" x14ac:dyDescent="0.25">
      <c r="A219" s="7">
        <v>217</v>
      </c>
      <c r="B219" s="92" t="s">
        <v>410</v>
      </c>
      <c r="C219" s="92" t="s">
        <v>411</v>
      </c>
      <c r="D219" s="4">
        <v>0</v>
      </c>
      <c r="E219" s="5">
        <v>1</v>
      </c>
      <c r="F219" s="5">
        <v>1</v>
      </c>
      <c r="G219" s="5">
        <f t="shared" si="22"/>
        <v>0</v>
      </c>
      <c r="H219" s="18">
        <v>7</v>
      </c>
      <c r="I219" s="18">
        <f t="shared" si="26"/>
        <v>7</v>
      </c>
      <c r="J219" s="19">
        <v>6</v>
      </c>
      <c r="K219" s="18">
        <f t="shared" si="27"/>
        <v>1</v>
      </c>
    </row>
    <row r="220" spans="1:12" x14ac:dyDescent="0.25">
      <c r="A220" s="7">
        <v>218</v>
      </c>
      <c r="B220" s="6" t="s">
        <v>414</v>
      </c>
      <c r="C220" s="6" t="s">
        <v>119</v>
      </c>
      <c r="D220" s="4">
        <v>0</v>
      </c>
      <c r="E220" s="5">
        <v>3</v>
      </c>
      <c r="F220" s="5">
        <v>1</v>
      </c>
      <c r="G220" s="5">
        <f t="shared" si="22"/>
        <v>2</v>
      </c>
      <c r="H220" s="18">
        <v>3.3</v>
      </c>
      <c r="I220" s="18">
        <f t="shared" si="26"/>
        <v>3.3</v>
      </c>
      <c r="J220" s="19">
        <v>2</v>
      </c>
      <c r="K220" s="18">
        <f t="shared" si="27"/>
        <v>1.2999999999999998</v>
      </c>
    </row>
    <row r="221" spans="1:12" x14ac:dyDescent="0.25">
      <c r="A221" s="7">
        <v>219</v>
      </c>
      <c r="B221" s="6" t="s">
        <v>415</v>
      </c>
      <c r="C221" s="6" t="s">
        <v>18</v>
      </c>
      <c r="D221" s="4">
        <v>0</v>
      </c>
      <c r="E221" s="5">
        <v>3</v>
      </c>
      <c r="F221" s="5">
        <v>1</v>
      </c>
      <c r="G221" s="5">
        <f t="shared" si="22"/>
        <v>2</v>
      </c>
      <c r="H221" s="18">
        <v>1</v>
      </c>
      <c r="I221" s="18">
        <f t="shared" si="26"/>
        <v>1</v>
      </c>
      <c r="J221" s="19">
        <v>0.35</v>
      </c>
      <c r="K221" s="18">
        <f t="shared" si="27"/>
        <v>0.65</v>
      </c>
    </row>
    <row r="222" spans="1:12" x14ac:dyDescent="0.25">
      <c r="A222" s="7">
        <v>220</v>
      </c>
      <c r="B222" s="6" t="s">
        <v>416</v>
      </c>
      <c r="C222" s="6" t="s">
        <v>18</v>
      </c>
      <c r="D222" s="4">
        <v>0</v>
      </c>
      <c r="E222" s="5">
        <v>3</v>
      </c>
      <c r="F222" s="5"/>
      <c r="G222" s="5">
        <f t="shared" si="22"/>
        <v>3</v>
      </c>
      <c r="H222" s="18">
        <v>1</v>
      </c>
      <c r="I222" s="18">
        <f t="shared" si="26"/>
        <v>0</v>
      </c>
      <c r="J222" s="19">
        <v>0.35</v>
      </c>
      <c r="K222" s="18">
        <f t="shared" si="27"/>
        <v>0</v>
      </c>
    </row>
    <row r="223" spans="1:12" x14ac:dyDescent="0.25">
      <c r="A223" s="7">
        <v>221</v>
      </c>
      <c r="B223" s="6" t="s">
        <v>417</v>
      </c>
      <c r="C223" s="6" t="s">
        <v>18</v>
      </c>
      <c r="D223" s="4">
        <v>0</v>
      </c>
      <c r="E223" s="5">
        <v>1</v>
      </c>
      <c r="F223" s="5"/>
      <c r="G223" s="5">
        <f t="shared" si="22"/>
        <v>1</v>
      </c>
      <c r="H223" s="18">
        <v>20</v>
      </c>
      <c r="I223" s="18">
        <f t="shared" si="26"/>
        <v>0</v>
      </c>
      <c r="J223" s="19">
        <v>15.54</v>
      </c>
      <c r="K223" s="18">
        <f t="shared" si="27"/>
        <v>0</v>
      </c>
    </row>
    <row r="224" spans="1:12" x14ac:dyDescent="0.25">
      <c r="A224" s="7">
        <v>222</v>
      </c>
      <c r="B224" s="75" t="s">
        <v>418</v>
      </c>
      <c r="C224" s="6" t="s">
        <v>18</v>
      </c>
      <c r="D224" s="4">
        <v>0</v>
      </c>
      <c r="E224" s="5">
        <v>2</v>
      </c>
      <c r="F224" s="5">
        <v>2</v>
      </c>
      <c r="G224" s="5">
        <f t="shared" si="22"/>
        <v>0</v>
      </c>
      <c r="H224" s="18">
        <v>120</v>
      </c>
      <c r="I224" s="18">
        <f t="shared" si="26"/>
        <v>240</v>
      </c>
      <c r="J224" s="19">
        <v>85</v>
      </c>
      <c r="K224" s="18">
        <f t="shared" si="27"/>
        <v>70</v>
      </c>
    </row>
    <row r="225" spans="1:12" x14ac:dyDescent="0.25">
      <c r="A225" s="7">
        <v>223</v>
      </c>
      <c r="B225" s="6" t="s">
        <v>419</v>
      </c>
      <c r="C225" s="6" t="s">
        <v>18</v>
      </c>
      <c r="D225" s="4">
        <v>0</v>
      </c>
      <c r="E225" s="5">
        <v>7</v>
      </c>
      <c r="F225" s="5">
        <v>7</v>
      </c>
      <c r="G225" s="5">
        <f t="shared" si="22"/>
        <v>0</v>
      </c>
      <c r="H225" s="18">
        <v>8</v>
      </c>
      <c r="I225" s="18">
        <f t="shared" si="26"/>
        <v>56</v>
      </c>
      <c r="J225" s="19">
        <v>4.82</v>
      </c>
      <c r="K225" s="18">
        <f t="shared" si="27"/>
        <v>22.259999999999998</v>
      </c>
    </row>
    <row r="226" spans="1:12" x14ac:dyDescent="0.25">
      <c r="A226" s="7">
        <v>224</v>
      </c>
      <c r="B226" s="6" t="s">
        <v>432</v>
      </c>
      <c r="C226" s="6" t="s">
        <v>18</v>
      </c>
      <c r="D226" s="4">
        <v>0</v>
      </c>
      <c r="E226" s="5">
        <v>6</v>
      </c>
      <c r="F226" s="5"/>
      <c r="G226" s="5">
        <f t="shared" si="22"/>
        <v>6</v>
      </c>
      <c r="H226" s="18">
        <f>7000/1500</f>
        <v>4.666666666666667</v>
      </c>
      <c r="I226" s="18">
        <f t="shared" si="26"/>
        <v>0</v>
      </c>
      <c r="J226" s="19">
        <f>5000/1500</f>
        <v>3.3333333333333335</v>
      </c>
      <c r="K226" s="18">
        <f t="shared" si="27"/>
        <v>0</v>
      </c>
      <c r="L226" s="30"/>
    </row>
    <row r="227" spans="1:12" x14ac:dyDescent="0.25">
      <c r="A227" s="7">
        <v>225</v>
      </c>
      <c r="B227" s="6" t="s">
        <v>433</v>
      </c>
      <c r="C227" s="6" t="s">
        <v>434</v>
      </c>
      <c r="D227" s="4">
        <v>0</v>
      </c>
      <c r="E227" s="5">
        <v>1</v>
      </c>
      <c r="F227" s="5"/>
      <c r="G227" s="5">
        <f t="shared" si="22"/>
        <v>1</v>
      </c>
      <c r="H227" s="18">
        <v>2.33</v>
      </c>
      <c r="I227" s="18">
        <f t="shared" si="26"/>
        <v>0</v>
      </c>
      <c r="J227" s="19">
        <f>2750/1500</f>
        <v>1.8333333333333333</v>
      </c>
      <c r="K227" s="18">
        <f t="shared" si="27"/>
        <v>0</v>
      </c>
    </row>
    <row r="228" spans="1:12" x14ac:dyDescent="0.25">
      <c r="A228" s="7">
        <v>226</v>
      </c>
      <c r="B228" s="108" t="s">
        <v>435</v>
      </c>
      <c r="C228" s="108" t="s">
        <v>18</v>
      </c>
      <c r="D228" s="4">
        <v>0</v>
      </c>
      <c r="E228" s="5">
        <v>2</v>
      </c>
      <c r="F228" s="5"/>
      <c r="G228" s="5">
        <f t="shared" si="22"/>
        <v>2</v>
      </c>
      <c r="H228" s="19">
        <v>10</v>
      </c>
      <c r="I228" s="18">
        <f t="shared" si="26"/>
        <v>0</v>
      </c>
      <c r="J228" s="19">
        <v>6</v>
      </c>
      <c r="K228" s="18">
        <f t="shared" si="27"/>
        <v>0</v>
      </c>
    </row>
    <row r="229" spans="1:12" x14ac:dyDescent="0.25">
      <c r="A229" s="7">
        <v>227</v>
      </c>
      <c r="B229" s="108" t="s">
        <v>436</v>
      </c>
      <c r="C229" s="108" t="s">
        <v>18</v>
      </c>
      <c r="D229" s="130">
        <v>0</v>
      </c>
      <c r="E229" s="5">
        <v>1</v>
      </c>
      <c r="F229" s="5"/>
      <c r="G229" s="5">
        <f t="shared" si="22"/>
        <v>1</v>
      </c>
      <c r="H229" s="18">
        <v>50</v>
      </c>
      <c r="I229" s="18">
        <f t="shared" si="26"/>
        <v>0</v>
      </c>
      <c r="J229" s="19">
        <v>24</v>
      </c>
      <c r="K229" s="18">
        <f t="shared" si="27"/>
        <v>0</v>
      </c>
    </row>
    <row r="230" spans="1:12" x14ac:dyDescent="0.25">
      <c r="A230" s="7">
        <v>228</v>
      </c>
      <c r="B230" s="130" t="s">
        <v>437</v>
      </c>
      <c r="C230" s="130" t="s">
        <v>18</v>
      </c>
      <c r="D230" s="4">
        <v>0</v>
      </c>
      <c r="E230" s="5">
        <v>1</v>
      </c>
      <c r="F230" s="5"/>
      <c r="G230" s="5">
        <f t="shared" si="22"/>
        <v>1</v>
      </c>
      <c r="H230" s="18">
        <f>185000/1500</f>
        <v>123.33333333333333</v>
      </c>
      <c r="I230" s="18">
        <f t="shared" si="26"/>
        <v>0</v>
      </c>
      <c r="J230" s="18">
        <v>78</v>
      </c>
      <c r="K230" s="18">
        <f t="shared" si="27"/>
        <v>0</v>
      </c>
    </row>
    <row r="231" spans="1:12" x14ac:dyDescent="0.25">
      <c r="A231" s="7">
        <v>229</v>
      </c>
      <c r="B231" s="129" t="s">
        <v>438</v>
      </c>
      <c r="C231" s="130" t="s">
        <v>18</v>
      </c>
      <c r="D231" s="4">
        <v>0</v>
      </c>
      <c r="E231" s="5">
        <v>1</v>
      </c>
      <c r="F231" s="5"/>
      <c r="G231" s="5">
        <f t="shared" si="22"/>
        <v>1</v>
      </c>
      <c r="H231" s="18">
        <v>60</v>
      </c>
      <c r="I231" s="18">
        <f t="shared" si="26"/>
        <v>0</v>
      </c>
      <c r="J231" s="18">
        <v>25.53</v>
      </c>
      <c r="K231" s="18">
        <f t="shared" si="27"/>
        <v>0</v>
      </c>
    </row>
    <row r="232" spans="1:12" x14ac:dyDescent="0.25">
      <c r="A232" s="7">
        <v>230</v>
      </c>
      <c r="B232" s="130" t="s">
        <v>439</v>
      </c>
      <c r="C232" s="130" t="s">
        <v>18</v>
      </c>
      <c r="D232" s="4">
        <v>0</v>
      </c>
      <c r="E232" s="5">
        <v>12</v>
      </c>
      <c r="F232" s="5">
        <v>6</v>
      </c>
      <c r="G232" s="5">
        <f t="shared" si="22"/>
        <v>6</v>
      </c>
      <c r="H232" s="18">
        <f t="shared" ref="H232:H234" si="28">1000/1500</f>
        <v>0.66666666666666663</v>
      </c>
      <c r="I232" s="18">
        <f t="shared" si="26"/>
        <v>4</v>
      </c>
      <c r="J232" s="18">
        <v>0.3</v>
      </c>
      <c r="K232" s="18">
        <f t="shared" si="27"/>
        <v>2.1999999999999997</v>
      </c>
    </row>
    <row r="233" spans="1:12" x14ac:dyDescent="0.25">
      <c r="A233" s="7">
        <v>231</v>
      </c>
      <c r="B233" s="130" t="s">
        <v>440</v>
      </c>
      <c r="C233" s="130" t="s">
        <v>18</v>
      </c>
      <c r="D233" s="4">
        <v>0</v>
      </c>
      <c r="E233" s="5">
        <v>12</v>
      </c>
      <c r="F233" s="5">
        <v>6</v>
      </c>
      <c r="G233" s="5">
        <f t="shared" si="22"/>
        <v>6</v>
      </c>
      <c r="H233" s="18">
        <f t="shared" si="28"/>
        <v>0.66666666666666663</v>
      </c>
      <c r="I233" s="18">
        <f t="shared" si="26"/>
        <v>4</v>
      </c>
      <c r="J233" s="18">
        <v>0.3</v>
      </c>
      <c r="K233" s="18">
        <f t="shared" si="27"/>
        <v>2.1999999999999997</v>
      </c>
    </row>
    <row r="234" spans="1:12" x14ac:dyDescent="0.25">
      <c r="A234" s="7">
        <v>232</v>
      </c>
      <c r="B234" s="130" t="s">
        <v>441</v>
      </c>
      <c r="C234" s="130" t="s">
        <v>18</v>
      </c>
      <c r="D234" s="4">
        <v>0</v>
      </c>
      <c r="E234" s="5">
        <v>12</v>
      </c>
      <c r="F234" s="5">
        <v>6</v>
      </c>
      <c r="G234" s="5">
        <f t="shared" si="22"/>
        <v>6</v>
      </c>
      <c r="H234" s="18">
        <f t="shared" si="28"/>
        <v>0.66666666666666663</v>
      </c>
      <c r="I234" s="18">
        <f t="shared" si="26"/>
        <v>4</v>
      </c>
      <c r="J234" s="18">
        <v>0.3</v>
      </c>
      <c r="K234" s="18">
        <f t="shared" si="27"/>
        <v>2.1999999999999997</v>
      </c>
    </row>
    <row r="235" spans="1:12" x14ac:dyDescent="0.25">
      <c r="A235" s="7">
        <v>233</v>
      </c>
      <c r="B235" s="15" t="s">
        <v>442</v>
      </c>
      <c r="C235" s="15" t="s">
        <v>443</v>
      </c>
      <c r="D235" s="4">
        <v>0</v>
      </c>
      <c r="E235" s="5">
        <v>12</v>
      </c>
      <c r="F235" s="5"/>
      <c r="G235" s="5">
        <f t="shared" si="22"/>
        <v>12</v>
      </c>
      <c r="H235" s="18">
        <v>18</v>
      </c>
      <c r="I235" s="18">
        <f t="shared" si="26"/>
        <v>0</v>
      </c>
      <c r="J235" s="19">
        <v>9.5</v>
      </c>
      <c r="K235" s="18">
        <f t="shared" si="27"/>
        <v>0</v>
      </c>
    </row>
    <row r="236" spans="1:12" x14ac:dyDescent="0.25">
      <c r="A236" s="7">
        <v>234</v>
      </c>
      <c r="B236" s="88" t="s">
        <v>95</v>
      </c>
      <c r="C236" s="75" t="s">
        <v>444</v>
      </c>
      <c r="D236" s="4">
        <v>0</v>
      </c>
      <c r="E236" s="5">
        <v>1</v>
      </c>
      <c r="F236" s="5">
        <v>1</v>
      </c>
      <c r="G236" s="5">
        <f t="shared" si="22"/>
        <v>0</v>
      </c>
      <c r="H236" s="43">
        <v>22</v>
      </c>
      <c r="I236" s="18">
        <f t="shared" si="26"/>
        <v>22</v>
      </c>
      <c r="J236" s="19">
        <f>17.5</f>
        <v>17.5</v>
      </c>
      <c r="K236" s="18">
        <v>2.5</v>
      </c>
    </row>
    <row r="237" spans="1:12" x14ac:dyDescent="0.25">
      <c r="A237" s="7">
        <v>235</v>
      </c>
      <c r="B237" s="15" t="s">
        <v>447</v>
      </c>
      <c r="C237" s="15" t="s">
        <v>18</v>
      </c>
      <c r="D237" s="4">
        <v>2</v>
      </c>
      <c r="E237" s="5"/>
      <c r="F237" s="5"/>
      <c r="G237" s="5">
        <f t="shared" si="22"/>
        <v>2</v>
      </c>
      <c r="H237" s="18">
        <v>10</v>
      </c>
      <c r="I237" s="18">
        <f t="shared" si="26"/>
        <v>0</v>
      </c>
      <c r="J237" s="19">
        <v>6</v>
      </c>
      <c r="K237" s="18">
        <f t="shared" si="27"/>
        <v>0</v>
      </c>
    </row>
    <row r="238" spans="1:12" x14ac:dyDescent="0.25">
      <c r="A238" s="7">
        <v>236</v>
      </c>
      <c r="B238" s="15" t="s">
        <v>449</v>
      </c>
      <c r="C238" s="15" t="s">
        <v>18</v>
      </c>
      <c r="D238" s="4">
        <v>2</v>
      </c>
      <c r="E238" s="5"/>
      <c r="F238" s="5">
        <v>2</v>
      </c>
      <c r="G238" s="5">
        <f t="shared" si="22"/>
        <v>0</v>
      </c>
      <c r="H238" s="18">
        <v>10</v>
      </c>
      <c r="I238" s="18">
        <f t="shared" si="26"/>
        <v>20</v>
      </c>
      <c r="J238" s="19">
        <v>6</v>
      </c>
      <c r="K238" s="18">
        <f t="shared" si="27"/>
        <v>8</v>
      </c>
    </row>
    <row r="239" spans="1:12" x14ac:dyDescent="0.25">
      <c r="A239" s="7">
        <v>237</v>
      </c>
      <c r="B239" s="15" t="s">
        <v>457</v>
      </c>
      <c r="C239" s="15" t="s">
        <v>18</v>
      </c>
      <c r="D239" s="4">
        <v>0</v>
      </c>
      <c r="E239" s="5">
        <v>2</v>
      </c>
      <c r="F239" s="5">
        <v>1</v>
      </c>
      <c r="G239" s="5">
        <f t="shared" si="22"/>
        <v>1</v>
      </c>
      <c r="H239" s="18">
        <v>30</v>
      </c>
      <c r="I239" s="18">
        <f t="shared" si="26"/>
        <v>30</v>
      </c>
      <c r="J239" s="19">
        <v>17</v>
      </c>
      <c r="K239" s="18">
        <f t="shared" si="27"/>
        <v>13</v>
      </c>
    </row>
    <row r="240" spans="1:12" x14ac:dyDescent="0.25">
      <c r="A240" s="7">
        <v>238</v>
      </c>
      <c r="B240" s="15" t="s">
        <v>458</v>
      </c>
      <c r="C240" s="15" t="s">
        <v>18</v>
      </c>
      <c r="D240" s="4">
        <v>0</v>
      </c>
      <c r="E240" s="5">
        <v>2</v>
      </c>
      <c r="F240" s="5"/>
      <c r="G240" s="5">
        <f t="shared" si="22"/>
        <v>2</v>
      </c>
      <c r="H240" s="18">
        <v>30</v>
      </c>
      <c r="I240" s="18">
        <f t="shared" si="26"/>
        <v>0</v>
      </c>
      <c r="J240" s="19">
        <v>17</v>
      </c>
      <c r="K240" s="18">
        <f t="shared" si="27"/>
        <v>0</v>
      </c>
    </row>
    <row r="241" spans="1:11" x14ac:dyDescent="0.25">
      <c r="A241" s="7">
        <v>239</v>
      </c>
      <c r="B241" s="15" t="s">
        <v>459</v>
      </c>
      <c r="C241" s="15" t="s">
        <v>142</v>
      </c>
      <c r="D241" s="4">
        <v>0</v>
      </c>
      <c r="E241" s="5">
        <v>1</v>
      </c>
      <c r="F241" s="5"/>
      <c r="G241" s="5">
        <f t="shared" si="22"/>
        <v>1</v>
      </c>
      <c r="H241" s="91">
        <v>10</v>
      </c>
      <c r="I241" s="18">
        <f t="shared" si="26"/>
        <v>0</v>
      </c>
      <c r="J241" s="134">
        <v>5</v>
      </c>
      <c r="K241" s="18">
        <f t="shared" si="27"/>
        <v>0</v>
      </c>
    </row>
    <row r="242" spans="1:11" x14ac:dyDescent="0.25">
      <c r="A242" s="7">
        <v>240</v>
      </c>
      <c r="B242" s="15" t="s">
        <v>460</v>
      </c>
      <c r="C242" s="15" t="s">
        <v>18</v>
      </c>
      <c r="D242" s="4">
        <v>0</v>
      </c>
      <c r="E242" s="5">
        <v>1</v>
      </c>
      <c r="F242" s="5"/>
      <c r="G242" s="5">
        <f t="shared" si="22"/>
        <v>1</v>
      </c>
      <c r="H242" s="91">
        <v>166.66666666666666</v>
      </c>
      <c r="I242" s="18">
        <f t="shared" si="26"/>
        <v>0</v>
      </c>
      <c r="J242" s="134">
        <v>133.33000000000001</v>
      </c>
      <c r="K242" s="18">
        <f t="shared" si="27"/>
        <v>0</v>
      </c>
    </row>
    <row r="243" spans="1:11" x14ac:dyDescent="0.25">
      <c r="A243" s="7">
        <v>241</v>
      </c>
      <c r="B243" s="15" t="s">
        <v>461</v>
      </c>
      <c r="C243" s="15" t="s">
        <v>18</v>
      </c>
      <c r="D243" s="4">
        <v>0</v>
      </c>
      <c r="E243" s="5">
        <v>10</v>
      </c>
      <c r="F243" s="5"/>
      <c r="G243" s="5">
        <f t="shared" si="22"/>
        <v>10</v>
      </c>
      <c r="H243" s="91">
        <v>2.6666666666666665</v>
      </c>
      <c r="I243" s="18">
        <f t="shared" si="26"/>
        <v>0</v>
      </c>
      <c r="J243" s="134">
        <v>2.1</v>
      </c>
      <c r="K243" s="18">
        <f t="shared" si="27"/>
        <v>0</v>
      </c>
    </row>
    <row r="244" spans="1:11" x14ac:dyDescent="0.25">
      <c r="A244" s="7">
        <v>242</v>
      </c>
      <c r="B244" s="15" t="s">
        <v>462</v>
      </c>
      <c r="C244" s="15" t="s">
        <v>18</v>
      </c>
      <c r="D244" s="4">
        <v>0</v>
      </c>
      <c r="E244" s="5">
        <v>4</v>
      </c>
      <c r="F244" s="5"/>
      <c r="G244" s="5">
        <f t="shared" si="22"/>
        <v>4</v>
      </c>
      <c r="H244" s="91">
        <v>7</v>
      </c>
      <c r="I244" s="18">
        <f t="shared" si="26"/>
        <v>0</v>
      </c>
      <c r="J244" s="134">
        <v>5</v>
      </c>
      <c r="K244" s="18">
        <f t="shared" si="27"/>
        <v>0</v>
      </c>
    </row>
    <row r="245" spans="1:11" x14ac:dyDescent="0.25">
      <c r="A245" s="7">
        <v>243</v>
      </c>
      <c r="B245" s="15" t="s">
        <v>463</v>
      </c>
      <c r="C245" s="15" t="s">
        <v>18</v>
      </c>
      <c r="D245" s="4">
        <v>0</v>
      </c>
      <c r="E245" s="5">
        <v>1</v>
      </c>
      <c r="F245" s="5"/>
      <c r="G245" s="5">
        <f t="shared" si="22"/>
        <v>1</v>
      </c>
      <c r="H245" s="91">
        <v>30</v>
      </c>
      <c r="I245" s="18">
        <f t="shared" si="26"/>
        <v>0</v>
      </c>
      <c r="J245" s="134">
        <v>16</v>
      </c>
      <c r="K245" s="18">
        <f t="shared" si="27"/>
        <v>0</v>
      </c>
    </row>
    <row r="246" spans="1:11" x14ac:dyDescent="0.25">
      <c r="A246" s="7">
        <v>244</v>
      </c>
      <c r="B246" s="15" t="s">
        <v>464</v>
      </c>
      <c r="C246" s="15" t="s">
        <v>18</v>
      </c>
      <c r="D246" s="4">
        <v>0</v>
      </c>
      <c r="E246" s="5">
        <v>3</v>
      </c>
      <c r="F246" s="5">
        <v>1</v>
      </c>
      <c r="G246" s="5">
        <f t="shared" ref="G246:G277" si="29">E246+D246-F246</f>
        <v>2</v>
      </c>
      <c r="H246" s="91">
        <v>30</v>
      </c>
      <c r="I246" s="18">
        <f t="shared" si="26"/>
        <v>30</v>
      </c>
      <c r="J246" s="134">
        <v>18</v>
      </c>
      <c r="K246" s="18">
        <f t="shared" si="27"/>
        <v>12</v>
      </c>
    </row>
    <row r="247" spans="1:11" x14ac:dyDescent="0.25">
      <c r="A247" s="7">
        <v>245</v>
      </c>
      <c r="B247" s="15" t="s">
        <v>465</v>
      </c>
      <c r="C247" s="15" t="s">
        <v>102</v>
      </c>
      <c r="D247" s="4">
        <v>0</v>
      </c>
      <c r="E247" s="5">
        <v>3</v>
      </c>
      <c r="F247" s="5"/>
      <c r="G247" s="5">
        <f t="shared" si="29"/>
        <v>3</v>
      </c>
      <c r="H247" s="91">
        <v>13.33</v>
      </c>
      <c r="I247" s="18">
        <f t="shared" si="26"/>
        <v>0</v>
      </c>
      <c r="J247" s="134">
        <v>8.5</v>
      </c>
      <c r="K247" s="18">
        <f t="shared" si="27"/>
        <v>0</v>
      </c>
    </row>
    <row r="248" spans="1:11" x14ac:dyDescent="0.25">
      <c r="A248" s="7">
        <v>246</v>
      </c>
      <c r="B248" s="15" t="s">
        <v>144</v>
      </c>
      <c r="C248" s="15" t="s">
        <v>18</v>
      </c>
      <c r="D248" s="4">
        <v>0</v>
      </c>
      <c r="E248" s="5">
        <v>2</v>
      </c>
      <c r="F248" s="5"/>
      <c r="G248" s="5">
        <f t="shared" si="29"/>
        <v>2</v>
      </c>
      <c r="H248" s="91">
        <v>10</v>
      </c>
      <c r="I248" s="18">
        <f t="shared" si="26"/>
        <v>0</v>
      </c>
      <c r="J248" s="134">
        <v>7.5</v>
      </c>
      <c r="K248" s="18">
        <f t="shared" si="27"/>
        <v>0</v>
      </c>
    </row>
    <row r="249" spans="1:11" x14ac:dyDescent="0.25">
      <c r="A249" s="7">
        <v>247</v>
      </c>
      <c r="B249" s="15" t="s">
        <v>466</v>
      </c>
      <c r="C249" s="15" t="s">
        <v>18</v>
      </c>
      <c r="D249" s="4">
        <v>0</v>
      </c>
      <c r="E249" s="5">
        <v>1</v>
      </c>
      <c r="F249" s="5"/>
      <c r="G249" s="5">
        <f t="shared" si="29"/>
        <v>1</v>
      </c>
      <c r="H249" s="91">
        <v>25.33</v>
      </c>
      <c r="I249" s="18">
        <f t="shared" si="26"/>
        <v>0</v>
      </c>
      <c r="J249" s="134">
        <v>13</v>
      </c>
      <c r="K249" s="18">
        <f t="shared" si="27"/>
        <v>0</v>
      </c>
    </row>
    <row r="250" spans="1:11" x14ac:dyDescent="0.25">
      <c r="A250" s="7">
        <v>248</v>
      </c>
      <c r="B250" s="15" t="s">
        <v>467</v>
      </c>
      <c r="C250" s="15" t="s">
        <v>18</v>
      </c>
      <c r="D250" s="4">
        <v>0</v>
      </c>
      <c r="E250" s="5">
        <v>1</v>
      </c>
      <c r="F250" s="5"/>
      <c r="G250" s="5">
        <f t="shared" si="29"/>
        <v>1</v>
      </c>
      <c r="H250" s="91">
        <v>25.33</v>
      </c>
      <c r="I250" s="18">
        <f t="shared" si="26"/>
        <v>0</v>
      </c>
      <c r="J250" s="134">
        <v>13</v>
      </c>
      <c r="K250" s="18">
        <f t="shared" si="27"/>
        <v>0</v>
      </c>
    </row>
    <row r="251" spans="1:11" x14ac:dyDescent="0.25">
      <c r="A251" s="7">
        <v>249</v>
      </c>
      <c r="B251" s="15" t="s">
        <v>355</v>
      </c>
      <c r="C251" s="15" t="s">
        <v>18</v>
      </c>
      <c r="D251" s="4">
        <v>0</v>
      </c>
      <c r="E251" s="5">
        <v>1</v>
      </c>
      <c r="F251" s="5"/>
      <c r="G251" s="5">
        <f t="shared" si="29"/>
        <v>1</v>
      </c>
      <c r="H251" s="91">
        <v>25.33</v>
      </c>
      <c r="I251" s="18">
        <f t="shared" si="26"/>
        <v>0</v>
      </c>
      <c r="J251" s="134">
        <v>13</v>
      </c>
      <c r="K251" s="18">
        <f t="shared" si="27"/>
        <v>0</v>
      </c>
    </row>
    <row r="252" spans="1:11" x14ac:dyDescent="0.25">
      <c r="A252" s="7">
        <v>250</v>
      </c>
      <c r="B252" s="15" t="s">
        <v>468</v>
      </c>
      <c r="C252" s="15" t="s">
        <v>18</v>
      </c>
      <c r="D252" s="4">
        <v>0</v>
      </c>
      <c r="E252" s="5">
        <v>1</v>
      </c>
      <c r="F252" s="5"/>
      <c r="G252" s="5">
        <f t="shared" si="29"/>
        <v>1</v>
      </c>
      <c r="H252" s="91">
        <v>45</v>
      </c>
      <c r="I252" s="18">
        <f t="shared" si="26"/>
        <v>0</v>
      </c>
      <c r="J252" s="134">
        <v>38</v>
      </c>
      <c r="K252" s="18">
        <f t="shared" si="27"/>
        <v>0</v>
      </c>
    </row>
    <row r="253" spans="1:11" x14ac:dyDescent="0.25">
      <c r="A253" s="7">
        <v>251</v>
      </c>
      <c r="B253" s="15" t="s">
        <v>469</v>
      </c>
      <c r="C253" s="15" t="s">
        <v>18</v>
      </c>
      <c r="D253" s="4">
        <v>0</v>
      </c>
      <c r="E253" s="5">
        <v>1</v>
      </c>
      <c r="F253" s="5"/>
      <c r="G253" s="5">
        <f t="shared" si="29"/>
        <v>1</v>
      </c>
      <c r="H253" s="91">
        <v>20</v>
      </c>
      <c r="I253" s="18">
        <f t="shared" si="26"/>
        <v>0</v>
      </c>
      <c r="J253" s="134">
        <v>10</v>
      </c>
      <c r="K253" s="18">
        <f t="shared" si="27"/>
        <v>0</v>
      </c>
    </row>
    <row r="254" spans="1:11" x14ac:dyDescent="0.25">
      <c r="A254" s="7">
        <v>252</v>
      </c>
      <c r="B254" s="15" t="s">
        <v>470</v>
      </c>
      <c r="C254" s="15" t="s">
        <v>18</v>
      </c>
      <c r="D254" s="4">
        <v>0</v>
      </c>
      <c r="E254" s="5">
        <v>1</v>
      </c>
      <c r="F254" s="5"/>
      <c r="G254" s="5">
        <f t="shared" si="29"/>
        <v>1</v>
      </c>
      <c r="H254" s="91">
        <v>20</v>
      </c>
      <c r="I254" s="18">
        <f t="shared" si="26"/>
        <v>0</v>
      </c>
      <c r="J254" s="134">
        <v>10</v>
      </c>
      <c r="K254" s="18">
        <f t="shared" si="27"/>
        <v>0</v>
      </c>
    </row>
    <row r="255" spans="1:11" x14ac:dyDescent="0.25">
      <c r="A255" s="7">
        <v>253</v>
      </c>
      <c r="B255" s="15" t="s">
        <v>471</v>
      </c>
      <c r="C255" s="15" t="s">
        <v>18</v>
      </c>
      <c r="D255" s="4">
        <v>0</v>
      </c>
      <c r="E255" s="5">
        <v>1</v>
      </c>
      <c r="F255" s="5"/>
      <c r="G255" s="5">
        <f t="shared" si="29"/>
        <v>1</v>
      </c>
      <c r="H255" s="91">
        <v>20</v>
      </c>
      <c r="I255" s="18">
        <f t="shared" si="26"/>
        <v>0</v>
      </c>
      <c r="J255" s="134">
        <v>10</v>
      </c>
      <c r="K255" s="18">
        <f t="shared" si="27"/>
        <v>0</v>
      </c>
    </row>
    <row r="256" spans="1:11" x14ac:dyDescent="0.25">
      <c r="A256" s="7">
        <v>254</v>
      </c>
      <c r="B256" s="15" t="s">
        <v>472</v>
      </c>
      <c r="C256" s="15" t="s">
        <v>18</v>
      </c>
      <c r="D256" s="4">
        <v>0</v>
      </c>
      <c r="E256" s="5">
        <v>1</v>
      </c>
      <c r="F256" s="5"/>
      <c r="G256" s="5">
        <f t="shared" si="29"/>
        <v>1</v>
      </c>
      <c r="H256" s="91">
        <v>20</v>
      </c>
      <c r="I256" s="18">
        <f t="shared" si="26"/>
        <v>0</v>
      </c>
      <c r="J256" s="134">
        <v>12</v>
      </c>
      <c r="K256" s="18">
        <f t="shared" si="27"/>
        <v>0</v>
      </c>
    </row>
    <row r="257" spans="1:11" x14ac:dyDescent="0.25">
      <c r="A257" s="7">
        <v>255</v>
      </c>
      <c r="B257" s="15" t="s">
        <v>473</v>
      </c>
      <c r="C257" s="15" t="s">
        <v>18</v>
      </c>
      <c r="D257" s="4">
        <v>0</v>
      </c>
      <c r="E257" s="5">
        <v>1</v>
      </c>
      <c r="F257" s="5"/>
      <c r="G257" s="5">
        <f t="shared" si="29"/>
        <v>1</v>
      </c>
      <c r="H257" s="91">
        <v>20</v>
      </c>
      <c r="I257" s="18">
        <f t="shared" si="26"/>
        <v>0</v>
      </c>
      <c r="J257" s="134">
        <v>12</v>
      </c>
      <c r="K257" s="18">
        <f t="shared" si="27"/>
        <v>0</v>
      </c>
    </row>
    <row r="258" spans="1:11" x14ac:dyDescent="0.25">
      <c r="A258" s="7">
        <v>256</v>
      </c>
      <c r="B258" s="15" t="s">
        <v>474</v>
      </c>
      <c r="C258" s="15" t="s">
        <v>18</v>
      </c>
      <c r="D258" s="4">
        <v>0</v>
      </c>
      <c r="E258" s="5">
        <v>1</v>
      </c>
      <c r="F258" s="5"/>
      <c r="G258" s="5">
        <f t="shared" si="29"/>
        <v>1</v>
      </c>
      <c r="H258" s="91">
        <v>20</v>
      </c>
      <c r="I258" s="18">
        <f t="shared" si="26"/>
        <v>0</v>
      </c>
      <c r="J258" s="134">
        <v>12</v>
      </c>
      <c r="K258" s="18">
        <f t="shared" si="27"/>
        <v>0</v>
      </c>
    </row>
    <row r="259" spans="1:11" x14ac:dyDescent="0.25">
      <c r="A259" s="7">
        <v>257</v>
      </c>
      <c r="B259" s="15" t="s">
        <v>475</v>
      </c>
      <c r="C259" s="15" t="s">
        <v>18</v>
      </c>
      <c r="D259" s="4">
        <v>0</v>
      </c>
      <c r="E259" s="5">
        <v>1</v>
      </c>
      <c r="F259" s="5"/>
      <c r="G259" s="5">
        <f t="shared" si="29"/>
        <v>1</v>
      </c>
      <c r="H259" s="91">
        <v>20</v>
      </c>
      <c r="I259" s="18">
        <f t="shared" si="26"/>
        <v>0</v>
      </c>
      <c r="J259" s="134">
        <v>12</v>
      </c>
      <c r="K259" s="18">
        <f t="shared" si="27"/>
        <v>0</v>
      </c>
    </row>
    <row r="260" spans="1:11" x14ac:dyDescent="0.25">
      <c r="A260" s="7">
        <v>258</v>
      </c>
      <c r="B260" s="15" t="s">
        <v>476</v>
      </c>
      <c r="C260" s="15" t="s">
        <v>18</v>
      </c>
      <c r="D260" s="4">
        <v>0</v>
      </c>
      <c r="E260" s="5">
        <v>1</v>
      </c>
      <c r="F260" s="5"/>
      <c r="G260" s="5">
        <f t="shared" si="29"/>
        <v>1</v>
      </c>
      <c r="H260" s="91">
        <v>20</v>
      </c>
      <c r="I260" s="18">
        <f t="shared" si="26"/>
        <v>0</v>
      </c>
      <c r="J260" s="134">
        <v>12</v>
      </c>
      <c r="K260" s="18">
        <f t="shared" si="27"/>
        <v>0</v>
      </c>
    </row>
    <row r="261" spans="1:11" x14ac:dyDescent="0.25">
      <c r="A261" s="7">
        <v>259</v>
      </c>
      <c r="B261" s="15" t="s">
        <v>477</v>
      </c>
      <c r="C261" s="15" t="s">
        <v>18</v>
      </c>
      <c r="D261" s="4">
        <v>0</v>
      </c>
      <c r="E261" s="5">
        <v>1</v>
      </c>
      <c r="F261" s="5"/>
      <c r="G261" s="5">
        <f t="shared" si="29"/>
        <v>1</v>
      </c>
      <c r="H261" s="91">
        <v>33.33</v>
      </c>
      <c r="I261" s="18">
        <f t="shared" si="26"/>
        <v>0</v>
      </c>
      <c r="J261" s="134">
        <v>14</v>
      </c>
      <c r="K261" s="18">
        <f t="shared" si="27"/>
        <v>0</v>
      </c>
    </row>
    <row r="262" spans="1:11" x14ac:dyDescent="0.25">
      <c r="A262" s="7">
        <v>260</v>
      </c>
      <c r="B262" s="15" t="s">
        <v>478</v>
      </c>
      <c r="C262" s="15" t="s">
        <v>18</v>
      </c>
      <c r="D262" s="4">
        <v>0</v>
      </c>
      <c r="E262" s="5">
        <v>1</v>
      </c>
      <c r="F262" s="5"/>
      <c r="G262" s="5">
        <f t="shared" si="29"/>
        <v>1</v>
      </c>
      <c r="H262" s="91">
        <v>33.33</v>
      </c>
      <c r="I262" s="18">
        <f t="shared" si="26"/>
        <v>0</v>
      </c>
      <c r="J262" s="134">
        <v>14</v>
      </c>
      <c r="K262" s="18">
        <f t="shared" si="27"/>
        <v>0</v>
      </c>
    </row>
    <row r="263" spans="1:11" x14ac:dyDescent="0.25">
      <c r="A263" s="7">
        <v>261</v>
      </c>
      <c r="B263" s="15" t="s">
        <v>479</v>
      </c>
      <c r="C263" s="15" t="s">
        <v>18</v>
      </c>
      <c r="D263" s="4">
        <v>0</v>
      </c>
      <c r="E263" s="5">
        <v>1</v>
      </c>
      <c r="F263" s="5"/>
      <c r="G263" s="5">
        <f t="shared" si="29"/>
        <v>1</v>
      </c>
      <c r="H263" s="91">
        <v>33.33</v>
      </c>
      <c r="I263" s="18">
        <f t="shared" si="26"/>
        <v>0</v>
      </c>
      <c r="J263" s="134">
        <v>14</v>
      </c>
      <c r="K263" s="18">
        <f t="shared" si="27"/>
        <v>0</v>
      </c>
    </row>
    <row r="264" spans="1:11" x14ac:dyDescent="0.25">
      <c r="A264" s="7">
        <v>262</v>
      </c>
      <c r="B264" s="15" t="s">
        <v>480</v>
      </c>
      <c r="C264" s="15" t="s">
        <v>18</v>
      </c>
      <c r="D264" s="4">
        <v>0</v>
      </c>
      <c r="E264" s="5">
        <v>1</v>
      </c>
      <c r="F264" s="5"/>
      <c r="G264" s="5">
        <f t="shared" si="29"/>
        <v>1</v>
      </c>
      <c r="H264" s="91">
        <v>33.33</v>
      </c>
      <c r="I264" s="18">
        <f t="shared" si="26"/>
        <v>0</v>
      </c>
      <c r="J264" s="134">
        <v>14</v>
      </c>
      <c r="K264" s="18">
        <f t="shared" si="27"/>
        <v>0</v>
      </c>
    </row>
    <row r="265" spans="1:11" x14ac:dyDescent="0.25">
      <c r="A265" s="7">
        <v>263</v>
      </c>
      <c r="B265" s="15" t="s">
        <v>481</v>
      </c>
      <c r="C265" s="15" t="s">
        <v>18</v>
      </c>
      <c r="D265" s="4">
        <v>0</v>
      </c>
      <c r="E265" s="5">
        <v>1</v>
      </c>
      <c r="F265" s="5"/>
      <c r="G265" s="5">
        <f t="shared" si="29"/>
        <v>1</v>
      </c>
      <c r="H265" s="91">
        <v>33.33</v>
      </c>
      <c r="I265" s="18">
        <f t="shared" si="26"/>
        <v>0</v>
      </c>
      <c r="J265" s="134">
        <v>14</v>
      </c>
      <c r="K265" s="18">
        <f t="shared" si="27"/>
        <v>0</v>
      </c>
    </row>
    <row r="266" spans="1:11" x14ac:dyDescent="0.25">
      <c r="A266" s="7">
        <v>264</v>
      </c>
      <c r="B266" s="15" t="s">
        <v>404</v>
      </c>
      <c r="C266" s="15" t="s">
        <v>18</v>
      </c>
      <c r="D266" s="4">
        <v>0</v>
      </c>
      <c r="E266" s="5">
        <v>3</v>
      </c>
      <c r="F266" s="5"/>
      <c r="G266" s="5">
        <f t="shared" si="29"/>
        <v>3</v>
      </c>
      <c r="H266" s="91">
        <v>10</v>
      </c>
      <c r="I266" s="18">
        <f t="shared" si="26"/>
        <v>0</v>
      </c>
      <c r="J266" s="134">
        <v>6.5</v>
      </c>
      <c r="K266" s="18">
        <f t="shared" si="27"/>
        <v>0</v>
      </c>
    </row>
    <row r="267" spans="1:11" x14ac:dyDescent="0.25">
      <c r="A267" s="7">
        <v>265</v>
      </c>
      <c r="B267" s="15" t="s">
        <v>482</v>
      </c>
      <c r="C267" s="15" t="s">
        <v>18</v>
      </c>
      <c r="D267" s="4">
        <v>0</v>
      </c>
      <c r="E267" s="5">
        <v>2</v>
      </c>
      <c r="F267" s="5">
        <v>1</v>
      </c>
      <c r="G267" s="5">
        <f t="shared" si="29"/>
        <v>1</v>
      </c>
      <c r="H267" s="91">
        <v>10</v>
      </c>
      <c r="I267" s="18">
        <f t="shared" si="26"/>
        <v>10</v>
      </c>
      <c r="J267" s="134">
        <v>6.5</v>
      </c>
      <c r="K267" s="18">
        <f t="shared" si="27"/>
        <v>3.5</v>
      </c>
    </row>
    <row r="268" spans="1:11" x14ac:dyDescent="0.25">
      <c r="A268" s="7">
        <v>266</v>
      </c>
      <c r="B268" s="133" t="s">
        <v>483</v>
      </c>
      <c r="C268" s="15" t="s">
        <v>18</v>
      </c>
      <c r="D268" s="4">
        <v>0</v>
      </c>
      <c r="E268" s="5">
        <v>1</v>
      </c>
      <c r="F268" s="5"/>
      <c r="G268" s="5">
        <f t="shared" si="29"/>
        <v>1</v>
      </c>
      <c r="H268" s="91">
        <v>10</v>
      </c>
      <c r="I268" s="18">
        <f t="shared" si="26"/>
        <v>0</v>
      </c>
      <c r="J268" s="134">
        <v>6.5</v>
      </c>
      <c r="K268" s="18">
        <f t="shared" si="27"/>
        <v>0</v>
      </c>
    </row>
    <row r="269" spans="1:11" x14ac:dyDescent="0.25">
      <c r="A269" s="7">
        <v>267</v>
      </c>
      <c r="B269" s="15" t="s">
        <v>484</v>
      </c>
      <c r="C269" s="15" t="s">
        <v>18</v>
      </c>
      <c r="D269" s="4">
        <v>0</v>
      </c>
      <c r="E269" s="5">
        <v>1</v>
      </c>
      <c r="F269" s="5"/>
      <c r="G269" s="5">
        <f t="shared" si="29"/>
        <v>1</v>
      </c>
      <c r="H269" s="91">
        <v>10</v>
      </c>
      <c r="I269" s="18">
        <f t="shared" si="26"/>
        <v>0</v>
      </c>
      <c r="J269" s="134">
        <v>6.5</v>
      </c>
      <c r="K269" s="18">
        <f t="shared" si="27"/>
        <v>0</v>
      </c>
    </row>
    <row r="270" spans="1:11" x14ac:dyDescent="0.25">
      <c r="A270" s="7">
        <v>268</v>
      </c>
      <c r="B270" s="15" t="s">
        <v>485</v>
      </c>
      <c r="C270" s="15" t="s">
        <v>18</v>
      </c>
      <c r="D270" s="4">
        <v>0</v>
      </c>
      <c r="E270" s="5">
        <v>3</v>
      </c>
      <c r="F270" s="5"/>
      <c r="G270" s="5">
        <f t="shared" si="29"/>
        <v>3</v>
      </c>
      <c r="H270" s="91">
        <v>3</v>
      </c>
      <c r="I270" s="18">
        <f t="shared" si="26"/>
        <v>0</v>
      </c>
      <c r="J270" s="134">
        <v>1</v>
      </c>
      <c r="K270" s="18">
        <f t="shared" si="27"/>
        <v>0</v>
      </c>
    </row>
    <row r="271" spans="1:11" x14ac:dyDescent="0.25">
      <c r="A271" s="7">
        <v>269</v>
      </c>
      <c r="B271" s="15" t="s">
        <v>486</v>
      </c>
      <c r="C271" s="15" t="s">
        <v>18</v>
      </c>
      <c r="D271" s="4">
        <v>0</v>
      </c>
      <c r="E271" s="5">
        <v>3</v>
      </c>
      <c r="F271" s="5"/>
      <c r="G271" s="5">
        <f t="shared" si="29"/>
        <v>3</v>
      </c>
      <c r="H271" s="91">
        <v>10</v>
      </c>
      <c r="I271" s="18">
        <f t="shared" si="26"/>
        <v>0</v>
      </c>
      <c r="J271" s="134">
        <v>8</v>
      </c>
      <c r="K271" s="18">
        <f t="shared" si="27"/>
        <v>0</v>
      </c>
    </row>
    <row r="272" spans="1:11" x14ac:dyDescent="0.25">
      <c r="A272" s="7">
        <v>270</v>
      </c>
      <c r="B272" s="15" t="s">
        <v>487</v>
      </c>
      <c r="C272" s="15" t="s">
        <v>18</v>
      </c>
      <c r="D272" s="4">
        <v>0</v>
      </c>
      <c r="E272" s="5">
        <v>1</v>
      </c>
      <c r="F272" s="5"/>
      <c r="G272" s="5">
        <f t="shared" si="29"/>
        <v>1</v>
      </c>
      <c r="H272" s="91">
        <v>3.5</v>
      </c>
      <c r="I272" s="18">
        <f t="shared" si="26"/>
        <v>0</v>
      </c>
      <c r="J272" s="134">
        <v>3</v>
      </c>
      <c r="K272" s="18">
        <f t="shared" si="27"/>
        <v>0</v>
      </c>
    </row>
    <row r="273" spans="1:11" x14ac:dyDescent="0.25">
      <c r="A273" s="7">
        <v>271</v>
      </c>
      <c r="B273" s="15" t="s">
        <v>488</v>
      </c>
      <c r="C273" s="15" t="s">
        <v>18</v>
      </c>
      <c r="D273" s="4">
        <v>0</v>
      </c>
      <c r="E273" s="5">
        <v>1</v>
      </c>
      <c r="F273" s="5"/>
      <c r="G273" s="5">
        <f t="shared" si="29"/>
        <v>1</v>
      </c>
      <c r="H273" s="91">
        <v>4</v>
      </c>
      <c r="I273" s="18">
        <f t="shared" si="26"/>
        <v>0</v>
      </c>
      <c r="J273" s="134">
        <v>3.45</v>
      </c>
      <c r="K273" s="18">
        <f t="shared" si="27"/>
        <v>0</v>
      </c>
    </row>
    <row r="274" spans="1:11" x14ac:dyDescent="0.25">
      <c r="A274" s="7">
        <v>272</v>
      </c>
      <c r="B274" s="15" t="s">
        <v>489</v>
      </c>
      <c r="C274" s="15" t="s">
        <v>18</v>
      </c>
      <c r="D274" s="4">
        <v>0</v>
      </c>
      <c r="E274" s="5">
        <v>2</v>
      </c>
      <c r="F274" s="5">
        <v>1</v>
      </c>
      <c r="G274" s="5">
        <f t="shared" si="29"/>
        <v>1</v>
      </c>
      <c r="H274" s="91">
        <v>40</v>
      </c>
      <c r="I274" s="18">
        <f t="shared" si="26"/>
        <v>40</v>
      </c>
      <c r="J274" s="134">
        <v>30</v>
      </c>
      <c r="K274" s="18">
        <f>-5+(H274-J274)*F274</f>
        <v>5</v>
      </c>
    </row>
    <row r="275" spans="1:11" x14ac:dyDescent="0.25">
      <c r="A275" s="7">
        <v>273</v>
      </c>
      <c r="B275" s="15" t="s">
        <v>490</v>
      </c>
      <c r="C275" s="15" t="s">
        <v>18</v>
      </c>
      <c r="D275" s="4">
        <v>0</v>
      </c>
      <c r="E275" s="5">
        <v>1</v>
      </c>
      <c r="F275" s="5"/>
      <c r="G275" s="5">
        <f t="shared" si="29"/>
        <v>1</v>
      </c>
      <c r="H275" s="91">
        <v>10</v>
      </c>
      <c r="I275" s="18">
        <f t="shared" ref="I275:I277" si="30">F275*H275</f>
        <v>0</v>
      </c>
      <c r="J275" s="134">
        <v>6.5</v>
      </c>
      <c r="K275" s="18">
        <f t="shared" ref="K275:K277" si="31">(H275-J275)*F275</f>
        <v>0</v>
      </c>
    </row>
    <row r="276" spans="1:11" x14ac:dyDescent="0.25">
      <c r="A276" s="7">
        <v>274</v>
      </c>
      <c r="B276" s="15" t="s">
        <v>491</v>
      </c>
      <c r="C276" s="15" t="s">
        <v>18</v>
      </c>
      <c r="D276" s="4">
        <v>0</v>
      </c>
      <c r="E276" s="5">
        <v>1</v>
      </c>
      <c r="F276" s="5"/>
      <c r="G276" s="5">
        <f t="shared" si="29"/>
        <v>1</v>
      </c>
      <c r="H276" s="91">
        <v>10</v>
      </c>
      <c r="I276" s="18">
        <f t="shared" si="30"/>
        <v>0</v>
      </c>
      <c r="J276" s="134">
        <v>6.5</v>
      </c>
      <c r="K276" s="18">
        <f t="shared" si="31"/>
        <v>0</v>
      </c>
    </row>
    <row r="277" spans="1:11" x14ac:dyDescent="0.25">
      <c r="A277" s="7">
        <v>275</v>
      </c>
      <c r="B277" s="108" t="s">
        <v>408</v>
      </c>
      <c r="C277" s="6" t="s">
        <v>18</v>
      </c>
      <c r="D277" s="4">
        <v>0</v>
      </c>
      <c r="E277" s="5">
        <v>6</v>
      </c>
      <c r="F277" s="5"/>
      <c r="G277" s="5">
        <f t="shared" si="29"/>
        <v>6</v>
      </c>
      <c r="H277" s="19">
        <v>0.5</v>
      </c>
      <c r="I277" s="18">
        <f t="shared" si="30"/>
        <v>0</v>
      </c>
      <c r="J277" s="19">
        <v>0.45</v>
      </c>
      <c r="K277" s="18">
        <f t="shared" si="31"/>
        <v>0</v>
      </c>
    </row>
    <row r="278" spans="1:11" x14ac:dyDescent="0.25">
      <c r="A278" s="7"/>
      <c r="B278" s="15"/>
      <c r="C278" s="15"/>
      <c r="D278" s="4"/>
      <c r="E278" s="5"/>
      <c r="F278" s="5"/>
      <c r="G278" s="5"/>
      <c r="H278" s="18"/>
      <c r="I278" s="18"/>
      <c r="J278" s="19"/>
      <c r="K278" s="18"/>
    </row>
    <row r="279" spans="1:11" x14ac:dyDescent="0.25">
      <c r="A279" s="7"/>
      <c r="B279" s="15"/>
      <c r="C279" s="15"/>
      <c r="D279" s="4"/>
      <c r="E279" s="5"/>
      <c r="F279" s="5"/>
      <c r="G279" s="5"/>
      <c r="H279" s="18"/>
      <c r="I279" s="18"/>
      <c r="J279" s="19"/>
      <c r="K279" s="18"/>
    </row>
    <row r="280" spans="1:11" x14ac:dyDescent="0.25">
      <c r="A280" s="7"/>
      <c r="B280" s="15"/>
      <c r="C280" s="15"/>
      <c r="D280" s="4"/>
      <c r="E280" s="5"/>
      <c r="F280" s="5"/>
      <c r="G280" s="5"/>
      <c r="H280" s="18"/>
      <c r="I280" s="18"/>
      <c r="J280" s="19"/>
      <c r="K280" s="18"/>
    </row>
    <row r="281" spans="1:11" x14ac:dyDescent="0.25">
      <c r="A281" s="7"/>
      <c r="B281" s="15"/>
      <c r="C281" s="15"/>
      <c r="D281" s="4"/>
      <c r="E281" s="5"/>
      <c r="F281" s="5"/>
      <c r="G281" s="5"/>
      <c r="H281" s="18"/>
      <c r="I281" s="18"/>
      <c r="J281" s="19"/>
      <c r="K281" s="18"/>
    </row>
    <row r="282" spans="1:11" x14ac:dyDescent="0.25">
      <c r="A282" s="7"/>
      <c r="B282" s="15"/>
      <c r="C282" s="15"/>
      <c r="D282" s="4"/>
      <c r="E282" s="5"/>
      <c r="F282" s="5"/>
      <c r="G282" s="5"/>
      <c r="H282" s="18"/>
      <c r="I282" s="18"/>
      <c r="J282" s="19"/>
      <c r="K282" s="18"/>
    </row>
    <row r="283" spans="1:11" x14ac:dyDescent="0.25">
      <c r="A283" s="7"/>
      <c r="B283" s="15"/>
      <c r="C283" s="15"/>
      <c r="D283" s="4"/>
      <c r="E283" s="5"/>
      <c r="F283" s="5"/>
      <c r="G283" s="5"/>
      <c r="H283" s="18"/>
      <c r="I283" s="18"/>
      <c r="J283" s="19"/>
      <c r="K283" s="18"/>
    </row>
    <row r="284" spans="1:11" x14ac:dyDescent="0.25">
      <c r="A284" s="7"/>
      <c r="B284" s="15"/>
      <c r="C284" s="15"/>
      <c r="D284" s="4"/>
      <c r="E284" s="5"/>
      <c r="F284" s="5"/>
      <c r="G284" s="5"/>
      <c r="H284" s="18"/>
      <c r="I284" s="18"/>
      <c r="J284" s="19"/>
      <c r="K284" s="18"/>
    </row>
    <row r="285" spans="1:11" x14ac:dyDescent="0.25">
      <c r="A285" s="7"/>
      <c r="B285" s="15"/>
      <c r="C285" s="15"/>
      <c r="D285" s="4"/>
      <c r="E285" s="5"/>
      <c r="F285" s="5"/>
      <c r="G285" s="5"/>
      <c r="H285" s="18"/>
      <c r="I285" s="18"/>
      <c r="J285" s="19"/>
      <c r="K285" s="18"/>
    </row>
    <row r="286" spans="1:11" x14ac:dyDescent="0.25">
      <c r="A286" s="7"/>
      <c r="B286" s="15"/>
      <c r="C286" s="15"/>
      <c r="D286" s="4"/>
      <c r="E286" s="5"/>
      <c r="F286" s="5"/>
      <c r="G286" s="5"/>
      <c r="H286" s="18"/>
      <c r="I286" s="18"/>
      <c r="J286" s="19"/>
      <c r="K286" s="18"/>
    </row>
    <row r="287" spans="1:11" x14ac:dyDescent="0.25">
      <c r="A287" s="7"/>
      <c r="B287" s="15"/>
      <c r="C287" s="15"/>
      <c r="D287" s="4"/>
      <c r="E287" s="5"/>
      <c r="F287" s="5"/>
      <c r="G287" s="5"/>
      <c r="H287" s="18"/>
      <c r="I287" s="18"/>
      <c r="J287" s="19"/>
      <c r="K287" s="18"/>
    </row>
    <row r="288" spans="1:11" x14ac:dyDescent="0.25">
      <c r="A288" s="7"/>
      <c r="B288" s="15"/>
      <c r="C288" s="15"/>
      <c r="D288" s="4"/>
      <c r="E288" s="5"/>
      <c r="F288" s="5"/>
      <c r="G288" s="5"/>
      <c r="H288" s="18"/>
      <c r="I288" s="18"/>
      <c r="J288" s="19"/>
      <c r="K288" s="18"/>
    </row>
    <row r="289" spans="1:12" x14ac:dyDescent="0.25">
      <c r="A289" s="7"/>
      <c r="B289" s="15"/>
      <c r="C289" s="15"/>
      <c r="D289" s="4"/>
      <c r="E289" s="5"/>
      <c r="F289" s="5"/>
      <c r="G289" s="5"/>
      <c r="H289" s="18"/>
      <c r="I289" s="18"/>
      <c r="J289" s="19"/>
      <c r="K289" s="18"/>
    </row>
    <row r="290" spans="1:12" x14ac:dyDescent="0.25">
      <c r="A290" s="7"/>
      <c r="B290" s="15"/>
      <c r="C290" s="15"/>
      <c r="D290" s="4"/>
      <c r="E290" s="5"/>
      <c r="F290" s="5"/>
      <c r="G290" s="5"/>
      <c r="H290" s="18"/>
      <c r="I290" s="18"/>
      <c r="J290" s="19"/>
      <c r="K290" s="18"/>
    </row>
    <row r="291" spans="1:12" x14ac:dyDescent="0.25">
      <c r="A291" s="7"/>
      <c r="B291" s="15"/>
      <c r="C291" s="15"/>
      <c r="D291" s="4"/>
      <c r="E291" s="5"/>
      <c r="F291" s="5"/>
      <c r="G291" s="5"/>
      <c r="H291" s="18"/>
      <c r="I291" s="18"/>
      <c r="J291" s="19"/>
      <c r="K291" s="18"/>
    </row>
    <row r="292" spans="1:12" x14ac:dyDescent="0.25">
      <c r="A292" s="7"/>
      <c r="B292" s="15"/>
      <c r="C292" s="15"/>
      <c r="D292" s="4"/>
      <c r="E292" s="5"/>
      <c r="F292" s="5"/>
      <c r="G292" s="5"/>
      <c r="H292" s="18"/>
      <c r="I292" s="18"/>
      <c r="J292" s="19"/>
      <c r="K292" s="18"/>
    </row>
    <row r="293" spans="1:12" x14ac:dyDescent="0.25">
      <c r="A293" s="7"/>
      <c r="B293" s="15"/>
      <c r="C293" s="15"/>
      <c r="D293" s="4"/>
      <c r="E293" s="5"/>
      <c r="F293" s="5"/>
      <c r="G293" s="5"/>
      <c r="H293" s="18"/>
      <c r="I293" s="18"/>
      <c r="J293" s="19"/>
      <c r="K293" s="18"/>
    </row>
    <row r="294" spans="1:12" x14ac:dyDescent="0.25">
      <c r="A294" s="7"/>
      <c r="B294" s="15"/>
      <c r="C294" s="15"/>
      <c r="D294" s="4"/>
      <c r="E294" s="5"/>
      <c r="F294" s="5"/>
      <c r="G294" s="5"/>
      <c r="H294" s="18"/>
      <c r="I294" s="18"/>
      <c r="J294" s="19"/>
      <c r="K294" s="18"/>
    </row>
    <row r="295" spans="1:12" x14ac:dyDescent="0.25">
      <c r="A295" s="7"/>
      <c r="B295" s="15"/>
      <c r="C295" s="15"/>
      <c r="D295" s="4"/>
      <c r="E295" s="5"/>
      <c r="F295" s="5"/>
      <c r="G295" s="5"/>
      <c r="H295" s="18"/>
      <c r="I295" s="18"/>
      <c r="J295" s="19"/>
      <c r="K295" s="18"/>
    </row>
    <row r="296" spans="1:12" x14ac:dyDescent="0.25">
      <c r="A296" s="7"/>
      <c r="B296" s="15"/>
      <c r="C296" s="15"/>
      <c r="D296" s="4"/>
      <c r="E296" s="5"/>
      <c r="F296" s="5"/>
      <c r="G296" s="5"/>
      <c r="H296" s="18"/>
      <c r="I296" s="18"/>
      <c r="J296" s="19"/>
      <c r="K296" s="18"/>
    </row>
    <row r="297" spans="1:12" x14ac:dyDescent="0.25">
      <c r="A297" s="7"/>
      <c r="B297" s="15"/>
      <c r="C297" s="15"/>
      <c r="D297" s="4"/>
      <c r="E297" s="5"/>
      <c r="F297" s="5"/>
      <c r="G297" s="5"/>
      <c r="H297" s="18"/>
      <c r="I297" s="18"/>
      <c r="J297" s="19"/>
      <c r="K297" s="18"/>
    </row>
    <row r="298" spans="1:12" x14ac:dyDescent="0.25">
      <c r="A298" s="7"/>
      <c r="B298" s="15"/>
      <c r="C298" s="15"/>
      <c r="D298" s="4"/>
      <c r="E298" s="5"/>
      <c r="F298" s="5"/>
      <c r="G298" s="5"/>
      <c r="H298" s="18"/>
      <c r="I298" s="18"/>
      <c r="J298" s="19"/>
      <c r="K298" s="18"/>
    </row>
    <row r="299" spans="1:12" x14ac:dyDescent="0.25">
      <c r="A299" s="7">
        <v>234</v>
      </c>
      <c r="B299" s="15"/>
      <c r="C299" s="15"/>
      <c r="D299" s="4"/>
      <c r="E299" s="5"/>
      <c r="F299" s="5"/>
      <c r="G299" s="5"/>
      <c r="H299" s="18"/>
      <c r="I299" s="18"/>
      <c r="J299" s="19"/>
      <c r="K299" s="18"/>
    </row>
    <row r="300" spans="1:12" x14ac:dyDescent="0.25">
      <c r="A300" s="119" t="s">
        <v>213</v>
      </c>
      <c r="B300" s="5"/>
      <c r="C300" s="5"/>
      <c r="D300" s="130"/>
      <c r="E300" s="5"/>
      <c r="F300" s="5"/>
      <c r="G300" s="5"/>
      <c r="H300" s="5"/>
      <c r="I300" s="18">
        <f>SUM(I3:I299)</f>
        <v>2870.5933333333328</v>
      </c>
      <c r="J300" s="36"/>
      <c r="K300" s="18">
        <f>SUM(K3:K299)</f>
        <v>905.58540000000005</v>
      </c>
    </row>
    <row r="301" spans="1:12" x14ac:dyDescent="0.25">
      <c r="I301" s="120">
        <f>'Flamingo-May-Aug'!G102</f>
        <v>590</v>
      </c>
      <c r="K301">
        <f>'Flamingo-May-Aug'!H102</f>
        <v>324</v>
      </c>
    </row>
    <row r="302" spans="1:12" x14ac:dyDescent="0.25">
      <c r="I302" s="30">
        <f>SUM(I300:I301)</f>
        <v>3460.5933333333328</v>
      </c>
      <c r="K302" s="30">
        <f>SUM(K300:K301)</f>
        <v>1229.5853999999999</v>
      </c>
      <c r="L302" s="30">
        <f>I302-K302</f>
        <v>2231.0079333333329</v>
      </c>
    </row>
    <row r="305" spans="9:9" x14ac:dyDescent="0.25">
      <c r="I305" s="3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2"/>
  <sheetViews>
    <sheetView topLeftCell="A49" workbookViewId="0">
      <selection activeCell="H17" sqref="H17"/>
    </sheetView>
  </sheetViews>
  <sheetFormatPr defaultRowHeight="15" x14ac:dyDescent="0.25"/>
  <cols>
    <col min="1" max="1" width="9.140625" style="104"/>
    <col min="2" max="2" width="41.42578125" bestFit="1" customWidth="1"/>
    <col min="3" max="3" width="9.140625" style="104"/>
    <col min="4" max="4" width="9.140625" style="105"/>
    <col min="7" max="8" width="13.85546875" bestFit="1" customWidth="1"/>
  </cols>
  <sheetData>
    <row r="2" spans="1:8" x14ac:dyDescent="0.25">
      <c r="A2" s="98" t="s">
        <v>216</v>
      </c>
      <c r="B2" s="98" t="s">
        <v>2</v>
      </c>
      <c r="C2" s="99" t="s">
        <v>4</v>
      </c>
      <c r="D2" s="3" t="s">
        <v>217</v>
      </c>
      <c r="E2" s="3" t="s">
        <v>218</v>
      </c>
      <c r="F2" s="3" t="s">
        <v>6</v>
      </c>
      <c r="G2" s="3" t="s">
        <v>219</v>
      </c>
      <c r="H2" s="3" t="s">
        <v>335</v>
      </c>
    </row>
    <row r="3" spans="1:8" x14ac:dyDescent="0.25">
      <c r="A3" s="160" t="s">
        <v>220</v>
      </c>
      <c r="B3" s="35" t="s">
        <v>221</v>
      </c>
      <c r="C3" s="8">
        <f>1+E3-F3</f>
        <v>1</v>
      </c>
      <c r="D3" s="101">
        <v>40000</v>
      </c>
      <c r="E3" s="8">
        <v>1</v>
      </c>
      <c r="F3" s="8">
        <v>1</v>
      </c>
      <c r="G3" s="8">
        <f>F3*D3</f>
        <v>40000</v>
      </c>
      <c r="H3" s="5">
        <f>0.5*G3*F3</f>
        <v>20000</v>
      </c>
    </row>
    <row r="4" spans="1:8" x14ac:dyDescent="0.25">
      <c r="A4" s="160"/>
      <c r="B4" s="35" t="s">
        <v>222</v>
      </c>
      <c r="C4" s="107">
        <f t="shared" ref="C4:C75" si="0">1+E4-F4</f>
        <v>1</v>
      </c>
      <c r="D4" s="101">
        <v>40000</v>
      </c>
      <c r="E4" s="8">
        <v>1</v>
      </c>
      <c r="F4" s="8">
        <v>1</v>
      </c>
      <c r="G4" s="8">
        <f t="shared" ref="G4:G76" si="1">F4*D4</f>
        <v>40000</v>
      </c>
      <c r="H4" s="5">
        <v>17000</v>
      </c>
    </row>
    <row r="5" spans="1:8" x14ac:dyDescent="0.25">
      <c r="A5" s="160"/>
      <c r="B5" s="35" t="s">
        <v>223</v>
      </c>
      <c r="C5" s="107">
        <f t="shared" si="0"/>
        <v>1</v>
      </c>
      <c r="D5" s="101">
        <v>40000</v>
      </c>
      <c r="E5" s="8"/>
      <c r="F5" s="8"/>
      <c r="G5" s="8">
        <f t="shared" si="1"/>
        <v>0</v>
      </c>
      <c r="H5" s="5">
        <f t="shared" ref="H5:H75" si="2">0.5*G5*F5</f>
        <v>0</v>
      </c>
    </row>
    <row r="6" spans="1:8" x14ac:dyDescent="0.25">
      <c r="A6" s="160" t="s">
        <v>224</v>
      </c>
      <c r="B6" s="5" t="s">
        <v>453</v>
      </c>
      <c r="C6" s="107">
        <f t="shared" si="0"/>
        <v>1</v>
      </c>
      <c r="D6" s="101">
        <v>30000</v>
      </c>
      <c r="E6" s="8"/>
      <c r="F6" s="8"/>
      <c r="G6" s="8">
        <f t="shared" si="1"/>
        <v>0</v>
      </c>
      <c r="H6" s="5">
        <f t="shared" si="2"/>
        <v>0</v>
      </c>
    </row>
    <row r="7" spans="1:8" x14ac:dyDescent="0.25">
      <c r="A7" s="160"/>
      <c r="B7" s="5" t="s">
        <v>454</v>
      </c>
      <c r="C7" s="107">
        <f t="shared" si="0"/>
        <v>1</v>
      </c>
      <c r="D7" s="101">
        <v>30000</v>
      </c>
      <c r="E7" s="8"/>
      <c r="F7" s="8"/>
      <c r="G7" s="8">
        <f t="shared" si="1"/>
        <v>0</v>
      </c>
      <c r="H7" s="5">
        <f t="shared" si="2"/>
        <v>0</v>
      </c>
    </row>
    <row r="8" spans="1:8" x14ac:dyDescent="0.25">
      <c r="A8" s="160"/>
      <c r="B8" s="5" t="s">
        <v>455</v>
      </c>
      <c r="C8" s="107">
        <f t="shared" si="0"/>
        <v>1</v>
      </c>
      <c r="D8" s="101">
        <v>30000</v>
      </c>
      <c r="E8" s="8"/>
      <c r="F8" s="8"/>
      <c r="G8" s="8">
        <f t="shared" si="1"/>
        <v>0</v>
      </c>
      <c r="H8" s="5">
        <f t="shared" si="2"/>
        <v>0</v>
      </c>
    </row>
    <row r="9" spans="1:8" x14ac:dyDescent="0.25">
      <c r="A9" s="157" t="s">
        <v>225</v>
      </c>
      <c r="B9" s="132" t="s">
        <v>456</v>
      </c>
      <c r="C9" s="131"/>
      <c r="D9" s="101">
        <v>20000</v>
      </c>
      <c r="E9" s="131">
        <v>1</v>
      </c>
      <c r="F9" s="131"/>
      <c r="G9" s="131">
        <f t="shared" si="1"/>
        <v>0</v>
      </c>
      <c r="H9" s="5">
        <f t="shared" si="2"/>
        <v>0</v>
      </c>
    </row>
    <row r="10" spans="1:8" x14ac:dyDescent="0.25">
      <c r="A10" s="158"/>
      <c r="B10" s="35" t="s">
        <v>226</v>
      </c>
      <c r="C10" s="107">
        <f t="shared" si="0"/>
        <v>1</v>
      </c>
      <c r="D10" s="101">
        <v>20000</v>
      </c>
      <c r="E10" s="8">
        <v>1</v>
      </c>
      <c r="F10" s="8">
        <v>1</v>
      </c>
      <c r="G10" s="8">
        <f t="shared" si="1"/>
        <v>20000</v>
      </c>
      <c r="H10" s="5">
        <v>5000</v>
      </c>
    </row>
    <row r="11" spans="1:8" x14ac:dyDescent="0.25">
      <c r="A11" s="158"/>
      <c r="B11" s="35" t="s">
        <v>227</v>
      </c>
      <c r="C11" s="107">
        <f t="shared" si="0"/>
        <v>1</v>
      </c>
      <c r="D11" s="101">
        <v>20000</v>
      </c>
      <c r="E11" s="8"/>
      <c r="F11" s="8"/>
      <c r="G11" s="8">
        <f t="shared" si="1"/>
        <v>0</v>
      </c>
      <c r="H11" s="5">
        <f t="shared" si="2"/>
        <v>0</v>
      </c>
    </row>
    <row r="12" spans="1:8" x14ac:dyDescent="0.25">
      <c r="A12" s="159"/>
      <c r="B12" s="35" t="s">
        <v>228</v>
      </c>
      <c r="C12" s="107">
        <f t="shared" si="0"/>
        <v>1</v>
      </c>
      <c r="D12" s="101">
        <v>20000</v>
      </c>
      <c r="E12" s="8"/>
      <c r="F12" s="8"/>
      <c r="G12" s="8">
        <f t="shared" si="1"/>
        <v>0</v>
      </c>
      <c r="H12" s="5">
        <f t="shared" si="2"/>
        <v>0</v>
      </c>
    </row>
    <row r="13" spans="1:8" x14ac:dyDescent="0.25">
      <c r="A13" s="160" t="s">
        <v>229</v>
      </c>
      <c r="B13" s="35" t="s">
        <v>230</v>
      </c>
      <c r="C13" s="107">
        <f>1+E13-F13</f>
        <v>1</v>
      </c>
      <c r="D13" s="101">
        <v>15000</v>
      </c>
      <c r="E13" s="8">
        <v>2</v>
      </c>
      <c r="F13" s="8">
        <v>2</v>
      </c>
      <c r="G13" s="8">
        <f t="shared" si="1"/>
        <v>30000</v>
      </c>
      <c r="H13" s="5">
        <v>27000</v>
      </c>
    </row>
    <row r="14" spans="1:8" x14ac:dyDescent="0.25">
      <c r="A14" s="160"/>
      <c r="B14" s="35" t="s">
        <v>231</v>
      </c>
      <c r="C14" s="107">
        <f t="shared" si="0"/>
        <v>1</v>
      </c>
      <c r="D14" s="101">
        <v>15000</v>
      </c>
      <c r="E14" s="8"/>
      <c r="F14" s="8"/>
      <c r="G14" s="8">
        <f t="shared" si="1"/>
        <v>0</v>
      </c>
      <c r="H14" s="5">
        <f t="shared" si="2"/>
        <v>0</v>
      </c>
    </row>
    <row r="15" spans="1:8" x14ac:dyDescent="0.25">
      <c r="A15" s="160"/>
      <c r="B15" s="35" t="s">
        <v>232</v>
      </c>
      <c r="C15" s="107">
        <f t="shared" si="0"/>
        <v>1</v>
      </c>
      <c r="D15" s="101">
        <v>15000</v>
      </c>
      <c r="E15" s="8">
        <v>2</v>
      </c>
      <c r="F15" s="8">
        <v>2</v>
      </c>
      <c r="G15" s="8">
        <f t="shared" si="1"/>
        <v>30000</v>
      </c>
      <c r="H15" s="5">
        <f t="shared" si="2"/>
        <v>30000</v>
      </c>
    </row>
    <row r="16" spans="1:8" x14ac:dyDescent="0.25">
      <c r="A16" s="157" t="s">
        <v>233</v>
      </c>
      <c r="B16" s="5" t="s">
        <v>234</v>
      </c>
      <c r="C16" s="107">
        <f t="shared" si="0"/>
        <v>1</v>
      </c>
      <c r="D16" s="101">
        <v>30000</v>
      </c>
      <c r="E16" s="8"/>
      <c r="F16" s="8"/>
      <c r="G16" s="8">
        <f t="shared" si="1"/>
        <v>0</v>
      </c>
      <c r="H16" s="5">
        <f t="shared" si="2"/>
        <v>0</v>
      </c>
    </row>
    <row r="17" spans="1:8" x14ac:dyDescent="0.25">
      <c r="A17" s="158"/>
      <c r="B17" s="5" t="s">
        <v>235</v>
      </c>
      <c r="C17" s="107">
        <f t="shared" si="0"/>
        <v>0</v>
      </c>
      <c r="D17" s="101">
        <v>30000</v>
      </c>
      <c r="E17" s="8"/>
      <c r="F17" s="8">
        <v>1</v>
      </c>
      <c r="G17" s="8">
        <f t="shared" si="1"/>
        <v>30000</v>
      </c>
      <c r="H17" s="5">
        <f>(0.5*G17*F17)-8000</f>
        <v>7000</v>
      </c>
    </row>
    <row r="18" spans="1:8" x14ac:dyDescent="0.25">
      <c r="A18" s="159"/>
      <c r="B18" s="5" t="s">
        <v>236</v>
      </c>
      <c r="C18" s="107">
        <f t="shared" si="0"/>
        <v>1</v>
      </c>
      <c r="D18" s="101">
        <v>30000</v>
      </c>
      <c r="E18" s="8"/>
      <c r="F18" s="8"/>
      <c r="G18" s="8">
        <f t="shared" si="1"/>
        <v>0</v>
      </c>
      <c r="H18" s="5">
        <f t="shared" si="2"/>
        <v>0</v>
      </c>
    </row>
    <row r="19" spans="1:8" x14ac:dyDescent="0.25">
      <c r="A19" s="157" t="s">
        <v>237</v>
      </c>
      <c r="B19" s="102" t="s">
        <v>238</v>
      </c>
      <c r="C19" s="107">
        <f t="shared" si="0"/>
        <v>1</v>
      </c>
      <c r="D19" s="101">
        <v>30000</v>
      </c>
      <c r="E19" s="8"/>
      <c r="F19" s="8"/>
      <c r="G19" s="8">
        <f t="shared" si="1"/>
        <v>0</v>
      </c>
      <c r="H19" s="5">
        <f t="shared" si="2"/>
        <v>0</v>
      </c>
    </row>
    <row r="20" spans="1:8" x14ac:dyDescent="0.25">
      <c r="A20" s="158"/>
      <c r="B20" s="102" t="s">
        <v>239</v>
      </c>
      <c r="C20" s="107">
        <f t="shared" si="0"/>
        <v>1</v>
      </c>
      <c r="D20" s="101">
        <v>30000</v>
      </c>
      <c r="E20" s="8"/>
      <c r="F20" s="8"/>
      <c r="G20" s="8">
        <f t="shared" si="1"/>
        <v>0</v>
      </c>
      <c r="H20" s="5">
        <f t="shared" si="2"/>
        <v>0</v>
      </c>
    </row>
    <row r="21" spans="1:8" x14ac:dyDescent="0.25">
      <c r="A21" s="159"/>
      <c r="B21" s="102" t="s">
        <v>240</v>
      </c>
      <c r="C21" s="107">
        <f t="shared" si="0"/>
        <v>1</v>
      </c>
      <c r="D21" s="101">
        <v>30000</v>
      </c>
      <c r="E21" s="8"/>
      <c r="F21" s="8"/>
      <c r="G21" s="8">
        <f t="shared" si="1"/>
        <v>0</v>
      </c>
      <c r="H21" s="5">
        <f t="shared" si="2"/>
        <v>0</v>
      </c>
    </row>
    <row r="22" spans="1:8" x14ac:dyDescent="0.25">
      <c r="A22" s="160" t="s">
        <v>241</v>
      </c>
      <c r="B22" s="5" t="s">
        <v>242</v>
      </c>
      <c r="C22" s="107">
        <f t="shared" si="0"/>
        <v>1</v>
      </c>
      <c r="D22" s="101">
        <v>30000</v>
      </c>
      <c r="E22" s="8"/>
      <c r="F22" s="8"/>
      <c r="G22" s="8">
        <f t="shared" si="1"/>
        <v>0</v>
      </c>
      <c r="H22" s="5">
        <f t="shared" si="2"/>
        <v>0</v>
      </c>
    </row>
    <row r="23" spans="1:8" x14ac:dyDescent="0.25">
      <c r="A23" s="160"/>
      <c r="B23" s="5" t="s">
        <v>243</v>
      </c>
      <c r="C23" s="107">
        <f t="shared" si="0"/>
        <v>1</v>
      </c>
      <c r="D23" s="101">
        <v>30000</v>
      </c>
      <c r="E23" s="8"/>
      <c r="F23" s="8"/>
      <c r="G23" s="8">
        <f t="shared" si="1"/>
        <v>0</v>
      </c>
      <c r="H23" s="5">
        <f t="shared" si="2"/>
        <v>0</v>
      </c>
    </row>
    <row r="24" spans="1:8" x14ac:dyDescent="0.25">
      <c r="A24" s="160"/>
      <c r="B24" s="5" t="s">
        <v>244</v>
      </c>
      <c r="C24" s="107">
        <f t="shared" si="0"/>
        <v>1</v>
      </c>
      <c r="D24" s="101">
        <v>30000</v>
      </c>
      <c r="E24" s="8"/>
      <c r="F24" s="8"/>
      <c r="G24" s="8">
        <f t="shared" si="1"/>
        <v>0</v>
      </c>
      <c r="H24" s="5">
        <f t="shared" si="2"/>
        <v>0</v>
      </c>
    </row>
    <row r="25" spans="1:8" x14ac:dyDescent="0.25">
      <c r="A25" s="157" t="s">
        <v>245</v>
      </c>
      <c r="B25" s="16" t="s">
        <v>426</v>
      </c>
      <c r="C25" s="123">
        <f>E25-F25</f>
        <v>1</v>
      </c>
      <c r="D25" s="101">
        <v>30000</v>
      </c>
      <c r="E25" s="123">
        <v>1</v>
      </c>
      <c r="F25" s="123"/>
      <c r="G25" s="123">
        <f t="shared" si="1"/>
        <v>0</v>
      </c>
      <c r="H25" s="5">
        <f t="shared" si="2"/>
        <v>0</v>
      </c>
    </row>
    <row r="26" spans="1:8" x14ac:dyDescent="0.25">
      <c r="A26" s="158"/>
      <c r="B26" s="16" t="s">
        <v>246</v>
      </c>
      <c r="C26" s="107">
        <f t="shared" si="0"/>
        <v>1</v>
      </c>
      <c r="D26" s="101">
        <v>30000</v>
      </c>
      <c r="E26" s="8">
        <v>2</v>
      </c>
      <c r="F26" s="8">
        <v>2</v>
      </c>
      <c r="G26" s="8">
        <f t="shared" si="1"/>
        <v>60000</v>
      </c>
      <c r="H26" s="5">
        <f t="shared" si="2"/>
        <v>60000</v>
      </c>
    </row>
    <row r="27" spans="1:8" x14ac:dyDescent="0.25">
      <c r="A27" s="158"/>
      <c r="B27" s="16" t="s">
        <v>247</v>
      </c>
      <c r="C27" s="107">
        <f>1+E27-F27</f>
        <v>2</v>
      </c>
      <c r="D27" s="101">
        <v>30000</v>
      </c>
      <c r="E27" s="8">
        <v>1</v>
      </c>
      <c r="F27" s="8"/>
      <c r="G27" s="8">
        <f t="shared" si="1"/>
        <v>0</v>
      </c>
      <c r="H27" s="5">
        <f t="shared" si="2"/>
        <v>0</v>
      </c>
    </row>
    <row r="28" spans="1:8" x14ac:dyDescent="0.25">
      <c r="A28" s="159"/>
      <c r="B28" s="16" t="s">
        <v>248</v>
      </c>
      <c r="C28" s="107">
        <f t="shared" si="0"/>
        <v>1</v>
      </c>
      <c r="D28" s="101">
        <v>30000</v>
      </c>
      <c r="E28" s="8">
        <v>1</v>
      </c>
      <c r="F28" s="8">
        <v>1</v>
      </c>
      <c r="G28" s="8">
        <f t="shared" si="1"/>
        <v>30000</v>
      </c>
      <c r="H28" s="5">
        <f t="shared" si="2"/>
        <v>15000</v>
      </c>
    </row>
    <row r="29" spans="1:8" x14ac:dyDescent="0.25">
      <c r="A29" s="157" t="s">
        <v>249</v>
      </c>
      <c r="B29" s="16" t="s">
        <v>250</v>
      </c>
      <c r="C29" s="107">
        <f t="shared" si="0"/>
        <v>1</v>
      </c>
      <c r="D29" s="101">
        <v>40000</v>
      </c>
      <c r="E29" s="8"/>
      <c r="F29" s="8"/>
      <c r="G29" s="8">
        <f t="shared" si="1"/>
        <v>0</v>
      </c>
      <c r="H29" s="5">
        <f t="shared" si="2"/>
        <v>0</v>
      </c>
    </row>
    <row r="30" spans="1:8" x14ac:dyDescent="0.25">
      <c r="A30" s="159"/>
      <c r="B30" s="16" t="s">
        <v>251</v>
      </c>
      <c r="C30" s="107">
        <f t="shared" si="0"/>
        <v>1</v>
      </c>
      <c r="D30" s="101">
        <v>40000</v>
      </c>
      <c r="E30" s="8">
        <v>1</v>
      </c>
      <c r="F30" s="8">
        <v>1</v>
      </c>
      <c r="G30" s="8">
        <f>F30*D30</f>
        <v>40000</v>
      </c>
      <c r="H30" s="5">
        <f t="shared" si="2"/>
        <v>20000</v>
      </c>
    </row>
    <row r="31" spans="1:8" x14ac:dyDescent="0.25">
      <c r="A31" s="157" t="s">
        <v>252</v>
      </c>
      <c r="B31" s="16" t="s">
        <v>253</v>
      </c>
      <c r="C31" s="107">
        <f t="shared" si="0"/>
        <v>1</v>
      </c>
      <c r="D31" s="101">
        <v>40000</v>
      </c>
      <c r="E31" s="8"/>
      <c r="F31" s="8"/>
      <c r="G31" s="8">
        <f t="shared" si="1"/>
        <v>0</v>
      </c>
      <c r="H31" s="5">
        <f t="shared" si="2"/>
        <v>0</v>
      </c>
    </row>
    <row r="32" spans="1:8" x14ac:dyDescent="0.25">
      <c r="A32" s="158"/>
      <c r="B32" s="16" t="s">
        <v>254</v>
      </c>
      <c r="C32" s="107">
        <f t="shared" si="0"/>
        <v>1</v>
      </c>
      <c r="D32" s="101">
        <v>40000</v>
      </c>
      <c r="E32" s="8">
        <v>1</v>
      </c>
      <c r="F32" s="8">
        <v>1</v>
      </c>
      <c r="G32" s="8">
        <f t="shared" si="1"/>
        <v>40000</v>
      </c>
      <c r="H32" s="5">
        <f t="shared" si="2"/>
        <v>20000</v>
      </c>
    </row>
    <row r="33" spans="1:8" x14ac:dyDescent="0.25">
      <c r="A33" s="159"/>
      <c r="B33" s="16" t="s">
        <v>255</v>
      </c>
      <c r="C33" s="107">
        <f t="shared" si="0"/>
        <v>1</v>
      </c>
      <c r="D33" s="101">
        <v>40000</v>
      </c>
      <c r="E33" s="8"/>
      <c r="F33" s="8"/>
      <c r="G33" s="8">
        <f t="shared" si="1"/>
        <v>0</v>
      </c>
      <c r="H33" s="5">
        <f t="shared" si="2"/>
        <v>0</v>
      </c>
    </row>
    <row r="34" spans="1:8" x14ac:dyDescent="0.25">
      <c r="A34" s="157" t="s">
        <v>256</v>
      </c>
      <c r="B34" s="16" t="s">
        <v>257</v>
      </c>
      <c r="C34" s="107">
        <f t="shared" si="0"/>
        <v>1</v>
      </c>
      <c r="D34" s="101">
        <v>80000</v>
      </c>
      <c r="E34" s="8"/>
      <c r="F34" s="8"/>
      <c r="G34" s="8">
        <f t="shared" si="1"/>
        <v>0</v>
      </c>
      <c r="H34" s="5">
        <f t="shared" si="2"/>
        <v>0</v>
      </c>
    </row>
    <row r="35" spans="1:8" x14ac:dyDescent="0.25">
      <c r="A35" s="159"/>
      <c r="B35" s="16" t="s">
        <v>258</v>
      </c>
      <c r="C35" s="107">
        <f t="shared" si="0"/>
        <v>1</v>
      </c>
      <c r="D35" s="101">
        <v>80000</v>
      </c>
      <c r="E35" s="8"/>
      <c r="F35" s="8"/>
      <c r="G35" s="8">
        <f t="shared" si="1"/>
        <v>0</v>
      </c>
      <c r="H35" s="5">
        <f t="shared" si="2"/>
        <v>0</v>
      </c>
    </row>
    <row r="36" spans="1:8" x14ac:dyDescent="0.25">
      <c r="A36" s="157" t="s">
        <v>259</v>
      </c>
      <c r="B36" s="16" t="s">
        <v>260</v>
      </c>
      <c r="C36" s="107">
        <f t="shared" si="0"/>
        <v>1</v>
      </c>
      <c r="D36" s="101">
        <v>40000</v>
      </c>
      <c r="E36" s="8">
        <v>2</v>
      </c>
      <c r="F36" s="8">
        <v>2</v>
      </c>
      <c r="G36" s="117">
        <f>F36*D36</f>
        <v>80000</v>
      </c>
      <c r="H36" s="5">
        <v>35000</v>
      </c>
    </row>
    <row r="37" spans="1:8" x14ac:dyDescent="0.25">
      <c r="A37" s="158"/>
      <c r="B37" s="16" t="s">
        <v>332</v>
      </c>
      <c r="C37" s="107">
        <f t="shared" si="0"/>
        <v>1</v>
      </c>
      <c r="D37" s="101">
        <v>40000</v>
      </c>
      <c r="E37" s="100">
        <v>1</v>
      </c>
      <c r="F37" s="100">
        <v>1</v>
      </c>
      <c r="G37" s="100">
        <f t="shared" si="1"/>
        <v>40000</v>
      </c>
      <c r="H37" s="5">
        <f t="shared" si="2"/>
        <v>20000</v>
      </c>
    </row>
    <row r="38" spans="1:8" x14ac:dyDescent="0.25">
      <c r="A38" s="159"/>
      <c r="B38" s="16" t="s">
        <v>261</v>
      </c>
      <c r="C38" s="107">
        <f t="shared" si="0"/>
        <v>1</v>
      </c>
      <c r="D38" s="101">
        <v>40000</v>
      </c>
      <c r="E38" s="8"/>
      <c r="F38" s="8"/>
      <c r="G38" s="100">
        <f t="shared" si="1"/>
        <v>0</v>
      </c>
      <c r="H38" s="5">
        <f t="shared" si="2"/>
        <v>0</v>
      </c>
    </row>
    <row r="39" spans="1:8" x14ac:dyDescent="0.25">
      <c r="A39" s="157" t="s">
        <v>262</v>
      </c>
      <c r="B39" s="5" t="s">
        <v>263</v>
      </c>
      <c r="C39" s="107">
        <f t="shared" si="0"/>
        <v>1</v>
      </c>
      <c r="D39" s="101">
        <v>15000</v>
      </c>
      <c r="E39" s="8">
        <v>1</v>
      </c>
      <c r="F39" s="8">
        <v>1</v>
      </c>
      <c r="G39" s="8">
        <f t="shared" si="1"/>
        <v>15000</v>
      </c>
      <c r="H39" s="5">
        <f t="shared" si="2"/>
        <v>7500</v>
      </c>
    </row>
    <row r="40" spans="1:8" x14ac:dyDescent="0.25">
      <c r="A40" s="158"/>
      <c r="B40" s="5" t="s">
        <v>264</v>
      </c>
      <c r="C40" s="107">
        <f t="shared" si="0"/>
        <v>1</v>
      </c>
      <c r="D40" s="101">
        <v>15000</v>
      </c>
      <c r="E40" s="8"/>
      <c r="F40" s="8"/>
      <c r="G40" s="8">
        <f t="shared" si="1"/>
        <v>0</v>
      </c>
      <c r="H40" s="5">
        <f t="shared" si="2"/>
        <v>0</v>
      </c>
    </row>
    <row r="41" spans="1:8" x14ac:dyDescent="0.25">
      <c r="A41" s="158"/>
      <c r="B41" s="5" t="s">
        <v>265</v>
      </c>
      <c r="C41" s="107">
        <f t="shared" si="0"/>
        <v>1</v>
      </c>
      <c r="D41" s="101">
        <v>15000</v>
      </c>
      <c r="E41" s="8"/>
      <c r="F41" s="8"/>
      <c r="G41" s="8">
        <f t="shared" si="1"/>
        <v>0</v>
      </c>
      <c r="H41" s="5">
        <f t="shared" si="2"/>
        <v>0</v>
      </c>
    </row>
    <row r="42" spans="1:8" x14ac:dyDescent="0.25">
      <c r="A42" s="159"/>
      <c r="B42" s="5" t="s">
        <v>266</v>
      </c>
      <c r="C42" s="107">
        <f t="shared" si="0"/>
        <v>1</v>
      </c>
      <c r="D42" s="101">
        <v>15000</v>
      </c>
      <c r="E42" s="8"/>
      <c r="F42" s="8"/>
      <c r="G42" s="8">
        <f t="shared" si="1"/>
        <v>0</v>
      </c>
      <c r="H42" s="5">
        <f t="shared" si="2"/>
        <v>0</v>
      </c>
    </row>
    <row r="43" spans="1:8" x14ac:dyDescent="0.25">
      <c r="A43" s="100"/>
      <c r="B43" s="5" t="s">
        <v>267</v>
      </c>
      <c r="C43" s="107">
        <f t="shared" si="0"/>
        <v>1</v>
      </c>
      <c r="D43" s="101">
        <v>20000</v>
      </c>
      <c r="E43" s="8"/>
      <c r="F43" s="8"/>
      <c r="G43" s="8">
        <f t="shared" si="1"/>
        <v>0</v>
      </c>
      <c r="H43" s="5">
        <f t="shared" si="2"/>
        <v>0</v>
      </c>
    </row>
    <row r="44" spans="1:8" x14ac:dyDescent="0.25">
      <c r="A44" s="157" t="s">
        <v>268</v>
      </c>
      <c r="B44" s="5" t="s">
        <v>269</v>
      </c>
      <c r="C44" s="107">
        <f t="shared" si="0"/>
        <v>1</v>
      </c>
      <c r="D44" s="101">
        <v>25000</v>
      </c>
      <c r="E44" s="8">
        <v>1</v>
      </c>
      <c r="F44" s="8">
        <v>1</v>
      </c>
      <c r="G44" s="8">
        <f t="shared" si="1"/>
        <v>25000</v>
      </c>
      <c r="H44" s="5">
        <f t="shared" si="2"/>
        <v>12500</v>
      </c>
    </row>
    <row r="45" spans="1:8" x14ac:dyDescent="0.25">
      <c r="A45" s="158"/>
      <c r="B45" s="5" t="s">
        <v>270</v>
      </c>
      <c r="C45" s="107">
        <f t="shared" si="0"/>
        <v>1</v>
      </c>
      <c r="D45" s="101">
        <v>25000</v>
      </c>
      <c r="E45" s="8"/>
      <c r="F45" s="8"/>
      <c r="G45" s="8">
        <f t="shared" si="1"/>
        <v>0</v>
      </c>
      <c r="H45" s="5">
        <f t="shared" si="2"/>
        <v>0</v>
      </c>
    </row>
    <row r="46" spans="1:8" x14ac:dyDescent="0.25">
      <c r="A46" s="159"/>
      <c r="B46" s="5" t="s">
        <v>271</v>
      </c>
      <c r="C46" s="107">
        <f t="shared" si="0"/>
        <v>1</v>
      </c>
      <c r="D46" s="101">
        <v>25000</v>
      </c>
      <c r="E46" s="8"/>
      <c r="F46" s="8"/>
      <c r="G46" s="8">
        <f t="shared" si="1"/>
        <v>0</v>
      </c>
      <c r="H46" s="5">
        <f t="shared" si="2"/>
        <v>0</v>
      </c>
    </row>
    <row r="47" spans="1:8" x14ac:dyDescent="0.25">
      <c r="A47" s="157" t="s">
        <v>272</v>
      </c>
      <c r="B47" s="5" t="s">
        <v>273</v>
      </c>
      <c r="C47" s="107">
        <f t="shared" si="0"/>
        <v>1</v>
      </c>
      <c r="D47" s="101">
        <v>15000</v>
      </c>
      <c r="E47" s="8">
        <v>1</v>
      </c>
      <c r="F47" s="8">
        <v>1</v>
      </c>
      <c r="G47" s="8">
        <f t="shared" si="1"/>
        <v>15000</v>
      </c>
      <c r="H47" s="5">
        <f t="shared" si="2"/>
        <v>7500</v>
      </c>
    </row>
    <row r="48" spans="1:8" x14ac:dyDescent="0.25">
      <c r="A48" s="158"/>
      <c r="B48" s="5" t="s">
        <v>425</v>
      </c>
      <c r="C48" s="123">
        <f>E48-F48</f>
        <v>1</v>
      </c>
      <c r="D48" s="101">
        <v>15000</v>
      </c>
      <c r="E48" s="123">
        <v>1</v>
      </c>
      <c r="F48" s="123"/>
      <c r="G48" s="123"/>
      <c r="H48" s="5"/>
    </row>
    <row r="49" spans="1:8" x14ac:dyDescent="0.25">
      <c r="A49" s="159"/>
      <c r="B49" s="5" t="s">
        <v>368</v>
      </c>
      <c r="C49" s="113">
        <f>E49-F49</f>
        <v>1</v>
      </c>
      <c r="D49" s="101">
        <v>15000</v>
      </c>
      <c r="E49" s="113">
        <v>2</v>
      </c>
      <c r="F49" s="113">
        <v>1</v>
      </c>
      <c r="G49" s="116">
        <f t="shared" si="1"/>
        <v>15000</v>
      </c>
      <c r="H49" s="5">
        <f t="shared" si="2"/>
        <v>7500</v>
      </c>
    </row>
    <row r="50" spans="1:8" x14ac:dyDescent="0.25">
      <c r="A50" s="113" t="s">
        <v>274</v>
      </c>
      <c r="B50" s="5" t="s">
        <v>275</v>
      </c>
      <c r="C50" s="107">
        <f t="shared" si="0"/>
        <v>1</v>
      </c>
      <c r="D50" s="101">
        <v>20000</v>
      </c>
      <c r="E50" s="8"/>
      <c r="F50" s="8"/>
      <c r="G50" s="8">
        <f t="shared" si="1"/>
        <v>0</v>
      </c>
      <c r="H50" s="5">
        <f t="shared" si="2"/>
        <v>0</v>
      </c>
    </row>
    <row r="51" spans="1:8" x14ac:dyDescent="0.25">
      <c r="A51" s="157" t="s">
        <v>276</v>
      </c>
      <c r="B51" s="5" t="s">
        <v>277</v>
      </c>
      <c r="C51" s="107">
        <f t="shared" si="0"/>
        <v>1</v>
      </c>
      <c r="D51" s="101">
        <v>30000</v>
      </c>
      <c r="E51" s="8"/>
      <c r="F51" s="8"/>
      <c r="G51" s="8">
        <f t="shared" si="1"/>
        <v>0</v>
      </c>
      <c r="H51" s="5">
        <f t="shared" si="2"/>
        <v>0</v>
      </c>
    </row>
    <row r="52" spans="1:8" x14ac:dyDescent="0.25">
      <c r="A52" s="158"/>
      <c r="B52" s="5" t="s">
        <v>278</v>
      </c>
      <c r="C52" s="107">
        <f t="shared" si="0"/>
        <v>1</v>
      </c>
      <c r="D52" s="101">
        <v>30000</v>
      </c>
      <c r="E52" s="8"/>
      <c r="F52" s="8"/>
      <c r="G52" s="8">
        <f t="shared" si="1"/>
        <v>0</v>
      </c>
      <c r="H52" s="5">
        <f t="shared" si="2"/>
        <v>0</v>
      </c>
    </row>
    <row r="53" spans="1:8" x14ac:dyDescent="0.25">
      <c r="A53" s="159"/>
      <c r="B53" s="5" t="s">
        <v>279</v>
      </c>
      <c r="C53" s="107">
        <f t="shared" si="0"/>
        <v>1</v>
      </c>
      <c r="D53" s="101">
        <v>30000</v>
      </c>
      <c r="E53" s="8">
        <v>1</v>
      </c>
      <c r="F53" s="8">
        <v>1</v>
      </c>
      <c r="G53" s="8">
        <f t="shared" si="1"/>
        <v>30000</v>
      </c>
      <c r="H53" s="5">
        <f t="shared" si="2"/>
        <v>15000</v>
      </c>
    </row>
    <row r="54" spans="1:8" x14ac:dyDescent="0.25">
      <c r="A54" s="157" t="s">
        <v>280</v>
      </c>
      <c r="B54" s="5" t="s">
        <v>281</v>
      </c>
      <c r="C54" s="130">
        <f>1+E54-F54</f>
        <v>0</v>
      </c>
      <c r="D54" s="101">
        <v>20000</v>
      </c>
      <c r="E54" s="8">
        <v>1</v>
      </c>
      <c r="F54" s="8">
        <v>2</v>
      </c>
      <c r="G54" s="8">
        <f t="shared" si="1"/>
        <v>40000</v>
      </c>
      <c r="H54" s="5">
        <f t="shared" si="2"/>
        <v>40000</v>
      </c>
    </row>
    <row r="55" spans="1:8" x14ac:dyDescent="0.25">
      <c r="A55" s="158"/>
      <c r="B55" s="5" t="s">
        <v>282</v>
      </c>
      <c r="C55" s="130">
        <f t="shared" si="0"/>
        <v>0</v>
      </c>
      <c r="D55" s="101">
        <v>20000</v>
      </c>
      <c r="E55" s="8"/>
      <c r="F55" s="8">
        <v>1</v>
      </c>
      <c r="G55" s="8">
        <f>F55*D55</f>
        <v>20000</v>
      </c>
      <c r="H55" s="5">
        <f t="shared" si="2"/>
        <v>10000</v>
      </c>
    </row>
    <row r="56" spans="1:8" x14ac:dyDescent="0.25">
      <c r="A56" s="158"/>
      <c r="B56" s="5" t="s">
        <v>422</v>
      </c>
      <c r="C56" s="130">
        <f>E56-F56</f>
        <v>1</v>
      </c>
      <c r="D56" s="101">
        <v>20000</v>
      </c>
      <c r="E56" s="123">
        <v>1</v>
      </c>
      <c r="F56" s="123"/>
      <c r="G56" s="123">
        <f t="shared" ref="G56:G59" si="3">F56*D56</f>
        <v>0</v>
      </c>
      <c r="H56" s="5">
        <f t="shared" si="2"/>
        <v>0</v>
      </c>
    </row>
    <row r="57" spans="1:8" x14ac:dyDescent="0.25">
      <c r="A57" s="158"/>
      <c r="B57" s="5" t="s">
        <v>420</v>
      </c>
      <c r="C57" s="130">
        <f t="shared" ref="C57:C59" si="4">E57-F57</f>
        <v>1</v>
      </c>
      <c r="D57" s="101">
        <v>25000</v>
      </c>
      <c r="E57" s="123">
        <v>1</v>
      </c>
      <c r="F57" s="123"/>
      <c r="G57" s="123">
        <f t="shared" si="3"/>
        <v>0</v>
      </c>
      <c r="H57" s="5">
        <f t="shared" si="2"/>
        <v>0</v>
      </c>
    </row>
    <row r="58" spans="1:8" x14ac:dyDescent="0.25">
      <c r="A58" s="158"/>
      <c r="B58" s="5" t="s">
        <v>421</v>
      </c>
      <c r="C58" s="130">
        <f t="shared" si="4"/>
        <v>1</v>
      </c>
      <c r="D58" s="101">
        <v>25000</v>
      </c>
      <c r="E58" s="123">
        <v>1</v>
      </c>
      <c r="F58" s="123"/>
      <c r="G58" s="123">
        <f t="shared" si="3"/>
        <v>0</v>
      </c>
      <c r="H58" s="5">
        <f t="shared" si="2"/>
        <v>0</v>
      </c>
    </row>
    <row r="59" spans="1:8" x14ac:dyDescent="0.25">
      <c r="A59" s="159"/>
      <c r="B59" s="5" t="s">
        <v>423</v>
      </c>
      <c r="C59" s="130">
        <f t="shared" si="4"/>
        <v>1</v>
      </c>
      <c r="D59" s="101">
        <v>25000</v>
      </c>
      <c r="E59" s="123">
        <v>1</v>
      </c>
      <c r="F59" s="123"/>
      <c r="G59" s="123">
        <f t="shared" si="3"/>
        <v>0</v>
      </c>
      <c r="H59" s="5">
        <f t="shared" si="2"/>
        <v>0</v>
      </c>
    </row>
    <row r="60" spans="1:8" x14ac:dyDescent="0.25">
      <c r="A60" s="157" t="s">
        <v>283</v>
      </c>
      <c r="B60" s="5" t="s">
        <v>284</v>
      </c>
      <c r="C60" s="107">
        <f t="shared" si="0"/>
        <v>1</v>
      </c>
      <c r="D60" s="101">
        <v>30000</v>
      </c>
      <c r="E60" s="8"/>
      <c r="F60" s="8"/>
      <c r="G60" s="8">
        <f t="shared" si="1"/>
        <v>0</v>
      </c>
      <c r="H60" s="5">
        <f t="shared" si="2"/>
        <v>0</v>
      </c>
    </row>
    <row r="61" spans="1:8" x14ac:dyDescent="0.25">
      <c r="A61" s="158"/>
      <c r="B61" s="5" t="s">
        <v>285</v>
      </c>
      <c r="C61" s="107">
        <f t="shared" si="0"/>
        <v>1</v>
      </c>
      <c r="D61" s="101">
        <v>30000</v>
      </c>
      <c r="E61" s="8"/>
      <c r="F61" s="8"/>
      <c r="G61" s="8">
        <f t="shared" si="1"/>
        <v>0</v>
      </c>
      <c r="H61" s="5">
        <f t="shared" si="2"/>
        <v>0</v>
      </c>
    </row>
    <row r="62" spans="1:8" x14ac:dyDescent="0.25">
      <c r="A62" s="159"/>
      <c r="B62" s="5" t="s">
        <v>286</v>
      </c>
      <c r="C62" s="107">
        <f t="shared" si="0"/>
        <v>1</v>
      </c>
      <c r="D62" s="101">
        <v>30000</v>
      </c>
      <c r="E62" s="8"/>
      <c r="F62" s="8"/>
      <c r="G62" s="8">
        <f t="shared" si="1"/>
        <v>0</v>
      </c>
      <c r="H62" s="5">
        <f t="shared" si="2"/>
        <v>0</v>
      </c>
    </row>
    <row r="63" spans="1:8" x14ac:dyDescent="0.25">
      <c r="A63" s="160" t="s">
        <v>287</v>
      </c>
      <c r="B63" s="5" t="s">
        <v>288</v>
      </c>
      <c r="C63" s="107">
        <f t="shared" si="0"/>
        <v>1</v>
      </c>
      <c r="D63" s="101">
        <v>30000</v>
      </c>
      <c r="E63" s="8"/>
      <c r="F63" s="8"/>
      <c r="G63" s="8">
        <f t="shared" si="1"/>
        <v>0</v>
      </c>
      <c r="H63" s="5">
        <f t="shared" si="2"/>
        <v>0</v>
      </c>
    </row>
    <row r="64" spans="1:8" x14ac:dyDescent="0.25">
      <c r="A64" s="160"/>
      <c r="B64" s="5" t="s">
        <v>289</v>
      </c>
      <c r="C64" s="107">
        <f t="shared" si="0"/>
        <v>1</v>
      </c>
      <c r="D64" s="101">
        <v>30000</v>
      </c>
      <c r="E64" s="8"/>
      <c r="F64" s="8"/>
      <c r="G64" s="8">
        <f t="shared" si="1"/>
        <v>0</v>
      </c>
      <c r="H64" s="5">
        <f t="shared" si="2"/>
        <v>0</v>
      </c>
    </row>
    <row r="65" spans="1:8" x14ac:dyDescent="0.25">
      <c r="A65" s="160"/>
      <c r="B65" s="5" t="s">
        <v>290</v>
      </c>
      <c r="C65" s="107">
        <f t="shared" si="0"/>
        <v>1</v>
      </c>
      <c r="D65" s="101">
        <v>30000</v>
      </c>
      <c r="E65" s="8"/>
      <c r="F65" s="8"/>
      <c r="G65" s="8">
        <f t="shared" si="1"/>
        <v>0</v>
      </c>
      <c r="H65" s="5">
        <f t="shared" si="2"/>
        <v>0</v>
      </c>
    </row>
    <row r="66" spans="1:8" x14ac:dyDescent="0.25">
      <c r="A66" s="160"/>
      <c r="B66" s="5" t="s">
        <v>291</v>
      </c>
      <c r="C66" s="107">
        <f t="shared" si="0"/>
        <v>1</v>
      </c>
      <c r="D66" s="101">
        <v>30000</v>
      </c>
      <c r="E66" s="8"/>
      <c r="F66" s="8"/>
      <c r="G66" s="8">
        <f t="shared" si="1"/>
        <v>0</v>
      </c>
      <c r="H66" s="5">
        <f t="shared" si="2"/>
        <v>0</v>
      </c>
    </row>
    <row r="67" spans="1:8" x14ac:dyDescent="0.25">
      <c r="A67" s="100" t="s">
        <v>292</v>
      </c>
      <c r="B67" s="16" t="s">
        <v>293</v>
      </c>
      <c r="C67" s="107">
        <f t="shared" si="0"/>
        <v>1</v>
      </c>
      <c r="D67" s="103">
        <v>25000</v>
      </c>
      <c r="E67" s="8"/>
      <c r="F67" s="8"/>
      <c r="G67" s="8">
        <f t="shared" si="1"/>
        <v>0</v>
      </c>
      <c r="H67" s="5">
        <f t="shared" si="2"/>
        <v>0</v>
      </c>
    </row>
    <row r="68" spans="1:8" x14ac:dyDescent="0.25">
      <c r="A68" s="100"/>
      <c r="B68" s="5" t="s">
        <v>294</v>
      </c>
      <c r="C68" s="107">
        <f t="shared" si="0"/>
        <v>1</v>
      </c>
      <c r="D68" s="101">
        <v>25000</v>
      </c>
      <c r="E68" s="8"/>
      <c r="F68" s="8"/>
      <c r="G68" s="8">
        <f t="shared" si="1"/>
        <v>0</v>
      </c>
      <c r="H68" s="5">
        <f t="shared" si="2"/>
        <v>0</v>
      </c>
    </row>
    <row r="69" spans="1:8" x14ac:dyDescent="0.25">
      <c r="A69" s="100" t="s">
        <v>295</v>
      </c>
      <c r="B69" s="5" t="s">
        <v>296</v>
      </c>
      <c r="C69" s="107">
        <f t="shared" si="0"/>
        <v>1</v>
      </c>
      <c r="D69" s="101">
        <v>60000</v>
      </c>
      <c r="E69" s="8"/>
      <c r="F69" s="8"/>
      <c r="G69" s="8">
        <f t="shared" si="1"/>
        <v>0</v>
      </c>
      <c r="H69" s="5">
        <f t="shared" si="2"/>
        <v>0</v>
      </c>
    </row>
    <row r="70" spans="1:8" x14ac:dyDescent="0.25">
      <c r="A70" s="157" t="s">
        <v>297</v>
      </c>
      <c r="B70" s="5" t="s">
        <v>298</v>
      </c>
      <c r="C70" s="107">
        <f t="shared" si="0"/>
        <v>1</v>
      </c>
      <c r="D70" s="101">
        <v>50000</v>
      </c>
      <c r="E70" s="8"/>
      <c r="F70" s="8"/>
      <c r="G70" s="8">
        <f t="shared" si="1"/>
        <v>0</v>
      </c>
      <c r="H70" s="5">
        <f t="shared" si="2"/>
        <v>0</v>
      </c>
    </row>
    <row r="71" spans="1:8" x14ac:dyDescent="0.25">
      <c r="A71" s="158"/>
      <c r="B71" s="5" t="s">
        <v>299</v>
      </c>
      <c r="C71" s="107">
        <f t="shared" si="0"/>
        <v>0</v>
      </c>
      <c r="D71" s="101">
        <v>50000</v>
      </c>
      <c r="E71" s="8"/>
      <c r="F71" s="8">
        <v>1</v>
      </c>
      <c r="G71" s="8">
        <f t="shared" si="1"/>
        <v>50000</v>
      </c>
      <c r="H71" s="5">
        <v>20000</v>
      </c>
    </row>
    <row r="72" spans="1:8" x14ac:dyDescent="0.25">
      <c r="A72" s="159"/>
      <c r="B72" s="5" t="s">
        <v>300</v>
      </c>
      <c r="C72" s="107">
        <f t="shared" si="0"/>
        <v>1</v>
      </c>
      <c r="D72" s="101">
        <v>50000</v>
      </c>
      <c r="E72" s="8"/>
      <c r="F72" s="8"/>
      <c r="G72" s="8">
        <f t="shared" si="1"/>
        <v>0</v>
      </c>
      <c r="H72" s="5">
        <f t="shared" si="2"/>
        <v>0</v>
      </c>
    </row>
    <row r="73" spans="1:8" x14ac:dyDescent="0.25">
      <c r="A73" s="157" t="s">
        <v>301</v>
      </c>
      <c r="B73" s="5" t="s">
        <v>302</v>
      </c>
      <c r="C73" s="107">
        <f t="shared" si="0"/>
        <v>3</v>
      </c>
      <c r="D73" s="101">
        <v>10000</v>
      </c>
      <c r="E73" s="8">
        <v>2</v>
      </c>
      <c r="F73" s="8"/>
      <c r="G73" s="8">
        <f t="shared" si="1"/>
        <v>0</v>
      </c>
      <c r="H73" s="5">
        <f t="shared" si="2"/>
        <v>0</v>
      </c>
    </row>
    <row r="74" spans="1:8" x14ac:dyDescent="0.25">
      <c r="A74" s="158"/>
      <c r="B74" s="5" t="s">
        <v>303</v>
      </c>
      <c r="C74" s="107">
        <f t="shared" si="0"/>
        <v>1</v>
      </c>
      <c r="D74" s="101">
        <v>10000</v>
      </c>
      <c r="E74" s="8"/>
      <c r="F74" s="8"/>
      <c r="G74" s="8">
        <f t="shared" si="1"/>
        <v>0</v>
      </c>
      <c r="H74" s="5">
        <f t="shared" si="2"/>
        <v>0</v>
      </c>
    </row>
    <row r="75" spans="1:8" x14ac:dyDescent="0.25">
      <c r="A75" s="159"/>
      <c r="B75" s="5" t="s">
        <v>304</v>
      </c>
      <c r="C75" s="107">
        <f t="shared" si="0"/>
        <v>1</v>
      </c>
      <c r="D75" s="101">
        <v>10000</v>
      </c>
      <c r="E75" s="8"/>
      <c r="F75" s="8"/>
      <c r="G75" s="8">
        <f t="shared" si="1"/>
        <v>0</v>
      </c>
      <c r="H75" s="5">
        <f t="shared" si="2"/>
        <v>0</v>
      </c>
    </row>
    <row r="76" spans="1:8" x14ac:dyDescent="0.25">
      <c r="A76" s="157" t="s">
        <v>305</v>
      </c>
      <c r="B76" s="5" t="s">
        <v>306</v>
      </c>
      <c r="C76" s="107">
        <f t="shared" ref="C76:C88" si="5">1+E76-F76</f>
        <v>3</v>
      </c>
      <c r="D76" s="101">
        <v>10000</v>
      </c>
      <c r="E76" s="8">
        <v>4</v>
      </c>
      <c r="F76" s="8">
        <v>2</v>
      </c>
      <c r="G76" s="8">
        <f t="shared" si="1"/>
        <v>20000</v>
      </c>
      <c r="H76" s="5">
        <f t="shared" ref="H76:H100" si="6">0.5*G76*F76</f>
        <v>20000</v>
      </c>
    </row>
    <row r="77" spans="1:8" x14ac:dyDescent="0.25">
      <c r="A77" s="159"/>
      <c r="B77" s="5" t="s">
        <v>307</v>
      </c>
      <c r="C77" s="107">
        <f t="shared" si="5"/>
        <v>1</v>
      </c>
      <c r="D77" s="101">
        <v>10000</v>
      </c>
      <c r="E77" s="8"/>
      <c r="F77" s="8"/>
      <c r="G77" s="8">
        <f t="shared" ref="G77:G100" si="7">F77*D77</f>
        <v>0</v>
      </c>
      <c r="H77" s="5">
        <f t="shared" si="6"/>
        <v>0</v>
      </c>
    </row>
    <row r="78" spans="1:8" x14ac:dyDescent="0.25">
      <c r="A78" s="100" t="s">
        <v>308</v>
      </c>
      <c r="B78" s="5" t="s">
        <v>309</v>
      </c>
      <c r="C78" s="107">
        <f t="shared" si="5"/>
        <v>1</v>
      </c>
      <c r="D78" s="101">
        <v>5000</v>
      </c>
      <c r="E78" s="8"/>
      <c r="F78" s="8"/>
      <c r="G78" s="8">
        <f t="shared" si="7"/>
        <v>0</v>
      </c>
      <c r="H78" s="5">
        <f t="shared" si="6"/>
        <v>0</v>
      </c>
    </row>
    <row r="79" spans="1:8" x14ac:dyDescent="0.25">
      <c r="A79" s="100" t="s">
        <v>310</v>
      </c>
      <c r="B79" s="5" t="s">
        <v>311</v>
      </c>
      <c r="C79" s="107">
        <f t="shared" si="5"/>
        <v>1</v>
      </c>
      <c r="D79" s="101">
        <v>7500</v>
      </c>
      <c r="E79" s="8"/>
      <c r="F79" s="8"/>
      <c r="G79" s="8">
        <f t="shared" si="7"/>
        <v>0</v>
      </c>
      <c r="H79" s="5">
        <f t="shared" si="6"/>
        <v>0</v>
      </c>
    </row>
    <row r="80" spans="1:8" x14ac:dyDescent="0.25">
      <c r="A80" s="100" t="s">
        <v>312</v>
      </c>
      <c r="B80" s="5" t="s">
        <v>313</v>
      </c>
      <c r="C80" s="107">
        <f t="shared" si="5"/>
        <v>1</v>
      </c>
      <c r="D80" s="101">
        <v>10000</v>
      </c>
      <c r="E80" s="8"/>
      <c r="F80" s="8"/>
      <c r="G80" s="8">
        <f t="shared" si="7"/>
        <v>0</v>
      </c>
      <c r="H80" s="5">
        <f t="shared" si="6"/>
        <v>0</v>
      </c>
    </row>
    <row r="81" spans="1:8" x14ac:dyDescent="0.25">
      <c r="A81" s="157" t="s">
        <v>314</v>
      </c>
      <c r="B81" s="5" t="s">
        <v>333</v>
      </c>
      <c r="C81" s="107">
        <f t="shared" si="5"/>
        <v>1</v>
      </c>
      <c r="D81" s="101">
        <v>20000</v>
      </c>
      <c r="E81" s="8"/>
      <c r="F81" s="8"/>
      <c r="G81" s="8">
        <f t="shared" si="7"/>
        <v>0</v>
      </c>
      <c r="H81" s="5">
        <f t="shared" si="6"/>
        <v>0</v>
      </c>
    </row>
    <row r="82" spans="1:8" x14ac:dyDescent="0.25">
      <c r="A82" s="158"/>
      <c r="B82" s="5" t="s">
        <v>315</v>
      </c>
      <c r="C82" s="107">
        <f t="shared" si="5"/>
        <v>1</v>
      </c>
      <c r="D82" s="101">
        <v>20000</v>
      </c>
      <c r="E82" s="100">
        <v>1</v>
      </c>
      <c r="F82" s="100">
        <v>1</v>
      </c>
      <c r="G82" s="100">
        <f t="shared" si="7"/>
        <v>20000</v>
      </c>
      <c r="H82" s="5">
        <f t="shared" si="6"/>
        <v>10000</v>
      </c>
    </row>
    <row r="83" spans="1:8" x14ac:dyDescent="0.25">
      <c r="A83" s="159"/>
      <c r="B83" s="5" t="s">
        <v>334</v>
      </c>
      <c r="C83" s="107">
        <f t="shared" si="5"/>
        <v>1</v>
      </c>
      <c r="D83" s="101">
        <v>20000</v>
      </c>
      <c r="E83" s="100"/>
      <c r="F83" s="100"/>
      <c r="G83" s="100">
        <f t="shared" si="7"/>
        <v>0</v>
      </c>
      <c r="H83" s="5">
        <f t="shared" si="6"/>
        <v>0</v>
      </c>
    </row>
    <row r="84" spans="1:8" x14ac:dyDescent="0.25">
      <c r="A84" s="100" t="s">
        <v>316</v>
      </c>
      <c r="B84" s="5" t="s">
        <v>317</v>
      </c>
      <c r="C84" s="107">
        <f t="shared" si="5"/>
        <v>1</v>
      </c>
      <c r="D84" s="101">
        <v>15000</v>
      </c>
      <c r="E84" s="8"/>
      <c r="F84" s="8"/>
      <c r="G84" s="8">
        <f t="shared" si="7"/>
        <v>0</v>
      </c>
      <c r="H84" s="5">
        <f t="shared" si="6"/>
        <v>0</v>
      </c>
    </row>
    <row r="85" spans="1:8" x14ac:dyDescent="0.25">
      <c r="A85" s="157" t="s">
        <v>318</v>
      </c>
      <c r="B85" s="5" t="s">
        <v>319</v>
      </c>
      <c r="C85" s="107">
        <f t="shared" si="5"/>
        <v>1</v>
      </c>
      <c r="D85" s="101">
        <v>40000</v>
      </c>
      <c r="E85" s="8"/>
      <c r="F85" s="8"/>
      <c r="G85" s="8">
        <f t="shared" si="7"/>
        <v>0</v>
      </c>
      <c r="H85" s="5">
        <f t="shared" si="6"/>
        <v>0</v>
      </c>
    </row>
    <row r="86" spans="1:8" x14ac:dyDescent="0.25">
      <c r="A86" s="158"/>
      <c r="B86" s="5" t="s">
        <v>320</v>
      </c>
      <c r="C86" s="107">
        <f t="shared" si="5"/>
        <v>1</v>
      </c>
      <c r="D86" s="101">
        <v>40000</v>
      </c>
      <c r="E86" s="8"/>
      <c r="F86" s="8"/>
      <c r="G86" s="8">
        <f t="shared" si="7"/>
        <v>0</v>
      </c>
      <c r="H86" s="5">
        <f t="shared" si="6"/>
        <v>0</v>
      </c>
    </row>
    <row r="87" spans="1:8" x14ac:dyDescent="0.25">
      <c r="A87" s="159"/>
      <c r="B87" s="5" t="s">
        <v>321</v>
      </c>
      <c r="C87" s="107">
        <f t="shared" si="5"/>
        <v>1</v>
      </c>
      <c r="D87" s="101">
        <v>40000</v>
      </c>
      <c r="E87" s="8"/>
      <c r="F87" s="8"/>
      <c r="G87" s="8">
        <f t="shared" si="7"/>
        <v>0</v>
      </c>
      <c r="H87" s="5">
        <f t="shared" si="6"/>
        <v>0</v>
      </c>
    </row>
    <row r="88" spans="1:8" x14ac:dyDescent="0.25">
      <c r="A88" s="106"/>
      <c r="B88" s="5" t="s">
        <v>337</v>
      </c>
      <c r="C88" s="107">
        <f t="shared" si="5"/>
        <v>1</v>
      </c>
      <c r="D88" s="101">
        <v>60000</v>
      </c>
      <c r="E88" s="107"/>
      <c r="F88" s="107"/>
      <c r="G88" s="107">
        <f t="shared" si="7"/>
        <v>0</v>
      </c>
      <c r="H88" s="5">
        <f t="shared" si="6"/>
        <v>0</v>
      </c>
    </row>
    <row r="89" spans="1:8" x14ac:dyDescent="0.25">
      <c r="A89" s="153" t="s">
        <v>369</v>
      </c>
      <c r="B89" s="114" t="s">
        <v>370</v>
      </c>
      <c r="C89" s="115">
        <v>1</v>
      </c>
      <c r="D89" s="66">
        <v>30000</v>
      </c>
      <c r="E89" s="5"/>
      <c r="F89" s="5"/>
      <c r="G89" s="113">
        <f t="shared" si="7"/>
        <v>0</v>
      </c>
      <c r="H89" s="5">
        <f t="shared" si="6"/>
        <v>0</v>
      </c>
    </row>
    <row r="90" spans="1:8" x14ac:dyDescent="0.25">
      <c r="A90" s="154"/>
      <c r="B90" s="114" t="s">
        <v>371</v>
      </c>
      <c r="C90" s="115">
        <v>1</v>
      </c>
      <c r="D90" s="66">
        <v>30000</v>
      </c>
      <c r="E90" s="5"/>
      <c r="F90" s="5"/>
      <c r="G90" s="113">
        <f t="shared" si="7"/>
        <v>0</v>
      </c>
      <c r="H90" s="5">
        <f t="shared" si="6"/>
        <v>0</v>
      </c>
    </row>
    <row r="91" spans="1:8" x14ac:dyDescent="0.25">
      <c r="A91" s="155"/>
      <c r="B91" s="114" t="s">
        <v>372</v>
      </c>
      <c r="C91" s="115">
        <v>1</v>
      </c>
      <c r="D91" s="66">
        <v>30000</v>
      </c>
      <c r="E91" s="5"/>
      <c r="F91" s="5"/>
      <c r="G91" s="113">
        <f t="shared" si="7"/>
        <v>0</v>
      </c>
      <c r="H91" s="5">
        <f t="shared" si="6"/>
        <v>0</v>
      </c>
    </row>
    <row r="92" spans="1:8" x14ac:dyDescent="0.25">
      <c r="A92" s="153" t="s">
        <v>373</v>
      </c>
      <c r="B92" s="114" t="s">
        <v>374</v>
      </c>
      <c r="C92" s="115">
        <v>2</v>
      </c>
      <c r="D92" s="66">
        <v>50000</v>
      </c>
      <c r="E92" s="5"/>
      <c r="F92" s="5">
        <v>1</v>
      </c>
      <c r="G92" s="113">
        <f t="shared" si="7"/>
        <v>50000</v>
      </c>
      <c r="H92" s="5">
        <f t="shared" si="6"/>
        <v>25000</v>
      </c>
    </row>
    <row r="93" spans="1:8" x14ac:dyDescent="0.25">
      <c r="A93" s="154"/>
      <c r="B93" s="114" t="s">
        <v>375</v>
      </c>
      <c r="C93" s="115">
        <v>2</v>
      </c>
      <c r="D93" s="66">
        <v>50000</v>
      </c>
      <c r="E93" s="5"/>
      <c r="F93" s="5"/>
      <c r="G93" s="113">
        <f t="shared" si="7"/>
        <v>0</v>
      </c>
      <c r="H93" s="5">
        <f t="shared" si="6"/>
        <v>0</v>
      </c>
    </row>
    <row r="94" spans="1:8" x14ac:dyDescent="0.25">
      <c r="A94" s="154"/>
      <c r="B94" s="124" t="s">
        <v>376</v>
      </c>
      <c r="C94" s="125">
        <v>2</v>
      </c>
      <c r="D94" s="126">
        <v>50000</v>
      </c>
      <c r="E94" s="14"/>
      <c r="F94" s="5"/>
      <c r="G94" s="113">
        <f t="shared" si="7"/>
        <v>0</v>
      </c>
      <c r="H94" s="5">
        <f t="shared" si="6"/>
        <v>0</v>
      </c>
    </row>
    <row r="95" spans="1:8" x14ac:dyDescent="0.25">
      <c r="A95" s="127"/>
      <c r="B95" s="128" t="s">
        <v>424</v>
      </c>
      <c r="C95" s="129">
        <f>E95-F95</f>
        <v>0</v>
      </c>
      <c r="D95" s="66">
        <v>30000</v>
      </c>
      <c r="E95" s="5">
        <v>1</v>
      </c>
      <c r="F95" s="5">
        <v>1</v>
      </c>
      <c r="G95" s="123">
        <f t="shared" si="7"/>
        <v>30000</v>
      </c>
      <c r="H95" s="5">
        <f t="shared" si="6"/>
        <v>15000</v>
      </c>
    </row>
    <row r="96" spans="1:8" x14ac:dyDescent="0.25">
      <c r="A96" s="127"/>
      <c r="B96" s="128" t="s">
        <v>427</v>
      </c>
      <c r="C96" s="129">
        <f>E96-F96</f>
        <v>1</v>
      </c>
      <c r="D96" s="66">
        <v>45000</v>
      </c>
      <c r="E96" s="5">
        <v>1</v>
      </c>
      <c r="F96" s="5"/>
      <c r="G96" s="123">
        <f t="shared" si="7"/>
        <v>0</v>
      </c>
      <c r="H96" s="5">
        <f t="shared" si="6"/>
        <v>0</v>
      </c>
    </row>
    <row r="97" spans="1:8" x14ac:dyDescent="0.25">
      <c r="A97" s="127"/>
      <c r="B97" s="128" t="s">
        <v>428</v>
      </c>
      <c r="C97" s="129">
        <f t="shared" ref="C97:C100" si="8">E97-F97</f>
        <v>0</v>
      </c>
      <c r="D97" s="66">
        <v>75000</v>
      </c>
      <c r="E97" s="5">
        <v>1</v>
      </c>
      <c r="F97" s="5">
        <v>1</v>
      </c>
      <c r="G97" s="123">
        <f t="shared" si="7"/>
        <v>75000</v>
      </c>
      <c r="H97" s="5">
        <v>20000</v>
      </c>
    </row>
    <row r="98" spans="1:8" x14ac:dyDescent="0.25">
      <c r="A98" s="127"/>
      <c r="B98" s="128" t="s">
        <v>429</v>
      </c>
      <c r="C98" s="129">
        <f t="shared" si="8"/>
        <v>1</v>
      </c>
      <c r="D98" s="66">
        <v>30000</v>
      </c>
      <c r="E98" s="5">
        <v>1</v>
      </c>
      <c r="F98" s="5"/>
      <c r="G98" s="123">
        <f t="shared" si="7"/>
        <v>0</v>
      </c>
      <c r="H98" s="5">
        <f>0.5*G98*F98</f>
        <v>0</v>
      </c>
    </row>
    <row r="99" spans="1:8" x14ac:dyDescent="0.25">
      <c r="A99" s="127"/>
      <c r="B99" s="128" t="s">
        <v>430</v>
      </c>
      <c r="C99" s="129">
        <f t="shared" si="8"/>
        <v>1</v>
      </c>
      <c r="D99" s="66">
        <v>30000</v>
      </c>
      <c r="E99" s="5">
        <v>1</v>
      </c>
      <c r="F99" s="5"/>
      <c r="G99" s="123">
        <f t="shared" si="7"/>
        <v>0</v>
      </c>
      <c r="H99" s="5">
        <f t="shared" si="6"/>
        <v>0</v>
      </c>
    </row>
    <row r="100" spans="1:8" x14ac:dyDescent="0.25">
      <c r="A100" s="127"/>
      <c r="B100" s="128" t="s">
        <v>431</v>
      </c>
      <c r="C100" s="129">
        <f t="shared" si="8"/>
        <v>1</v>
      </c>
      <c r="D100" s="66">
        <v>30000</v>
      </c>
      <c r="E100" s="5">
        <v>1</v>
      </c>
      <c r="F100" s="5"/>
      <c r="G100" s="123">
        <f t="shared" si="7"/>
        <v>0</v>
      </c>
      <c r="H100" s="5">
        <f t="shared" si="6"/>
        <v>0</v>
      </c>
    </row>
    <row r="101" spans="1:8" x14ac:dyDescent="0.25">
      <c r="A101" s="156" t="s">
        <v>213</v>
      </c>
      <c r="B101" s="156"/>
      <c r="C101" s="109"/>
      <c r="D101" s="110"/>
      <c r="E101" s="110"/>
      <c r="F101" s="110"/>
      <c r="G101" s="111">
        <f>SUM(G3:G100)</f>
        <v>885000</v>
      </c>
      <c r="H101" s="111">
        <f>SUM(H3:H100)</f>
        <v>486000</v>
      </c>
    </row>
    <row r="102" spans="1:8" x14ac:dyDescent="0.25">
      <c r="G102" s="120">
        <f>G101/1500</f>
        <v>590</v>
      </c>
      <c r="H102" s="120">
        <f>H101/1500</f>
        <v>324</v>
      </c>
    </row>
  </sheetData>
  <mergeCells count="27">
    <mergeCell ref="A60:A62"/>
    <mergeCell ref="A63:A66"/>
    <mergeCell ref="A81:A83"/>
    <mergeCell ref="A47:A49"/>
    <mergeCell ref="A54:A59"/>
    <mergeCell ref="A3:A5"/>
    <mergeCell ref="A6:A8"/>
    <mergeCell ref="A13:A15"/>
    <mergeCell ref="A16:A18"/>
    <mergeCell ref="A19:A21"/>
    <mergeCell ref="A9:A12"/>
    <mergeCell ref="A89:A91"/>
    <mergeCell ref="A92:A94"/>
    <mergeCell ref="A101:B101"/>
    <mergeCell ref="A36:A38"/>
    <mergeCell ref="A22:A24"/>
    <mergeCell ref="A29:A30"/>
    <mergeCell ref="A31:A33"/>
    <mergeCell ref="A34:A35"/>
    <mergeCell ref="A70:A72"/>
    <mergeCell ref="A25:A28"/>
    <mergeCell ref="A73:A75"/>
    <mergeCell ref="A76:A77"/>
    <mergeCell ref="A85:A87"/>
    <mergeCell ref="A39:A42"/>
    <mergeCell ref="A44:A46"/>
    <mergeCell ref="A51:A53"/>
  </mergeCells>
  <conditionalFormatting sqref="C3:C101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abSelected="1" workbookViewId="0">
      <pane ySplit="4" topLeftCell="A293" activePane="bottomLeft" state="frozen"/>
      <selection pane="bottomLeft" activeCell="L303" sqref="L303"/>
    </sheetView>
  </sheetViews>
  <sheetFormatPr defaultRowHeight="15" x14ac:dyDescent="0.25"/>
  <cols>
    <col min="2" max="2" width="37.42578125" bestFit="1" customWidth="1"/>
    <col min="3" max="3" width="14.28515625" bestFit="1" customWidth="1"/>
    <col min="8" max="8" width="11.140625" bestFit="1" customWidth="1"/>
    <col min="9" max="9" width="12.5703125" bestFit="1" customWidth="1"/>
    <col min="11" max="11" width="14.5703125" bestFit="1" customWidth="1"/>
    <col min="12" max="12" width="11.5703125" bestFit="1" customWidth="1"/>
  </cols>
  <sheetData>
    <row r="1" spans="1:11" x14ac:dyDescent="0.25">
      <c r="A1" s="39" t="s">
        <v>73</v>
      </c>
      <c r="B1" s="72"/>
    </row>
    <row r="2" spans="1:11" ht="45" x14ac:dyDescent="0.25">
      <c r="A2" s="2" t="s">
        <v>1</v>
      </c>
      <c r="B2" s="73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20" t="s">
        <v>204</v>
      </c>
      <c r="I2" s="20" t="s">
        <v>60</v>
      </c>
      <c r="J2" s="20" t="s">
        <v>210</v>
      </c>
      <c r="K2" s="20" t="s">
        <v>72</v>
      </c>
    </row>
    <row r="3" spans="1:11" x14ac:dyDescent="0.25">
      <c r="A3" s="7">
        <v>1</v>
      </c>
      <c r="B3" s="74" t="s">
        <v>43</v>
      </c>
      <c r="C3" s="75" t="s">
        <v>18</v>
      </c>
      <c r="D3" s="4">
        <v>17</v>
      </c>
      <c r="E3" s="5"/>
      <c r="F3" s="5"/>
      <c r="G3" s="5">
        <f>E3+D3-F3</f>
        <v>17</v>
      </c>
      <c r="H3" s="19">
        <v>0.75</v>
      </c>
      <c r="I3" s="18">
        <f>F3*H3</f>
        <v>0</v>
      </c>
      <c r="J3" s="18">
        <v>0.35</v>
      </c>
      <c r="K3" s="18">
        <f>(H3-J3)*F3</f>
        <v>0</v>
      </c>
    </row>
    <row r="4" spans="1:11" x14ac:dyDescent="0.25">
      <c r="A4" s="7">
        <v>2</v>
      </c>
      <c r="B4" s="74" t="s">
        <v>141</v>
      </c>
      <c r="C4" s="77" t="s">
        <v>18</v>
      </c>
      <c r="D4" s="4">
        <v>23</v>
      </c>
      <c r="E4" s="5"/>
      <c r="F4" s="5"/>
      <c r="G4" s="5">
        <f t="shared" ref="G4:G75" si="0">E4+D4-F4</f>
        <v>23</v>
      </c>
      <c r="H4" s="55">
        <v>0.5</v>
      </c>
      <c r="I4" s="18">
        <f t="shared" ref="I4:I75" si="1">F4*H4</f>
        <v>0</v>
      </c>
      <c r="J4" s="18">
        <v>0.2</v>
      </c>
      <c r="K4" s="18">
        <f t="shared" ref="K4:K75" si="2">(H4-J4)*F4</f>
        <v>0</v>
      </c>
    </row>
    <row r="5" spans="1:11" x14ac:dyDescent="0.25">
      <c r="A5" s="7">
        <v>3</v>
      </c>
      <c r="B5" s="78" t="s">
        <v>357</v>
      </c>
      <c r="C5" s="79" t="s">
        <v>142</v>
      </c>
      <c r="D5" s="4">
        <v>5</v>
      </c>
      <c r="E5" s="5">
        <v>5</v>
      </c>
      <c r="F5" s="5">
        <v>1</v>
      </c>
      <c r="G5" s="5">
        <f t="shared" si="0"/>
        <v>9</v>
      </c>
      <c r="H5" s="91">
        <v>8.6999999999999993</v>
      </c>
      <c r="I5" s="18">
        <f t="shared" si="1"/>
        <v>8.6999999999999993</v>
      </c>
      <c r="J5" s="80">
        <v>5.7</v>
      </c>
      <c r="K5" s="18">
        <f t="shared" si="2"/>
        <v>2.9999999999999991</v>
      </c>
    </row>
    <row r="6" spans="1:11" x14ac:dyDescent="0.25">
      <c r="A6" s="7">
        <v>4</v>
      </c>
      <c r="B6" s="78" t="s">
        <v>448</v>
      </c>
      <c r="C6" s="79" t="s">
        <v>142</v>
      </c>
      <c r="D6" s="4">
        <v>2</v>
      </c>
      <c r="E6" s="5"/>
      <c r="F6" s="5">
        <v>1</v>
      </c>
      <c r="G6" s="5">
        <f t="shared" si="0"/>
        <v>1</v>
      </c>
      <c r="H6" s="91">
        <v>8.6999999999999993</v>
      </c>
      <c r="I6" s="18">
        <f t="shared" si="1"/>
        <v>8.6999999999999993</v>
      </c>
      <c r="J6" s="80">
        <v>5.7</v>
      </c>
      <c r="K6" s="18">
        <f t="shared" si="2"/>
        <v>2.9999999999999991</v>
      </c>
    </row>
    <row r="7" spans="1:11" x14ac:dyDescent="0.25">
      <c r="A7" s="7">
        <v>5</v>
      </c>
      <c r="B7" s="78" t="s">
        <v>358</v>
      </c>
      <c r="C7" s="79" t="s">
        <v>142</v>
      </c>
      <c r="D7" s="4">
        <v>12</v>
      </c>
      <c r="E7" s="5"/>
      <c r="F7" s="5">
        <v>1</v>
      </c>
      <c r="G7" s="5">
        <f t="shared" si="0"/>
        <v>11</v>
      </c>
      <c r="H7" s="91">
        <v>8.6999999999999993</v>
      </c>
      <c r="I7" s="18">
        <f t="shared" si="1"/>
        <v>8.6999999999999993</v>
      </c>
      <c r="J7" s="80">
        <v>5.7</v>
      </c>
      <c r="K7" s="18">
        <f t="shared" si="2"/>
        <v>2.9999999999999991</v>
      </c>
    </row>
    <row r="8" spans="1:11" x14ac:dyDescent="0.25">
      <c r="A8" s="7">
        <v>6</v>
      </c>
      <c r="B8" s="78" t="s">
        <v>359</v>
      </c>
      <c r="C8" s="79" t="s">
        <v>142</v>
      </c>
      <c r="D8" s="4">
        <v>0</v>
      </c>
      <c r="E8" s="5">
        <v>15</v>
      </c>
      <c r="F8" s="5"/>
      <c r="G8" s="5">
        <f t="shared" si="0"/>
        <v>15</v>
      </c>
      <c r="H8" s="91">
        <v>8.6999999999999993</v>
      </c>
      <c r="I8" s="18">
        <f t="shared" si="1"/>
        <v>0</v>
      </c>
      <c r="J8" s="80">
        <v>5.7</v>
      </c>
      <c r="K8" s="18">
        <f t="shared" si="2"/>
        <v>0</v>
      </c>
    </row>
    <row r="9" spans="1:11" x14ac:dyDescent="0.25">
      <c r="A9" s="7">
        <v>7</v>
      </c>
      <c r="B9" s="78" t="s">
        <v>143</v>
      </c>
      <c r="C9" s="79" t="s">
        <v>142</v>
      </c>
      <c r="D9" s="4">
        <v>7</v>
      </c>
      <c r="E9" s="5"/>
      <c r="F9" s="5"/>
      <c r="G9" s="5">
        <f t="shared" si="0"/>
        <v>7</v>
      </c>
      <c r="H9" s="91">
        <v>8.6999999999999993</v>
      </c>
      <c r="I9" s="18">
        <f t="shared" si="1"/>
        <v>0</v>
      </c>
      <c r="J9" s="80">
        <v>6</v>
      </c>
      <c r="K9" s="18">
        <f t="shared" si="2"/>
        <v>0</v>
      </c>
    </row>
    <row r="10" spans="1:11" x14ac:dyDescent="0.25">
      <c r="A10" s="7">
        <v>8</v>
      </c>
      <c r="B10" s="78" t="s">
        <v>451</v>
      </c>
      <c r="C10" s="79" t="s">
        <v>142</v>
      </c>
      <c r="D10" s="4">
        <v>5</v>
      </c>
      <c r="E10" s="5"/>
      <c r="F10" s="5"/>
      <c r="G10" s="5">
        <f t="shared" si="0"/>
        <v>5</v>
      </c>
      <c r="H10" s="91">
        <v>8.6999999999999993</v>
      </c>
      <c r="I10" s="18">
        <f t="shared" si="1"/>
        <v>0</v>
      </c>
      <c r="J10" s="80">
        <v>6</v>
      </c>
      <c r="K10" s="18">
        <f t="shared" si="2"/>
        <v>0</v>
      </c>
    </row>
    <row r="11" spans="1:11" x14ac:dyDescent="0.25">
      <c r="A11" s="7">
        <v>9</v>
      </c>
      <c r="B11" s="78" t="s">
        <v>452</v>
      </c>
      <c r="C11" s="79" t="s">
        <v>142</v>
      </c>
      <c r="D11" s="4">
        <v>5</v>
      </c>
      <c r="E11" s="5"/>
      <c r="F11" s="5"/>
      <c r="G11" s="5">
        <f t="shared" si="0"/>
        <v>5</v>
      </c>
      <c r="H11" s="91">
        <v>8.6999999999999993</v>
      </c>
      <c r="I11" s="18">
        <f t="shared" si="1"/>
        <v>0</v>
      </c>
      <c r="J11" s="80">
        <v>6</v>
      </c>
      <c r="K11" s="18">
        <f t="shared" si="2"/>
        <v>0</v>
      </c>
    </row>
    <row r="12" spans="1:11" x14ac:dyDescent="0.25">
      <c r="A12" s="7">
        <v>10</v>
      </c>
      <c r="B12" s="81" t="s">
        <v>144</v>
      </c>
      <c r="C12" s="77" t="s">
        <v>18</v>
      </c>
      <c r="D12" s="4">
        <v>0</v>
      </c>
      <c r="E12" s="5"/>
      <c r="F12" s="5"/>
      <c r="G12" s="5">
        <f t="shared" si="0"/>
        <v>0</v>
      </c>
      <c r="H12" s="18">
        <v>10</v>
      </c>
      <c r="I12" s="18">
        <f t="shared" si="1"/>
        <v>0</v>
      </c>
      <c r="J12" s="80">
        <v>7.77</v>
      </c>
      <c r="K12" s="18">
        <f t="shared" si="2"/>
        <v>0</v>
      </c>
    </row>
    <row r="13" spans="1:11" x14ac:dyDescent="0.25">
      <c r="A13" s="7">
        <v>11</v>
      </c>
      <c r="B13" s="81" t="s">
        <v>91</v>
      </c>
      <c r="C13" s="74" t="s">
        <v>11</v>
      </c>
      <c r="D13" s="4">
        <v>8</v>
      </c>
      <c r="E13" s="5"/>
      <c r="F13" s="5"/>
      <c r="G13" s="5">
        <f t="shared" si="0"/>
        <v>8</v>
      </c>
      <c r="H13" s="19">
        <v>2</v>
      </c>
      <c r="I13" s="18">
        <f t="shared" si="1"/>
        <v>0</v>
      </c>
      <c r="J13" s="18">
        <v>1</v>
      </c>
      <c r="K13" s="18">
        <f t="shared" si="2"/>
        <v>0</v>
      </c>
    </row>
    <row r="14" spans="1:11" x14ac:dyDescent="0.25">
      <c r="A14" s="7">
        <v>12</v>
      </c>
      <c r="B14" s="74" t="s">
        <v>112</v>
      </c>
      <c r="C14" s="74" t="s">
        <v>18</v>
      </c>
      <c r="D14" s="4">
        <v>1</v>
      </c>
      <c r="E14" s="5"/>
      <c r="F14" s="5"/>
      <c r="G14" s="5">
        <f t="shared" si="0"/>
        <v>1</v>
      </c>
      <c r="H14" s="19">
        <v>30</v>
      </c>
      <c r="I14" s="18">
        <f t="shared" si="1"/>
        <v>0</v>
      </c>
      <c r="J14" s="76">
        <v>22</v>
      </c>
      <c r="K14" s="18">
        <f t="shared" si="2"/>
        <v>0</v>
      </c>
    </row>
    <row r="15" spans="1:11" x14ac:dyDescent="0.25">
      <c r="A15" s="7">
        <v>13</v>
      </c>
      <c r="B15" s="74" t="s">
        <v>132</v>
      </c>
      <c r="C15" s="74" t="s">
        <v>18</v>
      </c>
      <c r="D15" s="4">
        <v>2</v>
      </c>
      <c r="E15" s="5"/>
      <c r="F15" s="5"/>
      <c r="G15" s="5">
        <f t="shared" si="0"/>
        <v>2</v>
      </c>
      <c r="H15" s="19">
        <v>8</v>
      </c>
      <c r="I15" s="18">
        <f t="shared" si="1"/>
        <v>0</v>
      </c>
      <c r="J15" s="76">
        <v>6</v>
      </c>
      <c r="K15" s="18">
        <f t="shared" si="2"/>
        <v>0</v>
      </c>
    </row>
    <row r="16" spans="1:11" x14ac:dyDescent="0.25">
      <c r="A16" s="7">
        <v>14</v>
      </c>
      <c r="B16" s="81" t="s">
        <v>101</v>
      </c>
      <c r="C16" s="74" t="s">
        <v>102</v>
      </c>
      <c r="D16" s="4">
        <v>1</v>
      </c>
      <c r="E16" s="5"/>
      <c r="F16" s="5"/>
      <c r="G16" s="5">
        <f t="shared" si="0"/>
        <v>1</v>
      </c>
      <c r="H16" s="18">
        <v>10</v>
      </c>
      <c r="I16" s="18">
        <f t="shared" si="1"/>
        <v>0</v>
      </c>
      <c r="J16" s="82">
        <v>8</v>
      </c>
      <c r="K16" s="18">
        <f t="shared" si="2"/>
        <v>0</v>
      </c>
    </row>
    <row r="17" spans="1:11" x14ac:dyDescent="0.25">
      <c r="A17" s="7">
        <v>15</v>
      </c>
      <c r="B17" s="81" t="s">
        <v>101</v>
      </c>
      <c r="C17" s="74" t="s">
        <v>103</v>
      </c>
      <c r="D17" s="4">
        <v>1</v>
      </c>
      <c r="E17" s="5"/>
      <c r="F17" s="5"/>
      <c r="G17" s="5">
        <f t="shared" si="0"/>
        <v>1</v>
      </c>
      <c r="H17" s="18">
        <v>29.5</v>
      </c>
      <c r="I17" s="18">
        <f t="shared" si="1"/>
        <v>0</v>
      </c>
      <c r="J17" s="82">
        <v>27</v>
      </c>
      <c r="K17" s="18">
        <f t="shared" si="2"/>
        <v>0</v>
      </c>
    </row>
    <row r="18" spans="1:11" x14ac:dyDescent="0.25">
      <c r="A18" s="7">
        <v>16</v>
      </c>
      <c r="B18" s="81" t="s">
        <v>92</v>
      </c>
      <c r="C18" s="74" t="s">
        <v>11</v>
      </c>
      <c r="D18" s="4">
        <v>0</v>
      </c>
      <c r="E18" s="5"/>
      <c r="F18" s="5"/>
      <c r="G18" s="5">
        <f t="shared" si="0"/>
        <v>0</v>
      </c>
      <c r="H18" s="18">
        <v>3.5</v>
      </c>
      <c r="I18" s="18">
        <f t="shared" si="1"/>
        <v>0</v>
      </c>
      <c r="J18" s="82">
        <v>2.5</v>
      </c>
      <c r="K18" s="18">
        <f t="shared" si="2"/>
        <v>0</v>
      </c>
    </row>
    <row r="19" spans="1:11" x14ac:dyDescent="0.25">
      <c r="A19" s="7">
        <v>17</v>
      </c>
      <c r="B19" s="81" t="s">
        <v>145</v>
      </c>
      <c r="C19" s="78" t="s">
        <v>11</v>
      </c>
      <c r="D19" s="4">
        <v>13</v>
      </c>
      <c r="E19" s="5"/>
      <c r="F19" s="5"/>
      <c r="G19" s="5">
        <f t="shared" si="0"/>
        <v>13</v>
      </c>
      <c r="H19" s="18">
        <v>2</v>
      </c>
      <c r="I19" s="18">
        <f t="shared" si="1"/>
        <v>0</v>
      </c>
      <c r="J19" s="18">
        <v>0.75</v>
      </c>
      <c r="K19" s="18">
        <f t="shared" si="2"/>
        <v>0</v>
      </c>
    </row>
    <row r="20" spans="1:11" x14ac:dyDescent="0.25">
      <c r="A20" s="7">
        <v>18</v>
      </c>
      <c r="B20" s="74" t="s">
        <v>131</v>
      </c>
      <c r="C20" s="74" t="s">
        <v>18</v>
      </c>
      <c r="D20" s="4">
        <v>2</v>
      </c>
      <c r="E20" s="5"/>
      <c r="F20" s="5"/>
      <c r="G20" s="5">
        <f t="shared" si="0"/>
        <v>2</v>
      </c>
      <c r="H20" s="19">
        <v>4</v>
      </c>
      <c r="I20" s="18">
        <f t="shared" si="1"/>
        <v>0</v>
      </c>
      <c r="J20" s="82">
        <v>2.78</v>
      </c>
      <c r="K20" s="18">
        <f t="shared" si="2"/>
        <v>0</v>
      </c>
    </row>
    <row r="21" spans="1:11" x14ac:dyDescent="0.25">
      <c r="A21" s="7">
        <v>19</v>
      </c>
      <c r="B21" s="81" t="s">
        <v>83</v>
      </c>
      <c r="C21" s="74" t="s">
        <v>103</v>
      </c>
      <c r="D21" s="4">
        <v>0</v>
      </c>
      <c r="E21" s="5"/>
      <c r="F21" s="5"/>
      <c r="G21" s="5">
        <f t="shared" si="0"/>
        <v>0</v>
      </c>
      <c r="H21" s="18">
        <v>23.3</v>
      </c>
      <c r="I21" s="18">
        <f t="shared" si="1"/>
        <v>0</v>
      </c>
      <c r="J21" s="18">
        <v>20</v>
      </c>
      <c r="K21" s="18">
        <f t="shared" si="2"/>
        <v>0</v>
      </c>
    </row>
    <row r="22" spans="1:11" x14ac:dyDescent="0.25">
      <c r="A22" s="7">
        <v>20</v>
      </c>
      <c r="B22" s="74" t="s">
        <v>206</v>
      </c>
      <c r="C22" s="74" t="s">
        <v>18</v>
      </c>
      <c r="D22" s="4">
        <v>1</v>
      </c>
      <c r="E22" s="5"/>
      <c r="F22" s="5"/>
      <c r="G22" s="5">
        <f t="shared" si="0"/>
        <v>1</v>
      </c>
      <c r="H22" s="19">
        <v>45</v>
      </c>
      <c r="I22" s="18">
        <f t="shared" si="1"/>
        <v>0</v>
      </c>
      <c r="J22" s="18">
        <v>33.5</v>
      </c>
      <c r="K22" s="18">
        <f t="shared" si="2"/>
        <v>0</v>
      </c>
    </row>
    <row r="23" spans="1:11" x14ac:dyDescent="0.25">
      <c r="A23" s="7">
        <v>21</v>
      </c>
      <c r="B23" s="96" t="s">
        <v>211</v>
      </c>
      <c r="C23" s="96" t="s">
        <v>18</v>
      </c>
      <c r="D23" s="4">
        <v>2</v>
      </c>
      <c r="E23" s="5"/>
      <c r="F23" s="5"/>
      <c r="G23" s="5">
        <f t="shared" si="0"/>
        <v>2</v>
      </c>
      <c r="H23" s="19">
        <v>45</v>
      </c>
      <c r="I23" s="18">
        <f t="shared" si="1"/>
        <v>0</v>
      </c>
      <c r="J23" s="18">
        <v>24</v>
      </c>
      <c r="K23" s="18">
        <f t="shared" si="2"/>
        <v>0</v>
      </c>
    </row>
    <row r="24" spans="1:11" x14ac:dyDescent="0.25">
      <c r="A24" s="7">
        <v>22</v>
      </c>
      <c r="B24" s="74" t="s">
        <v>146</v>
      </c>
      <c r="C24" s="74" t="s">
        <v>18</v>
      </c>
      <c r="D24" s="4">
        <v>2</v>
      </c>
      <c r="E24" s="5"/>
      <c r="F24" s="5"/>
      <c r="G24" s="5">
        <f t="shared" si="0"/>
        <v>2</v>
      </c>
      <c r="H24" s="19">
        <v>20</v>
      </c>
      <c r="I24" s="18">
        <f t="shared" si="1"/>
        <v>0</v>
      </c>
      <c r="J24" s="76">
        <v>13</v>
      </c>
      <c r="K24" s="18">
        <f t="shared" si="2"/>
        <v>0</v>
      </c>
    </row>
    <row r="25" spans="1:11" x14ac:dyDescent="0.25">
      <c r="A25" s="7">
        <v>23</v>
      </c>
      <c r="B25" s="74" t="s">
        <v>147</v>
      </c>
      <c r="C25" s="74" t="s">
        <v>18</v>
      </c>
      <c r="D25" s="4">
        <v>1</v>
      </c>
      <c r="E25" s="5"/>
      <c r="F25" s="5"/>
      <c r="G25" s="5">
        <f t="shared" si="0"/>
        <v>1</v>
      </c>
      <c r="H25" s="19">
        <v>30</v>
      </c>
      <c r="I25" s="18">
        <f t="shared" si="1"/>
        <v>0</v>
      </c>
      <c r="J25" s="76">
        <v>25</v>
      </c>
      <c r="K25" s="18">
        <f t="shared" si="2"/>
        <v>0</v>
      </c>
    </row>
    <row r="26" spans="1:11" x14ac:dyDescent="0.25">
      <c r="A26" s="7">
        <v>24</v>
      </c>
      <c r="B26" s="74" t="s">
        <v>140</v>
      </c>
      <c r="C26" s="74" t="s">
        <v>18</v>
      </c>
      <c r="D26" s="4">
        <v>2</v>
      </c>
      <c r="E26" s="5"/>
      <c r="F26" s="5"/>
      <c r="G26" s="5">
        <f t="shared" si="0"/>
        <v>2</v>
      </c>
      <c r="H26" s="19">
        <v>1.33</v>
      </c>
      <c r="I26" s="18">
        <f t="shared" si="1"/>
        <v>0</v>
      </c>
      <c r="J26" s="76">
        <v>0.5</v>
      </c>
      <c r="K26" s="18">
        <f t="shared" si="2"/>
        <v>0</v>
      </c>
    </row>
    <row r="27" spans="1:11" x14ac:dyDescent="0.25">
      <c r="A27" s="7">
        <v>25</v>
      </c>
      <c r="B27" s="78" t="s">
        <v>148</v>
      </c>
      <c r="C27" s="79" t="s">
        <v>18</v>
      </c>
      <c r="D27" s="4">
        <v>5</v>
      </c>
      <c r="E27" s="5"/>
      <c r="F27" s="5"/>
      <c r="G27" s="5">
        <f t="shared" si="0"/>
        <v>5</v>
      </c>
      <c r="H27" s="91">
        <v>1.75</v>
      </c>
      <c r="I27" s="18">
        <f t="shared" si="1"/>
        <v>0</v>
      </c>
      <c r="J27" s="80">
        <v>0.68</v>
      </c>
      <c r="K27" s="18">
        <f t="shared" si="2"/>
        <v>0</v>
      </c>
    </row>
    <row r="28" spans="1:11" x14ac:dyDescent="0.25">
      <c r="A28" s="7">
        <v>26</v>
      </c>
      <c r="B28" s="78" t="s">
        <v>149</v>
      </c>
      <c r="C28" s="79" t="s">
        <v>18</v>
      </c>
      <c r="D28" s="4">
        <v>6</v>
      </c>
      <c r="E28" s="5"/>
      <c r="F28" s="5"/>
      <c r="G28" s="5">
        <f t="shared" si="0"/>
        <v>6</v>
      </c>
      <c r="H28" s="91">
        <v>0.5</v>
      </c>
      <c r="I28" s="18">
        <f t="shared" si="1"/>
        <v>0</v>
      </c>
      <c r="J28" s="80">
        <v>0.17</v>
      </c>
      <c r="K28" s="18">
        <f t="shared" si="2"/>
        <v>0</v>
      </c>
    </row>
    <row r="29" spans="1:11" x14ac:dyDescent="0.25">
      <c r="A29" s="7">
        <v>27</v>
      </c>
      <c r="B29" s="78" t="s">
        <v>150</v>
      </c>
      <c r="C29" s="79" t="s">
        <v>18</v>
      </c>
      <c r="D29" s="4">
        <v>6</v>
      </c>
      <c r="E29" s="5"/>
      <c r="F29" s="5"/>
      <c r="G29" s="5">
        <f t="shared" si="0"/>
        <v>6</v>
      </c>
      <c r="H29" s="91">
        <v>1</v>
      </c>
      <c r="I29" s="18">
        <f t="shared" si="1"/>
        <v>0</v>
      </c>
      <c r="J29" s="80">
        <v>0.34</v>
      </c>
      <c r="K29" s="18">
        <f t="shared" si="2"/>
        <v>0</v>
      </c>
    </row>
    <row r="30" spans="1:11" x14ac:dyDescent="0.25">
      <c r="A30" s="7">
        <v>28</v>
      </c>
      <c r="B30" s="78" t="s">
        <v>151</v>
      </c>
      <c r="C30" s="79" t="s">
        <v>18</v>
      </c>
      <c r="D30" s="4">
        <v>11</v>
      </c>
      <c r="E30" s="5"/>
      <c r="F30" s="5"/>
      <c r="G30" s="5">
        <f t="shared" si="0"/>
        <v>11</v>
      </c>
      <c r="H30" s="91">
        <v>1.5</v>
      </c>
      <c r="I30" s="18">
        <f t="shared" si="1"/>
        <v>0</v>
      </c>
      <c r="J30" s="80">
        <v>0.51</v>
      </c>
      <c r="K30" s="18">
        <f t="shared" si="2"/>
        <v>0</v>
      </c>
    </row>
    <row r="31" spans="1:11" x14ac:dyDescent="0.25">
      <c r="A31" s="7">
        <v>29</v>
      </c>
      <c r="B31" s="74" t="s">
        <v>32</v>
      </c>
      <c r="C31" s="74" t="s">
        <v>19</v>
      </c>
      <c r="D31" s="4">
        <v>0</v>
      </c>
      <c r="E31" s="5"/>
      <c r="F31" s="5"/>
      <c r="G31" s="5">
        <f t="shared" si="0"/>
        <v>0</v>
      </c>
      <c r="H31" s="18">
        <v>4</v>
      </c>
      <c r="I31" s="18">
        <f t="shared" si="1"/>
        <v>0</v>
      </c>
      <c r="J31" s="32">
        <v>2.5</v>
      </c>
      <c r="K31" s="18">
        <f t="shared" si="2"/>
        <v>0</v>
      </c>
    </row>
    <row r="32" spans="1:11" x14ac:dyDescent="0.25">
      <c r="A32" s="7">
        <v>30</v>
      </c>
      <c r="B32" s="74" t="s">
        <v>31</v>
      </c>
      <c r="C32" s="74" t="s">
        <v>19</v>
      </c>
      <c r="D32" s="4">
        <v>0</v>
      </c>
      <c r="E32" s="5"/>
      <c r="F32" s="5"/>
      <c r="G32" s="5">
        <f t="shared" si="0"/>
        <v>0</v>
      </c>
      <c r="H32" s="18">
        <v>3.5</v>
      </c>
      <c r="I32" s="18">
        <f t="shared" si="1"/>
        <v>0</v>
      </c>
      <c r="J32" s="32">
        <v>2.25</v>
      </c>
      <c r="K32" s="18">
        <f t="shared" si="2"/>
        <v>0</v>
      </c>
    </row>
    <row r="33" spans="1:11" x14ac:dyDescent="0.25">
      <c r="A33" s="7">
        <v>31</v>
      </c>
      <c r="B33" s="79" t="s">
        <v>85</v>
      </c>
      <c r="C33" s="79" t="s">
        <v>18</v>
      </c>
      <c r="D33" s="4">
        <v>0</v>
      </c>
      <c r="E33" s="5"/>
      <c r="F33" s="5"/>
      <c r="G33" s="5">
        <f t="shared" si="0"/>
        <v>0</v>
      </c>
      <c r="H33" s="18">
        <v>4</v>
      </c>
      <c r="I33" s="18">
        <f t="shared" si="1"/>
        <v>0</v>
      </c>
      <c r="J33" s="76">
        <v>3</v>
      </c>
      <c r="K33" s="18">
        <f t="shared" si="2"/>
        <v>0</v>
      </c>
    </row>
    <row r="34" spans="1:11" x14ac:dyDescent="0.25">
      <c r="A34" s="7">
        <v>32</v>
      </c>
      <c r="B34" s="74" t="s">
        <v>48</v>
      </c>
      <c r="C34" s="74" t="s">
        <v>49</v>
      </c>
      <c r="D34" s="4">
        <v>0</v>
      </c>
      <c r="E34" s="5"/>
      <c r="F34" s="5"/>
      <c r="G34" s="5">
        <f t="shared" si="0"/>
        <v>0</v>
      </c>
      <c r="H34" s="19">
        <v>1</v>
      </c>
      <c r="I34" s="18">
        <f t="shared" si="1"/>
        <v>0</v>
      </c>
      <c r="J34" s="76">
        <v>0.5</v>
      </c>
      <c r="K34" s="18">
        <f t="shared" si="2"/>
        <v>0</v>
      </c>
    </row>
    <row r="35" spans="1:11" x14ac:dyDescent="0.25">
      <c r="A35" s="7">
        <v>33</v>
      </c>
      <c r="B35" s="83" t="s">
        <v>152</v>
      </c>
      <c r="C35" s="7" t="s">
        <v>15</v>
      </c>
      <c r="D35" s="4">
        <v>4</v>
      </c>
      <c r="E35" s="5"/>
      <c r="F35" s="5"/>
      <c r="G35" s="5">
        <f t="shared" si="0"/>
        <v>4</v>
      </c>
      <c r="H35" s="18">
        <v>1</v>
      </c>
      <c r="I35" s="18">
        <f t="shared" si="1"/>
        <v>0</v>
      </c>
      <c r="J35" s="31">
        <v>0.35</v>
      </c>
      <c r="K35" s="18">
        <f t="shared" si="2"/>
        <v>0</v>
      </c>
    </row>
    <row r="36" spans="1:11" x14ac:dyDescent="0.25">
      <c r="A36" s="7">
        <v>34</v>
      </c>
      <c r="B36" s="84" t="s">
        <v>137</v>
      </c>
      <c r="C36" s="74" t="s">
        <v>119</v>
      </c>
      <c r="D36" s="4">
        <v>1</v>
      </c>
      <c r="E36" s="5"/>
      <c r="F36" s="5"/>
      <c r="G36" s="5">
        <f t="shared" si="0"/>
        <v>1</v>
      </c>
      <c r="H36" s="19">
        <v>1.33</v>
      </c>
      <c r="I36" s="18">
        <f t="shared" si="1"/>
        <v>0</v>
      </c>
      <c r="J36" s="85">
        <v>0.5</v>
      </c>
      <c r="K36" s="18">
        <f t="shared" si="2"/>
        <v>0</v>
      </c>
    </row>
    <row r="37" spans="1:11" x14ac:dyDescent="0.25">
      <c r="A37" s="7">
        <v>35</v>
      </c>
      <c r="B37" s="86" t="s">
        <v>138</v>
      </c>
      <c r="C37" s="74" t="s">
        <v>120</v>
      </c>
      <c r="D37" s="4">
        <v>2</v>
      </c>
      <c r="E37" s="5"/>
      <c r="F37" s="5">
        <v>1</v>
      </c>
      <c r="G37" s="5">
        <f t="shared" si="0"/>
        <v>1</v>
      </c>
      <c r="H37" s="19">
        <v>1</v>
      </c>
      <c r="I37" s="18">
        <f t="shared" si="1"/>
        <v>1</v>
      </c>
      <c r="J37" s="18">
        <v>0.35</v>
      </c>
      <c r="K37" s="18">
        <f t="shared" si="2"/>
        <v>0.65</v>
      </c>
    </row>
    <row r="38" spans="1:11" x14ac:dyDescent="0.25">
      <c r="A38" s="7">
        <v>36</v>
      </c>
      <c r="B38" s="87" t="s">
        <v>86</v>
      </c>
      <c r="C38" s="79" t="s">
        <v>18</v>
      </c>
      <c r="D38" s="4">
        <v>0</v>
      </c>
      <c r="E38" s="5"/>
      <c r="F38" s="5"/>
      <c r="G38" s="5">
        <f t="shared" si="0"/>
        <v>0</v>
      </c>
      <c r="H38" s="18">
        <v>0.75</v>
      </c>
      <c r="I38" s="18">
        <f t="shared" si="1"/>
        <v>0</v>
      </c>
      <c r="J38" s="18">
        <v>0.5</v>
      </c>
      <c r="K38" s="18">
        <f t="shared" si="2"/>
        <v>0</v>
      </c>
    </row>
    <row r="39" spans="1:11" x14ac:dyDescent="0.25">
      <c r="A39" s="7">
        <v>37</v>
      </c>
      <c r="B39" s="88" t="s">
        <v>95</v>
      </c>
      <c r="C39" s="75" t="s">
        <v>96</v>
      </c>
      <c r="D39" s="4">
        <v>2</v>
      </c>
      <c r="E39" s="5"/>
      <c r="F39" s="5"/>
      <c r="G39" s="5">
        <f t="shared" si="0"/>
        <v>2</v>
      </c>
      <c r="H39" s="43">
        <v>6</v>
      </c>
      <c r="I39" s="18">
        <f t="shared" si="1"/>
        <v>0</v>
      </c>
      <c r="J39" s="19">
        <v>3.93</v>
      </c>
      <c r="K39" s="18">
        <f t="shared" si="2"/>
        <v>0</v>
      </c>
    </row>
    <row r="40" spans="1:11" x14ac:dyDescent="0.25">
      <c r="A40" s="7">
        <v>38</v>
      </c>
      <c r="B40" s="88" t="s">
        <v>153</v>
      </c>
      <c r="C40" s="6" t="s">
        <v>88</v>
      </c>
      <c r="D40" s="4">
        <v>15</v>
      </c>
      <c r="E40" s="5"/>
      <c r="F40" s="5"/>
      <c r="G40" s="5">
        <f t="shared" si="0"/>
        <v>15</v>
      </c>
      <c r="H40" s="19">
        <v>0.5</v>
      </c>
      <c r="I40" s="18">
        <v>0</v>
      </c>
      <c r="J40" s="19">
        <v>0.36</v>
      </c>
      <c r="K40" s="18">
        <f t="shared" si="2"/>
        <v>0</v>
      </c>
    </row>
    <row r="41" spans="1:11" x14ac:dyDescent="0.25">
      <c r="A41" s="7">
        <v>39</v>
      </c>
      <c r="B41" s="97" t="s">
        <v>212</v>
      </c>
      <c r="C41" s="138" t="s">
        <v>18</v>
      </c>
      <c r="D41" s="4">
        <v>7</v>
      </c>
      <c r="E41" s="5"/>
      <c r="F41" s="5"/>
      <c r="G41" s="5">
        <f t="shared" si="0"/>
        <v>7</v>
      </c>
      <c r="H41" s="18">
        <v>3.36</v>
      </c>
      <c r="I41" s="18">
        <f t="shared" si="1"/>
        <v>0</v>
      </c>
      <c r="J41" s="18">
        <v>1.81</v>
      </c>
      <c r="K41" s="18">
        <f t="shared" si="2"/>
        <v>0</v>
      </c>
    </row>
    <row r="42" spans="1:11" x14ac:dyDescent="0.25">
      <c r="A42" s="7">
        <v>40</v>
      </c>
      <c r="B42" s="6" t="s">
        <v>199</v>
      </c>
      <c r="C42" s="6" t="s">
        <v>18</v>
      </c>
      <c r="D42" s="4">
        <v>1</v>
      </c>
      <c r="E42" s="5"/>
      <c r="F42" s="5"/>
      <c r="G42" s="5">
        <f t="shared" si="0"/>
        <v>1</v>
      </c>
      <c r="H42" s="19">
        <v>12</v>
      </c>
      <c r="I42" s="18">
        <f t="shared" si="1"/>
        <v>0</v>
      </c>
      <c r="J42" s="18">
        <v>10</v>
      </c>
      <c r="K42" s="18">
        <f t="shared" si="2"/>
        <v>0</v>
      </c>
    </row>
    <row r="43" spans="1:11" x14ac:dyDescent="0.25">
      <c r="A43" s="7">
        <v>41</v>
      </c>
      <c r="B43" s="6" t="s">
        <v>200</v>
      </c>
      <c r="C43" s="6" t="s">
        <v>18</v>
      </c>
      <c r="D43" s="4">
        <v>2</v>
      </c>
      <c r="E43" s="5"/>
      <c r="F43" s="5"/>
      <c r="G43" s="5">
        <f t="shared" si="0"/>
        <v>2</v>
      </c>
      <c r="H43" s="19">
        <v>15</v>
      </c>
      <c r="I43" s="18">
        <f t="shared" si="1"/>
        <v>0</v>
      </c>
      <c r="J43" s="18">
        <v>13.32</v>
      </c>
      <c r="K43" s="18">
        <f t="shared" si="2"/>
        <v>0</v>
      </c>
    </row>
    <row r="44" spans="1:11" x14ac:dyDescent="0.25">
      <c r="A44" s="7">
        <v>42</v>
      </c>
      <c r="B44" s="88" t="s">
        <v>105</v>
      </c>
      <c r="C44" s="6" t="s">
        <v>102</v>
      </c>
      <c r="D44" s="4">
        <v>1</v>
      </c>
      <c r="E44" s="5"/>
      <c r="F44" s="5"/>
      <c r="G44" s="5">
        <f t="shared" si="0"/>
        <v>1</v>
      </c>
      <c r="H44" s="18">
        <v>15</v>
      </c>
      <c r="I44" s="18">
        <f t="shared" si="1"/>
        <v>0</v>
      </c>
      <c r="J44" s="18">
        <v>11</v>
      </c>
      <c r="K44" s="18">
        <f t="shared" si="2"/>
        <v>0</v>
      </c>
    </row>
    <row r="45" spans="1:11" x14ac:dyDescent="0.25">
      <c r="A45" s="7">
        <v>43</v>
      </c>
      <c r="B45" s="6" t="s">
        <v>65</v>
      </c>
      <c r="C45" s="6" t="s">
        <v>154</v>
      </c>
      <c r="D45" s="4">
        <v>1</v>
      </c>
      <c r="E45" s="5"/>
      <c r="F45" s="5"/>
      <c r="G45" s="5">
        <f t="shared" si="0"/>
        <v>1</v>
      </c>
      <c r="H45" s="19">
        <v>10</v>
      </c>
      <c r="I45" s="18">
        <f t="shared" si="1"/>
        <v>0</v>
      </c>
      <c r="J45" s="18">
        <v>8</v>
      </c>
      <c r="K45" s="18">
        <f t="shared" si="2"/>
        <v>0</v>
      </c>
    </row>
    <row r="46" spans="1:11" x14ac:dyDescent="0.25">
      <c r="A46" s="7">
        <v>44</v>
      </c>
      <c r="B46" s="4" t="s">
        <v>155</v>
      </c>
      <c r="C46" s="4" t="s">
        <v>11</v>
      </c>
      <c r="D46" s="4">
        <v>18</v>
      </c>
      <c r="E46" s="5"/>
      <c r="F46" s="5"/>
      <c r="G46" s="5">
        <f t="shared" si="0"/>
        <v>18</v>
      </c>
      <c r="H46" s="18">
        <v>4.33</v>
      </c>
      <c r="I46" s="18">
        <f t="shared" si="1"/>
        <v>0</v>
      </c>
      <c r="J46" s="49">
        <f>1.11*2.1</f>
        <v>2.3310000000000004</v>
      </c>
      <c r="K46" s="18">
        <f t="shared" si="2"/>
        <v>0</v>
      </c>
    </row>
    <row r="47" spans="1:11" x14ac:dyDescent="0.25">
      <c r="A47" s="7">
        <v>45</v>
      </c>
      <c r="B47" s="4" t="s">
        <v>156</v>
      </c>
      <c r="C47" s="4" t="s">
        <v>11</v>
      </c>
      <c r="D47" s="4">
        <v>16</v>
      </c>
      <c r="E47" s="5"/>
      <c r="F47" s="5"/>
      <c r="G47" s="5">
        <f t="shared" si="0"/>
        <v>16</v>
      </c>
      <c r="H47" s="18">
        <v>4.33</v>
      </c>
      <c r="I47" s="18">
        <f t="shared" si="1"/>
        <v>0</v>
      </c>
      <c r="J47" s="49">
        <f>1.11*2.1</f>
        <v>2.3310000000000004</v>
      </c>
      <c r="K47" s="18">
        <f t="shared" si="2"/>
        <v>0</v>
      </c>
    </row>
    <row r="48" spans="1:11" x14ac:dyDescent="0.25">
      <c r="A48" s="7">
        <v>46</v>
      </c>
      <c r="B48" s="4" t="s">
        <v>157</v>
      </c>
      <c r="C48" s="4" t="s">
        <v>11</v>
      </c>
      <c r="D48" s="4">
        <v>15</v>
      </c>
      <c r="E48" s="5"/>
      <c r="F48" s="5"/>
      <c r="G48" s="5">
        <f t="shared" si="0"/>
        <v>15</v>
      </c>
      <c r="H48" s="18">
        <v>4.33</v>
      </c>
      <c r="I48" s="18">
        <f t="shared" si="1"/>
        <v>0</v>
      </c>
      <c r="J48" s="49">
        <f>1.11*2.1</f>
        <v>2.3310000000000004</v>
      </c>
      <c r="K48" s="18">
        <f t="shared" si="2"/>
        <v>0</v>
      </c>
    </row>
    <row r="49" spans="1:11" x14ac:dyDescent="0.25">
      <c r="A49" s="7">
        <v>47</v>
      </c>
      <c r="B49" s="4" t="s">
        <v>158</v>
      </c>
      <c r="C49" s="4" t="s">
        <v>11</v>
      </c>
      <c r="D49" s="4">
        <v>20</v>
      </c>
      <c r="E49" s="5"/>
      <c r="F49" s="5"/>
      <c r="G49" s="5">
        <f t="shared" si="0"/>
        <v>20</v>
      </c>
      <c r="H49" s="18">
        <v>4.33</v>
      </c>
      <c r="I49" s="18">
        <f t="shared" si="1"/>
        <v>0</v>
      </c>
      <c r="J49" s="49">
        <f>1.11*2.1</f>
        <v>2.3310000000000004</v>
      </c>
      <c r="K49" s="18">
        <f t="shared" si="2"/>
        <v>0</v>
      </c>
    </row>
    <row r="50" spans="1:11" x14ac:dyDescent="0.25">
      <c r="A50" s="7">
        <v>48</v>
      </c>
      <c r="B50" s="4" t="s">
        <v>159</v>
      </c>
      <c r="C50" s="4" t="s">
        <v>11</v>
      </c>
      <c r="D50" s="4">
        <v>10</v>
      </c>
      <c r="E50" s="5"/>
      <c r="F50" s="5"/>
      <c r="G50" s="5">
        <f t="shared" si="0"/>
        <v>10</v>
      </c>
      <c r="H50" s="18">
        <v>5</v>
      </c>
      <c r="I50" s="18">
        <f t="shared" si="1"/>
        <v>0</v>
      </c>
      <c r="J50" s="49">
        <f>1.11*3.1</f>
        <v>3.4410000000000003</v>
      </c>
      <c r="K50" s="18">
        <f t="shared" si="2"/>
        <v>0</v>
      </c>
    </row>
    <row r="51" spans="1:11" x14ac:dyDescent="0.25">
      <c r="A51" s="7">
        <v>49</v>
      </c>
      <c r="B51" s="4" t="s">
        <v>160</v>
      </c>
      <c r="C51" s="4" t="s">
        <v>11</v>
      </c>
      <c r="D51" s="4">
        <v>8</v>
      </c>
      <c r="E51" s="5"/>
      <c r="F51" s="5"/>
      <c r="G51" s="5">
        <f t="shared" si="0"/>
        <v>8</v>
      </c>
      <c r="H51" s="18">
        <v>5</v>
      </c>
      <c r="I51" s="18">
        <f t="shared" si="1"/>
        <v>0</v>
      </c>
      <c r="J51" s="49">
        <f>1.11*3.1</f>
        <v>3.4410000000000003</v>
      </c>
      <c r="K51" s="18">
        <f t="shared" si="2"/>
        <v>0</v>
      </c>
    </row>
    <row r="52" spans="1:11" x14ac:dyDescent="0.25">
      <c r="A52" s="7">
        <v>50</v>
      </c>
      <c r="B52" s="4" t="s">
        <v>161</v>
      </c>
      <c r="C52" s="4" t="s">
        <v>11</v>
      </c>
      <c r="D52" s="4">
        <v>7</v>
      </c>
      <c r="E52" s="5"/>
      <c r="F52" s="5"/>
      <c r="G52" s="5">
        <f t="shared" si="0"/>
        <v>7</v>
      </c>
      <c r="H52" s="18">
        <v>5</v>
      </c>
      <c r="I52" s="18">
        <f t="shared" si="1"/>
        <v>0</v>
      </c>
      <c r="J52" s="49">
        <f>1.11*3.1</f>
        <v>3.4410000000000003</v>
      </c>
      <c r="K52" s="18">
        <f t="shared" si="2"/>
        <v>0</v>
      </c>
    </row>
    <row r="53" spans="1:11" x14ac:dyDescent="0.25">
      <c r="A53" s="7">
        <v>51</v>
      </c>
      <c r="B53" s="4" t="s">
        <v>162</v>
      </c>
      <c r="C53" s="4" t="s">
        <v>11</v>
      </c>
      <c r="D53" s="4">
        <v>10</v>
      </c>
      <c r="E53" s="5"/>
      <c r="F53" s="5"/>
      <c r="G53" s="5">
        <f t="shared" si="0"/>
        <v>10</v>
      </c>
      <c r="H53" s="18">
        <v>5</v>
      </c>
      <c r="I53" s="18">
        <f t="shared" si="1"/>
        <v>0</v>
      </c>
      <c r="J53" s="49">
        <f>1.11*3.1</f>
        <v>3.4410000000000003</v>
      </c>
      <c r="K53" s="18">
        <f t="shared" si="2"/>
        <v>0</v>
      </c>
    </row>
    <row r="54" spans="1:11" x14ac:dyDescent="0.25">
      <c r="A54" s="7">
        <v>52</v>
      </c>
      <c r="B54" s="4" t="s">
        <v>22</v>
      </c>
      <c r="C54" s="4" t="s">
        <v>11</v>
      </c>
      <c r="D54" s="4">
        <v>2</v>
      </c>
      <c r="E54" s="5"/>
      <c r="F54" s="5"/>
      <c r="G54" s="5">
        <f t="shared" si="0"/>
        <v>2</v>
      </c>
      <c r="H54" s="18">
        <v>3</v>
      </c>
      <c r="I54" s="18">
        <f t="shared" si="1"/>
        <v>0</v>
      </c>
      <c r="J54" s="89">
        <v>1.65</v>
      </c>
      <c r="K54" s="18">
        <f t="shared" si="2"/>
        <v>0</v>
      </c>
    </row>
    <row r="55" spans="1:11" x14ac:dyDescent="0.25">
      <c r="A55" s="7">
        <v>53</v>
      </c>
      <c r="B55" s="4" t="s">
        <v>23</v>
      </c>
      <c r="C55" s="4" t="s">
        <v>11</v>
      </c>
      <c r="D55" s="4">
        <v>2</v>
      </c>
      <c r="E55" s="5"/>
      <c r="F55" s="5"/>
      <c r="G55" s="5">
        <f t="shared" si="0"/>
        <v>2</v>
      </c>
      <c r="H55" s="18">
        <v>3</v>
      </c>
      <c r="I55" s="18">
        <f t="shared" si="1"/>
        <v>0</v>
      </c>
      <c r="J55" s="89">
        <v>1.65</v>
      </c>
      <c r="K55" s="18">
        <f t="shared" si="2"/>
        <v>0</v>
      </c>
    </row>
    <row r="56" spans="1:11" x14ac:dyDescent="0.25">
      <c r="A56" s="7">
        <v>54</v>
      </c>
      <c r="B56" s="4" t="s">
        <v>24</v>
      </c>
      <c r="C56" s="4" t="s">
        <v>11</v>
      </c>
      <c r="D56" s="4">
        <v>1</v>
      </c>
      <c r="E56" s="5"/>
      <c r="F56" s="5"/>
      <c r="G56" s="5">
        <f t="shared" si="0"/>
        <v>1</v>
      </c>
      <c r="H56" s="18">
        <v>3</v>
      </c>
      <c r="I56" s="18">
        <f t="shared" si="1"/>
        <v>0</v>
      </c>
      <c r="J56" s="89">
        <v>1.65</v>
      </c>
      <c r="K56" s="18">
        <f t="shared" si="2"/>
        <v>0</v>
      </c>
    </row>
    <row r="57" spans="1:11" x14ac:dyDescent="0.25">
      <c r="A57" s="7">
        <v>55</v>
      </c>
      <c r="B57" s="4" t="s">
        <v>25</v>
      </c>
      <c r="C57" s="4" t="s">
        <v>11</v>
      </c>
      <c r="D57" s="4">
        <v>1</v>
      </c>
      <c r="E57" s="5"/>
      <c r="F57" s="5"/>
      <c r="G57" s="5">
        <f t="shared" si="0"/>
        <v>1</v>
      </c>
      <c r="H57" s="18">
        <v>3</v>
      </c>
      <c r="I57" s="18">
        <f>F57*H57</f>
        <v>0</v>
      </c>
      <c r="J57" s="89">
        <v>1.65</v>
      </c>
      <c r="K57" s="18">
        <f t="shared" si="2"/>
        <v>0</v>
      </c>
    </row>
    <row r="58" spans="1:11" x14ac:dyDescent="0.25">
      <c r="A58" s="7">
        <v>56</v>
      </c>
      <c r="B58" s="4" t="s">
        <v>26</v>
      </c>
      <c r="C58" s="4" t="s">
        <v>11</v>
      </c>
      <c r="D58" s="4">
        <v>1</v>
      </c>
      <c r="E58" s="5"/>
      <c r="F58" s="5"/>
      <c r="G58" s="5">
        <f t="shared" si="0"/>
        <v>1</v>
      </c>
      <c r="H58" s="18">
        <v>3</v>
      </c>
      <c r="I58" s="18">
        <f t="shared" si="1"/>
        <v>0</v>
      </c>
      <c r="J58" s="89">
        <v>1.65</v>
      </c>
      <c r="K58" s="18">
        <f t="shared" si="2"/>
        <v>0</v>
      </c>
    </row>
    <row r="59" spans="1:11" x14ac:dyDescent="0.25">
      <c r="A59" s="7">
        <v>57</v>
      </c>
      <c r="B59" s="4" t="s">
        <v>445</v>
      </c>
      <c r="C59" s="4" t="s">
        <v>11</v>
      </c>
      <c r="D59" s="4">
        <v>0</v>
      </c>
      <c r="E59" s="5"/>
      <c r="F59" s="5"/>
      <c r="G59" s="5">
        <f t="shared" si="0"/>
        <v>0</v>
      </c>
      <c r="H59" s="18">
        <v>3</v>
      </c>
      <c r="I59" s="18">
        <f t="shared" si="1"/>
        <v>0</v>
      </c>
      <c r="J59" s="89">
        <v>1.65</v>
      </c>
      <c r="K59" s="18">
        <f t="shared" si="2"/>
        <v>0</v>
      </c>
    </row>
    <row r="60" spans="1:11" x14ac:dyDescent="0.25">
      <c r="A60" s="7">
        <v>58</v>
      </c>
      <c r="B60" s="4" t="s">
        <v>446</v>
      </c>
      <c r="C60" s="4" t="s">
        <v>11</v>
      </c>
      <c r="D60" s="4">
        <v>1</v>
      </c>
      <c r="E60" s="5"/>
      <c r="F60" s="5"/>
      <c r="G60" s="5">
        <f t="shared" si="0"/>
        <v>1</v>
      </c>
      <c r="H60" s="18">
        <v>3</v>
      </c>
      <c r="I60" s="18">
        <f t="shared" si="1"/>
        <v>0</v>
      </c>
      <c r="J60" s="89">
        <v>1.9</v>
      </c>
      <c r="K60" s="18">
        <f t="shared" si="2"/>
        <v>0</v>
      </c>
    </row>
    <row r="61" spans="1:11" x14ac:dyDescent="0.25">
      <c r="A61" s="7">
        <v>59</v>
      </c>
      <c r="B61" s="90" t="s">
        <v>81</v>
      </c>
      <c r="C61" s="6" t="s">
        <v>103</v>
      </c>
      <c r="D61" s="4">
        <v>0</v>
      </c>
      <c r="E61" s="5"/>
      <c r="F61" s="5"/>
      <c r="G61" s="5">
        <f t="shared" si="0"/>
        <v>0</v>
      </c>
      <c r="H61" s="18">
        <v>5</v>
      </c>
      <c r="I61" s="18">
        <f t="shared" si="1"/>
        <v>0</v>
      </c>
      <c r="J61" s="19">
        <v>4</v>
      </c>
      <c r="K61" s="18">
        <f t="shared" si="2"/>
        <v>0</v>
      </c>
    </row>
    <row r="62" spans="1:11" x14ac:dyDescent="0.25">
      <c r="A62" s="7">
        <v>60</v>
      </c>
      <c r="B62" s="6" t="s">
        <v>33</v>
      </c>
      <c r="C62" s="4" t="s">
        <v>19</v>
      </c>
      <c r="D62" s="4">
        <v>2</v>
      </c>
      <c r="E62" s="5"/>
      <c r="F62" s="5"/>
      <c r="G62" s="5">
        <f t="shared" si="0"/>
        <v>2</v>
      </c>
      <c r="H62" s="18">
        <v>4</v>
      </c>
      <c r="I62" s="18">
        <f t="shared" si="1"/>
        <v>0</v>
      </c>
      <c r="J62" s="34">
        <v>2.2999999999999998</v>
      </c>
      <c r="K62" s="18">
        <f t="shared" si="2"/>
        <v>0</v>
      </c>
    </row>
    <row r="63" spans="1:11" x14ac:dyDescent="0.25">
      <c r="A63" s="7">
        <v>61</v>
      </c>
      <c r="B63" s="15" t="s">
        <v>163</v>
      </c>
      <c r="C63" s="66" t="s">
        <v>18</v>
      </c>
      <c r="D63" s="4">
        <v>6</v>
      </c>
      <c r="E63" s="5"/>
      <c r="F63" s="5"/>
      <c r="G63" s="5">
        <f t="shared" si="0"/>
        <v>6</v>
      </c>
      <c r="H63" s="91">
        <v>5.3</v>
      </c>
      <c r="I63" s="18">
        <f t="shared" si="1"/>
        <v>0</v>
      </c>
      <c r="J63" s="49">
        <v>0.55000000000000004</v>
      </c>
      <c r="K63" s="18">
        <f t="shared" si="2"/>
        <v>0</v>
      </c>
    </row>
    <row r="64" spans="1:11" x14ac:dyDescent="0.25">
      <c r="A64" s="7">
        <v>62</v>
      </c>
      <c r="B64" s="15" t="s">
        <v>164</v>
      </c>
      <c r="C64" s="66" t="s">
        <v>18</v>
      </c>
      <c r="D64" s="4">
        <v>5</v>
      </c>
      <c r="E64" s="5"/>
      <c r="F64" s="5"/>
      <c r="G64" s="5">
        <f t="shared" si="0"/>
        <v>5</v>
      </c>
      <c r="H64" s="91">
        <v>1.7</v>
      </c>
      <c r="I64" s="18">
        <f t="shared" si="1"/>
        <v>0</v>
      </c>
      <c r="J64" s="49">
        <v>0.21</v>
      </c>
      <c r="K64" s="18">
        <f t="shared" si="2"/>
        <v>0</v>
      </c>
    </row>
    <row r="65" spans="1:11" x14ac:dyDescent="0.25">
      <c r="A65" s="7">
        <v>63</v>
      </c>
      <c r="B65" s="15" t="s">
        <v>165</v>
      </c>
      <c r="C65" s="66" t="s">
        <v>18</v>
      </c>
      <c r="D65" s="4">
        <v>4</v>
      </c>
      <c r="E65" s="5"/>
      <c r="F65" s="5"/>
      <c r="G65" s="5">
        <f t="shared" si="0"/>
        <v>4</v>
      </c>
      <c r="H65" s="91">
        <v>2.7</v>
      </c>
      <c r="I65" s="18">
        <f t="shared" si="1"/>
        <v>0</v>
      </c>
      <c r="J65" s="49">
        <v>0.3</v>
      </c>
      <c r="K65" s="18">
        <f t="shared" si="2"/>
        <v>0</v>
      </c>
    </row>
    <row r="66" spans="1:11" x14ac:dyDescent="0.25">
      <c r="A66" s="7">
        <v>64</v>
      </c>
      <c r="B66" s="6" t="s">
        <v>166</v>
      </c>
      <c r="C66" s="6" t="s">
        <v>14</v>
      </c>
      <c r="D66" s="4">
        <v>2</v>
      </c>
      <c r="E66" s="5"/>
      <c r="F66" s="5"/>
      <c r="G66" s="5">
        <f t="shared" si="0"/>
        <v>2</v>
      </c>
      <c r="H66" s="18">
        <v>2</v>
      </c>
      <c r="I66" s="18">
        <f t="shared" si="1"/>
        <v>0</v>
      </c>
      <c r="J66" s="18">
        <v>1.67</v>
      </c>
      <c r="K66" s="18">
        <f t="shared" si="2"/>
        <v>0</v>
      </c>
    </row>
    <row r="67" spans="1:11" x14ac:dyDescent="0.25">
      <c r="A67" s="7">
        <v>65</v>
      </c>
      <c r="B67" s="6" t="s">
        <v>35</v>
      </c>
      <c r="C67" s="6" t="s">
        <v>14</v>
      </c>
      <c r="D67" s="4">
        <v>5</v>
      </c>
      <c r="E67" s="16"/>
      <c r="F67" s="5"/>
      <c r="G67" s="5">
        <f t="shared" si="0"/>
        <v>5</v>
      </c>
      <c r="H67" s="93">
        <v>2</v>
      </c>
      <c r="I67" s="18">
        <f t="shared" si="1"/>
        <v>0</v>
      </c>
      <c r="J67" s="18">
        <v>1.67</v>
      </c>
      <c r="K67" s="18">
        <f t="shared" si="2"/>
        <v>0</v>
      </c>
    </row>
    <row r="68" spans="1:11" x14ac:dyDescent="0.25">
      <c r="A68" s="7">
        <v>66</v>
      </c>
      <c r="B68" s="6" t="s">
        <v>123</v>
      </c>
      <c r="C68" s="6" t="s">
        <v>124</v>
      </c>
      <c r="D68" s="4">
        <v>5</v>
      </c>
      <c r="E68" s="5"/>
      <c r="F68" s="5"/>
      <c r="G68" s="5">
        <f t="shared" si="0"/>
        <v>5</v>
      </c>
      <c r="H68" s="19">
        <v>8</v>
      </c>
      <c r="I68" s="18">
        <f t="shared" si="1"/>
        <v>0</v>
      </c>
      <c r="J68" s="18">
        <v>6</v>
      </c>
      <c r="K68" s="18">
        <f t="shared" si="2"/>
        <v>0</v>
      </c>
    </row>
    <row r="69" spans="1:11" x14ac:dyDescent="0.25">
      <c r="A69" s="7">
        <v>67</v>
      </c>
      <c r="B69" s="138" t="s">
        <v>167</v>
      </c>
      <c r="C69" s="138" t="s">
        <v>18</v>
      </c>
      <c r="D69" s="4">
        <v>6</v>
      </c>
      <c r="E69" s="5"/>
      <c r="F69" s="5"/>
      <c r="G69" s="5">
        <f t="shared" si="0"/>
        <v>6</v>
      </c>
      <c r="H69" s="55">
        <v>2</v>
      </c>
      <c r="I69" s="18">
        <f t="shared" si="1"/>
        <v>0</v>
      </c>
      <c r="J69" s="55">
        <v>0.92</v>
      </c>
      <c r="K69" s="18">
        <f t="shared" si="2"/>
        <v>0</v>
      </c>
    </row>
    <row r="70" spans="1:11" x14ac:dyDescent="0.25">
      <c r="A70" s="7">
        <v>68</v>
      </c>
      <c r="B70" s="138" t="s">
        <v>168</v>
      </c>
      <c r="C70" s="138" t="s">
        <v>18</v>
      </c>
      <c r="D70" s="4">
        <v>6</v>
      </c>
      <c r="E70" s="5"/>
      <c r="F70" s="5"/>
      <c r="G70" s="5">
        <f t="shared" si="0"/>
        <v>6</v>
      </c>
      <c r="H70" s="55">
        <v>3.33</v>
      </c>
      <c r="I70" s="18">
        <f t="shared" si="1"/>
        <v>0</v>
      </c>
      <c r="J70" s="55">
        <v>1.3</v>
      </c>
      <c r="K70" s="18">
        <f t="shared" si="2"/>
        <v>0</v>
      </c>
    </row>
    <row r="71" spans="1:11" x14ac:dyDescent="0.25">
      <c r="A71" s="7">
        <v>69</v>
      </c>
      <c r="B71" s="138" t="s">
        <v>169</v>
      </c>
      <c r="C71" s="138" t="s">
        <v>18</v>
      </c>
      <c r="D71" s="4">
        <v>6</v>
      </c>
      <c r="E71" s="5"/>
      <c r="F71" s="5"/>
      <c r="G71" s="5">
        <f t="shared" si="0"/>
        <v>6</v>
      </c>
      <c r="H71" s="55">
        <v>5.33</v>
      </c>
      <c r="I71" s="18">
        <f t="shared" si="1"/>
        <v>0</v>
      </c>
      <c r="J71" s="18">
        <v>2.5499999999999998</v>
      </c>
      <c r="K71" s="18">
        <f t="shared" si="2"/>
        <v>0</v>
      </c>
    </row>
    <row r="72" spans="1:11" x14ac:dyDescent="0.25">
      <c r="A72" s="7">
        <v>70</v>
      </c>
      <c r="B72" s="9" t="s">
        <v>34</v>
      </c>
      <c r="C72" s="6" t="s">
        <v>19</v>
      </c>
      <c r="D72" s="4">
        <v>2</v>
      </c>
      <c r="E72" s="5"/>
      <c r="F72" s="5"/>
      <c r="G72" s="5">
        <f t="shared" si="0"/>
        <v>2</v>
      </c>
      <c r="H72" s="18">
        <v>18</v>
      </c>
      <c r="I72" s="18">
        <f t="shared" si="1"/>
        <v>0</v>
      </c>
      <c r="J72" s="18">
        <v>14.75</v>
      </c>
      <c r="K72" s="18">
        <f t="shared" si="2"/>
        <v>0</v>
      </c>
    </row>
    <row r="73" spans="1:11" x14ac:dyDescent="0.25">
      <c r="A73" s="7">
        <v>71</v>
      </c>
      <c r="B73" s="138" t="s">
        <v>170</v>
      </c>
      <c r="C73" s="4" t="s">
        <v>20</v>
      </c>
      <c r="D73" s="4">
        <v>2</v>
      </c>
      <c r="E73" s="5"/>
      <c r="F73" s="5"/>
      <c r="G73" s="5">
        <f t="shared" si="0"/>
        <v>2</v>
      </c>
      <c r="H73" s="18">
        <v>3</v>
      </c>
      <c r="I73" s="18">
        <f t="shared" si="1"/>
        <v>0</v>
      </c>
      <c r="J73" s="18">
        <v>2</v>
      </c>
      <c r="K73" s="18">
        <f t="shared" si="2"/>
        <v>0</v>
      </c>
    </row>
    <row r="74" spans="1:11" x14ac:dyDescent="0.25">
      <c r="A74" s="7">
        <v>72</v>
      </c>
      <c r="B74" s="4" t="s">
        <v>52</v>
      </c>
      <c r="C74" s="4" t="s">
        <v>11</v>
      </c>
      <c r="D74" s="4">
        <v>8</v>
      </c>
      <c r="E74" s="5"/>
      <c r="F74" s="5"/>
      <c r="G74" s="5">
        <f t="shared" si="0"/>
        <v>8</v>
      </c>
      <c r="H74" s="18">
        <v>3</v>
      </c>
      <c r="I74" s="18">
        <f t="shared" si="1"/>
        <v>0</v>
      </c>
      <c r="J74" s="18">
        <v>1</v>
      </c>
      <c r="K74" s="18">
        <f t="shared" si="2"/>
        <v>0</v>
      </c>
    </row>
    <row r="75" spans="1:11" x14ac:dyDescent="0.25">
      <c r="A75" s="7">
        <v>73</v>
      </c>
      <c r="B75" s="4" t="s">
        <v>201</v>
      </c>
      <c r="C75" s="4" t="s">
        <v>11</v>
      </c>
      <c r="D75" s="4">
        <v>8</v>
      </c>
      <c r="E75" s="5"/>
      <c r="F75" s="5"/>
      <c r="G75" s="5">
        <f t="shared" si="0"/>
        <v>8</v>
      </c>
      <c r="H75" s="18">
        <v>3</v>
      </c>
      <c r="I75" s="18">
        <f t="shared" si="1"/>
        <v>0</v>
      </c>
      <c r="J75" s="18">
        <v>1.65</v>
      </c>
      <c r="K75" s="18">
        <f t="shared" si="2"/>
        <v>0</v>
      </c>
    </row>
    <row r="76" spans="1:11" x14ac:dyDescent="0.25">
      <c r="A76" s="7">
        <v>74</v>
      </c>
      <c r="B76" s="138" t="s">
        <v>171</v>
      </c>
      <c r="C76" s="4" t="s">
        <v>11</v>
      </c>
      <c r="D76" s="4">
        <v>4</v>
      </c>
      <c r="E76" s="5"/>
      <c r="F76" s="5"/>
      <c r="G76" s="5">
        <f t="shared" ref="G76:G142" si="3">E76+D76-F76</f>
        <v>4</v>
      </c>
      <c r="H76" s="55">
        <v>3.7</v>
      </c>
      <c r="I76" s="18">
        <f t="shared" ref="I76:I142" si="4">F76*H76</f>
        <v>0</v>
      </c>
      <c r="J76" s="18">
        <v>1.98</v>
      </c>
      <c r="K76" s="18">
        <f t="shared" ref="K76:K139" si="5">(H76-J76)*F76</f>
        <v>0</v>
      </c>
    </row>
    <row r="77" spans="1:11" x14ac:dyDescent="0.25">
      <c r="A77" s="7">
        <v>75</v>
      </c>
      <c r="B77" s="138" t="s">
        <v>172</v>
      </c>
      <c r="C77" s="4" t="s">
        <v>11</v>
      </c>
      <c r="D77" s="4">
        <v>4</v>
      </c>
      <c r="E77" s="5"/>
      <c r="F77" s="5"/>
      <c r="G77" s="5">
        <f t="shared" si="3"/>
        <v>4</v>
      </c>
      <c r="H77" s="55">
        <v>5</v>
      </c>
      <c r="I77" s="18">
        <f t="shared" si="4"/>
        <v>0</v>
      </c>
      <c r="J77" s="18">
        <v>3.4</v>
      </c>
      <c r="K77" s="18">
        <f t="shared" si="5"/>
        <v>0</v>
      </c>
    </row>
    <row r="78" spans="1:11" x14ac:dyDescent="0.25">
      <c r="A78" s="7">
        <v>76</v>
      </c>
      <c r="B78" s="4" t="s">
        <v>173</v>
      </c>
      <c r="C78" s="4" t="s">
        <v>11</v>
      </c>
      <c r="D78" s="4">
        <v>1</v>
      </c>
      <c r="E78" s="5"/>
      <c r="F78" s="5"/>
      <c r="G78" s="5">
        <f t="shared" si="3"/>
        <v>1</v>
      </c>
      <c r="H78" s="19">
        <v>4.3</v>
      </c>
      <c r="I78" s="18">
        <f t="shared" si="4"/>
        <v>0</v>
      </c>
      <c r="J78" s="89">
        <v>3</v>
      </c>
      <c r="K78" s="18">
        <f t="shared" si="5"/>
        <v>0</v>
      </c>
    </row>
    <row r="79" spans="1:11" x14ac:dyDescent="0.25">
      <c r="A79" s="7">
        <v>77</v>
      </c>
      <c r="B79" s="4" t="s">
        <v>174</v>
      </c>
      <c r="C79" s="4" t="s">
        <v>21</v>
      </c>
      <c r="D79" s="4">
        <v>2</v>
      </c>
      <c r="E79" s="5"/>
      <c r="F79" s="5"/>
      <c r="G79" s="5">
        <f t="shared" si="3"/>
        <v>2</v>
      </c>
      <c r="H79" s="18">
        <v>1</v>
      </c>
      <c r="I79" s="18">
        <f t="shared" si="4"/>
        <v>0</v>
      </c>
      <c r="J79" s="89">
        <v>0.45</v>
      </c>
      <c r="K79" s="18">
        <f t="shared" si="5"/>
        <v>0</v>
      </c>
    </row>
    <row r="80" spans="1:11" x14ac:dyDescent="0.25">
      <c r="A80" s="7">
        <v>78</v>
      </c>
      <c r="B80" s="4" t="s">
        <v>175</v>
      </c>
      <c r="C80" s="4" t="s">
        <v>11</v>
      </c>
      <c r="D80" s="4">
        <v>0</v>
      </c>
      <c r="E80" s="5"/>
      <c r="F80" s="5"/>
      <c r="G80" s="5">
        <f t="shared" si="3"/>
        <v>0</v>
      </c>
      <c r="H80" s="19">
        <v>4.7</v>
      </c>
      <c r="I80" s="18">
        <f t="shared" si="4"/>
        <v>0</v>
      </c>
      <c r="J80" s="89">
        <v>4</v>
      </c>
      <c r="K80" s="18">
        <f t="shared" si="5"/>
        <v>0</v>
      </c>
    </row>
    <row r="81" spans="1:11" x14ac:dyDescent="0.25">
      <c r="A81" s="7">
        <v>79</v>
      </c>
      <c r="B81" s="4" t="s">
        <v>176</v>
      </c>
      <c r="C81" s="4" t="s">
        <v>21</v>
      </c>
      <c r="D81" s="4">
        <v>0</v>
      </c>
      <c r="E81" s="5"/>
      <c r="F81" s="5"/>
      <c r="G81" s="5">
        <f t="shared" si="3"/>
        <v>0</v>
      </c>
      <c r="H81" s="18">
        <v>2</v>
      </c>
      <c r="I81" s="18">
        <f t="shared" si="4"/>
        <v>0</v>
      </c>
      <c r="J81" s="89">
        <v>0.55000000000000004</v>
      </c>
      <c r="K81" s="18">
        <f t="shared" si="5"/>
        <v>0</v>
      </c>
    </row>
    <row r="82" spans="1:11" x14ac:dyDescent="0.25">
      <c r="A82" s="7">
        <v>80</v>
      </c>
      <c r="B82" s="4" t="s">
        <v>176</v>
      </c>
      <c r="C82" s="4" t="s">
        <v>11</v>
      </c>
      <c r="D82" s="4">
        <v>1</v>
      </c>
      <c r="E82" s="5"/>
      <c r="F82" s="5"/>
      <c r="G82" s="5">
        <f t="shared" si="3"/>
        <v>1</v>
      </c>
      <c r="H82" s="19">
        <v>7</v>
      </c>
      <c r="I82" s="18">
        <f t="shared" si="4"/>
        <v>0</v>
      </c>
      <c r="J82" s="89">
        <v>4.5</v>
      </c>
      <c r="K82" s="18">
        <f t="shared" si="5"/>
        <v>0</v>
      </c>
    </row>
    <row r="83" spans="1:11" x14ac:dyDescent="0.25">
      <c r="A83" s="7">
        <v>81</v>
      </c>
      <c r="B83" s="4" t="s">
        <v>407</v>
      </c>
      <c r="C83" s="4" t="s">
        <v>11</v>
      </c>
      <c r="D83" s="4">
        <v>3</v>
      </c>
      <c r="E83" s="5"/>
      <c r="F83" s="5"/>
      <c r="G83" s="5">
        <f t="shared" si="3"/>
        <v>3</v>
      </c>
      <c r="H83" s="19">
        <v>10</v>
      </c>
      <c r="I83" s="18">
        <f t="shared" si="4"/>
        <v>0</v>
      </c>
      <c r="J83" s="89">
        <v>5</v>
      </c>
      <c r="K83" s="18">
        <f t="shared" si="5"/>
        <v>0</v>
      </c>
    </row>
    <row r="84" spans="1:11" x14ac:dyDescent="0.25">
      <c r="A84" s="7">
        <v>82</v>
      </c>
      <c r="B84" s="138" t="s">
        <v>177</v>
      </c>
      <c r="C84" s="138" t="s">
        <v>18</v>
      </c>
      <c r="D84" s="4">
        <v>5</v>
      </c>
      <c r="E84" s="5"/>
      <c r="F84" s="5"/>
      <c r="G84" s="5">
        <f t="shared" si="3"/>
        <v>5</v>
      </c>
      <c r="H84" s="18">
        <v>6.67</v>
      </c>
      <c r="I84" s="18">
        <f t="shared" si="4"/>
        <v>0</v>
      </c>
      <c r="J84" s="49">
        <v>4.3401000000000005</v>
      </c>
      <c r="K84" s="18">
        <f t="shared" si="5"/>
        <v>0</v>
      </c>
    </row>
    <row r="85" spans="1:11" x14ac:dyDescent="0.25">
      <c r="A85" s="7">
        <v>83</v>
      </c>
      <c r="B85" s="90" t="s">
        <v>106</v>
      </c>
      <c r="C85" s="6" t="s">
        <v>102</v>
      </c>
      <c r="D85" s="4">
        <v>0</v>
      </c>
      <c r="E85" s="5"/>
      <c r="F85" s="5"/>
      <c r="G85" s="5">
        <f t="shared" si="3"/>
        <v>0</v>
      </c>
      <c r="H85" s="18">
        <v>2</v>
      </c>
      <c r="I85" s="18">
        <f t="shared" si="4"/>
        <v>0</v>
      </c>
      <c r="J85" s="49">
        <v>1</v>
      </c>
      <c r="K85" s="18">
        <f t="shared" si="5"/>
        <v>0</v>
      </c>
    </row>
    <row r="86" spans="1:11" x14ac:dyDescent="0.25">
      <c r="A86" s="7">
        <v>84</v>
      </c>
      <c r="B86" s="6" t="s">
        <v>113</v>
      </c>
      <c r="C86" s="6" t="s">
        <v>18</v>
      </c>
      <c r="D86" s="4">
        <v>24</v>
      </c>
      <c r="E86" s="5"/>
      <c r="F86" s="5"/>
      <c r="G86" s="5">
        <f t="shared" si="3"/>
        <v>24</v>
      </c>
      <c r="H86" s="19">
        <v>1.33</v>
      </c>
      <c r="I86" s="18">
        <f t="shared" si="4"/>
        <v>0</v>
      </c>
      <c r="J86" s="18">
        <v>0.22</v>
      </c>
      <c r="K86" s="18">
        <f t="shared" si="5"/>
        <v>0</v>
      </c>
    </row>
    <row r="87" spans="1:11" x14ac:dyDescent="0.25">
      <c r="A87" s="7">
        <v>85</v>
      </c>
      <c r="B87" s="66" t="s">
        <v>76</v>
      </c>
      <c r="C87" s="6" t="s">
        <v>80</v>
      </c>
      <c r="D87" s="4">
        <v>0</v>
      </c>
      <c r="E87" s="5"/>
      <c r="F87" s="5"/>
      <c r="G87" s="5">
        <f t="shared" si="3"/>
        <v>0</v>
      </c>
      <c r="H87" s="18">
        <v>3.7</v>
      </c>
      <c r="I87" s="18">
        <f t="shared" si="4"/>
        <v>0</v>
      </c>
      <c r="J87" s="18">
        <v>2.82</v>
      </c>
      <c r="K87" s="18">
        <f t="shared" si="5"/>
        <v>0</v>
      </c>
    </row>
    <row r="88" spans="1:11" x14ac:dyDescent="0.25">
      <c r="A88" s="7">
        <v>86</v>
      </c>
      <c r="B88" s="66" t="s">
        <v>79</v>
      </c>
      <c r="C88" s="6" t="s">
        <v>80</v>
      </c>
      <c r="D88" s="4">
        <v>1</v>
      </c>
      <c r="E88" s="5"/>
      <c r="F88" s="5"/>
      <c r="G88" s="5">
        <f t="shared" si="3"/>
        <v>1</v>
      </c>
      <c r="H88" s="18">
        <v>3.7</v>
      </c>
      <c r="I88" s="18">
        <f t="shared" si="4"/>
        <v>0</v>
      </c>
      <c r="J88" s="18">
        <v>2.82</v>
      </c>
      <c r="K88" s="18">
        <f t="shared" si="5"/>
        <v>0</v>
      </c>
    </row>
    <row r="89" spans="1:11" x14ac:dyDescent="0.25">
      <c r="A89" s="7">
        <v>87</v>
      </c>
      <c r="B89" s="66" t="s">
        <v>77</v>
      </c>
      <c r="C89" s="6" t="s">
        <v>80</v>
      </c>
      <c r="D89" s="4">
        <v>0</v>
      </c>
      <c r="E89" s="5"/>
      <c r="F89" s="5"/>
      <c r="G89" s="5">
        <f t="shared" si="3"/>
        <v>0</v>
      </c>
      <c r="H89" s="18">
        <v>3.7</v>
      </c>
      <c r="I89" s="18">
        <f t="shared" si="4"/>
        <v>0</v>
      </c>
      <c r="J89" s="18">
        <v>2.82</v>
      </c>
      <c r="K89" s="18">
        <f t="shared" si="5"/>
        <v>0</v>
      </c>
    </row>
    <row r="90" spans="1:11" x14ac:dyDescent="0.25">
      <c r="A90" s="7">
        <v>88</v>
      </c>
      <c r="B90" s="66" t="s">
        <v>78</v>
      </c>
      <c r="C90" s="6" t="s">
        <v>80</v>
      </c>
      <c r="D90" s="4">
        <v>0</v>
      </c>
      <c r="E90" s="5"/>
      <c r="F90" s="5"/>
      <c r="G90" s="5">
        <f t="shared" si="3"/>
        <v>0</v>
      </c>
      <c r="H90" s="18">
        <v>3.7</v>
      </c>
      <c r="I90" s="18">
        <f t="shared" si="4"/>
        <v>0</v>
      </c>
      <c r="J90" s="18">
        <v>2.82</v>
      </c>
      <c r="K90" s="18">
        <f t="shared" si="5"/>
        <v>0</v>
      </c>
    </row>
    <row r="91" spans="1:11" x14ac:dyDescent="0.25">
      <c r="A91" s="7">
        <v>89</v>
      </c>
      <c r="B91" s="15" t="s">
        <v>178</v>
      </c>
      <c r="C91" s="66" t="s">
        <v>18</v>
      </c>
      <c r="D91" s="4">
        <v>2</v>
      </c>
      <c r="E91" s="5"/>
      <c r="F91" s="5"/>
      <c r="G91" s="5">
        <f t="shared" si="3"/>
        <v>2</v>
      </c>
      <c r="H91" s="91">
        <v>4</v>
      </c>
      <c r="I91" s="18">
        <f t="shared" si="4"/>
        <v>0</v>
      </c>
      <c r="J91" s="49">
        <f>2.7*1.11</f>
        <v>2.9970000000000003</v>
      </c>
      <c r="K91" s="18">
        <f t="shared" si="5"/>
        <v>0</v>
      </c>
    </row>
    <row r="92" spans="1:11" x14ac:dyDescent="0.25">
      <c r="A92" s="7">
        <v>90</v>
      </c>
      <c r="B92" s="15" t="s">
        <v>179</v>
      </c>
      <c r="C92" s="66" t="s">
        <v>18</v>
      </c>
      <c r="D92" s="4">
        <v>2</v>
      </c>
      <c r="E92" s="5"/>
      <c r="F92" s="5"/>
      <c r="G92" s="5">
        <f t="shared" si="3"/>
        <v>2</v>
      </c>
      <c r="H92" s="91">
        <v>4</v>
      </c>
      <c r="I92" s="18">
        <f t="shared" si="4"/>
        <v>0</v>
      </c>
      <c r="J92" s="49">
        <f>2.7*1.11</f>
        <v>2.9970000000000003</v>
      </c>
      <c r="K92" s="18">
        <f t="shared" si="5"/>
        <v>0</v>
      </c>
    </row>
    <row r="93" spans="1:11" x14ac:dyDescent="0.25">
      <c r="A93" s="7">
        <v>91</v>
      </c>
      <c r="B93" s="6" t="s">
        <v>133</v>
      </c>
      <c r="C93" s="6" t="s">
        <v>18</v>
      </c>
      <c r="D93" s="4">
        <v>1</v>
      </c>
      <c r="E93" s="5"/>
      <c r="F93" s="5"/>
      <c r="G93" s="5">
        <f t="shared" si="3"/>
        <v>1</v>
      </c>
      <c r="H93" s="19">
        <v>8</v>
      </c>
      <c r="I93" s="18">
        <f t="shared" si="4"/>
        <v>0</v>
      </c>
      <c r="J93" s="18">
        <v>4</v>
      </c>
      <c r="K93" s="18">
        <f t="shared" si="5"/>
        <v>0</v>
      </c>
    </row>
    <row r="94" spans="1:11" x14ac:dyDescent="0.25">
      <c r="A94" s="7">
        <v>92</v>
      </c>
      <c r="B94" s="136" t="s">
        <v>135</v>
      </c>
      <c r="C94" s="66" t="s">
        <v>18</v>
      </c>
      <c r="D94" s="4">
        <v>1</v>
      </c>
      <c r="E94" s="5"/>
      <c r="F94" s="5"/>
      <c r="G94" s="5">
        <f t="shared" si="3"/>
        <v>1</v>
      </c>
      <c r="H94" s="18">
        <v>20</v>
      </c>
      <c r="I94" s="18">
        <f t="shared" si="4"/>
        <v>0</v>
      </c>
      <c r="J94" s="43">
        <v>19</v>
      </c>
      <c r="K94" s="18">
        <f t="shared" si="5"/>
        <v>0</v>
      </c>
    </row>
    <row r="95" spans="1:11" x14ac:dyDescent="0.25">
      <c r="A95" s="7">
        <v>93</v>
      </c>
      <c r="B95" s="6" t="s">
        <v>134</v>
      </c>
      <c r="C95" s="6" t="s">
        <v>18</v>
      </c>
      <c r="D95" s="4">
        <v>1</v>
      </c>
      <c r="E95" s="5"/>
      <c r="F95" s="5"/>
      <c r="G95" s="5">
        <f t="shared" si="3"/>
        <v>1</v>
      </c>
      <c r="H95" s="19">
        <v>10</v>
      </c>
      <c r="I95" s="18">
        <f t="shared" si="4"/>
        <v>0</v>
      </c>
      <c r="J95" s="18">
        <v>7.5</v>
      </c>
      <c r="K95" s="18">
        <f t="shared" si="5"/>
        <v>0</v>
      </c>
    </row>
    <row r="96" spans="1:11" x14ac:dyDescent="0.25">
      <c r="A96" s="7">
        <v>94</v>
      </c>
      <c r="B96" s="90" t="s">
        <v>180</v>
      </c>
      <c r="C96" s="40" t="s">
        <v>18</v>
      </c>
      <c r="D96" s="4">
        <v>1</v>
      </c>
      <c r="E96" s="5"/>
      <c r="F96" s="5"/>
      <c r="G96" s="5">
        <f t="shared" si="3"/>
        <v>1</v>
      </c>
      <c r="H96" s="42">
        <v>65</v>
      </c>
      <c r="I96" s="18">
        <f t="shared" si="4"/>
        <v>0</v>
      </c>
      <c r="J96" s="49">
        <v>52</v>
      </c>
      <c r="K96" s="18">
        <f t="shared" si="5"/>
        <v>0</v>
      </c>
    </row>
    <row r="97" spans="1:11" x14ac:dyDescent="0.25">
      <c r="A97" s="7">
        <v>95</v>
      </c>
      <c r="B97" s="90" t="s">
        <v>181</v>
      </c>
      <c r="C97" s="15" t="s">
        <v>18</v>
      </c>
      <c r="D97" s="4">
        <v>1</v>
      </c>
      <c r="E97" s="5"/>
      <c r="F97" s="5"/>
      <c r="G97" s="5">
        <f t="shared" si="3"/>
        <v>1</v>
      </c>
      <c r="H97" s="19">
        <v>55</v>
      </c>
      <c r="I97" s="18">
        <f t="shared" si="4"/>
        <v>0</v>
      </c>
      <c r="J97" s="49">
        <v>40</v>
      </c>
      <c r="K97" s="18">
        <f t="shared" si="5"/>
        <v>0</v>
      </c>
    </row>
    <row r="98" spans="1:11" x14ac:dyDescent="0.25">
      <c r="A98" s="7">
        <v>96</v>
      </c>
      <c r="B98" s="90" t="s">
        <v>182</v>
      </c>
      <c r="C98" s="138" t="s">
        <v>18</v>
      </c>
      <c r="D98" s="4">
        <v>0</v>
      </c>
      <c r="E98" s="5"/>
      <c r="F98" s="5"/>
      <c r="G98" s="5">
        <f t="shared" si="3"/>
        <v>0</v>
      </c>
      <c r="H98" s="18">
        <v>5.33</v>
      </c>
      <c r="I98" s="18">
        <f t="shared" si="4"/>
        <v>0</v>
      </c>
      <c r="J98" s="49">
        <v>3.28</v>
      </c>
      <c r="K98" s="18">
        <f t="shared" si="5"/>
        <v>0</v>
      </c>
    </row>
    <row r="99" spans="1:11" x14ac:dyDescent="0.25">
      <c r="A99" s="7">
        <v>97</v>
      </c>
      <c r="B99" s="90" t="s">
        <v>183</v>
      </c>
      <c r="C99" s="138" t="s">
        <v>18</v>
      </c>
      <c r="D99" s="4">
        <v>0</v>
      </c>
      <c r="E99" s="5"/>
      <c r="F99" s="5"/>
      <c r="G99" s="5">
        <f t="shared" si="3"/>
        <v>0</v>
      </c>
      <c r="H99" s="18">
        <v>25</v>
      </c>
      <c r="I99" s="18">
        <f t="shared" si="4"/>
        <v>0</v>
      </c>
      <c r="J99" s="49">
        <v>15</v>
      </c>
      <c r="K99" s="18">
        <f t="shared" si="5"/>
        <v>0</v>
      </c>
    </row>
    <row r="100" spans="1:11" x14ac:dyDescent="0.25">
      <c r="A100" s="7">
        <v>98</v>
      </c>
      <c r="B100" s="6" t="s">
        <v>184</v>
      </c>
      <c r="C100" s="6" t="s">
        <v>18</v>
      </c>
      <c r="D100" s="4">
        <v>2</v>
      </c>
      <c r="E100" s="5"/>
      <c r="F100" s="5"/>
      <c r="G100" s="5">
        <f t="shared" si="3"/>
        <v>2</v>
      </c>
      <c r="H100" s="19">
        <v>45</v>
      </c>
      <c r="I100" s="18">
        <f t="shared" si="4"/>
        <v>0</v>
      </c>
      <c r="J100" s="18">
        <v>35</v>
      </c>
      <c r="K100" s="18">
        <f t="shared" si="5"/>
        <v>0</v>
      </c>
    </row>
    <row r="101" spans="1:11" x14ac:dyDescent="0.25">
      <c r="A101" s="7">
        <v>99</v>
      </c>
      <c r="B101" s="108" t="s">
        <v>341</v>
      </c>
      <c r="C101" s="108" t="s">
        <v>18</v>
      </c>
      <c r="D101" s="4">
        <v>1</v>
      </c>
      <c r="E101" s="5"/>
      <c r="F101" s="5"/>
      <c r="G101" s="5">
        <f t="shared" si="3"/>
        <v>1</v>
      </c>
      <c r="H101" s="19">
        <v>30</v>
      </c>
      <c r="I101" s="18">
        <f t="shared" si="4"/>
        <v>0</v>
      </c>
      <c r="J101" s="18">
        <v>22</v>
      </c>
      <c r="K101" s="18">
        <f t="shared" si="5"/>
        <v>0</v>
      </c>
    </row>
    <row r="102" spans="1:11" x14ac:dyDescent="0.25">
      <c r="A102" s="7">
        <v>100</v>
      </c>
      <c r="B102" s="6" t="s">
        <v>127</v>
      </c>
      <c r="C102" s="6" t="s">
        <v>128</v>
      </c>
      <c r="D102" s="4">
        <v>2</v>
      </c>
      <c r="E102" s="5"/>
      <c r="F102" s="5"/>
      <c r="G102" s="5">
        <f t="shared" si="3"/>
        <v>2</v>
      </c>
      <c r="H102" s="19">
        <v>2</v>
      </c>
      <c r="I102" s="18">
        <f t="shared" si="4"/>
        <v>0</v>
      </c>
      <c r="J102" s="18">
        <v>1.22</v>
      </c>
      <c r="K102" s="18">
        <f t="shared" si="5"/>
        <v>0</v>
      </c>
    </row>
    <row r="103" spans="1:11" x14ac:dyDescent="0.25">
      <c r="A103" s="7">
        <v>101</v>
      </c>
      <c r="B103" s="4" t="s">
        <v>185</v>
      </c>
      <c r="C103" s="4" t="s">
        <v>19</v>
      </c>
      <c r="D103" s="4">
        <v>4</v>
      </c>
      <c r="E103" s="5"/>
      <c r="F103" s="5"/>
      <c r="G103" s="5">
        <f t="shared" si="3"/>
        <v>4</v>
      </c>
      <c r="H103" s="18">
        <v>7.7</v>
      </c>
      <c r="I103" s="18">
        <f t="shared" si="4"/>
        <v>0</v>
      </c>
      <c r="J103" s="89">
        <v>6</v>
      </c>
      <c r="K103" s="18">
        <f t="shared" si="5"/>
        <v>0</v>
      </c>
    </row>
    <row r="104" spans="1:11" x14ac:dyDescent="0.25">
      <c r="A104" s="7">
        <v>102</v>
      </c>
      <c r="B104" s="92" t="s">
        <v>360</v>
      </c>
      <c r="C104" s="6" t="s">
        <v>18</v>
      </c>
      <c r="D104" s="4">
        <v>12</v>
      </c>
      <c r="E104" s="5"/>
      <c r="F104" s="5"/>
      <c r="G104" s="5">
        <f t="shared" si="3"/>
        <v>12</v>
      </c>
      <c r="H104" s="18">
        <v>1</v>
      </c>
      <c r="I104" s="18">
        <f t="shared" si="4"/>
        <v>0</v>
      </c>
      <c r="J104" s="34">
        <v>0.2</v>
      </c>
      <c r="K104" s="18">
        <f t="shared" si="5"/>
        <v>0</v>
      </c>
    </row>
    <row r="105" spans="1:11" x14ac:dyDescent="0.25">
      <c r="A105" s="7">
        <v>103</v>
      </c>
      <c r="B105" s="90" t="s">
        <v>186</v>
      </c>
      <c r="C105" s="138" t="s">
        <v>18</v>
      </c>
      <c r="D105" s="4">
        <v>2</v>
      </c>
      <c r="E105" s="5"/>
      <c r="F105" s="5"/>
      <c r="G105" s="5">
        <f t="shared" si="3"/>
        <v>2</v>
      </c>
      <c r="H105" s="19">
        <v>8</v>
      </c>
      <c r="I105" s="18">
        <f t="shared" si="4"/>
        <v>0</v>
      </c>
      <c r="J105" s="49">
        <v>4.4400000000000004</v>
      </c>
      <c r="K105" s="18">
        <f t="shared" si="5"/>
        <v>0</v>
      </c>
    </row>
    <row r="106" spans="1:11" x14ac:dyDescent="0.25">
      <c r="A106" s="7">
        <v>104</v>
      </c>
      <c r="B106" s="4" t="s">
        <v>27</v>
      </c>
      <c r="C106" s="4" t="s">
        <v>18</v>
      </c>
      <c r="D106" s="4">
        <v>10</v>
      </c>
      <c r="E106" s="5"/>
      <c r="F106" s="5"/>
      <c r="G106" s="5">
        <f t="shared" si="3"/>
        <v>10</v>
      </c>
      <c r="H106" s="18">
        <v>2.75</v>
      </c>
      <c r="I106" s="18">
        <f t="shared" si="4"/>
        <v>0</v>
      </c>
      <c r="J106" s="89">
        <v>2</v>
      </c>
      <c r="K106" s="18">
        <f t="shared" si="5"/>
        <v>0</v>
      </c>
    </row>
    <row r="107" spans="1:11" x14ac:dyDescent="0.25">
      <c r="A107" s="7">
        <v>105</v>
      </c>
      <c r="B107" s="4" t="s">
        <v>28</v>
      </c>
      <c r="C107" s="4" t="s">
        <v>18</v>
      </c>
      <c r="D107" s="4">
        <v>10</v>
      </c>
      <c r="E107" s="5"/>
      <c r="F107" s="5"/>
      <c r="G107" s="5">
        <f t="shared" si="3"/>
        <v>10</v>
      </c>
      <c r="H107" s="18">
        <v>3.35</v>
      </c>
      <c r="I107" s="18">
        <f t="shared" si="4"/>
        <v>0</v>
      </c>
      <c r="J107" s="89">
        <v>2.5</v>
      </c>
      <c r="K107" s="18">
        <f t="shared" si="5"/>
        <v>0</v>
      </c>
    </row>
    <row r="108" spans="1:11" x14ac:dyDescent="0.25">
      <c r="A108" s="7">
        <v>106</v>
      </c>
      <c r="B108" s="4" t="s">
        <v>29</v>
      </c>
      <c r="C108" s="4" t="s">
        <v>18</v>
      </c>
      <c r="D108" s="4">
        <v>10</v>
      </c>
      <c r="E108" s="5"/>
      <c r="F108" s="5"/>
      <c r="G108" s="5">
        <f t="shared" si="3"/>
        <v>10</v>
      </c>
      <c r="H108" s="18">
        <v>4</v>
      </c>
      <c r="I108" s="18">
        <f t="shared" si="4"/>
        <v>0</v>
      </c>
      <c r="J108" s="89">
        <v>3</v>
      </c>
      <c r="K108" s="18">
        <f t="shared" si="5"/>
        <v>0</v>
      </c>
    </row>
    <row r="109" spans="1:11" x14ac:dyDescent="0.25">
      <c r="A109" s="7">
        <v>107</v>
      </c>
      <c r="B109" s="4" t="s">
        <v>30</v>
      </c>
      <c r="C109" s="4" t="s">
        <v>18</v>
      </c>
      <c r="D109" s="4">
        <v>10</v>
      </c>
      <c r="E109" s="5"/>
      <c r="F109" s="5"/>
      <c r="G109" s="5">
        <f t="shared" si="3"/>
        <v>10</v>
      </c>
      <c r="H109" s="18">
        <v>4.7</v>
      </c>
      <c r="I109" s="18">
        <f t="shared" si="4"/>
        <v>0</v>
      </c>
      <c r="J109" s="89">
        <v>3.5</v>
      </c>
      <c r="K109" s="18">
        <f t="shared" si="5"/>
        <v>0</v>
      </c>
    </row>
    <row r="110" spans="1:11" x14ac:dyDescent="0.25">
      <c r="A110" s="7">
        <v>108</v>
      </c>
      <c r="B110" s="66" t="s">
        <v>89</v>
      </c>
      <c r="C110" s="6" t="s">
        <v>187</v>
      </c>
      <c r="D110" s="4">
        <v>2</v>
      </c>
      <c r="E110" s="5"/>
      <c r="F110" s="5">
        <v>1</v>
      </c>
      <c r="G110" s="5">
        <f t="shared" si="3"/>
        <v>1</v>
      </c>
      <c r="H110" s="18">
        <v>12</v>
      </c>
      <c r="I110" s="18">
        <f t="shared" si="4"/>
        <v>12</v>
      </c>
      <c r="J110" s="19">
        <v>9.33</v>
      </c>
      <c r="K110" s="18">
        <f t="shared" si="5"/>
        <v>2.67</v>
      </c>
    </row>
    <row r="111" spans="1:11" x14ac:dyDescent="0.25">
      <c r="A111" s="7">
        <v>109</v>
      </c>
      <c r="B111" s="90" t="s">
        <v>188</v>
      </c>
      <c r="C111" s="138" t="s">
        <v>18</v>
      </c>
      <c r="D111" s="4">
        <v>1</v>
      </c>
      <c r="E111" s="5"/>
      <c r="F111" s="5"/>
      <c r="G111" s="5">
        <f t="shared" si="3"/>
        <v>1</v>
      </c>
      <c r="H111" s="18">
        <v>30</v>
      </c>
      <c r="I111" s="18">
        <f t="shared" si="4"/>
        <v>0</v>
      </c>
      <c r="J111" s="49">
        <v>22.2</v>
      </c>
      <c r="K111" s="18">
        <f t="shared" si="5"/>
        <v>0</v>
      </c>
    </row>
    <row r="112" spans="1:11" x14ac:dyDescent="0.25">
      <c r="A112" s="7">
        <v>110</v>
      </c>
      <c r="B112" s="65" t="s">
        <v>122</v>
      </c>
      <c r="C112" s="6" t="s">
        <v>18</v>
      </c>
      <c r="D112" s="4">
        <v>2</v>
      </c>
      <c r="E112" s="5"/>
      <c r="F112" s="5"/>
      <c r="G112" s="5">
        <f t="shared" si="3"/>
        <v>2</v>
      </c>
      <c r="H112" s="19">
        <v>1.7</v>
      </c>
      <c r="I112" s="18">
        <f t="shared" si="4"/>
        <v>0</v>
      </c>
      <c r="J112" s="18">
        <v>0.85</v>
      </c>
      <c r="K112" s="18">
        <f t="shared" si="5"/>
        <v>0</v>
      </c>
    </row>
    <row r="113" spans="1:11" x14ac:dyDescent="0.25">
      <c r="A113" s="7">
        <v>111</v>
      </c>
      <c r="B113" s="65" t="s">
        <v>139</v>
      </c>
      <c r="C113" s="6" t="s">
        <v>18</v>
      </c>
      <c r="D113" s="4">
        <v>2</v>
      </c>
      <c r="E113" s="5"/>
      <c r="F113" s="5"/>
      <c r="G113" s="5">
        <f t="shared" si="3"/>
        <v>2</v>
      </c>
      <c r="H113" s="19">
        <v>1.7</v>
      </c>
      <c r="I113" s="18">
        <f t="shared" si="4"/>
        <v>0</v>
      </c>
      <c r="J113" s="18">
        <v>0.85</v>
      </c>
      <c r="K113" s="18">
        <f t="shared" si="5"/>
        <v>0</v>
      </c>
    </row>
    <row r="114" spans="1:11" x14ac:dyDescent="0.25">
      <c r="A114" s="7">
        <v>112</v>
      </c>
      <c r="B114" s="6" t="s">
        <v>121</v>
      </c>
      <c r="C114" s="6" t="s">
        <v>119</v>
      </c>
      <c r="D114" s="4">
        <v>9</v>
      </c>
      <c r="E114" s="5"/>
      <c r="F114" s="5"/>
      <c r="G114" s="5">
        <f t="shared" si="3"/>
        <v>9</v>
      </c>
      <c r="H114" s="19">
        <v>1</v>
      </c>
      <c r="I114" s="18">
        <f t="shared" si="4"/>
        <v>0</v>
      </c>
      <c r="J114" s="18">
        <f>3.05/10</f>
        <v>0.30499999999999999</v>
      </c>
      <c r="K114" s="18">
        <f t="shared" si="5"/>
        <v>0</v>
      </c>
    </row>
    <row r="115" spans="1:11" x14ac:dyDescent="0.25">
      <c r="A115" s="7">
        <v>113</v>
      </c>
      <c r="B115" s="6" t="s">
        <v>41</v>
      </c>
      <c r="C115" s="6" t="s">
        <v>42</v>
      </c>
      <c r="D115" s="4">
        <v>6</v>
      </c>
      <c r="E115" s="5"/>
      <c r="F115" s="5"/>
      <c r="G115" s="5">
        <f t="shared" si="3"/>
        <v>6</v>
      </c>
      <c r="H115" s="94">
        <v>4</v>
      </c>
      <c r="I115" s="18">
        <f t="shared" si="4"/>
        <v>0</v>
      </c>
      <c r="J115" s="18">
        <v>3.61</v>
      </c>
      <c r="K115" s="18">
        <f t="shared" si="5"/>
        <v>0</v>
      </c>
    </row>
    <row r="116" spans="1:11" x14ac:dyDescent="0.25">
      <c r="A116" s="7">
        <v>114</v>
      </c>
      <c r="B116" s="77" t="s">
        <v>189</v>
      </c>
      <c r="C116" s="66" t="s">
        <v>18</v>
      </c>
      <c r="D116" s="4">
        <v>2</v>
      </c>
      <c r="E116" s="5"/>
      <c r="F116" s="5"/>
      <c r="G116" s="5">
        <f t="shared" si="3"/>
        <v>2</v>
      </c>
      <c r="H116" s="91">
        <v>10</v>
      </c>
      <c r="I116" s="18">
        <f t="shared" si="4"/>
        <v>0</v>
      </c>
      <c r="J116" s="49">
        <f>1.11*5.7</f>
        <v>6.3270000000000008</v>
      </c>
      <c r="K116" s="18">
        <f t="shared" si="5"/>
        <v>0</v>
      </c>
    </row>
    <row r="117" spans="1:11" x14ac:dyDescent="0.25">
      <c r="A117" s="7">
        <v>115</v>
      </c>
      <c r="B117" s="90" t="s">
        <v>93</v>
      </c>
      <c r="C117" s="6" t="s">
        <v>94</v>
      </c>
      <c r="D117" s="4">
        <v>2</v>
      </c>
      <c r="E117" s="5"/>
      <c r="F117" s="5"/>
      <c r="G117" s="5">
        <f t="shared" si="3"/>
        <v>2</v>
      </c>
      <c r="H117" s="18">
        <v>6.5</v>
      </c>
      <c r="I117" s="18">
        <f t="shared" si="4"/>
        <v>0</v>
      </c>
      <c r="J117" s="19">
        <v>5.5</v>
      </c>
      <c r="K117" s="18">
        <f t="shared" si="5"/>
        <v>0</v>
      </c>
    </row>
    <row r="118" spans="1:11" x14ac:dyDescent="0.25">
      <c r="A118" s="7">
        <v>116</v>
      </c>
      <c r="B118" s="90" t="s">
        <v>190</v>
      </c>
      <c r="C118" s="77" t="s">
        <v>18</v>
      </c>
      <c r="D118" s="4">
        <v>1</v>
      </c>
      <c r="E118" s="5"/>
      <c r="F118" s="5"/>
      <c r="G118" s="5">
        <f t="shared" si="3"/>
        <v>1</v>
      </c>
      <c r="H118" s="19">
        <v>15</v>
      </c>
      <c r="I118" s="18">
        <f t="shared" si="4"/>
        <v>0</v>
      </c>
      <c r="J118" s="49">
        <v>10</v>
      </c>
      <c r="K118" s="18">
        <f t="shared" si="5"/>
        <v>0</v>
      </c>
    </row>
    <row r="119" spans="1:11" x14ac:dyDescent="0.25">
      <c r="A119" s="7">
        <v>117</v>
      </c>
      <c r="B119" s="90" t="s">
        <v>104</v>
      </c>
      <c r="C119" s="6" t="s">
        <v>102</v>
      </c>
      <c r="D119" s="4">
        <v>3</v>
      </c>
      <c r="E119" s="5"/>
      <c r="F119" s="5"/>
      <c r="G119" s="5">
        <f t="shared" si="3"/>
        <v>3</v>
      </c>
      <c r="H119" s="18">
        <v>15</v>
      </c>
      <c r="I119" s="18">
        <f t="shared" si="4"/>
        <v>0</v>
      </c>
      <c r="J119" s="19">
        <v>11</v>
      </c>
      <c r="K119" s="18">
        <f t="shared" si="5"/>
        <v>0</v>
      </c>
    </row>
    <row r="120" spans="1:11" x14ac:dyDescent="0.25">
      <c r="A120" s="7">
        <v>118</v>
      </c>
      <c r="B120" s="90" t="s">
        <v>202</v>
      </c>
      <c r="C120" s="138" t="s">
        <v>19</v>
      </c>
      <c r="D120" s="4">
        <v>1</v>
      </c>
      <c r="E120" s="5"/>
      <c r="F120" s="5"/>
      <c r="G120" s="5">
        <f t="shared" si="3"/>
        <v>1</v>
      </c>
      <c r="H120" s="18">
        <v>26</v>
      </c>
      <c r="I120" s="18">
        <f t="shared" si="4"/>
        <v>0</v>
      </c>
      <c r="J120" s="19">
        <v>23</v>
      </c>
      <c r="K120" s="18">
        <f t="shared" si="5"/>
        <v>0</v>
      </c>
    </row>
    <row r="121" spans="1:11" x14ac:dyDescent="0.25">
      <c r="A121" s="7">
        <v>119</v>
      </c>
      <c r="B121" s="4" t="s">
        <v>203</v>
      </c>
      <c r="C121" s="6" t="s">
        <v>19</v>
      </c>
      <c r="D121" s="4">
        <v>1</v>
      </c>
      <c r="E121" s="5"/>
      <c r="F121" s="5"/>
      <c r="G121" s="5">
        <f t="shared" si="3"/>
        <v>1</v>
      </c>
      <c r="H121" s="93">
        <v>40</v>
      </c>
      <c r="I121" s="18">
        <f t="shared" si="4"/>
        <v>0</v>
      </c>
      <c r="J121" s="34">
        <v>38.85</v>
      </c>
      <c r="K121" s="18">
        <f t="shared" si="5"/>
        <v>0</v>
      </c>
    </row>
    <row r="122" spans="1:11" x14ac:dyDescent="0.25">
      <c r="A122" s="7">
        <v>120</v>
      </c>
      <c r="B122" s="138" t="s">
        <v>191</v>
      </c>
      <c r="C122" s="66" t="s">
        <v>18</v>
      </c>
      <c r="D122" s="4">
        <v>2</v>
      </c>
      <c r="E122" s="5"/>
      <c r="F122" s="5"/>
      <c r="G122" s="5">
        <f t="shared" si="3"/>
        <v>2</v>
      </c>
      <c r="H122" s="91">
        <v>5</v>
      </c>
      <c r="I122" s="18">
        <f t="shared" si="4"/>
        <v>0</v>
      </c>
      <c r="J122" s="49">
        <v>2.5</v>
      </c>
      <c r="K122" s="18">
        <f t="shared" si="5"/>
        <v>0</v>
      </c>
    </row>
    <row r="123" spans="1:11" x14ac:dyDescent="0.25">
      <c r="A123" s="7">
        <v>121</v>
      </c>
      <c r="B123" s="90" t="s">
        <v>97</v>
      </c>
      <c r="C123" s="6" t="s">
        <v>192</v>
      </c>
      <c r="D123" s="4">
        <v>0</v>
      </c>
      <c r="E123" s="5"/>
      <c r="F123" s="5"/>
      <c r="G123" s="5">
        <f t="shared" si="3"/>
        <v>0</v>
      </c>
      <c r="H123" s="18">
        <v>15</v>
      </c>
      <c r="I123" s="18">
        <f t="shared" si="4"/>
        <v>0</v>
      </c>
      <c r="J123" s="19">
        <v>13</v>
      </c>
      <c r="K123" s="18">
        <f t="shared" si="5"/>
        <v>0</v>
      </c>
    </row>
    <row r="124" spans="1:11" x14ac:dyDescent="0.25">
      <c r="A124" s="7">
        <v>122</v>
      </c>
      <c r="B124" s="6" t="s">
        <v>47</v>
      </c>
      <c r="C124" s="6" t="s">
        <v>205</v>
      </c>
      <c r="D124" s="4">
        <v>1</v>
      </c>
      <c r="E124" s="5"/>
      <c r="F124" s="5"/>
      <c r="G124" s="5">
        <f t="shared" si="3"/>
        <v>1</v>
      </c>
      <c r="H124" s="19">
        <v>15</v>
      </c>
      <c r="I124" s="18">
        <f t="shared" si="4"/>
        <v>0</v>
      </c>
      <c r="J124" s="18">
        <v>0.26</v>
      </c>
      <c r="K124" s="18">
        <f t="shared" si="5"/>
        <v>0</v>
      </c>
    </row>
    <row r="125" spans="1:11" x14ac:dyDescent="0.25">
      <c r="A125" s="7">
        <v>123</v>
      </c>
      <c r="B125" s="6" t="s">
        <v>45</v>
      </c>
      <c r="C125" s="6" t="s">
        <v>205</v>
      </c>
      <c r="D125" s="4">
        <v>1</v>
      </c>
      <c r="E125" s="5"/>
      <c r="F125" s="5"/>
      <c r="G125" s="5">
        <f t="shared" si="3"/>
        <v>1</v>
      </c>
      <c r="H125" s="19">
        <v>15</v>
      </c>
      <c r="I125" s="18">
        <f t="shared" si="4"/>
        <v>0</v>
      </c>
      <c r="J125" s="18">
        <v>0.26</v>
      </c>
      <c r="K125" s="18">
        <f t="shared" si="5"/>
        <v>0</v>
      </c>
    </row>
    <row r="126" spans="1:11" x14ac:dyDescent="0.25">
      <c r="A126" s="7">
        <v>124</v>
      </c>
      <c r="B126" s="4" t="s">
        <v>13</v>
      </c>
      <c r="C126" s="4" t="s">
        <v>14</v>
      </c>
      <c r="D126" s="4">
        <v>1</v>
      </c>
      <c r="E126" s="5"/>
      <c r="F126" s="5"/>
      <c r="G126" s="5">
        <f t="shared" si="3"/>
        <v>1</v>
      </c>
      <c r="H126" s="18">
        <v>15</v>
      </c>
      <c r="I126" s="18">
        <f t="shared" si="4"/>
        <v>0</v>
      </c>
      <c r="J126" s="89">
        <v>4</v>
      </c>
      <c r="K126" s="18">
        <f t="shared" si="5"/>
        <v>0</v>
      </c>
    </row>
    <row r="127" spans="1:11" x14ac:dyDescent="0.25">
      <c r="A127" s="7">
        <v>125</v>
      </c>
      <c r="B127" s="4" t="s">
        <v>13</v>
      </c>
      <c r="C127" s="4" t="s">
        <v>11</v>
      </c>
      <c r="D127" s="4">
        <v>2</v>
      </c>
      <c r="E127" s="5"/>
      <c r="F127" s="5"/>
      <c r="G127" s="5">
        <f t="shared" si="3"/>
        <v>2</v>
      </c>
      <c r="H127" s="55">
        <v>30</v>
      </c>
      <c r="I127" s="18">
        <f t="shared" si="4"/>
        <v>0</v>
      </c>
      <c r="J127" s="55">
        <v>11</v>
      </c>
      <c r="K127" s="18">
        <f t="shared" si="5"/>
        <v>0</v>
      </c>
    </row>
    <row r="128" spans="1:11" x14ac:dyDescent="0.25">
      <c r="A128" s="7">
        <v>126</v>
      </c>
      <c r="B128" s="4" t="s">
        <v>12</v>
      </c>
      <c r="C128" s="4" t="s">
        <v>11</v>
      </c>
      <c r="D128" s="4">
        <v>6</v>
      </c>
      <c r="E128" s="5"/>
      <c r="F128" s="5"/>
      <c r="G128" s="5">
        <f t="shared" si="3"/>
        <v>6</v>
      </c>
      <c r="H128" s="18">
        <v>5</v>
      </c>
      <c r="I128" s="18">
        <f t="shared" si="4"/>
        <v>0</v>
      </c>
      <c r="J128" s="89">
        <v>4.05</v>
      </c>
      <c r="K128" s="18">
        <f t="shared" si="5"/>
        <v>0</v>
      </c>
    </row>
    <row r="129" spans="1:11" x14ac:dyDescent="0.25">
      <c r="A129" s="7">
        <v>127</v>
      </c>
      <c r="B129" s="4" t="s">
        <v>10</v>
      </c>
      <c r="C129" s="4" t="s">
        <v>11</v>
      </c>
      <c r="D129" s="4">
        <v>3</v>
      </c>
      <c r="E129" s="5"/>
      <c r="F129" s="5"/>
      <c r="G129" s="5">
        <f t="shared" si="3"/>
        <v>3</v>
      </c>
      <c r="H129" s="18">
        <v>4.5</v>
      </c>
      <c r="I129" s="18">
        <f t="shared" si="4"/>
        <v>0</v>
      </c>
      <c r="J129" s="55">
        <v>3.97</v>
      </c>
      <c r="K129" s="18">
        <f t="shared" si="5"/>
        <v>0</v>
      </c>
    </row>
    <row r="130" spans="1:11" x14ac:dyDescent="0.25">
      <c r="A130" s="7">
        <v>128</v>
      </c>
      <c r="B130" s="4" t="s">
        <v>10</v>
      </c>
      <c r="C130" s="4" t="s">
        <v>11</v>
      </c>
      <c r="D130" s="4">
        <v>48</v>
      </c>
      <c r="E130" s="5"/>
      <c r="F130" s="5"/>
      <c r="G130" s="5">
        <f t="shared" si="3"/>
        <v>48</v>
      </c>
      <c r="H130" s="18">
        <v>0.13</v>
      </c>
      <c r="I130" s="18">
        <f t="shared" si="4"/>
        <v>0</v>
      </c>
      <c r="J130" s="89">
        <v>4.2500000000000003E-2</v>
      </c>
      <c r="K130" s="18">
        <f t="shared" si="5"/>
        <v>0</v>
      </c>
    </row>
    <row r="131" spans="1:11" x14ac:dyDescent="0.25">
      <c r="A131" s="7">
        <v>129</v>
      </c>
      <c r="B131" s="65" t="s">
        <v>90</v>
      </c>
      <c r="C131" s="4" t="s">
        <v>11</v>
      </c>
      <c r="D131" s="4">
        <v>0</v>
      </c>
      <c r="E131" s="5"/>
      <c r="F131" s="5"/>
      <c r="G131" s="5">
        <f t="shared" si="3"/>
        <v>0</v>
      </c>
      <c r="H131" s="18">
        <v>4.5</v>
      </c>
      <c r="I131" s="18">
        <f t="shared" si="4"/>
        <v>0</v>
      </c>
      <c r="J131" s="55">
        <v>4.25</v>
      </c>
      <c r="K131" s="18">
        <f t="shared" si="5"/>
        <v>0</v>
      </c>
    </row>
    <row r="132" spans="1:11" x14ac:dyDescent="0.25">
      <c r="A132" s="7">
        <v>130</v>
      </c>
      <c r="B132" s="90" t="s">
        <v>193</v>
      </c>
      <c r="C132" s="15" t="s">
        <v>18</v>
      </c>
      <c r="D132" s="4">
        <v>0</v>
      </c>
      <c r="E132" s="5"/>
      <c r="F132" s="5"/>
      <c r="G132" s="5">
        <f t="shared" si="3"/>
        <v>0</v>
      </c>
      <c r="H132" s="19">
        <v>5</v>
      </c>
      <c r="I132" s="18">
        <f t="shared" si="4"/>
        <v>0</v>
      </c>
      <c r="J132" s="89">
        <v>3</v>
      </c>
      <c r="K132" s="18">
        <f t="shared" si="5"/>
        <v>0</v>
      </c>
    </row>
    <row r="133" spans="1:11" x14ac:dyDescent="0.25">
      <c r="A133" s="7">
        <v>131</v>
      </c>
      <c r="B133" s="90" t="s">
        <v>194</v>
      </c>
      <c r="C133" s="138" t="s">
        <v>18</v>
      </c>
      <c r="D133" s="4">
        <v>5</v>
      </c>
      <c r="E133" s="5"/>
      <c r="F133" s="5"/>
      <c r="G133" s="5">
        <f t="shared" si="3"/>
        <v>5</v>
      </c>
      <c r="H133" s="18">
        <v>4</v>
      </c>
      <c r="I133" s="18">
        <f t="shared" si="4"/>
        <v>0</v>
      </c>
      <c r="J133" s="49">
        <v>2.75</v>
      </c>
      <c r="K133" s="18">
        <f t="shared" si="5"/>
        <v>0</v>
      </c>
    </row>
    <row r="134" spans="1:11" x14ac:dyDescent="0.25">
      <c r="A134" s="7">
        <v>132</v>
      </c>
      <c r="B134" s="4" t="s">
        <v>16</v>
      </c>
      <c r="C134" s="4" t="s">
        <v>11</v>
      </c>
      <c r="D134" s="4">
        <v>1</v>
      </c>
      <c r="E134" s="5"/>
      <c r="F134" s="5"/>
      <c r="G134" s="5">
        <f t="shared" si="3"/>
        <v>1</v>
      </c>
      <c r="H134" s="93">
        <v>2</v>
      </c>
      <c r="I134" s="18">
        <f t="shared" si="4"/>
        <v>0</v>
      </c>
      <c r="J134" s="49">
        <v>1.3</v>
      </c>
      <c r="K134" s="18">
        <f t="shared" si="5"/>
        <v>0</v>
      </c>
    </row>
    <row r="135" spans="1:11" x14ac:dyDescent="0.25">
      <c r="A135" s="7">
        <v>133</v>
      </c>
      <c r="B135" s="121" t="s">
        <v>412</v>
      </c>
      <c r="C135" s="4" t="s">
        <v>11</v>
      </c>
      <c r="D135" s="4">
        <v>8</v>
      </c>
      <c r="E135" s="5"/>
      <c r="F135" s="5"/>
      <c r="G135" s="5">
        <f t="shared" si="3"/>
        <v>8</v>
      </c>
      <c r="H135" s="93">
        <v>2.7</v>
      </c>
      <c r="I135" s="18">
        <f t="shared" si="4"/>
        <v>0</v>
      </c>
      <c r="J135" s="69">
        <v>1.67</v>
      </c>
      <c r="K135" s="18">
        <f t="shared" si="5"/>
        <v>0</v>
      </c>
    </row>
    <row r="136" spans="1:11" x14ac:dyDescent="0.25">
      <c r="A136" s="7">
        <v>134</v>
      </c>
      <c r="B136" s="74" t="s">
        <v>36</v>
      </c>
      <c r="C136" s="6" t="s">
        <v>37</v>
      </c>
      <c r="D136" s="4">
        <v>4</v>
      </c>
      <c r="E136" s="5"/>
      <c r="F136" s="5"/>
      <c r="G136" s="5">
        <f t="shared" si="3"/>
        <v>4</v>
      </c>
      <c r="H136" s="18">
        <v>4.75</v>
      </c>
      <c r="I136" s="18">
        <f t="shared" si="4"/>
        <v>0</v>
      </c>
      <c r="J136" s="32">
        <v>3.5</v>
      </c>
      <c r="K136" s="18">
        <f t="shared" si="5"/>
        <v>0</v>
      </c>
    </row>
    <row r="137" spans="1:11" x14ac:dyDescent="0.25">
      <c r="A137" s="7">
        <v>135</v>
      </c>
      <c r="B137" s="90" t="s">
        <v>99</v>
      </c>
      <c r="C137" s="6" t="s">
        <v>361</v>
      </c>
      <c r="D137" s="4">
        <v>13</v>
      </c>
      <c r="E137" s="5"/>
      <c r="F137" s="5"/>
      <c r="G137" s="5">
        <f t="shared" si="3"/>
        <v>13</v>
      </c>
      <c r="H137" s="18">
        <v>2.75</v>
      </c>
      <c r="I137" s="18">
        <f t="shared" si="4"/>
        <v>0</v>
      </c>
      <c r="J137" s="19">
        <v>1</v>
      </c>
      <c r="K137" s="18">
        <f t="shared" si="5"/>
        <v>0</v>
      </c>
    </row>
    <row r="138" spans="1:11" x14ac:dyDescent="0.25">
      <c r="A138" s="7">
        <v>136</v>
      </c>
      <c r="B138" s="4" t="s">
        <v>38</v>
      </c>
      <c r="C138" s="6" t="s">
        <v>18</v>
      </c>
      <c r="D138" s="4">
        <v>9</v>
      </c>
      <c r="E138" s="5"/>
      <c r="F138" s="5"/>
      <c r="G138" s="5">
        <f t="shared" si="3"/>
        <v>9</v>
      </c>
      <c r="H138" s="18">
        <v>1.3</v>
      </c>
      <c r="I138" s="18">
        <f t="shared" si="4"/>
        <v>0</v>
      </c>
      <c r="J138" s="34">
        <v>0.5</v>
      </c>
      <c r="K138" s="18">
        <f t="shared" si="5"/>
        <v>0</v>
      </c>
    </row>
    <row r="139" spans="1:11" x14ac:dyDescent="0.25">
      <c r="A139" s="7">
        <v>137</v>
      </c>
      <c r="B139" s="4" t="s">
        <v>17</v>
      </c>
      <c r="C139" s="4" t="s">
        <v>195</v>
      </c>
      <c r="D139" s="4">
        <v>2</v>
      </c>
      <c r="E139" s="5"/>
      <c r="F139" s="5"/>
      <c r="G139" s="5">
        <f t="shared" si="3"/>
        <v>2</v>
      </c>
      <c r="H139" s="18">
        <v>8</v>
      </c>
      <c r="I139" s="18">
        <f t="shared" si="4"/>
        <v>0</v>
      </c>
      <c r="J139" s="89">
        <v>5.0999999999999996</v>
      </c>
      <c r="K139" s="18">
        <f t="shared" si="5"/>
        <v>0</v>
      </c>
    </row>
    <row r="140" spans="1:11" x14ac:dyDescent="0.25">
      <c r="A140" s="7">
        <v>138</v>
      </c>
      <c r="B140" s="15" t="s">
        <v>196</v>
      </c>
      <c r="C140" s="66" t="s">
        <v>142</v>
      </c>
      <c r="D140" s="4">
        <v>7</v>
      </c>
      <c r="E140" s="5"/>
      <c r="F140" s="5"/>
      <c r="G140" s="5">
        <f t="shared" si="3"/>
        <v>7</v>
      </c>
      <c r="H140" s="91">
        <v>8</v>
      </c>
      <c r="I140" s="18">
        <f t="shared" si="4"/>
        <v>0</v>
      </c>
      <c r="J140" s="49">
        <v>3.6</v>
      </c>
      <c r="K140" s="18">
        <f t="shared" ref="K140:K203" si="6">(H140-J140)*F140</f>
        <v>0</v>
      </c>
    </row>
    <row r="141" spans="1:11" x14ac:dyDescent="0.25">
      <c r="A141" s="7">
        <v>139</v>
      </c>
      <c r="B141" s="15" t="s">
        <v>196</v>
      </c>
      <c r="C141" s="66" t="s">
        <v>15</v>
      </c>
      <c r="D141" s="4">
        <v>6</v>
      </c>
      <c r="E141" s="5"/>
      <c r="F141" s="5">
        <v>2</v>
      </c>
      <c r="G141" s="5">
        <f t="shared" si="3"/>
        <v>4</v>
      </c>
      <c r="H141" s="91">
        <v>13.33</v>
      </c>
      <c r="I141" s="18">
        <f t="shared" si="4"/>
        <v>26.66</v>
      </c>
      <c r="J141" s="49">
        <v>8</v>
      </c>
      <c r="K141" s="18">
        <f t="shared" si="6"/>
        <v>10.66</v>
      </c>
    </row>
    <row r="142" spans="1:11" x14ac:dyDescent="0.25">
      <c r="A142" s="7">
        <v>140</v>
      </c>
      <c r="B142" s="90" t="s">
        <v>197</v>
      </c>
      <c r="C142" s="138" t="s">
        <v>18</v>
      </c>
      <c r="D142" s="4">
        <v>2</v>
      </c>
      <c r="E142" s="5"/>
      <c r="F142" s="5"/>
      <c r="G142" s="5">
        <f t="shared" si="3"/>
        <v>2</v>
      </c>
      <c r="H142" s="18">
        <v>3</v>
      </c>
      <c r="I142" s="18">
        <f t="shared" si="4"/>
        <v>0</v>
      </c>
      <c r="J142" s="49">
        <v>1.66</v>
      </c>
      <c r="K142" s="18">
        <f t="shared" si="6"/>
        <v>0</v>
      </c>
    </row>
    <row r="143" spans="1:11" x14ac:dyDescent="0.25">
      <c r="A143" s="7">
        <v>141</v>
      </c>
      <c r="B143" s="74" t="s">
        <v>130</v>
      </c>
      <c r="C143" s="6" t="s">
        <v>18</v>
      </c>
      <c r="D143" s="4">
        <v>7</v>
      </c>
      <c r="E143" s="5"/>
      <c r="F143" s="5"/>
      <c r="G143" s="5">
        <f t="shared" ref="G143:G206" si="7">E143+D143-F143</f>
        <v>7</v>
      </c>
      <c r="H143" s="19">
        <v>3</v>
      </c>
      <c r="I143" s="18">
        <f t="shared" ref="I143:I155" si="8">F143*H143</f>
        <v>0</v>
      </c>
      <c r="J143" s="18">
        <v>1.67</v>
      </c>
      <c r="K143" s="18">
        <f t="shared" si="6"/>
        <v>0</v>
      </c>
    </row>
    <row r="144" spans="1:11" x14ac:dyDescent="0.25">
      <c r="A144" s="7">
        <v>142</v>
      </c>
      <c r="B144" s="4" t="s">
        <v>8</v>
      </c>
      <c r="C144" s="7" t="s">
        <v>9</v>
      </c>
      <c r="D144" s="4">
        <v>6</v>
      </c>
      <c r="E144" s="5"/>
      <c r="F144" s="5"/>
      <c r="G144" s="5">
        <f t="shared" si="7"/>
        <v>6</v>
      </c>
      <c r="H144" s="93">
        <v>0.17</v>
      </c>
      <c r="I144" s="18">
        <f t="shared" si="8"/>
        <v>0</v>
      </c>
      <c r="J144" s="89">
        <v>0.1</v>
      </c>
      <c r="K144" s="18">
        <f t="shared" si="6"/>
        <v>0</v>
      </c>
    </row>
    <row r="145" spans="1:12" x14ac:dyDescent="0.25">
      <c r="A145" s="7">
        <v>143</v>
      </c>
      <c r="B145" s="90" t="s">
        <v>198</v>
      </c>
      <c r="C145" s="138" t="s">
        <v>18</v>
      </c>
      <c r="D145" s="4">
        <v>1</v>
      </c>
      <c r="E145" s="5"/>
      <c r="F145" s="5"/>
      <c r="G145" s="5">
        <f t="shared" si="7"/>
        <v>1</v>
      </c>
      <c r="H145" s="18">
        <v>45</v>
      </c>
      <c r="I145" s="18">
        <f t="shared" si="8"/>
        <v>0</v>
      </c>
      <c r="J145" s="49">
        <v>35.520000000000003</v>
      </c>
      <c r="K145" s="18">
        <f t="shared" si="6"/>
        <v>0</v>
      </c>
    </row>
    <row r="146" spans="1:12" x14ac:dyDescent="0.25">
      <c r="A146" s="7">
        <v>144</v>
      </c>
      <c r="B146" s="6" t="s">
        <v>58</v>
      </c>
      <c r="C146" s="6" t="s">
        <v>18</v>
      </c>
      <c r="D146" s="4">
        <v>0</v>
      </c>
      <c r="E146" s="5"/>
      <c r="F146" s="5"/>
      <c r="G146" s="5">
        <f t="shared" si="7"/>
        <v>0</v>
      </c>
      <c r="H146" s="19">
        <v>47</v>
      </c>
      <c r="I146" s="18">
        <f t="shared" si="8"/>
        <v>0</v>
      </c>
      <c r="J146" s="18">
        <v>44</v>
      </c>
      <c r="K146" s="18">
        <f t="shared" si="6"/>
        <v>0</v>
      </c>
    </row>
    <row r="147" spans="1:12" x14ac:dyDescent="0.25">
      <c r="A147" s="7">
        <v>145</v>
      </c>
      <c r="B147" s="74" t="s">
        <v>111</v>
      </c>
      <c r="C147" s="6" t="s">
        <v>18</v>
      </c>
      <c r="D147" s="4">
        <v>1</v>
      </c>
      <c r="E147" s="5"/>
      <c r="F147" s="5"/>
      <c r="G147" s="5">
        <f t="shared" si="7"/>
        <v>1</v>
      </c>
      <c r="H147" s="19">
        <v>160</v>
      </c>
      <c r="I147" s="18">
        <f t="shared" si="8"/>
        <v>0</v>
      </c>
      <c r="J147" s="18">
        <v>120</v>
      </c>
      <c r="K147" s="18">
        <f t="shared" si="6"/>
        <v>0</v>
      </c>
    </row>
    <row r="148" spans="1:12" x14ac:dyDescent="0.25">
      <c r="A148" s="7">
        <v>146</v>
      </c>
      <c r="B148" s="95" t="s">
        <v>107</v>
      </c>
      <c r="C148" s="75" t="s">
        <v>108</v>
      </c>
      <c r="D148" s="10">
        <v>2</v>
      </c>
      <c r="E148" s="14"/>
      <c r="F148" s="14"/>
      <c r="G148" s="14">
        <f t="shared" si="7"/>
        <v>2</v>
      </c>
      <c r="H148" s="43">
        <v>1</v>
      </c>
      <c r="I148" s="43">
        <f t="shared" si="8"/>
        <v>0</v>
      </c>
      <c r="J148" s="49">
        <v>0.75</v>
      </c>
      <c r="K148" s="18">
        <f t="shared" si="6"/>
        <v>0</v>
      </c>
    </row>
    <row r="149" spans="1:12" x14ac:dyDescent="0.25">
      <c r="A149" s="7">
        <v>147</v>
      </c>
      <c r="B149" s="6" t="s">
        <v>207</v>
      </c>
      <c r="C149" s="6" t="s">
        <v>208</v>
      </c>
      <c r="D149" s="6">
        <v>0</v>
      </c>
      <c r="E149" s="5"/>
      <c r="F149" s="5"/>
      <c r="G149" s="16">
        <f t="shared" si="7"/>
        <v>0</v>
      </c>
      <c r="H149" s="19">
        <v>1.35</v>
      </c>
      <c r="I149" s="18">
        <f t="shared" si="8"/>
        <v>0</v>
      </c>
      <c r="J149" s="18">
        <v>0.75</v>
      </c>
      <c r="K149" s="18">
        <f t="shared" si="6"/>
        <v>0</v>
      </c>
    </row>
    <row r="150" spans="1:12" x14ac:dyDescent="0.25">
      <c r="A150" s="7">
        <v>148</v>
      </c>
      <c r="B150" s="11" t="s">
        <v>209</v>
      </c>
      <c r="C150" s="11" t="s">
        <v>18</v>
      </c>
      <c r="D150" s="11">
        <v>0</v>
      </c>
      <c r="E150" s="14"/>
      <c r="F150" s="14"/>
      <c r="G150" s="41">
        <f t="shared" si="7"/>
        <v>0</v>
      </c>
      <c r="H150" s="42">
        <v>2.75</v>
      </c>
      <c r="I150" s="42">
        <f t="shared" si="8"/>
        <v>0</v>
      </c>
      <c r="J150" s="67">
        <v>2.5</v>
      </c>
      <c r="K150" s="18">
        <f t="shared" si="6"/>
        <v>0</v>
      </c>
    </row>
    <row r="151" spans="1:12" x14ac:dyDescent="0.25">
      <c r="A151" s="7">
        <v>149</v>
      </c>
      <c r="B151" s="6" t="s">
        <v>214</v>
      </c>
      <c r="C151" s="6" t="s">
        <v>19</v>
      </c>
      <c r="D151" s="6">
        <v>4</v>
      </c>
      <c r="E151" s="5"/>
      <c r="F151" s="5"/>
      <c r="G151" s="41">
        <f t="shared" si="7"/>
        <v>4</v>
      </c>
      <c r="H151" s="19">
        <v>10</v>
      </c>
      <c r="I151" s="19">
        <f>F151*H151</f>
        <v>0</v>
      </c>
      <c r="J151" s="49">
        <v>7</v>
      </c>
      <c r="K151" s="18">
        <f t="shared" si="6"/>
        <v>0</v>
      </c>
    </row>
    <row r="152" spans="1:12" x14ac:dyDescent="0.25">
      <c r="A152" s="7">
        <v>150</v>
      </c>
      <c r="B152" s="108" t="s">
        <v>339</v>
      </c>
      <c r="C152" s="6" t="s">
        <v>18</v>
      </c>
      <c r="D152" s="6">
        <v>1</v>
      </c>
      <c r="E152" s="5"/>
      <c r="F152" s="5"/>
      <c r="G152" s="16">
        <f t="shared" si="7"/>
        <v>1</v>
      </c>
      <c r="H152" s="19">
        <v>4</v>
      </c>
      <c r="I152" s="19">
        <f t="shared" si="8"/>
        <v>0</v>
      </c>
      <c r="J152" s="49">
        <v>2</v>
      </c>
      <c r="K152" s="18">
        <f t="shared" si="6"/>
        <v>0</v>
      </c>
    </row>
    <row r="153" spans="1:12" x14ac:dyDescent="0.25">
      <c r="A153" s="7">
        <v>151</v>
      </c>
      <c r="B153" s="6" t="s">
        <v>215</v>
      </c>
      <c r="C153" s="6" t="s">
        <v>18</v>
      </c>
      <c r="D153" s="6">
        <v>0</v>
      </c>
      <c r="E153" s="5"/>
      <c r="F153" s="5"/>
      <c r="G153" s="16">
        <f t="shared" si="7"/>
        <v>0</v>
      </c>
      <c r="H153" s="19">
        <v>10</v>
      </c>
      <c r="I153" s="19">
        <f t="shared" si="8"/>
        <v>0</v>
      </c>
      <c r="J153" s="49">
        <v>7.5</v>
      </c>
      <c r="K153" s="18">
        <f t="shared" si="6"/>
        <v>0</v>
      </c>
    </row>
    <row r="154" spans="1:12" x14ac:dyDescent="0.25">
      <c r="A154" s="7">
        <v>152</v>
      </c>
      <c r="B154" s="108" t="s">
        <v>322</v>
      </c>
      <c r="C154" s="108" t="s">
        <v>18</v>
      </c>
      <c r="D154" s="6">
        <v>2</v>
      </c>
      <c r="E154" s="5"/>
      <c r="F154" s="5"/>
      <c r="G154" s="16">
        <f t="shared" si="7"/>
        <v>2</v>
      </c>
      <c r="H154" s="19">
        <v>4.7</v>
      </c>
      <c r="I154" s="19">
        <f t="shared" si="8"/>
        <v>0</v>
      </c>
      <c r="J154" s="49">
        <v>4</v>
      </c>
      <c r="K154" s="18">
        <f t="shared" si="6"/>
        <v>0</v>
      </c>
    </row>
    <row r="155" spans="1:12" x14ac:dyDescent="0.25">
      <c r="A155" s="7">
        <v>153</v>
      </c>
      <c r="B155" s="108" t="s">
        <v>323</v>
      </c>
      <c r="C155" s="108" t="s">
        <v>14</v>
      </c>
      <c r="D155" s="6">
        <v>1</v>
      </c>
      <c r="E155" s="5"/>
      <c r="F155" s="5"/>
      <c r="G155" s="16">
        <f t="shared" si="7"/>
        <v>1</v>
      </c>
      <c r="H155" s="19">
        <v>37</v>
      </c>
      <c r="I155" s="19">
        <f t="shared" si="8"/>
        <v>0</v>
      </c>
      <c r="J155" s="49">
        <v>34</v>
      </c>
      <c r="K155" s="18">
        <f t="shared" si="6"/>
        <v>0</v>
      </c>
      <c r="L155" s="30"/>
    </row>
    <row r="156" spans="1:12" x14ac:dyDescent="0.25">
      <c r="A156" s="7">
        <v>154</v>
      </c>
      <c r="B156" s="108" t="s">
        <v>324</v>
      </c>
      <c r="C156" s="108" t="s">
        <v>18</v>
      </c>
      <c r="D156" s="6">
        <v>0</v>
      </c>
      <c r="E156" s="5"/>
      <c r="F156" s="5"/>
      <c r="G156" s="16">
        <f t="shared" si="7"/>
        <v>0</v>
      </c>
      <c r="H156" s="19">
        <v>1</v>
      </c>
      <c r="I156" s="19">
        <v>0</v>
      </c>
      <c r="J156" s="49">
        <v>0.68</v>
      </c>
      <c r="K156" s="18">
        <f t="shared" si="6"/>
        <v>0</v>
      </c>
      <c r="L156" s="30"/>
    </row>
    <row r="157" spans="1:12" x14ac:dyDescent="0.25">
      <c r="A157" s="7">
        <v>155</v>
      </c>
      <c r="B157" s="108" t="s">
        <v>325</v>
      </c>
      <c r="C157" s="108" t="s">
        <v>11</v>
      </c>
      <c r="D157" s="6">
        <v>0</v>
      </c>
      <c r="E157" s="5"/>
      <c r="F157" s="5"/>
      <c r="G157" s="16">
        <f t="shared" si="7"/>
        <v>0</v>
      </c>
      <c r="H157" s="19">
        <v>6</v>
      </c>
      <c r="I157" s="19">
        <f t="shared" ref="I157:I220" si="9">F157*H157</f>
        <v>0</v>
      </c>
      <c r="J157" s="49">
        <v>4.5</v>
      </c>
      <c r="K157" s="18">
        <f t="shared" si="6"/>
        <v>0</v>
      </c>
      <c r="L157" s="30"/>
    </row>
    <row r="158" spans="1:12" x14ac:dyDescent="0.25">
      <c r="A158" s="7">
        <v>156</v>
      </c>
      <c r="B158" s="108" t="s">
        <v>326</v>
      </c>
      <c r="C158" s="108" t="s">
        <v>11</v>
      </c>
      <c r="D158" s="6">
        <v>0</v>
      </c>
      <c r="E158" s="5"/>
      <c r="F158" s="5"/>
      <c r="G158" s="16">
        <f t="shared" si="7"/>
        <v>0</v>
      </c>
      <c r="H158" s="19">
        <v>6</v>
      </c>
      <c r="I158" s="19">
        <f t="shared" si="9"/>
        <v>0</v>
      </c>
      <c r="J158" s="49">
        <v>4.5</v>
      </c>
      <c r="K158" s="18">
        <f t="shared" si="6"/>
        <v>0</v>
      </c>
      <c r="L158" s="30"/>
    </row>
    <row r="159" spans="1:12" x14ac:dyDescent="0.25">
      <c r="A159" s="7">
        <v>157</v>
      </c>
      <c r="B159" s="108" t="s">
        <v>347</v>
      </c>
      <c r="C159" s="108" t="s">
        <v>18</v>
      </c>
      <c r="D159" s="6">
        <v>2</v>
      </c>
      <c r="E159" s="5"/>
      <c r="F159" s="5"/>
      <c r="G159" s="16">
        <f t="shared" si="7"/>
        <v>2</v>
      </c>
      <c r="H159" s="19">
        <v>7</v>
      </c>
      <c r="I159" s="19">
        <f t="shared" si="9"/>
        <v>0</v>
      </c>
      <c r="J159" s="49">
        <v>5</v>
      </c>
      <c r="K159" s="18">
        <f t="shared" si="6"/>
        <v>0</v>
      </c>
      <c r="L159" s="30"/>
    </row>
    <row r="160" spans="1:12" x14ac:dyDescent="0.25">
      <c r="A160" s="7">
        <v>158</v>
      </c>
      <c r="B160" s="108" t="s">
        <v>327</v>
      </c>
      <c r="C160" s="108" t="s">
        <v>44</v>
      </c>
      <c r="D160" s="6">
        <v>5</v>
      </c>
      <c r="E160" s="5"/>
      <c r="F160" s="5"/>
      <c r="G160" s="16">
        <f t="shared" si="7"/>
        <v>5</v>
      </c>
      <c r="H160" s="19">
        <v>10</v>
      </c>
      <c r="I160" s="19">
        <f t="shared" si="9"/>
        <v>0</v>
      </c>
      <c r="J160" s="49">
        <v>7.5</v>
      </c>
      <c r="K160" s="18">
        <f t="shared" si="6"/>
        <v>0</v>
      </c>
      <c r="L160" s="30"/>
    </row>
    <row r="161" spans="1:12" x14ac:dyDescent="0.25">
      <c r="A161" s="7">
        <v>159</v>
      </c>
      <c r="B161" s="108" t="s">
        <v>328</v>
      </c>
      <c r="C161" s="108" t="s">
        <v>18</v>
      </c>
      <c r="D161" s="6">
        <v>6</v>
      </c>
      <c r="E161" s="5"/>
      <c r="F161" s="5"/>
      <c r="G161" s="16">
        <f t="shared" si="7"/>
        <v>6</v>
      </c>
      <c r="H161" s="19">
        <v>1</v>
      </c>
      <c r="I161" s="19">
        <f t="shared" si="9"/>
        <v>0</v>
      </c>
      <c r="J161" s="49">
        <v>0.63</v>
      </c>
      <c r="K161" s="18">
        <f t="shared" si="6"/>
        <v>0</v>
      </c>
      <c r="L161" s="30"/>
    </row>
    <row r="162" spans="1:12" x14ac:dyDescent="0.25">
      <c r="A162" s="7">
        <v>160</v>
      </c>
      <c r="B162" s="108" t="s">
        <v>329</v>
      </c>
      <c r="C162" s="108" t="s">
        <v>330</v>
      </c>
      <c r="D162" s="6">
        <v>22</v>
      </c>
      <c r="E162" s="5"/>
      <c r="F162" s="5"/>
      <c r="G162" s="16">
        <f t="shared" si="7"/>
        <v>22</v>
      </c>
      <c r="H162" s="19">
        <v>8</v>
      </c>
      <c r="I162" s="19">
        <f t="shared" si="9"/>
        <v>0</v>
      </c>
      <c r="J162" s="49">
        <v>4.5</v>
      </c>
      <c r="K162" s="18">
        <f t="shared" si="6"/>
        <v>0</v>
      </c>
      <c r="L162" s="30"/>
    </row>
    <row r="163" spans="1:12" x14ac:dyDescent="0.25">
      <c r="A163" s="7">
        <v>161</v>
      </c>
      <c r="B163" s="108" t="s">
        <v>340</v>
      </c>
      <c r="C163" s="108" t="s">
        <v>331</v>
      </c>
      <c r="D163" s="6">
        <v>3</v>
      </c>
      <c r="E163" s="5"/>
      <c r="F163" s="5"/>
      <c r="G163" s="16">
        <f t="shared" si="7"/>
        <v>3</v>
      </c>
      <c r="H163" s="19">
        <v>6</v>
      </c>
      <c r="I163" s="19">
        <f t="shared" si="9"/>
        <v>0</v>
      </c>
      <c r="J163" s="49">
        <v>4</v>
      </c>
      <c r="K163" s="18">
        <f t="shared" si="6"/>
        <v>0</v>
      </c>
      <c r="L163" s="30"/>
    </row>
    <row r="164" spans="1:12" x14ac:dyDescent="0.25">
      <c r="A164" s="7">
        <v>162</v>
      </c>
      <c r="B164" s="92" t="s">
        <v>336</v>
      </c>
      <c r="C164" s="92" t="s">
        <v>18</v>
      </c>
      <c r="D164" s="6">
        <v>3</v>
      </c>
      <c r="E164" s="5"/>
      <c r="F164" s="5"/>
      <c r="G164" s="16">
        <f t="shared" si="7"/>
        <v>3</v>
      </c>
      <c r="H164" s="19">
        <v>6.77</v>
      </c>
      <c r="I164" s="19">
        <f t="shared" si="9"/>
        <v>0</v>
      </c>
      <c r="J164" s="49">
        <v>4</v>
      </c>
      <c r="K164" s="18">
        <f t="shared" si="6"/>
        <v>0</v>
      </c>
      <c r="L164" s="30"/>
    </row>
    <row r="165" spans="1:12" x14ac:dyDescent="0.25">
      <c r="A165" s="7">
        <v>163</v>
      </c>
      <c r="B165" s="108" t="s">
        <v>338</v>
      </c>
      <c r="C165" s="108" t="s">
        <v>18</v>
      </c>
      <c r="D165" s="6">
        <v>0</v>
      </c>
      <c r="E165" s="5"/>
      <c r="F165" s="5"/>
      <c r="G165" s="16">
        <f t="shared" si="7"/>
        <v>0</v>
      </c>
      <c r="H165" s="19">
        <v>27</v>
      </c>
      <c r="I165" s="19">
        <f t="shared" si="9"/>
        <v>0</v>
      </c>
      <c r="J165" s="49">
        <v>13.33</v>
      </c>
      <c r="K165" s="18">
        <f t="shared" si="6"/>
        <v>0</v>
      </c>
      <c r="L165" s="30"/>
    </row>
    <row r="166" spans="1:12" x14ac:dyDescent="0.25">
      <c r="A166" s="7">
        <v>164</v>
      </c>
      <c r="B166" s="108" t="s">
        <v>342</v>
      </c>
      <c r="C166" s="108" t="s">
        <v>343</v>
      </c>
      <c r="D166" s="6">
        <v>1</v>
      </c>
      <c r="E166" s="5"/>
      <c r="F166" s="5"/>
      <c r="G166" s="16">
        <f t="shared" si="7"/>
        <v>1</v>
      </c>
      <c r="H166" s="19">
        <v>6</v>
      </c>
      <c r="I166" s="19">
        <f t="shared" si="9"/>
        <v>0</v>
      </c>
      <c r="J166" s="49">
        <v>4.72</v>
      </c>
      <c r="K166" s="18">
        <f t="shared" si="6"/>
        <v>0</v>
      </c>
      <c r="L166" s="30"/>
    </row>
    <row r="167" spans="1:12" x14ac:dyDescent="0.25">
      <c r="A167" s="7">
        <v>165</v>
      </c>
      <c r="B167" s="108" t="s">
        <v>344</v>
      </c>
      <c r="C167" s="108" t="s">
        <v>18</v>
      </c>
      <c r="D167" s="6">
        <v>2</v>
      </c>
      <c r="E167" s="5"/>
      <c r="F167" s="5"/>
      <c r="G167" s="16">
        <f t="shared" si="7"/>
        <v>2</v>
      </c>
      <c r="H167" s="19">
        <v>10</v>
      </c>
      <c r="I167" s="19">
        <f t="shared" si="9"/>
        <v>0</v>
      </c>
      <c r="J167" s="49">
        <v>6.5</v>
      </c>
      <c r="K167" s="18">
        <f t="shared" si="6"/>
        <v>0</v>
      </c>
      <c r="L167" s="30"/>
    </row>
    <row r="168" spans="1:12" x14ac:dyDescent="0.25">
      <c r="A168" s="7">
        <v>166</v>
      </c>
      <c r="B168" s="108" t="s">
        <v>345</v>
      </c>
      <c r="C168" s="108" t="s">
        <v>18</v>
      </c>
      <c r="D168" s="6">
        <v>1</v>
      </c>
      <c r="E168" s="5"/>
      <c r="F168" s="5"/>
      <c r="G168" s="16">
        <f t="shared" si="7"/>
        <v>1</v>
      </c>
      <c r="H168" s="19">
        <v>20</v>
      </c>
      <c r="I168" s="19">
        <f t="shared" si="9"/>
        <v>0</v>
      </c>
      <c r="J168" s="49">
        <v>9</v>
      </c>
      <c r="K168" s="18">
        <f t="shared" si="6"/>
        <v>0</v>
      </c>
      <c r="L168" s="30"/>
    </row>
    <row r="169" spans="1:12" x14ac:dyDescent="0.25">
      <c r="A169" s="7">
        <v>167</v>
      </c>
      <c r="B169" s="108" t="s">
        <v>346</v>
      </c>
      <c r="C169" s="108" t="s">
        <v>18</v>
      </c>
      <c r="D169" s="6">
        <v>2</v>
      </c>
      <c r="E169" s="5"/>
      <c r="F169" s="5"/>
      <c r="G169" s="16">
        <f t="shared" si="7"/>
        <v>2</v>
      </c>
      <c r="H169" s="19">
        <v>10</v>
      </c>
      <c r="I169" s="19">
        <f t="shared" si="9"/>
        <v>0</v>
      </c>
      <c r="J169" s="49">
        <v>7</v>
      </c>
      <c r="K169" s="18">
        <f t="shared" si="6"/>
        <v>0</v>
      </c>
      <c r="L169" s="30"/>
    </row>
    <row r="170" spans="1:12" x14ac:dyDescent="0.25">
      <c r="A170" s="7">
        <v>168</v>
      </c>
      <c r="B170" s="108" t="s">
        <v>349</v>
      </c>
      <c r="C170" s="108" t="s">
        <v>348</v>
      </c>
      <c r="D170" s="6">
        <v>1</v>
      </c>
      <c r="E170" s="5"/>
      <c r="F170" s="5"/>
      <c r="G170" s="16">
        <f t="shared" si="7"/>
        <v>1</v>
      </c>
      <c r="H170" s="19">
        <v>25</v>
      </c>
      <c r="I170" s="19">
        <f t="shared" si="9"/>
        <v>0</v>
      </c>
      <c r="J170" s="49">
        <v>20</v>
      </c>
      <c r="K170" s="18">
        <f t="shared" si="6"/>
        <v>0</v>
      </c>
      <c r="L170" s="30"/>
    </row>
    <row r="171" spans="1:12" x14ac:dyDescent="0.25">
      <c r="A171" s="7">
        <v>169</v>
      </c>
      <c r="B171" s="108" t="s">
        <v>350</v>
      </c>
      <c r="C171" s="108" t="s">
        <v>18</v>
      </c>
      <c r="D171" s="6">
        <v>0</v>
      </c>
      <c r="E171" s="5"/>
      <c r="F171" s="5"/>
      <c r="G171" s="16">
        <f t="shared" si="7"/>
        <v>0</v>
      </c>
      <c r="H171" s="19">
        <f>3.34</f>
        <v>3.34</v>
      </c>
      <c r="I171" s="19">
        <f t="shared" si="9"/>
        <v>0</v>
      </c>
      <c r="J171" s="49">
        <v>3</v>
      </c>
      <c r="K171" s="18">
        <f t="shared" si="6"/>
        <v>0</v>
      </c>
      <c r="L171" s="30"/>
    </row>
    <row r="172" spans="1:12" x14ac:dyDescent="0.25">
      <c r="A172" s="7">
        <v>170</v>
      </c>
      <c r="B172" s="108" t="s">
        <v>351</v>
      </c>
      <c r="C172" s="108" t="s">
        <v>18</v>
      </c>
      <c r="D172" s="6">
        <v>1</v>
      </c>
      <c r="E172" s="5"/>
      <c r="F172" s="5"/>
      <c r="G172" s="16">
        <f t="shared" si="7"/>
        <v>1</v>
      </c>
      <c r="H172" s="19">
        <f>3.34</f>
        <v>3.34</v>
      </c>
      <c r="I172" s="19">
        <f t="shared" si="9"/>
        <v>0</v>
      </c>
      <c r="J172" s="49">
        <v>3</v>
      </c>
      <c r="K172" s="18">
        <f t="shared" si="6"/>
        <v>0</v>
      </c>
      <c r="L172" s="30"/>
    </row>
    <row r="173" spans="1:12" x14ac:dyDescent="0.25">
      <c r="A173" s="7">
        <v>171</v>
      </c>
      <c r="B173" s="108" t="s">
        <v>352</v>
      </c>
      <c r="C173" s="108" t="s">
        <v>18</v>
      </c>
      <c r="D173" s="6">
        <v>2</v>
      </c>
      <c r="E173" s="5"/>
      <c r="F173" s="5"/>
      <c r="G173" s="16">
        <f t="shared" si="7"/>
        <v>2</v>
      </c>
      <c r="H173" s="19">
        <v>20</v>
      </c>
      <c r="I173" s="19">
        <f t="shared" si="9"/>
        <v>0</v>
      </c>
      <c r="J173" s="49">
        <v>10</v>
      </c>
      <c r="K173" s="18">
        <f t="shared" si="6"/>
        <v>0</v>
      </c>
      <c r="L173" s="30"/>
    </row>
    <row r="174" spans="1:12" x14ac:dyDescent="0.25">
      <c r="A174" s="7">
        <v>172</v>
      </c>
      <c r="B174" s="108" t="s">
        <v>353</v>
      </c>
      <c r="C174" s="108" t="s">
        <v>18</v>
      </c>
      <c r="D174" s="6">
        <v>0</v>
      </c>
      <c r="E174" s="5"/>
      <c r="F174" s="5"/>
      <c r="G174" s="16">
        <f t="shared" si="7"/>
        <v>0</v>
      </c>
      <c r="H174" s="19">
        <v>20</v>
      </c>
      <c r="I174" s="19">
        <f t="shared" si="9"/>
        <v>0</v>
      </c>
      <c r="J174" s="49">
        <v>7</v>
      </c>
      <c r="K174" s="18">
        <f t="shared" si="6"/>
        <v>0</v>
      </c>
      <c r="L174" s="30"/>
    </row>
    <row r="175" spans="1:12" x14ac:dyDescent="0.25">
      <c r="A175" s="7">
        <v>173</v>
      </c>
      <c r="B175" s="108" t="s">
        <v>354</v>
      </c>
      <c r="C175" s="108" t="s">
        <v>18</v>
      </c>
      <c r="D175" s="6">
        <v>0</v>
      </c>
      <c r="E175" s="5"/>
      <c r="F175" s="5"/>
      <c r="G175" s="16">
        <f t="shared" si="7"/>
        <v>0</v>
      </c>
      <c r="H175" s="19">
        <v>10</v>
      </c>
      <c r="I175" s="19">
        <f t="shared" si="9"/>
        <v>0</v>
      </c>
      <c r="J175" s="49">
        <v>3</v>
      </c>
      <c r="K175" s="18">
        <f t="shared" si="6"/>
        <v>0</v>
      </c>
      <c r="L175" s="30"/>
    </row>
    <row r="176" spans="1:12" x14ac:dyDescent="0.25">
      <c r="A176" s="7">
        <v>174</v>
      </c>
      <c r="B176" s="108" t="s">
        <v>355</v>
      </c>
      <c r="C176" s="108" t="s">
        <v>18</v>
      </c>
      <c r="D176" s="6">
        <v>0</v>
      </c>
      <c r="E176" s="5"/>
      <c r="F176" s="5"/>
      <c r="G176" s="16">
        <f t="shared" si="7"/>
        <v>0</v>
      </c>
      <c r="H176" s="19">
        <v>20</v>
      </c>
      <c r="I176" s="19">
        <f t="shared" si="9"/>
        <v>0</v>
      </c>
      <c r="J176" s="49">
        <v>10</v>
      </c>
      <c r="K176" s="18">
        <f t="shared" si="6"/>
        <v>0</v>
      </c>
      <c r="L176" s="30"/>
    </row>
    <row r="177" spans="1:12" x14ac:dyDescent="0.25">
      <c r="A177" s="7">
        <v>175</v>
      </c>
      <c r="B177" s="108" t="s">
        <v>356</v>
      </c>
      <c r="C177" s="108" t="s">
        <v>18</v>
      </c>
      <c r="D177" s="6">
        <v>0</v>
      </c>
      <c r="E177" s="5"/>
      <c r="F177" s="5"/>
      <c r="G177" s="16">
        <f t="shared" si="7"/>
        <v>0</v>
      </c>
      <c r="H177" s="19">
        <v>20</v>
      </c>
      <c r="I177" s="19">
        <f t="shared" si="9"/>
        <v>0</v>
      </c>
      <c r="J177" s="49">
        <v>7</v>
      </c>
      <c r="K177" s="18">
        <f t="shared" si="6"/>
        <v>0</v>
      </c>
      <c r="L177" s="30"/>
    </row>
    <row r="178" spans="1:12" x14ac:dyDescent="0.25">
      <c r="A178" s="7">
        <v>176</v>
      </c>
      <c r="B178" s="108" t="s">
        <v>362</v>
      </c>
      <c r="C178" s="108" t="s">
        <v>18</v>
      </c>
      <c r="D178" s="6">
        <v>11</v>
      </c>
      <c r="E178" s="5"/>
      <c r="F178" s="5"/>
      <c r="G178" s="16">
        <f t="shared" si="7"/>
        <v>11</v>
      </c>
      <c r="H178" s="19">
        <v>0.7</v>
      </c>
      <c r="I178" s="19">
        <f t="shared" si="9"/>
        <v>0</v>
      </c>
      <c r="J178" s="49">
        <v>0.15</v>
      </c>
      <c r="K178" s="18">
        <f t="shared" si="6"/>
        <v>0</v>
      </c>
      <c r="L178" s="30"/>
    </row>
    <row r="179" spans="1:12" x14ac:dyDescent="0.25">
      <c r="A179" s="7">
        <v>177</v>
      </c>
      <c r="B179" s="108" t="s">
        <v>362</v>
      </c>
      <c r="C179" s="108" t="s">
        <v>15</v>
      </c>
      <c r="D179" s="6">
        <v>1</v>
      </c>
      <c r="E179" s="5"/>
      <c r="F179" s="5"/>
      <c r="G179" s="16">
        <f t="shared" si="7"/>
        <v>1</v>
      </c>
      <c r="H179" s="19">
        <f>25000/1500</f>
        <v>16.666666666666668</v>
      </c>
      <c r="I179" s="19">
        <f t="shared" si="9"/>
        <v>0</v>
      </c>
      <c r="J179" s="49">
        <v>7.5</v>
      </c>
      <c r="K179" s="18">
        <f t="shared" si="6"/>
        <v>0</v>
      </c>
      <c r="L179" s="30"/>
    </row>
    <row r="180" spans="1:12" x14ac:dyDescent="0.25">
      <c r="A180" s="7">
        <v>178</v>
      </c>
      <c r="B180" s="90" t="s">
        <v>198</v>
      </c>
      <c r="C180" s="138" t="s">
        <v>18</v>
      </c>
      <c r="D180" s="4">
        <v>1</v>
      </c>
      <c r="E180" s="5"/>
      <c r="F180" s="5"/>
      <c r="G180" s="5">
        <f t="shared" si="7"/>
        <v>1</v>
      </c>
      <c r="H180" s="18">
        <v>45</v>
      </c>
      <c r="I180" s="18">
        <f t="shared" si="9"/>
        <v>0</v>
      </c>
      <c r="J180" s="49">
        <v>31.1</v>
      </c>
      <c r="K180" s="18">
        <f t="shared" si="6"/>
        <v>0</v>
      </c>
      <c r="L180" s="30"/>
    </row>
    <row r="181" spans="1:12" x14ac:dyDescent="0.25">
      <c r="A181" s="7">
        <v>179</v>
      </c>
      <c r="B181" s="108" t="s">
        <v>363</v>
      </c>
      <c r="C181" s="108" t="s">
        <v>18</v>
      </c>
      <c r="D181" s="6">
        <v>3</v>
      </c>
      <c r="E181" s="5"/>
      <c r="F181" s="5"/>
      <c r="G181" s="5">
        <f t="shared" si="7"/>
        <v>3</v>
      </c>
      <c r="H181" s="18">
        <v>40</v>
      </c>
      <c r="I181" s="18">
        <f t="shared" si="9"/>
        <v>0</v>
      </c>
      <c r="J181" s="49">
        <v>13</v>
      </c>
      <c r="K181" s="18">
        <f t="shared" si="6"/>
        <v>0</v>
      </c>
      <c r="L181" s="30"/>
    </row>
    <row r="182" spans="1:12" x14ac:dyDescent="0.25">
      <c r="A182" s="7">
        <v>180</v>
      </c>
      <c r="B182" s="108" t="s">
        <v>364</v>
      </c>
      <c r="C182" s="108" t="s">
        <v>18</v>
      </c>
      <c r="D182" s="6">
        <v>0</v>
      </c>
      <c r="E182" s="5"/>
      <c r="F182" s="5"/>
      <c r="G182" s="5">
        <f t="shared" si="7"/>
        <v>0</v>
      </c>
      <c r="H182" s="18">
        <v>40</v>
      </c>
      <c r="I182" s="18">
        <f t="shared" si="9"/>
        <v>0</v>
      </c>
      <c r="J182" s="49">
        <v>33.33</v>
      </c>
      <c r="K182" s="18">
        <f t="shared" si="6"/>
        <v>0</v>
      </c>
      <c r="L182" s="30"/>
    </row>
    <row r="183" spans="1:12" x14ac:dyDescent="0.25">
      <c r="A183" s="7">
        <v>181</v>
      </c>
      <c r="B183" s="108" t="s">
        <v>365</v>
      </c>
      <c r="C183" s="108" t="s">
        <v>18</v>
      </c>
      <c r="D183" s="6">
        <v>1</v>
      </c>
      <c r="E183" s="5"/>
      <c r="F183" s="5"/>
      <c r="G183" s="5">
        <f t="shared" si="7"/>
        <v>1</v>
      </c>
      <c r="H183" s="19">
        <v>33.33</v>
      </c>
      <c r="I183" s="18">
        <f t="shared" si="9"/>
        <v>0</v>
      </c>
      <c r="J183" s="49">
        <v>20</v>
      </c>
      <c r="K183" s="18">
        <f t="shared" si="6"/>
        <v>0</v>
      </c>
      <c r="L183" s="30"/>
    </row>
    <row r="184" spans="1:12" x14ac:dyDescent="0.25">
      <c r="A184" s="7">
        <v>182</v>
      </c>
      <c r="B184" s="108" t="s">
        <v>366</v>
      </c>
      <c r="C184" s="108" t="s">
        <v>18</v>
      </c>
      <c r="D184" s="6">
        <v>1</v>
      </c>
      <c r="E184" s="5"/>
      <c r="F184" s="5"/>
      <c r="G184" s="5">
        <f t="shared" si="7"/>
        <v>1</v>
      </c>
      <c r="H184" s="19">
        <v>33.33</v>
      </c>
      <c r="I184" s="18">
        <f t="shared" si="9"/>
        <v>0</v>
      </c>
      <c r="J184" s="49">
        <v>18</v>
      </c>
      <c r="K184" s="18">
        <f t="shared" si="6"/>
        <v>0</v>
      </c>
      <c r="L184" s="30"/>
    </row>
    <row r="185" spans="1:12" x14ac:dyDescent="0.25">
      <c r="A185" s="7">
        <v>183</v>
      </c>
      <c r="B185" s="108" t="s">
        <v>390</v>
      </c>
      <c r="C185" s="108" t="s">
        <v>367</v>
      </c>
      <c r="D185" s="6">
        <v>0</v>
      </c>
      <c r="E185" s="5"/>
      <c r="F185" s="5"/>
      <c r="G185" s="16">
        <f t="shared" si="7"/>
        <v>0</v>
      </c>
      <c r="H185" s="19">
        <v>10</v>
      </c>
      <c r="I185" s="18">
        <f t="shared" si="9"/>
        <v>0</v>
      </c>
      <c r="J185" s="49">
        <v>4.5</v>
      </c>
      <c r="K185" s="18">
        <f t="shared" si="6"/>
        <v>0</v>
      </c>
      <c r="L185" s="30"/>
    </row>
    <row r="186" spans="1:12" x14ac:dyDescent="0.25">
      <c r="A186" s="7">
        <v>184</v>
      </c>
      <c r="B186" s="108" t="s">
        <v>377</v>
      </c>
      <c r="C186" s="108" t="s">
        <v>18</v>
      </c>
      <c r="D186" s="6">
        <v>1</v>
      </c>
      <c r="E186" s="5"/>
      <c r="F186" s="5"/>
      <c r="G186" s="16">
        <f t="shared" si="7"/>
        <v>1</v>
      </c>
      <c r="H186" s="19">
        <v>10</v>
      </c>
      <c r="I186" s="18">
        <f t="shared" si="9"/>
        <v>0</v>
      </c>
      <c r="J186" s="49">
        <v>6.5</v>
      </c>
      <c r="K186" s="18">
        <f t="shared" si="6"/>
        <v>0</v>
      </c>
      <c r="L186" s="30"/>
    </row>
    <row r="187" spans="1:12" x14ac:dyDescent="0.25">
      <c r="A187" s="7">
        <v>185</v>
      </c>
      <c r="B187" s="108" t="s">
        <v>398</v>
      </c>
      <c r="C187" s="108" t="s">
        <v>18</v>
      </c>
      <c r="D187" s="6">
        <v>1</v>
      </c>
      <c r="E187" s="5"/>
      <c r="F187" s="5"/>
      <c r="G187" s="16">
        <f t="shared" si="7"/>
        <v>1</v>
      </c>
      <c r="H187" s="19">
        <v>50</v>
      </c>
      <c r="I187" s="18">
        <f t="shared" si="9"/>
        <v>0</v>
      </c>
      <c r="J187" s="49">
        <v>36.630000000000003</v>
      </c>
      <c r="K187" s="18">
        <f t="shared" si="6"/>
        <v>0</v>
      </c>
      <c r="L187" s="30"/>
    </row>
    <row r="188" spans="1:12" x14ac:dyDescent="0.25">
      <c r="A188" s="7">
        <v>186</v>
      </c>
      <c r="B188" s="108" t="s">
        <v>399</v>
      </c>
      <c r="C188" s="108" t="s">
        <v>18</v>
      </c>
      <c r="D188" s="6">
        <v>1</v>
      </c>
      <c r="E188" s="5"/>
      <c r="F188" s="5"/>
      <c r="G188" s="16">
        <f t="shared" si="7"/>
        <v>1</v>
      </c>
      <c r="H188" s="19">
        <v>166.7</v>
      </c>
      <c r="I188" s="18">
        <f t="shared" si="9"/>
        <v>0</v>
      </c>
      <c r="J188" s="49">
        <v>138.75</v>
      </c>
      <c r="K188" s="18">
        <f t="shared" si="6"/>
        <v>0</v>
      </c>
      <c r="L188" s="30"/>
    </row>
    <row r="189" spans="1:12" x14ac:dyDescent="0.25">
      <c r="A189" s="7">
        <v>187</v>
      </c>
      <c r="B189" s="108" t="s">
        <v>378</v>
      </c>
      <c r="C189" s="108" t="s">
        <v>18</v>
      </c>
      <c r="D189" s="6">
        <v>0</v>
      </c>
      <c r="E189" s="5"/>
      <c r="F189" s="5"/>
      <c r="G189" s="16">
        <f t="shared" si="7"/>
        <v>0</v>
      </c>
      <c r="H189" s="19">
        <v>30</v>
      </c>
      <c r="I189" s="18">
        <f t="shared" si="9"/>
        <v>0</v>
      </c>
      <c r="J189" s="49">
        <v>22</v>
      </c>
      <c r="K189" s="18">
        <f t="shared" si="6"/>
        <v>0</v>
      </c>
      <c r="L189" s="30"/>
    </row>
    <row r="190" spans="1:12" x14ac:dyDescent="0.25">
      <c r="A190" s="7">
        <v>188</v>
      </c>
      <c r="B190" s="108" t="s">
        <v>379</v>
      </c>
      <c r="C190" s="108" t="s">
        <v>18</v>
      </c>
      <c r="D190" s="6">
        <v>1</v>
      </c>
      <c r="E190" s="5"/>
      <c r="F190" s="5"/>
      <c r="G190" s="16">
        <f t="shared" si="7"/>
        <v>1</v>
      </c>
      <c r="H190" s="19">
        <v>26.7</v>
      </c>
      <c r="I190" s="18">
        <f t="shared" si="9"/>
        <v>0</v>
      </c>
      <c r="J190" s="19">
        <v>11</v>
      </c>
      <c r="K190" s="18">
        <f t="shared" si="6"/>
        <v>0</v>
      </c>
      <c r="L190" s="30"/>
    </row>
    <row r="191" spans="1:12" x14ac:dyDescent="0.25">
      <c r="A191" s="7">
        <v>189</v>
      </c>
      <c r="B191" s="108" t="s">
        <v>380</v>
      </c>
      <c r="C191" s="108" t="s">
        <v>18</v>
      </c>
      <c r="D191" s="6">
        <v>1</v>
      </c>
      <c r="E191" s="5"/>
      <c r="F191" s="5"/>
      <c r="G191" s="16">
        <f t="shared" si="7"/>
        <v>1</v>
      </c>
      <c r="H191" s="19">
        <v>26.7</v>
      </c>
      <c r="I191" s="18">
        <f t="shared" si="9"/>
        <v>0</v>
      </c>
      <c r="J191" s="19">
        <v>12</v>
      </c>
      <c r="K191" s="18">
        <f t="shared" si="6"/>
        <v>0</v>
      </c>
      <c r="L191" s="30"/>
    </row>
    <row r="192" spans="1:12" x14ac:dyDescent="0.25">
      <c r="A192" s="7">
        <v>190</v>
      </c>
      <c r="B192" s="108" t="s">
        <v>381</v>
      </c>
      <c r="C192" s="108" t="s">
        <v>18</v>
      </c>
      <c r="D192" s="6">
        <v>1</v>
      </c>
      <c r="E192" s="5"/>
      <c r="F192" s="5"/>
      <c r="G192" s="16">
        <f t="shared" si="7"/>
        <v>1</v>
      </c>
      <c r="H192" s="19">
        <v>26.7</v>
      </c>
      <c r="I192" s="18">
        <f t="shared" si="9"/>
        <v>0</v>
      </c>
      <c r="J192" s="19">
        <v>15</v>
      </c>
      <c r="K192" s="18">
        <f t="shared" si="6"/>
        <v>0</v>
      </c>
      <c r="L192" s="30"/>
    </row>
    <row r="193" spans="1:12" x14ac:dyDescent="0.25">
      <c r="A193" s="7">
        <v>191</v>
      </c>
      <c r="B193" s="108" t="s">
        <v>382</v>
      </c>
      <c r="C193" s="108" t="s">
        <v>18</v>
      </c>
      <c r="D193" s="6">
        <v>1</v>
      </c>
      <c r="E193" s="5"/>
      <c r="F193" s="5"/>
      <c r="G193" s="16">
        <f t="shared" si="7"/>
        <v>1</v>
      </c>
      <c r="H193" s="19">
        <v>40</v>
      </c>
      <c r="I193" s="18">
        <f t="shared" si="9"/>
        <v>0</v>
      </c>
      <c r="J193" s="49">
        <v>28</v>
      </c>
      <c r="K193" s="18">
        <f t="shared" si="6"/>
        <v>0</v>
      </c>
      <c r="L193" s="30"/>
    </row>
    <row r="194" spans="1:12" x14ac:dyDescent="0.25">
      <c r="A194" s="7">
        <v>192</v>
      </c>
      <c r="B194" s="108" t="s">
        <v>383</v>
      </c>
      <c r="C194" s="108" t="s">
        <v>18</v>
      </c>
      <c r="D194" s="6">
        <v>1</v>
      </c>
      <c r="E194" s="5"/>
      <c r="F194" s="5"/>
      <c r="G194" s="16">
        <f t="shared" si="7"/>
        <v>1</v>
      </c>
      <c r="H194" s="19">
        <f>25750/1500</f>
        <v>17.166666666666668</v>
      </c>
      <c r="I194" s="18">
        <f t="shared" si="9"/>
        <v>0</v>
      </c>
      <c r="J194" s="49">
        <v>26.7</v>
      </c>
      <c r="K194" s="18">
        <f t="shared" si="6"/>
        <v>0</v>
      </c>
      <c r="L194" s="30"/>
    </row>
    <row r="195" spans="1:12" x14ac:dyDescent="0.25">
      <c r="A195" s="7">
        <v>193</v>
      </c>
      <c r="B195" s="108" t="s">
        <v>450</v>
      </c>
      <c r="C195" s="108" t="s">
        <v>18</v>
      </c>
      <c r="D195" s="6">
        <v>1</v>
      </c>
      <c r="E195" s="5"/>
      <c r="F195" s="5"/>
      <c r="G195" s="16">
        <f t="shared" si="7"/>
        <v>1</v>
      </c>
      <c r="H195" s="19">
        <v>7</v>
      </c>
      <c r="I195" s="18">
        <f t="shared" si="9"/>
        <v>0</v>
      </c>
      <c r="J195" s="49">
        <v>5</v>
      </c>
      <c r="K195" s="18">
        <f t="shared" si="6"/>
        <v>0</v>
      </c>
      <c r="L195" s="30"/>
    </row>
    <row r="196" spans="1:12" x14ac:dyDescent="0.25">
      <c r="A196" s="7">
        <v>194</v>
      </c>
      <c r="B196" s="108" t="s">
        <v>384</v>
      </c>
      <c r="C196" s="108" t="s">
        <v>385</v>
      </c>
      <c r="D196" s="6">
        <v>1</v>
      </c>
      <c r="E196" s="5"/>
      <c r="F196" s="5"/>
      <c r="G196" s="16">
        <f t="shared" si="7"/>
        <v>1</v>
      </c>
      <c r="H196" s="19">
        <v>3.33</v>
      </c>
      <c r="I196" s="18">
        <f t="shared" si="9"/>
        <v>0</v>
      </c>
      <c r="J196" s="49">
        <v>1.83</v>
      </c>
      <c r="K196" s="18">
        <f t="shared" si="6"/>
        <v>0</v>
      </c>
      <c r="L196" s="30"/>
    </row>
    <row r="197" spans="1:12" x14ac:dyDescent="0.25">
      <c r="A197" s="7">
        <v>195</v>
      </c>
      <c r="B197" s="108" t="s">
        <v>386</v>
      </c>
      <c r="C197" s="108" t="s">
        <v>18</v>
      </c>
      <c r="D197" s="6">
        <v>1</v>
      </c>
      <c r="E197" s="5"/>
      <c r="F197" s="5"/>
      <c r="G197" s="16">
        <f t="shared" si="7"/>
        <v>1</v>
      </c>
      <c r="H197" s="19">
        <v>2.33</v>
      </c>
      <c r="I197" s="18">
        <f t="shared" si="9"/>
        <v>0</v>
      </c>
      <c r="J197" s="49">
        <f>2150/1500</f>
        <v>1.4333333333333333</v>
      </c>
      <c r="K197" s="18">
        <f t="shared" si="6"/>
        <v>0</v>
      </c>
      <c r="L197" s="30"/>
    </row>
    <row r="198" spans="1:12" x14ac:dyDescent="0.25">
      <c r="A198" s="7">
        <v>196</v>
      </c>
      <c r="B198" s="108" t="s">
        <v>387</v>
      </c>
      <c r="C198" s="108" t="s">
        <v>18</v>
      </c>
      <c r="D198" s="6">
        <v>2</v>
      </c>
      <c r="E198" s="5"/>
      <c r="F198" s="5"/>
      <c r="G198" s="16">
        <f t="shared" si="7"/>
        <v>2</v>
      </c>
      <c r="H198" s="19">
        <v>1.7</v>
      </c>
      <c r="I198" s="18">
        <f t="shared" si="9"/>
        <v>0</v>
      </c>
      <c r="J198" s="49">
        <f>1125/1500</f>
        <v>0.75</v>
      </c>
      <c r="K198" s="18">
        <f t="shared" si="6"/>
        <v>0</v>
      </c>
      <c r="L198" s="30"/>
    </row>
    <row r="199" spans="1:12" x14ac:dyDescent="0.25">
      <c r="A199" s="7">
        <v>197</v>
      </c>
      <c r="B199" s="108" t="s">
        <v>388</v>
      </c>
      <c r="C199" s="108">
        <v>20</v>
      </c>
      <c r="D199" s="6">
        <v>10</v>
      </c>
      <c r="E199" s="5"/>
      <c r="F199" s="5"/>
      <c r="G199" s="16">
        <f t="shared" si="7"/>
        <v>10</v>
      </c>
      <c r="H199" s="19">
        <v>0.67</v>
      </c>
      <c r="I199" s="18">
        <f t="shared" si="9"/>
        <v>0</v>
      </c>
      <c r="J199" s="49">
        <v>0.49</v>
      </c>
      <c r="K199" s="18">
        <f t="shared" si="6"/>
        <v>0</v>
      </c>
      <c r="L199" s="30"/>
    </row>
    <row r="200" spans="1:12" x14ac:dyDescent="0.25">
      <c r="A200" s="7">
        <v>198</v>
      </c>
      <c r="B200" s="108" t="s">
        <v>406</v>
      </c>
      <c r="C200" s="108" t="s">
        <v>18</v>
      </c>
      <c r="D200" s="6">
        <v>0</v>
      </c>
      <c r="E200" s="5"/>
      <c r="F200" s="5"/>
      <c r="G200" s="16">
        <f t="shared" si="7"/>
        <v>0</v>
      </c>
      <c r="H200" s="19">
        <v>5</v>
      </c>
      <c r="I200" s="18">
        <f t="shared" si="9"/>
        <v>0</v>
      </c>
      <c r="J200" s="49">
        <v>3.83</v>
      </c>
      <c r="K200" s="18">
        <f t="shared" si="6"/>
        <v>0</v>
      </c>
      <c r="L200" s="30"/>
    </row>
    <row r="201" spans="1:12" x14ac:dyDescent="0.25">
      <c r="A201" s="7">
        <v>199</v>
      </c>
      <c r="B201" s="108" t="s">
        <v>389</v>
      </c>
      <c r="C201" s="108" t="s">
        <v>18</v>
      </c>
      <c r="D201" s="6">
        <v>1</v>
      </c>
      <c r="E201" s="5"/>
      <c r="F201" s="5"/>
      <c r="G201" s="16">
        <f t="shared" si="7"/>
        <v>1</v>
      </c>
      <c r="H201" s="19">
        <v>3.33</v>
      </c>
      <c r="I201" s="18">
        <f t="shared" si="9"/>
        <v>0</v>
      </c>
      <c r="J201" s="49">
        <v>0.67</v>
      </c>
      <c r="K201" s="18">
        <f t="shared" si="6"/>
        <v>0</v>
      </c>
      <c r="L201" s="30"/>
    </row>
    <row r="202" spans="1:12" x14ac:dyDescent="0.25">
      <c r="A202" s="7">
        <v>200</v>
      </c>
      <c r="B202" s="74" t="s">
        <v>391</v>
      </c>
      <c r="C202" s="6" t="s">
        <v>37</v>
      </c>
      <c r="D202" s="4">
        <v>2</v>
      </c>
      <c r="E202" s="5"/>
      <c r="F202" s="5"/>
      <c r="G202" s="16">
        <f t="shared" si="7"/>
        <v>2</v>
      </c>
      <c r="H202" s="19">
        <v>15</v>
      </c>
      <c r="I202" s="18">
        <f t="shared" si="9"/>
        <v>0</v>
      </c>
      <c r="J202" s="49">
        <v>8</v>
      </c>
      <c r="K202" s="18">
        <f t="shared" si="6"/>
        <v>0</v>
      </c>
      <c r="L202" s="30"/>
    </row>
    <row r="203" spans="1:12" x14ac:dyDescent="0.25">
      <c r="A203" s="7">
        <v>201</v>
      </c>
      <c r="B203" s="74" t="s">
        <v>392</v>
      </c>
      <c r="C203" s="6" t="s">
        <v>37</v>
      </c>
      <c r="D203" s="4">
        <v>1</v>
      </c>
      <c r="E203" s="5"/>
      <c r="F203" s="5"/>
      <c r="G203" s="16">
        <f t="shared" si="7"/>
        <v>1</v>
      </c>
      <c r="H203" s="19">
        <v>16.7</v>
      </c>
      <c r="I203" s="18">
        <f t="shared" si="9"/>
        <v>0</v>
      </c>
      <c r="J203" s="49">
        <v>11</v>
      </c>
      <c r="K203" s="18">
        <f t="shared" si="6"/>
        <v>0</v>
      </c>
      <c r="L203" s="30"/>
    </row>
    <row r="204" spans="1:12" x14ac:dyDescent="0.25">
      <c r="A204" s="7">
        <v>202</v>
      </c>
      <c r="B204" s="74" t="s">
        <v>393</v>
      </c>
      <c r="C204" s="6" t="s">
        <v>14</v>
      </c>
      <c r="D204" s="4">
        <v>1</v>
      </c>
      <c r="E204" s="5"/>
      <c r="F204" s="5"/>
      <c r="G204" s="16">
        <f t="shared" si="7"/>
        <v>1</v>
      </c>
      <c r="H204" s="19">
        <v>30</v>
      </c>
      <c r="I204" s="18">
        <f t="shared" si="9"/>
        <v>0</v>
      </c>
      <c r="J204" s="49">
        <v>16.5</v>
      </c>
      <c r="K204" s="18">
        <f t="shared" ref="K204:K267" si="10">(H204-J204)*F204</f>
        <v>0</v>
      </c>
      <c r="L204" s="30"/>
    </row>
    <row r="205" spans="1:12" x14ac:dyDescent="0.25">
      <c r="A205" s="7">
        <v>203</v>
      </c>
      <c r="B205" s="108" t="s">
        <v>394</v>
      </c>
      <c r="C205" s="108" t="s">
        <v>19</v>
      </c>
      <c r="D205" s="4">
        <v>1</v>
      </c>
      <c r="E205" s="5"/>
      <c r="F205" s="5"/>
      <c r="G205" s="16">
        <f t="shared" si="7"/>
        <v>1</v>
      </c>
      <c r="H205" s="19">
        <v>17</v>
      </c>
      <c r="I205" s="18">
        <f t="shared" si="9"/>
        <v>0</v>
      </c>
      <c r="J205" s="49">
        <v>9.44</v>
      </c>
      <c r="K205" s="18">
        <f t="shared" si="10"/>
        <v>0</v>
      </c>
      <c r="L205" s="30"/>
    </row>
    <row r="206" spans="1:12" x14ac:dyDescent="0.25">
      <c r="A206" s="7">
        <v>204</v>
      </c>
      <c r="B206" s="108" t="s">
        <v>395</v>
      </c>
      <c r="C206" s="108" t="s">
        <v>19</v>
      </c>
      <c r="D206" s="4">
        <v>1</v>
      </c>
      <c r="E206" s="5"/>
      <c r="F206" s="5"/>
      <c r="G206" s="16">
        <f t="shared" si="7"/>
        <v>1</v>
      </c>
      <c r="H206" s="19">
        <v>10</v>
      </c>
      <c r="I206" s="18">
        <f t="shared" si="9"/>
        <v>0</v>
      </c>
      <c r="J206" s="49">
        <v>5.55</v>
      </c>
      <c r="K206" s="18">
        <f t="shared" si="10"/>
        <v>0</v>
      </c>
      <c r="L206" s="30"/>
    </row>
    <row r="207" spans="1:12" x14ac:dyDescent="0.25">
      <c r="A207" s="7">
        <v>205</v>
      </c>
      <c r="B207" s="108" t="s">
        <v>396</v>
      </c>
      <c r="C207" s="108" t="s">
        <v>18</v>
      </c>
      <c r="D207" s="4">
        <v>1</v>
      </c>
      <c r="E207" s="5"/>
      <c r="F207" s="5"/>
      <c r="G207" s="16">
        <f t="shared" ref="G207:G270" si="11">E207+D207-F207</f>
        <v>1</v>
      </c>
      <c r="H207" s="19">
        <v>15</v>
      </c>
      <c r="I207" s="18">
        <f t="shared" si="9"/>
        <v>0</v>
      </c>
      <c r="J207" s="49">
        <v>7.75</v>
      </c>
      <c r="K207" s="18">
        <f t="shared" si="10"/>
        <v>0</v>
      </c>
      <c r="L207" s="30"/>
    </row>
    <row r="208" spans="1:12" x14ac:dyDescent="0.25">
      <c r="A208" s="7">
        <v>206</v>
      </c>
      <c r="B208" s="108" t="s">
        <v>397</v>
      </c>
      <c r="C208" s="108" t="s">
        <v>18</v>
      </c>
      <c r="D208" s="4">
        <v>0</v>
      </c>
      <c r="E208" s="5"/>
      <c r="F208" s="5"/>
      <c r="G208" s="16">
        <f t="shared" si="11"/>
        <v>0</v>
      </c>
      <c r="H208" s="19">
        <v>10</v>
      </c>
      <c r="I208" s="18">
        <f t="shared" si="9"/>
        <v>0</v>
      </c>
      <c r="J208" s="49">
        <v>6</v>
      </c>
      <c r="K208" s="18">
        <f t="shared" si="10"/>
        <v>0</v>
      </c>
      <c r="L208" s="30"/>
    </row>
    <row r="209" spans="1:12" x14ac:dyDescent="0.25">
      <c r="A209" s="7">
        <v>207</v>
      </c>
      <c r="B209" s="90" t="s">
        <v>81</v>
      </c>
      <c r="C209" s="6" t="s">
        <v>187</v>
      </c>
      <c r="D209" s="4">
        <v>3</v>
      </c>
      <c r="E209" s="5"/>
      <c r="F209" s="5">
        <v>1</v>
      </c>
      <c r="G209" s="5">
        <f t="shared" si="11"/>
        <v>2</v>
      </c>
      <c r="H209" s="18">
        <v>4</v>
      </c>
      <c r="I209" s="18">
        <f t="shared" si="9"/>
        <v>4</v>
      </c>
      <c r="J209" s="19">
        <v>3.17</v>
      </c>
      <c r="K209" s="18">
        <f t="shared" si="10"/>
        <v>0.83000000000000007</v>
      </c>
      <c r="L209" s="30"/>
    </row>
    <row r="210" spans="1:12" x14ac:dyDescent="0.25">
      <c r="A210" s="7">
        <v>208</v>
      </c>
      <c r="B210" s="90" t="s">
        <v>400</v>
      </c>
      <c r="C210" s="122" t="s">
        <v>413</v>
      </c>
      <c r="D210" s="4">
        <v>1</v>
      </c>
      <c r="E210" s="5"/>
      <c r="F210" s="5"/>
      <c r="G210" s="5">
        <f t="shared" si="11"/>
        <v>1</v>
      </c>
      <c r="H210" s="18">
        <v>2</v>
      </c>
      <c r="I210" s="18">
        <f t="shared" si="9"/>
        <v>0</v>
      </c>
      <c r="J210" s="19">
        <v>1</v>
      </c>
      <c r="K210" s="18">
        <f t="shared" si="10"/>
        <v>0</v>
      </c>
      <c r="L210" s="30"/>
    </row>
    <row r="211" spans="1:12" x14ac:dyDescent="0.25">
      <c r="A211" s="7">
        <v>209</v>
      </c>
      <c r="B211" s="90" t="s">
        <v>401</v>
      </c>
      <c r="C211" s="6" t="s">
        <v>18</v>
      </c>
      <c r="D211" s="4">
        <v>1</v>
      </c>
      <c r="E211" s="5"/>
      <c r="F211" s="5"/>
      <c r="G211" s="5">
        <f t="shared" si="11"/>
        <v>1</v>
      </c>
      <c r="H211" s="18">
        <v>3.33</v>
      </c>
      <c r="I211" s="18">
        <f t="shared" si="9"/>
        <v>0</v>
      </c>
      <c r="J211" s="19">
        <v>2.4</v>
      </c>
      <c r="K211" s="18">
        <f t="shared" si="10"/>
        <v>0</v>
      </c>
      <c r="L211" s="30"/>
    </row>
    <row r="212" spans="1:12" x14ac:dyDescent="0.25">
      <c r="A212" s="7">
        <v>210</v>
      </c>
      <c r="B212" s="90" t="s">
        <v>402</v>
      </c>
      <c r="C212" s="6" t="s">
        <v>18</v>
      </c>
      <c r="D212" s="4">
        <v>1</v>
      </c>
      <c r="E212" s="5"/>
      <c r="F212" s="5"/>
      <c r="G212" s="5">
        <f t="shared" si="11"/>
        <v>1</v>
      </c>
      <c r="H212" s="18">
        <v>3.33</v>
      </c>
      <c r="I212" s="18">
        <f t="shared" si="9"/>
        <v>0</v>
      </c>
      <c r="J212" s="19">
        <v>2.4</v>
      </c>
      <c r="K212" s="18">
        <f t="shared" si="10"/>
        <v>0</v>
      </c>
      <c r="L212" s="30"/>
    </row>
    <row r="213" spans="1:12" x14ac:dyDescent="0.25">
      <c r="A213" s="7">
        <v>211</v>
      </c>
      <c r="B213" s="108" t="s">
        <v>389</v>
      </c>
      <c r="C213" s="108" t="s">
        <v>18</v>
      </c>
      <c r="D213" s="6">
        <v>1</v>
      </c>
      <c r="E213" s="5"/>
      <c r="F213" s="5"/>
      <c r="G213" s="5">
        <f t="shared" si="11"/>
        <v>1</v>
      </c>
      <c r="H213" s="18">
        <v>17</v>
      </c>
      <c r="I213" s="18">
        <f t="shared" si="9"/>
        <v>0</v>
      </c>
      <c r="J213" s="19">
        <v>15</v>
      </c>
      <c r="K213" s="18">
        <f t="shared" si="10"/>
        <v>0</v>
      </c>
      <c r="L213" s="30"/>
    </row>
    <row r="214" spans="1:12" x14ac:dyDescent="0.25">
      <c r="A214" s="7">
        <v>212</v>
      </c>
      <c r="B214" s="90" t="s">
        <v>403</v>
      </c>
      <c r="C214" s="6" t="s">
        <v>18</v>
      </c>
      <c r="D214" s="4">
        <v>1</v>
      </c>
      <c r="E214" s="5"/>
      <c r="F214" s="5"/>
      <c r="G214" s="5">
        <f t="shared" si="11"/>
        <v>1</v>
      </c>
      <c r="H214" s="18">
        <v>10</v>
      </c>
      <c r="I214" s="18">
        <f t="shared" si="9"/>
        <v>0</v>
      </c>
      <c r="J214" s="19">
        <v>6</v>
      </c>
      <c r="K214" s="18">
        <f t="shared" si="10"/>
        <v>0</v>
      </c>
      <c r="L214" s="30"/>
    </row>
    <row r="215" spans="1:12" x14ac:dyDescent="0.25">
      <c r="A215" s="7">
        <v>213</v>
      </c>
      <c r="B215" s="90" t="s">
        <v>404</v>
      </c>
      <c r="C215" s="6" t="s">
        <v>18</v>
      </c>
      <c r="D215" s="4">
        <v>1</v>
      </c>
      <c r="E215" s="5"/>
      <c r="F215" s="5"/>
      <c r="G215" s="5">
        <f t="shared" si="11"/>
        <v>1</v>
      </c>
      <c r="H215" s="18">
        <v>1.7</v>
      </c>
      <c r="I215" s="18">
        <f t="shared" si="9"/>
        <v>0</v>
      </c>
      <c r="J215" s="19">
        <f>1850/1500</f>
        <v>1.2333333333333334</v>
      </c>
      <c r="K215" s="18">
        <f t="shared" si="10"/>
        <v>0</v>
      </c>
      <c r="L215" s="30"/>
    </row>
    <row r="216" spans="1:12" x14ac:dyDescent="0.25">
      <c r="A216" s="7">
        <v>214</v>
      </c>
      <c r="B216" s="90" t="s">
        <v>405</v>
      </c>
      <c r="C216" s="6" t="s">
        <v>18</v>
      </c>
      <c r="D216" s="4">
        <v>1</v>
      </c>
      <c r="E216" s="5"/>
      <c r="F216" s="5"/>
      <c r="G216" s="5">
        <f t="shared" si="11"/>
        <v>1</v>
      </c>
      <c r="H216" s="18">
        <v>2</v>
      </c>
      <c r="I216" s="18">
        <f t="shared" si="9"/>
        <v>0</v>
      </c>
      <c r="J216" s="19">
        <v>1.3</v>
      </c>
      <c r="K216" s="18">
        <f t="shared" si="10"/>
        <v>0</v>
      </c>
      <c r="L216" s="30"/>
    </row>
    <row r="217" spans="1:12" x14ac:dyDescent="0.25">
      <c r="A217" s="7">
        <v>215</v>
      </c>
      <c r="B217" s="118" t="s">
        <v>408</v>
      </c>
      <c r="C217" s="11" t="s">
        <v>18</v>
      </c>
      <c r="D217" s="10">
        <v>4</v>
      </c>
      <c r="E217" s="14"/>
      <c r="F217" s="14"/>
      <c r="G217" s="14">
        <f t="shared" si="11"/>
        <v>4</v>
      </c>
      <c r="H217" s="43">
        <v>0.5</v>
      </c>
      <c r="I217" s="43">
        <f t="shared" si="9"/>
        <v>0</v>
      </c>
      <c r="J217" s="42">
        <v>0.3</v>
      </c>
      <c r="K217" s="18">
        <f t="shared" si="10"/>
        <v>0</v>
      </c>
      <c r="L217" s="30"/>
    </row>
    <row r="218" spans="1:12" x14ac:dyDescent="0.25">
      <c r="A218" s="7">
        <v>216</v>
      </c>
      <c r="B218" s="6" t="s">
        <v>409</v>
      </c>
      <c r="C218" s="6" t="s">
        <v>18</v>
      </c>
      <c r="D218" s="4">
        <v>0</v>
      </c>
      <c r="E218" s="5"/>
      <c r="F218" s="5"/>
      <c r="G218" s="5">
        <f t="shared" si="11"/>
        <v>0</v>
      </c>
      <c r="H218" s="18">
        <v>0.5</v>
      </c>
      <c r="I218" s="18">
        <f t="shared" si="9"/>
        <v>0</v>
      </c>
      <c r="J218" s="19">
        <v>0.3</v>
      </c>
      <c r="K218" s="18">
        <f t="shared" si="10"/>
        <v>0</v>
      </c>
    </row>
    <row r="219" spans="1:12" x14ac:dyDescent="0.25">
      <c r="A219" s="7">
        <v>217</v>
      </c>
      <c r="B219" s="92" t="s">
        <v>410</v>
      </c>
      <c r="C219" s="92" t="s">
        <v>411</v>
      </c>
      <c r="D219" s="4">
        <v>0</v>
      </c>
      <c r="E219" s="5"/>
      <c r="F219" s="5"/>
      <c r="G219" s="5">
        <f t="shared" si="11"/>
        <v>0</v>
      </c>
      <c r="H219" s="18">
        <v>7</v>
      </c>
      <c r="I219" s="18">
        <f t="shared" si="9"/>
        <v>0</v>
      </c>
      <c r="J219" s="19">
        <v>6</v>
      </c>
      <c r="K219" s="18">
        <f t="shared" si="10"/>
        <v>0</v>
      </c>
    </row>
    <row r="220" spans="1:12" x14ac:dyDescent="0.25">
      <c r="A220" s="7">
        <v>218</v>
      </c>
      <c r="B220" s="6" t="s">
        <v>414</v>
      </c>
      <c r="C220" s="6" t="s">
        <v>119</v>
      </c>
      <c r="D220" s="4">
        <v>2</v>
      </c>
      <c r="E220" s="5"/>
      <c r="F220" s="5"/>
      <c r="G220" s="5">
        <f t="shared" si="11"/>
        <v>2</v>
      </c>
      <c r="H220" s="18">
        <v>3.3</v>
      </c>
      <c r="I220" s="18">
        <f t="shared" si="9"/>
        <v>0</v>
      </c>
      <c r="J220" s="19">
        <v>2</v>
      </c>
      <c r="K220" s="18">
        <f t="shared" si="10"/>
        <v>0</v>
      </c>
    </row>
    <row r="221" spans="1:12" x14ac:dyDescent="0.25">
      <c r="A221" s="7">
        <v>219</v>
      </c>
      <c r="B221" s="6" t="s">
        <v>415</v>
      </c>
      <c r="C221" s="6" t="s">
        <v>18</v>
      </c>
      <c r="D221" s="4">
        <v>2</v>
      </c>
      <c r="E221" s="5"/>
      <c r="F221" s="5"/>
      <c r="G221" s="5">
        <f t="shared" si="11"/>
        <v>2</v>
      </c>
      <c r="H221" s="18">
        <v>1</v>
      </c>
      <c r="I221" s="18">
        <f t="shared" ref="I221:I282" si="12">F221*H221</f>
        <v>0</v>
      </c>
      <c r="J221" s="19">
        <v>0.35</v>
      </c>
      <c r="K221" s="18">
        <f t="shared" si="10"/>
        <v>0</v>
      </c>
    </row>
    <row r="222" spans="1:12" x14ac:dyDescent="0.25">
      <c r="A222" s="7">
        <v>220</v>
      </c>
      <c r="B222" s="6" t="s">
        <v>416</v>
      </c>
      <c r="C222" s="6" t="s">
        <v>18</v>
      </c>
      <c r="D222" s="4">
        <v>3</v>
      </c>
      <c r="E222" s="5"/>
      <c r="F222" s="5"/>
      <c r="G222" s="5">
        <f t="shared" si="11"/>
        <v>3</v>
      </c>
      <c r="H222" s="18">
        <v>1</v>
      </c>
      <c r="I222" s="18">
        <f t="shared" si="12"/>
        <v>0</v>
      </c>
      <c r="J222" s="19">
        <v>0.35</v>
      </c>
      <c r="K222" s="18">
        <f t="shared" si="10"/>
        <v>0</v>
      </c>
    </row>
    <row r="223" spans="1:12" x14ac:dyDescent="0.25">
      <c r="A223" s="7">
        <v>221</v>
      </c>
      <c r="B223" s="6" t="s">
        <v>417</v>
      </c>
      <c r="C223" s="6" t="s">
        <v>18</v>
      </c>
      <c r="D223" s="4">
        <v>1</v>
      </c>
      <c r="E223" s="5"/>
      <c r="F223" s="5"/>
      <c r="G223" s="5">
        <f t="shared" si="11"/>
        <v>1</v>
      </c>
      <c r="H223" s="18">
        <v>20</v>
      </c>
      <c r="I223" s="18">
        <f t="shared" si="12"/>
        <v>0</v>
      </c>
      <c r="J223" s="19">
        <v>15.54</v>
      </c>
      <c r="K223" s="18">
        <f t="shared" si="10"/>
        <v>0</v>
      </c>
    </row>
    <row r="224" spans="1:12" x14ac:dyDescent="0.25">
      <c r="A224" s="7">
        <v>222</v>
      </c>
      <c r="B224" s="75" t="s">
        <v>418</v>
      </c>
      <c r="C224" s="6" t="s">
        <v>18</v>
      </c>
      <c r="D224" s="4">
        <v>0</v>
      </c>
      <c r="E224" s="5"/>
      <c r="F224" s="5"/>
      <c r="G224" s="5">
        <f t="shared" si="11"/>
        <v>0</v>
      </c>
      <c r="H224" s="18">
        <v>120</v>
      </c>
      <c r="I224" s="18">
        <f t="shared" si="12"/>
        <v>0</v>
      </c>
      <c r="J224" s="19">
        <v>85</v>
      </c>
      <c r="K224" s="18">
        <f t="shared" si="10"/>
        <v>0</v>
      </c>
    </row>
    <row r="225" spans="1:12" x14ac:dyDescent="0.25">
      <c r="A225" s="7">
        <v>223</v>
      </c>
      <c r="B225" s="6" t="s">
        <v>419</v>
      </c>
      <c r="C225" s="6" t="s">
        <v>18</v>
      </c>
      <c r="D225" s="4">
        <v>0</v>
      </c>
      <c r="E225" s="5">
        <v>13</v>
      </c>
      <c r="F225" s="5">
        <v>1</v>
      </c>
      <c r="G225" s="5">
        <f t="shared" si="11"/>
        <v>12</v>
      </c>
      <c r="H225" s="18">
        <v>8</v>
      </c>
      <c r="I225" s="18">
        <f t="shared" si="12"/>
        <v>8</v>
      </c>
      <c r="J225" s="19">
        <v>4.82</v>
      </c>
      <c r="K225" s="18">
        <f t="shared" si="10"/>
        <v>3.1799999999999997</v>
      </c>
    </row>
    <row r="226" spans="1:12" x14ac:dyDescent="0.25">
      <c r="A226" s="7">
        <v>224</v>
      </c>
      <c r="B226" s="6" t="s">
        <v>432</v>
      </c>
      <c r="C226" s="6" t="s">
        <v>18</v>
      </c>
      <c r="D226" s="4">
        <v>6</v>
      </c>
      <c r="E226" s="5"/>
      <c r="F226" s="5"/>
      <c r="G226" s="5">
        <f t="shared" si="11"/>
        <v>6</v>
      </c>
      <c r="H226" s="18">
        <f>7000/1500</f>
        <v>4.666666666666667</v>
      </c>
      <c r="I226" s="18">
        <f t="shared" si="12"/>
        <v>0</v>
      </c>
      <c r="J226" s="19">
        <f>5000/1500</f>
        <v>3.3333333333333335</v>
      </c>
      <c r="K226" s="18">
        <f t="shared" si="10"/>
        <v>0</v>
      </c>
      <c r="L226" s="30"/>
    </row>
    <row r="227" spans="1:12" x14ac:dyDescent="0.25">
      <c r="A227" s="7">
        <v>225</v>
      </c>
      <c r="B227" s="6" t="s">
        <v>433</v>
      </c>
      <c r="C227" s="6" t="s">
        <v>434</v>
      </c>
      <c r="D227" s="4">
        <v>1</v>
      </c>
      <c r="E227" s="5"/>
      <c r="F227" s="5"/>
      <c r="G227" s="5">
        <f t="shared" si="11"/>
        <v>1</v>
      </c>
      <c r="H227" s="18">
        <v>2.33</v>
      </c>
      <c r="I227" s="18">
        <f t="shared" si="12"/>
        <v>0</v>
      </c>
      <c r="J227" s="19">
        <f>2750/1500</f>
        <v>1.8333333333333333</v>
      </c>
      <c r="K227" s="18">
        <f t="shared" si="10"/>
        <v>0</v>
      </c>
    </row>
    <row r="228" spans="1:12" x14ac:dyDescent="0.25">
      <c r="A228" s="7">
        <v>226</v>
      </c>
      <c r="B228" s="108" t="s">
        <v>435</v>
      </c>
      <c r="C228" s="108" t="s">
        <v>18</v>
      </c>
      <c r="D228" s="4">
        <v>2</v>
      </c>
      <c r="E228" s="5"/>
      <c r="F228" s="5"/>
      <c r="G228" s="5">
        <f t="shared" si="11"/>
        <v>2</v>
      </c>
      <c r="H228" s="19">
        <v>10</v>
      </c>
      <c r="I228" s="18">
        <f t="shared" si="12"/>
        <v>0</v>
      </c>
      <c r="J228" s="19">
        <v>6</v>
      </c>
      <c r="K228" s="18">
        <f t="shared" si="10"/>
        <v>0</v>
      </c>
    </row>
    <row r="229" spans="1:12" x14ac:dyDescent="0.25">
      <c r="A229" s="7">
        <v>227</v>
      </c>
      <c r="B229" s="108" t="s">
        <v>436</v>
      </c>
      <c r="C229" s="108" t="s">
        <v>18</v>
      </c>
      <c r="D229" s="138">
        <v>1</v>
      </c>
      <c r="E229" s="5"/>
      <c r="F229" s="5"/>
      <c r="G229" s="5">
        <f t="shared" si="11"/>
        <v>1</v>
      </c>
      <c r="H229" s="18">
        <v>50</v>
      </c>
      <c r="I229" s="18">
        <f t="shared" si="12"/>
        <v>0</v>
      </c>
      <c r="J229" s="19">
        <v>24</v>
      </c>
      <c r="K229" s="18">
        <f t="shared" si="10"/>
        <v>0</v>
      </c>
    </row>
    <row r="230" spans="1:12" x14ac:dyDescent="0.25">
      <c r="A230" s="7">
        <v>228</v>
      </c>
      <c r="B230" s="138" t="s">
        <v>437</v>
      </c>
      <c r="C230" s="138" t="s">
        <v>18</v>
      </c>
      <c r="D230" s="4">
        <v>1</v>
      </c>
      <c r="E230" s="5"/>
      <c r="F230" s="5"/>
      <c r="G230" s="5">
        <f t="shared" si="11"/>
        <v>1</v>
      </c>
      <c r="H230" s="18">
        <f>185000/1500</f>
        <v>123.33333333333333</v>
      </c>
      <c r="I230" s="18">
        <f t="shared" si="12"/>
        <v>0</v>
      </c>
      <c r="J230" s="18">
        <v>78</v>
      </c>
      <c r="K230" s="18">
        <f t="shared" si="10"/>
        <v>0</v>
      </c>
    </row>
    <row r="231" spans="1:12" x14ac:dyDescent="0.25">
      <c r="A231" s="7">
        <v>229</v>
      </c>
      <c r="B231" s="129" t="s">
        <v>438</v>
      </c>
      <c r="C231" s="138" t="s">
        <v>18</v>
      </c>
      <c r="D231" s="4">
        <v>1</v>
      </c>
      <c r="E231" s="5"/>
      <c r="F231" s="5"/>
      <c r="G231" s="5">
        <f t="shared" si="11"/>
        <v>1</v>
      </c>
      <c r="H231" s="18">
        <v>60</v>
      </c>
      <c r="I231" s="18">
        <f t="shared" si="12"/>
        <v>0</v>
      </c>
      <c r="J231" s="18">
        <v>25.53</v>
      </c>
      <c r="K231" s="18">
        <f t="shared" si="10"/>
        <v>0</v>
      </c>
    </row>
    <row r="232" spans="1:12" x14ac:dyDescent="0.25">
      <c r="A232" s="7">
        <v>230</v>
      </c>
      <c r="B232" s="138" t="s">
        <v>439</v>
      </c>
      <c r="C232" s="138" t="s">
        <v>18</v>
      </c>
      <c r="D232" s="4">
        <v>6</v>
      </c>
      <c r="E232" s="5"/>
      <c r="F232" s="5"/>
      <c r="G232" s="5">
        <f t="shared" si="11"/>
        <v>6</v>
      </c>
      <c r="H232" s="18">
        <f t="shared" ref="H232:H234" si="13">1000/1500</f>
        <v>0.66666666666666663</v>
      </c>
      <c r="I232" s="18">
        <f t="shared" si="12"/>
        <v>0</v>
      </c>
      <c r="J232" s="18">
        <v>0.3</v>
      </c>
      <c r="K232" s="18">
        <f t="shared" si="10"/>
        <v>0</v>
      </c>
    </row>
    <row r="233" spans="1:12" x14ac:dyDescent="0.25">
      <c r="A233" s="7">
        <v>231</v>
      </c>
      <c r="B233" s="138" t="s">
        <v>440</v>
      </c>
      <c r="C233" s="138" t="s">
        <v>18</v>
      </c>
      <c r="D233" s="4">
        <v>6</v>
      </c>
      <c r="E233" s="5"/>
      <c r="F233" s="5"/>
      <c r="G233" s="5">
        <f t="shared" si="11"/>
        <v>6</v>
      </c>
      <c r="H233" s="18">
        <f t="shared" si="13"/>
        <v>0.66666666666666663</v>
      </c>
      <c r="I233" s="18">
        <f t="shared" si="12"/>
        <v>0</v>
      </c>
      <c r="J233" s="18">
        <v>0.3</v>
      </c>
      <c r="K233" s="18">
        <f t="shared" si="10"/>
        <v>0</v>
      </c>
    </row>
    <row r="234" spans="1:12" x14ac:dyDescent="0.25">
      <c r="A234" s="7">
        <v>232</v>
      </c>
      <c r="B234" s="138" t="s">
        <v>441</v>
      </c>
      <c r="C234" s="138" t="s">
        <v>18</v>
      </c>
      <c r="D234" s="4">
        <v>6</v>
      </c>
      <c r="E234" s="5"/>
      <c r="F234" s="5"/>
      <c r="G234" s="5">
        <f t="shared" si="11"/>
        <v>6</v>
      </c>
      <c r="H234" s="18">
        <f t="shared" si="13"/>
        <v>0.66666666666666663</v>
      </c>
      <c r="I234" s="18">
        <f t="shared" si="12"/>
        <v>0</v>
      </c>
      <c r="J234" s="18">
        <v>0.3</v>
      </c>
      <c r="K234" s="18">
        <f t="shared" si="10"/>
        <v>0</v>
      </c>
    </row>
    <row r="235" spans="1:12" x14ac:dyDescent="0.25">
      <c r="A235" s="7">
        <v>233</v>
      </c>
      <c r="B235" s="15" t="s">
        <v>442</v>
      </c>
      <c r="C235" s="15" t="s">
        <v>443</v>
      </c>
      <c r="D235" s="4">
        <v>12</v>
      </c>
      <c r="E235" s="5"/>
      <c r="F235" s="5"/>
      <c r="G235" s="5">
        <f t="shared" si="11"/>
        <v>12</v>
      </c>
      <c r="H235" s="18">
        <v>18</v>
      </c>
      <c r="I235" s="18">
        <f t="shared" si="12"/>
        <v>0</v>
      </c>
      <c r="J235" s="19">
        <v>9.5</v>
      </c>
      <c r="K235" s="18">
        <f t="shared" si="10"/>
        <v>0</v>
      </c>
    </row>
    <row r="236" spans="1:12" x14ac:dyDescent="0.25">
      <c r="A236" s="7">
        <v>234</v>
      </c>
      <c r="B236" s="88" t="s">
        <v>95</v>
      </c>
      <c r="C236" s="75" t="s">
        <v>444</v>
      </c>
      <c r="D236" s="4">
        <v>0</v>
      </c>
      <c r="E236" s="5"/>
      <c r="F236" s="5"/>
      <c r="G236" s="5">
        <f t="shared" si="11"/>
        <v>0</v>
      </c>
      <c r="H236" s="43">
        <v>22</v>
      </c>
      <c r="I236" s="18">
        <f t="shared" si="12"/>
        <v>0</v>
      </c>
      <c r="J236" s="19">
        <f>17.5</f>
        <v>17.5</v>
      </c>
      <c r="K236" s="18">
        <f t="shared" si="10"/>
        <v>0</v>
      </c>
    </row>
    <row r="237" spans="1:12" x14ac:dyDescent="0.25">
      <c r="A237" s="7">
        <v>235</v>
      </c>
      <c r="B237" s="15" t="s">
        <v>447</v>
      </c>
      <c r="C237" s="15" t="s">
        <v>18</v>
      </c>
      <c r="D237" s="4">
        <v>2</v>
      </c>
      <c r="E237" s="5"/>
      <c r="F237" s="5">
        <v>1</v>
      </c>
      <c r="G237" s="5">
        <f t="shared" si="11"/>
        <v>1</v>
      </c>
      <c r="H237" s="18">
        <v>10</v>
      </c>
      <c r="I237" s="18">
        <f t="shared" si="12"/>
        <v>10</v>
      </c>
      <c r="J237" s="19">
        <v>6</v>
      </c>
      <c r="K237" s="18">
        <f t="shared" si="10"/>
        <v>4</v>
      </c>
    </row>
    <row r="238" spans="1:12" x14ac:dyDescent="0.25">
      <c r="A238" s="7">
        <v>236</v>
      </c>
      <c r="B238" s="15" t="s">
        <v>449</v>
      </c>
      <c r="C238" s="15" t="s">
        <v>18</v>
      </c>
      <c r="D238" s="4">
        <v>0</v>
      </c>
      <c r="E238" s="5"/>
      <c r="F238" s="5"/>
      <c r="G238" s="5">
        <f t="shared" si="11"/>
        <v>0</v>
      </c>
      <c r="H238" s="18">
        <v>10</v>
      </c>
      <c r="I238" s="18">
        <f t="shared" si="12"/>
        <v>0</v>
      </c>
      <c r="J238" s="19">
        <v>6</v>
      </c>
      <c r="K238" s="18">
        <f t="shared" si="10"/>
        <v>0</v>
      </c>
    </row>
    <row r="239" spans="1:12" x14ac:dyDescent="0.25">
      <c r="A239" s="7">
        <v>237</v>
      </c>
      <c r="B239" s="15" t="s">
        <v>457</v>
      </c>
      <c r="C239" s="15" t="s">
        <v>18</v>
      </c>
      <c r="D239" s="4">
        <v>1</v>
      </c>
      <c r="E239" s="5"/>
      <c r="F239" s="5"/>
      <c r="G239" s="5">
        <f t="shared" si="11"/>
        <v>1</v>
      </c>
      <c r="H239" s="18">
        <v>30</v>
      </c>
      <c r="I239" s="18">
        <f t="shared" si="12"/>
        <v>0</v>
      </c>
      <c r="J239" s="19">
        <v>17</v>
      </c>
      <c r="K239" s="18">
        <f t="shared" si="10"/>
        <v>0</v>
      </c>
    </row>
    <row r="240" spans="1:12" x14ac:dyDescent="0.25">
      <c r="A240" s="7">
        <v>238</v>
      </c>
      <c r="B240" s="15" t="s">
        <v>458</v>
      </c>
      <c r="C240" s="15" t="s">
        <v>18</v>
      </c>
      <c r="D240" s="4">
        <v>2</v>
      </c>
      <c r="E240" s="5"/>
      <c r="F240" s="5"/>
      <c r="G240" s="5">
        <f t="shared" si="11"/>
        <v>2</v>
      </c>
      <c r="H240" s="18">
        <v>30</v>
      </c>
      <c r="I240" s="18">
        <f t="shared" si="12"/>
        <v>0</v>
      </c>
      <c r="J240" s="19">
        <v>17</v>
      </c>
      <c r="K240" s="18">
        <f t="shared" si="10"/>
        <v>0</v>
      </c>
    </row>
    <row r="241" spans="1:11" x14ac:dyDescent="0.25">
      <c r="A241" s="7">
        <v>239</v>
      </c>
      <c r="B241" s="15" t="s">
        <v>459</v>
      </c>
      <c r="C241" s="15" t="s">
        <v>142</v>
      </c>
      <c r="D241" s="4">
        <v>1</v>
      </c>
      <c r="E241" s="5"/>
      <c r="F241" s="5"/>
      <c r="G241" s="5">
        <f t="shared" si="11"/>
        <v>1</v>
      </c>
      <c r="H241" s="91">
        <v>10</v>
      </c>
      <c r="I241" s="18">
        <f t="shared" si="12"/>
        <v>0</v>
      </c>
      <c r="J241" s="134">
        <v>5</v>
      </c>
      <c r="K241" s="18">
        <f t="shared" si="10"/>
        <v>0</v>
      </c>
    </row>
    <row r="242" spans="1:11" x14ac:dyDescent="0.25">
      <c r="A242" s="7">
        <v>240</v>
      </c>
      <c r="B242" s="15" t="s">
        <v>460</v>
      </c>
      <c r="C242" s="15" t="s">
        <v>18</v>
      </c>
      <c r="D242" s="4">
        <v>1</v>
      </c>
      <c r="E242" s="5"/>
      <c r="F242" s="5"/>
      <c r="G242" s="5">
        <f t="shared" si="11"/>
        <v>1</v>
      </c>
      <c r="H242" s="91">
        <v>166.66666666666666</v>
      </c>
      <c r="I242" s="18">
        <f t="shared" si="12"/>
        <v>0</v>
      </c>
      <c r="J242" s="134">
        <v>133.33000000000001</v>
      </c>
      <c r="K242" s="18">
        <f t="shared" si="10"/>
        <v>0</v>
      </c>
    </row>
    <row r="243" spans="1:11" x14ac:dyDescent="0.25">
      <c r="A243" s="7">
        <v>241</v>
      </c>
      <c r="B243" s="15" t="s">
        <v>461</v>
      </c>
      <c r="C243" s="15" t="s">
        <v>18</v>
      </c>
      <c r="D243" s="4">
        <v>10</v>
      </c>
      <c r="E243" s="5"/>
      <c r="F243" s="5"/>
      <c r="G243" s="5">
        <f t="shared" si="11"/>
        <v>10</v>
      </c>
      <c r="H243" s="91">
        <v>2.6666666666666665</v>
      </c>
      <c r="I243" s="18">
        <f t="shared" si="12"/>
        <v>0</v>
      </c>
      <c r="J243" s="134">
        <v>2.1</v>
      </c>
      <c r="K243" s="18">
        <f t="shared" si="10"/>
        <v>0</v>
      </c>
    </row>
    <row r="244" spans="1:11" x14ac:dyDescent="0.25">
      <c r="A244" s="7">
        <v>242</v>
      </c>
      <c r="B244" s="15" t="s">
        <v>462</v>
      </c>
      <c r="C244" s="15" t="s">
        <v>18</v>
      </c>
      <c r="D244" s="4">
        <v>4</v>
      </c>
      <c r="E244" s="5"/>
      <c r="F244" s="5"/>
      <c r="G244" s="5">
        <f t="shared" si="11"/>
        <v>4</v>
      </c>
      <c r="H244" s="91">
        <v>7</v>
      </c>
      <c r="I244" s="18">
        <f t="shared" si="12"/>
        <v>0</v>
      </c>
      <c r="J244" s="134">
        <v>5</v>
      </c>
      <c r="K244" s="18">
        <f t="shared" si="10"/>
        <v>0</v>
      </c>
    </row>
    <row r="245" spans="1:11" x14ac:dyDescent="0.25">
      <c r="A245" s="7">
        <v>243</v>
      </c>
      <c r="B245" s="15" t="s">
        <v>463</v>
      </c>
      <c r="C245" s="15" t="s">
        <v>18</v>
      </c>
      <c r="D245" s="4">
        <v>1</v>
      </c>
      <c r="E245" s="5"/>
      <c r="F245" s="5">
        <v>1</v>
      </c>
      <c r="G245" s="5">
        <f t="shared" si="11"/>
        <v>0</v>
      </c>
      <c r="H245" s="91">
        <v>30</v>
      </c>
      <c r="I245" s="18">
        <f t="shared" si="12"/>
        <v>30</v>
      </c>
      <c r="J245" s="134">
        <v>16</v>
      </c>
      <c r="K245" s="18">
        <f t="shared" si="10"/>
        <v>14</v>
      </c>
    </row>
    <row r="246" spans="1:11" x14ac:dyDescent="0.25">
      <c r="A246" s="7">
        <v>244</v>
      </c>
      <c r="B246" s="15" t="s">
        <v>464</v>
      </c>
      <c r="C246" s="15" t="s">
        <v>18</v>
      </c>
      <c r="D246" s="4">
        <v>2</v>
      </c>
      <c r="E246" s="5"/>
      <c r="F246" s="5"/>
      <c r="G246" s="5">
        <f t="shared" si="11"/>
        <v>2</v>
      </c>
      <c r="H246" s="91">
        <v>30</v>
      </c>
      <c r="I246" s="18">
        <f t="shared" si="12"/>
        <v>0</v>
      </c>
      <c r="J246" s="134">
        <v>18</v>
      </c>
      <c r="K246" s="18">
        <f t="shared" si="10"/>
        <v>0</v>
      </c>
    </row>
    <row r="247" spans="1:11" x14ac:dyDescent="0.25">
      <c r="A247" s="7">
        <v>245</v>
      </c>
      <c r="B247" s="15" t="s">
        <v>465</v>
      </c>
      <c r="C247" s="15" t="s">
        <v>102</v>
      </c>
      <c r="D247" s="4">
        <v>3</v>
      </c>
      <c r="E247" s="5"/>
      <c r="F247" s="5"/>
      <c r="G247" s="5">
        <f t="shared" si="11"/>
        <v>3</v>
      </c>
      <c r="H247" s="91">
        <v>13.33</v>
      </c>
      <c r="I247" s="18">
        <f t="shared" si="12"/>
        <v>0</v>
      </c>
      <c r="J247" s="134">
        <v>8.5</v>
      </c>
      <c r="K247" s="18">
        <f t="shared" si="10"/>
        <v>0</v>
      </c>
    </row>
    <row r="248" spans="1:11" x14ac:dyDescent="0.25">
      <c r="A248" s="7">
        <v>246</v>
      </c>
      <c r="B248" s="15" t="s">
        <v>144</v>
      </c>
      <c r="C248" s="15" t="s">
        <v>18</v>
      </c>
      <c r="D248" s="4">
        <v>2</v>
      </c>
      <c r="E248" s="5"/>
      <c r="F248" s="5"/>
      <c r="G248" s="5">
        <f t="shared" si="11"/>
        <v>2</v>
      </c>
      <c r="H248" s="91">
        <v>10</v>
      </c>
      <c r="I248" s="18">
        <f t="shared" si="12"/>
        <v>0</v>
      </c>
      <c r="J248" s="134">
        <v>7.5</v>
      </c>
      <c r="K248" s="18">
        <f t="shared" si="10"/>
        <v>0</v>
      </c>
    </row>
    <row r="249" spans="1:11" x14ac:dyDescent="0.25">
      <c r="A249" s="7">
        <v>247</v>
      </c>
      <c r="B249" s="15" t="s">
        <v>466</v>
      </c>
      <c r="C249" s="15" t="s">
        <v>18</v>
      </c>
      <c r="D249" s="4">
        <v>1</v>
      </c>
      <c r="E249" s="5"/>
      <c r="F249" s="5"/>
      <c r="G249" s="5">
        <f t="shared" si="11"/>
        <v>1</v>
      </c>
      <c r="H249" s="91">
        <v>25.33</v>
      </c>
      <c r="I249" s="18">
        <f t="shared" si="12"/>
        <v>0</v>
      </c>
      <c r="J249" s="134">
        <v>13</v>
      </c>
      <c r="K249" s="18">
        <f t="shared" si="10"/>
        <v>0</v>
      </c>
    </row>
    <row r="250" spans="1:11" x14ac:dyDescent="0.25">
      <c r="A250" s="7">
        <v>248</v>
      </c>
      <c r="B250" s="15" t="s">
        <v>467</v>
      </c>
      <c r="C250" s="15" t="s">
        <v>18</v>
      </c>
      <c r="D250" s="4">
        <v>1</v>
      </c>
      <c r="E250" s="5"/>
      <c r="F250" s="5">
        <v>1</v>
      </c>
      <c r="G250" s="5">
        <f t="shared" si="11"/>
        <v>0</v>
      </c>
      <c r="H250" s="91">
        <v>25.33</v>
      </c>
      <c r="I250" s="18">
        <f t="shared" si="12"/>
        <v>25.33</v>
      </c>
      <c r="J250" s="134">
        <v>13</v>
      </c>
      <c r="K250" s="18">
        <f t="shared" si="10"/>
        <v>12.329999999999998</v>
      </c>
    </row>
    <row r="251" spans="1:11" x14ac:dyDescent="0.25">
      <c r="A251" s="7">
        <v>249</v>
      </c>
      <c r="B251" s="15" t="s">
        <v>355</v>
      </c>
      <c r="C251" s="15" t="s">
        <v>18</v>
      </c>
      <c r="D251" s="4">
        <v>1</v>
      </c>
      <c r="E251" s="5"/>
      <c r="F251" s="5">
        <v>1</v>
      </c>
      <c r="G251" s="5">
        <f t="shared" si="11"/>
        <v>0</v>
      </c>
      <c r="H251" s="91">
        <v>25.33</v>
      </c>
      <c r="I251" s="18">
        <f t="shared" si="12"/>
        <v>25.33</v>
      </c>
      <c r="J251" s="134">
        <v>13</v>
      </c>
      <c r="K251" s="18">
        <f>-9+(H251-J251)*F251</f>
        <v>3.3299999999999983</v>
      </c>
    </row>
    <row r="252" spans="1:11" x14ac:dyDescent="0.25">
      <c r="A252" s="7">
        <v>250</v>
      </c>
      <c r="B252" s="15" t="s">
        <v>468</v>
      </c>
      <c r="C252" s="15" t="s">
        <v>18</v>
      </c>
      <c r="D252" s="4">
        <v>1</v>
      </c>
      <c r="E252" s="5"/>
      <c r="F252" s="5"/>
      <c r="G252" s="5">
        <f t="shared" si="11"/>
        <v>1</v>
      </c>
      <c r="H252" s="91">
        <v>45</v>
      </c>
      <c r="I252" s="18">
        <f t="shared" si="12"/>
        <v>0</v>
      </c>
      <c r="J252" s="134">
        <v>38</v>
      </c>
      <c r="K252" s="18">
        <f t="shared" si="10"/>
        <v>0</v>
      </c>
    </row>
    <row r="253" spans="1:11" x14ac:dyDescent="0.25">
      <c r="A253" s="7">
        <v>251</v>
      </c>
      <c r="B253" s="15" t="s">
        <v>469</v>
      </c>
      <c r="C253" s="15" t="s">
        <v>18</v>
      </c>
      <c r="D253" s="4">
        <v>1</v>
      </c>
      <c r="E253" s="5"/>
      <c r="F253" s="5"/>
      <c r="G253" s="5">
        <f t="shared" si="11"/>
        <v>1</v>
      </c>
      <c r="H253" s="91">
        <v>20</v>
      </c>
      <c r="I253" s="18">
        <f t="shared" si="12"/>
        <v>0</v>
      </c>
      <c r="J253" s="134">
        <v>10</v>
      </c>
      <c r="K253" s="18">
        <f t="shared" si="10"/>
        <v>0</v>
      </c>
    </row>
    <row r="254" spans="1:11" x14ac:dyDescent="0.25">
      <c r="A254" s="7">
        <v>252</v>
      </c>
      <c r="B254" s="15" t="s">
        <v>470</v>
      </c>
      <c r="C254" s="15" t="s">
        <v>18</v>
      </c>
      <c r="D254" s="4">
        <v>1</v>
      </c>
      <c r="E254" s="5"/>
      <c r="F254" s="5">
        <v>1</v>
      </c>
      <c r="G254" s="5">
        <f t="shared" si="11"/>
        <v>0</v>
      </c>
      <c r="H254" s="91">
        <v>20</v>
      </c>
      <c r="I254" s="18">
        <f t="shared" si="12"/>
        <v>20</v>
      </c>
      <c r="J254" s="134">
        <v>10</v>
      </c>
      <c r="K254" s="18">
        <f t="shared" si="10"/>
        <v>10</v>
      </c>
    </row>
    <row r="255" spans="1:11" x14ac:dyDescent="0.25">
      <c r="A255" s="7">
        <v>253</v>
      </c>
      <c r="B255" s="15" t="s">
        <v>471</v>
      </c>
      <c r="C255" s="15" t="s">
        <v>18</v>
      </c>
      <c r="D255" s="4">
        <v>1</v>
      </c>
      <c r="E255" s="5"/>
      <c r="F255" s="5"/>
      <c r="G255" s="5">
        <f t="shared" si="11"/>
        <v>1</v>
      </c>
      <c r="H255" s="91">
        <v>20</v>
      </c>
      <c r="I255" s="18">
        <f t="shared" si="12"/>
        <v>0</v>
      </c>
      <c r="J255" s="134">
        <v>10</v>
      </c>
      <c r="K255" s="18">
        <f t="shared" si="10"/>
        <v>0</v>
      </c>
    </row>
    <row r="256" spans="1:11" x14ac:dyDescent="0.25">
      <c r="A256" s="7">
        <v>254</v>
      </c>
      <c r="B256" s="15" t="s">
        <v>472</v>
      </c>
      <c r="C256" s="15" t="s">
        <v>18</v>
      </c>
      <c r="D256" s="4">
        <v>1</v>
      </c>
      <c r="E256" s="5"/>
      <c r="F256" s="5"/>
      <c r="G256" s="5">
        <f t="shared" si="11"/>
        <v>1</v>
      </c>
      <c r="H256" s="91">
        <v>20</v>
      </c>
      <c r="I256" s="18">
        <f t="shared" si="12"/>
        <v>0</v>
      </c>
      <c r="J256" s="134">
        <v>12</v>
      </c>
      <c r="K256" s="18">
        <f t="shared" si="10"/>
        <v>0</v>
      </c>
    </row>
    <row r="257" spans="1:11" x14ac:dyDescent="0.25">
      <c r="A257" s="7">
        <v>255</v>
      </c>
      <c r="B257" s="15" t="s">
        <v>473</v>
      </c>
      <c r="C257" s="15" t="s">
        <v>18</v>
      </c>
      <c r="D257" s="4">
        <v>1</v>
      </c>
      <c r="E257" s="5"/>
      <c r="F257" s="5"/>
      <c r="G257" s="5">
        <f t="shared" si="11"/>
        <v>1</v>
      </c>
      <c r="H257" s="91">
        <v>20</v>
      </c>
      <c r="I257" s="18">
        <f t="shared" si="12"/>
        <v>0</v>
      </c>
      <c r="J257" s="134">
        <v>12</v>
      </c>
      <c r="K257" s="18">
        <f t="shared" si="10"/>
        <v>0</v>
      </c>
    </row>
    <row r="258" spans="1:11" x14ac:dyDescent="0.25">
      <c r="A258" s="7">
        <v>256</v>
      </c>
      <c r="B258" s="15" t="s">
        <v>474</v>
      </c>
      <c r="C258" s="15" t="s">
        <v>18</v>
      </c>
      <c r="D258" s="4">
        <v>1</v>
      </c>
      <c r="E258" s="5"/>
      <c r="F258" s="5"/>
      <c r="G258" s="5">
        <f t="shared" si="11"/>
        <v>1</v>
      </c>
      <c r="H258" s="91">
        <v>20</v>
      </c>
      <c r="I258" s="18">
        <f t="shared" si="12"/>
        <v>0</v>
      </c>
      <c r="J258" s="134">
        <v>12</v>
      </c>
      <c r="K258" s="18">
        <f t="shared" si="10"/>
        <v>0</v>
      </c>
    </row>
    <row r="259" spans="1:11" x14ac:dyDescent="0.25">
      <c r="A259" s="7">
        <v>257</v>
      </c>
      <c r="B259" s="15" t="s">
        <v>475</v>
      </c>
      <c r="C259" s="15" t="s">
        <v>18</v>
      </c>
      <c r="D259" s="4">
        <v>1</v>
      </c>
      <c r="E259" s="5"/>
      <c r="F259" s="5"/>
      <c r="G259" s="5">
        <f t="shared" si="11"/>
        <v>1</v>
      </c>
      <c r="H259" s="91">
        <v>20</v>
      </c>
      <c r="I259" s="18">
        <f t="shared" si="12"/>
        <v>0</v>
      </c>
      <c r="J259" s="134">
        <v>12</v>
      </c>
      <c r="K259" s="18">
        <f t="shared" si="10"/>
        <v>0</v>
      </c>
    </row>
    <row r="260" spans="1:11" x14ac:dyDescent="0.25">
      <c r="A260" s="7">
        <v>258</v>
      </c>
      <c r="B260" s="15" t="s">
        <v>476</v>
      </c>
      <c r="C260" s="15" t="s">
        <v>18</v>
      </c>
      <c r="D260" s="4">
        <v>1</v>
      </c>
      <c r="E260" s="5"/>
      <c r="F260" s="5"/>
      <c r="G260" s="5">
        <f t="shared" si="11"/>
        <v>1</v>
      </c>
      <c r="H260" s="91">
        <v>20</v>
      </c>
      <c r="I260" s="18">
        <f t="shared" si="12"/>
        <v>0</v>
      </c>
      <c r="J260" s="134">
        <v>12</v>
      </c>
      <c r="K260" s="18">
        <f t="shared" si="10"/>
        <v>0</v>
      </c>
    </row>
    <row r="261" spans="1:11" x14ac:dyDescent="0.25">
      <c r="A261" s="7">
        <v>259</v>
      </c>
      <c r="B261" s="15" t="s">
        <v>477</v>
      </c>
      <c r="C261" s="15" t="s">
        <v>18</v>
      </c>
      <c r="D261" s="4">
        <v>1</v>
      </c>
      <c r="E261" s="5"/>
      <c r="F261" s="5"/>
      <c r="G261" s="5">
        <f t="shared" si="11"/>
        <v>1</v>
      </c>
      <c r="H261" s="91">
        <v>33.33</v>
      </c>
      <c r="I261" s="18">
        <f t="shared" si="12"/>
        <v>0</v>
      </c>
      <c r="J261" s="134">
        <v>14</v>
      </c>
      <c r="K261" s="18">
        <f t="shared" si="10"/>
        <v>0</v>
      </c>
    </row>
    <row r="262" spans="1:11" x14ac:dyDescent="0.25">
      <c r="A262" s="7">
        <v>260</v>
      </c>
      <c r="B262" s="15" t="s">
        <v>478</v>
      </c>
      <c r="C262" s="15" t="s">
        <v>18</v>
      </c>
      <c r="D262" s="4">
        <v>1</v>
      </c>
      <c r="E262" s="5"/>
      <c r="F262" s="5"/>
      <c r="G262" s="5">
        <f t="shared" si="11"/>
        <v>1</v>
      </c>
      <c r="H262" s="91">
        <v>33.33</v>
      </c>
      <c r="I262" s="18">
        <f t="shared" si="12"/>
        <v>0</v>
      </c>
      <c r="J262" s="134">
        <v>14</v>
      </c>
      <c r="K262" s="18">
        <f t="shared" si="10"/>
        <v>0</v>
      </c>
    </row>
    <row r="263" spans="1:11" x14ac:dyDescent="0.25">
      <c r="A263" s="7">
        <v>261</v>
      </c>
      <c r="B263" s="15" t="s">
        <v>479</v>
      </c>
      <c r="C263" s="15" t="s">
        <v>18</v>
      </c>
      <c r="D263" s="4">
        <v>1</v>
      </c>
      <c r="E263" s="5"/>
      <c r="F263" s="5"/>
      <c r="G263" s="5">
        <f t="shared" si="11"/>
        <v>1</v>
      </c>
      <c r="H263" s="91">
        <v>33.33</v>
      </c>
      <c r="I263" s="18">
        <f t="shared" si="12"/>
        <v>0</v>
      </c>
      <c r="J263" s="134">
        <v>14</v>
      </c>
      <c r="K263" s="18">
        <f t="shared" si="10"/>
        <v>0</v>
      </c>
    </row>
    <row r="264" spans="1:11" x14ac:dyDescent="0.25">
      <c r="A264" s="7">
        <v>262</v>
      </c>
      <c r="B264" s="15" t="s">
        <v>480</v>
      </c>
      <c r="C264" s="15" t="s">
        <v>18</v>
      </c>
      <c r="D264" s="4">
        <v>1</v>
      </c>
      <c r="E264" s="5"/>
      <c r="F264" s="5"/>
      <c r="G264" s="5">
        <f t="shared" si="11"/>
        <v>1</v>
      </c>
      <c r="H264" s="91">
        <v>33.33</v>
      </c>
      <c r="I264" s="18">
        <f t="shared" si="12"/>
        <v>0</v>
      </c>
      <c r="J264" s="134">
        <v>14</v>
      </c>
      <c r="K264" s="18">
        <f t="shared" si="10"/>
        <v>0</v>
      </c>
    </row>
    <row r="265" spans="1:11" x14ac:dyDescent="0.25">
      <c r="A265" s="7">
        <v>263</v>
      </c>
      <c r="B265" s="15" t="s">
        <v>481</v>
      </c>
      <c r="C265" s="15" t="s">
        <v>18</v>
      </c>
      <c r="D265" s="4">
        <v>1</v>
      </c>
      <c r="E265" s="5"/>
      <c r="F265" s="5"/>
      <c r="G265" s="5">
        <f t="shared" si="11"/>
        <v>1</v>
      </c>
      <c r="H265" s="91">
        <v>33.33</v>
      </c>
      <c r="I265" s="18">
        <f t="shared" si="12"/>
        <v>0</v>
      </c>
      <c r="J265" s="134">
        <v>14</v>
      </c>
      <c r="K265" s="18">
        <f t="shared" si="10"/>
        <v>0</v>
      </c>
    </row>
    <row r="266" spans="1:11" x14ac:dyDescent="0.25">
      <c r="A266" s="7">
        <v>264</v>
      </c>
      <c r="B266" s="15" t="s">
        <v>404</v>
      </c>
      <c r="C266" s="15" t="s">
        <v>18</v>
      </c>
      <c r="D266" s="4">
        <v>3</v>
      </c>
      <c r="E266" s="5"/>
      <c r="F266" s="5">
        <v>1</v>
      </c>
      <c r="G266" s="5">
        <f t="shared" si="11"/>
        <v>2</v>
      </c>
      <c r="H266" s="91">
        <v>10</v>
      </c>
      <c r="I266" s="18">
        <f t="shared" si="12"/>
        <v>10</v>
      </c>
      <c r="J266" s="134">
        <v>6.5</v>
      </c>
      <c r="K266" s="18">
        <f t="shared" si="10"/>
        <v>3.5</v>
      </c>
    </row>
    <row r="267" spans="1:11" x14ac:dyDescent="0.25">
      <c r="A267" s="7">
        <v>265</v>
      </c>
      <c r="B267" s="15" t="s">
        <v>482</v>
      </c>
      <c r="C267" s="15" t="s">
        <v>18</v>
      </c>
      <c r="D267" s="4">
        <v>1</v>
      </c>
      <c r="E267" s="5"/>
      <c r="F267" s="5"/>
      <c r="G267" s="5">
        <f t="shared" si="11"/>
        <v>1</v>
      </c>
      <c r="H267" s="91">
        <v>10</v>
      </c>
      <c r="I267" s="18">
        <f t="shared" si="12"/>
        <v>0</v>
      </c>
      <c r="J267" s="134">
        <v>6.5</v>
      </c>
      <c r="K267" s="18">
        <f t="shared" si="10"/>
        <v>0</v>
      </c>
    </row>
    <row r="268" spans="1:11" x14ac:dyDescent="0.25">
      <c r="A268" s="7">
        <v>266</v>
      </c>
      <c r="B268" s="133" t="s">
        <v>483</v>
      </c>
      <c r="C268" s="15" t="s">
        <v>18</v>
      </c>
      <c r="D268" s="4">
        <v>1</v>
      </c>
      <c r="E268" s="5"/>
      <c r="F268" s="5"/>
      <c r="G268" s="5">
        <f t="shared" si="11"/>
        <v>1</v>
      </c>
      <c r="H268" s="91">
        <v>10</v>
      </c>
      <c r="I268" s="18">
        <f t="shared" si="12"/>
        <v>0</v>
      </c>
      <c r="J268" s="134">
        <v>6.5</v>
      </c>
      <c r="K268" s="18">
        <f t="shared" ref="K268:K282" si="14">(H268-J268)*F268</f>
        <v>0</v>
      </c>
    </row>
    <row r="269" spans="1:11" x14ac:dyDescent="0.25">
      <c r="A269" s="7">
        <v>267</v>
      </c>
      <c r="B269" s="15" t="s">
        <v>484</v>
      </c>
      <c r="C269" s="15" t="s">
        <v>18</v>
      </c>
      <c r="D269" s="4">
        <v>1</v>
      </c>
      <c r="E269" s="5"/>
      <c r="F269" s="5"/>
      <c r="G269" s="5">
        <f t="shared" si="11"/>
        <v>1</v>
      </c>
      <c r="H269" s="91">
        <v>10</v>
      </c>
      <c r="I269" s="18">
        <f t="shared" si="12"/>
        <v>0</v>
      </c>
      <c r="J269" s="134">
        <v>6.5</v>
      </c>
      <c r="K269" s="18">
        <f t="shared" si="14"/>
        <v>0</v>
      </c>
    </row>
    <row r="270" spans="1:11" x14ac:dyDescent="0.25">
      <c r="A270" s="7">
        <v>268</v>
      </c>
      <c r="B270" s="15" t="s">
        <v>485</v>
      </c>
      <c r="C270" s="15" t="s">
        <v>18</v>
      </c>
      <c r="D270" s="4">
        <v>3</v>
      </c>
      <c r="E270" s="5"/>
      <c r="F270" s="5"/>
      <c r="G270" s="5">
        <f t="shared" si="11"/>
        <v>3</v>
      </c>
      <c r="H270" s="91">
        <v>3</v>
      </c>
      <c r="I270" s="18">
        <f t="shared" si="12"/>
        <v>0</v>
      </c>
      <c r="J270" s="134">
        <v>1</v>
      </c>
      <c r="K270" s="18">
        <f t="shared" si="14"/>
        <v>0</v>
      </c>
    </row>
    <row r="271" spans="1:11" x14ac:dyDescent="0.25">
      <c r="A271" s="7">
        <v>269</v>
      </c>
      <c r="B271" s="15" t="s">
        <v>486</v>
      </c>
      <c r="C271" s="15" t="s">
        <v>18</v>
      </c>
      <c r="D271" s="4">
        <v>3</v>
      </c>
      <c r="E271" s="5"/>
      <c r="F271" s="5"/>
      <c r="G271" s="5">
        <f t="shared" ref="G271:G282" si="15">E271+D271-F271</f>
        <v>3</v>
      </c>
      <c r="H271" s="91">
        <v>10</v>
      </c>
      <c r="I271" s="18">
        <f t="shared" si="12"/>
        <v>0</v>
      </c>
      <c r="J271" s="134">
        <v>8</v>
      </c>
      <c r="K271" s="18">
        <f t="shared" si="14"/>
        <v>0</v>
      </c>
    </row>
    <row r="272" spans="1:11" x14ac:dyDescent="0.25">
      <c r="A272" s="7">
        <v>270</v>
      </c>
      <c r="B272" s="15" t="s">
        <v>487</v>
      </c>
      <c r="C272" s="15" t="s">
        <v>18</v>
      </c>
      <c r="D272" s="4">
        <v>1</v>
      </c>
      <c r="E272" s="5"/>
      <c r="F272" s="5"/>
      <c r="G272" s="5">
        <f t="shared" si="15"/>
        <v>1</v>
      </c>
      <c r="H272" s="91">
        <v>3.5</v>
      </c>
      <c r="I272" s="18">
        <f t="shared" si="12"/>
        <v>0</v>
      </c>
      <c r="J272" s="134">
        <v>3</v>
      </c>
      <c r="K272" s="18">
        <f t="shared" si="14"/>
        <v>0</v>
      </c>
    </row>
    <row r="273" spans="1:11" x14ac:dyDescent="0.25">
      <c r="A273" s="7">
        <v>271</v>
      </c>
      <c r="B273" s="15" t="s">
        <v>488</v>
      </c>
      <c r="C273" s="15" t="s">
        <v>18</v>
      </c>
      <c r="D273" s="4">
        <v>1</v>
      </c>
      <c r="E273" s="5"/>
      <c r="F273" s="5"/>
      <c r="G273" s="5">
        <f t="shared" si="15"/>
        <v>1</v>
      </c>
      <c r="H273" s="91">
        <v>4</v>
      </c>
      <c r="I273" s="18">
        <f t="shared" si="12"/>
        <v>0</v>
      </c>
      <c r="J273" s="134">
        <v>3.45</v>
      </c>
      <c r="K273" s="18">
        <f t="shared" si="14"/>
        <v>0</v>
      </c>
    </row>
    <row r="274" spans="1:11" x14ac:dyDescent="0.25">
      <c r="A274" s="7">
        <v>272</v>
      </c>
      <c r="B274" s="15" t="s">
        <v>489</v>
      </c>
      <c r="C274" s="15" t="s">
        <v>18</v>
      </c>
      <c r="D274" s="4">
        <v>1</v>
      </c>
      <c r="E274" s="5"/>
      <c r="F274" s="5"/>
      <c r="G274" s="5">
        <f t="shared" si="15"/>
        <v>1</v>
      </c>
      <c r="H274" s="91">
        <v>40</v>
      </c>
      <c r="I274" s="18">
        <f t="shared" si="12"/>
        <v>0</v>
      </c>
      <c r="J274" s="134">
        <v>30</v>
      </c>
      <c r="K274" s="18">
        <f t="shared" si="14"/>
        <v>0</v>
      </c>
    </row>
    <row r="275" spans="1:11" x14ac:dyDescent="0.25">
      <c r="A275" s="7">
        <v>273</v>
      </c>
      <c r="B275" s="15" t="s">
        <v>490</v>
      </c>
      <c r="C275" s="15" t="s">
        <v>18</v>
      </c>
      <c r="D275" s="4">
        <v>1</v>
      </c>
      <c r="E275" s="5"/>
      <c r="F275" s="5">
        <v>1</v>
      </c>
      <c r="G275" s="5">
        <f t="shared" si="15"/>
        <v>0</v>
      </c>
      <c r="H275" s="91">
        <v>10</v>
      </c>
      <c r="I275" s="18">
        <f t="shared" si="12"/>
        <v>10</v>
      </c>
      <c r="J275" s="134">
        <v>6.5</v>
      </c>
      <c r="K275" s="18">
        <f t="shared" si="14"/>
        <v>3.5</v>
      </c>
    </row>
    <row r="276" spans="1:11" x14ac:dyDescent="0.25">
      <c r="A276" s="7">
        <v>274</v>
      </c>
      <c r="B276" s="15" t="s">
        <v>491</v>
      </c>
      <c r="C276" s="15" t="s">
        <v>18</v>
      </c>
      <c r="D276" s="4">
        <v>1</v>
      </c>
      <c r="E276" s="5"/>
      <c r="F276" s="5"/>
      <c r="G276" s="5">
        <f t="shared" si="15"/>
        <v>1</v>
      </c>
      <c r="H276" s="91">
        <v>10</v>
      </c>
      <c r="I276" s="18">
        <f t="shared" si="12"/>
        <v>0</v>
      </c>
      <c r="J276" s="134">
        <v>6.5</v>
      </c>
      <c r="K276" s="18">
        <f t="shared" si="14"/>
        <v>0</v>
      </c>
    </row>
    <row r="277" spans="1:11" x14ac:dyDescent="0.25">
      <c r="A277" s="7">
        <v>275</v>
      </c>
      <c r="B277" s="108" t="s">
        <v>408</v>
      </c>
      <c r="C277" s="6" t="s">
        <v>18</v>
      </c>
      <c r="D277" s="4">
        <v>6</v>
      </c>
      <c r="E277" s="5"/>
      <c r="F277" s="5"/>
      <c r="G277" s="5">
        <f t="shared" si="15"/>
        <v>6</v>
      </c>
      <c r="H277" s="19">
        <v>0.5</v>
      </c>
      <c r="I277" s="18">
        <f t="shared" si="12"/>
        <v>0</v>
      </c>
      <c r="J277" s="19">
        <v>0.45</v>
      </c>
      <c r="K277" s="18">
        <f t="shared" si="14"/>
        <v>0</v>
      </c>
    </row>
    <row r="278" spans="1:11" x14ac:dyDescent="0.25">
      <c r="A278" s="7">
        <v>276</v>
      </c>
      <c r="B278" s="15" t="s">
        <v>492</v>
      </c>
      <c r="C278" s="15" t="s">
        <v>367</v>
      </c>
      <c r="D278" s="4">
        <v>1</v>
      </c>
      <c r="E278" s="5"/>
      <c r="F278" s="5">
        <v>1</v>
      </c>
      <c r="G278" s="5">
        <f t="shared" si="15"/>
        <v>0</v>
      </c>
      <c r="H278" s="18">
        <f>25000/1500</f>
        <v>16.666666666666668</v>
      </c>
      <c r="I278" s="18">
        <f t="shared" si="12"/>
        <v>16.666666666666668</v>
      </c>
      <c r="J278" s="19">
        <f>22000/1500</f>
        <v>14.666666666666666</v>
      </c>
      <c r="K278" s="18">
        <f t="shared" si="14"/>
        <v>2.0000000000000018</v>
      </c>
    </row>
    <row r="279" spans="1:11" x14ac:dyDescent="0.25">
      <c r="A279" s="7">
        <v>277</v>
      </c>
      <c r="B279" s="15" t="s">
        <v>494</v>
      </c>
      <c r="C279" s="15" t="s">
        <v>18</v>
      </c>
      <c r="D279" s="4">
        <v>2</v>
      </c>
      <c r="E279" s="5"/>
      <c r="F279" s="5">
        <v>2</v>
      </c>
      <c r="G279" s="5">
        <f t="shared" si="15"/>
        <v>0</v>
      </c>
      <c r="H279" s="18">
        <v>3.34</v>
      </c>
      <c r="I279" s="18">
        <f t="shared" si="12"/>
        <v>6.68</v>
      </c>
      <c r="J279" s="19">
        <v>3</v>
      </c>
      <c r="K279" s="18">
        <f t="shared" si="14"/>
        <v>0.67999999999999972</v>
      </c>
    </row>
    <row r="280" spans="1:11" x14ac:dyDescent="0.25">
      <c r="A280" s="7">
        <v>278</v>
      </c>
      <c r="B280" s="15" t="s">
        <v>495</v>
      </c>
      <c r="C280" s="15" t="s">
        <v>498</v>
      </c>
      <c r="D280" s="4">
        <v>0</v>
      </c>
      <c r="E280" s="5">
        <v>9</v>
      </c>
      <c r="F280" s="5"/>
      <c r="G280" s="5">
        <f t="shared" si="15"/>
        <v>9</v>
      </c>
      <c r="H280" s="18">
        <v>3.34</v>
      </c>
      <c r="I280" s="18">
        <f t="shared" si="12"/>
        <v>0</v>
      </c>
      <c r="J280" s="19">
        <v>1.08</v>
      </c>
      <c r="K280" s="18">
        <f t="shared" si="14"/>
        <v>0</v>
      </c>
    </row>
    <row r="281" spans="1:11" x14ac:dyDescent="0.25">
      <c r="A281" s="7">
        <v>279</v>
      </c>
      <c r="B281" s="15" t="s">
        <v>496</v>
      </c>
      <c r="C281" s="15" t="s">
        <v>497</v>
      </c>
      <c r="D281" s="4">
        <v>0</v>
      </c>
      <c r="E281" s="5">
        <v>2</v>
      </c>
      <c r="F281" s="5"/>
      <c r="G281" s="5">
        <f t="shared" si="15"/>
        <v>2</v>
      </c>
      <c r="H281" s="18">
        <v>3.34</v>
      </c>
      <c r="I281" s="18">
        <f t="shared" si="12"/>
        <v>0</v>
      </c>
      <c r="J281" s="19">
        <v>1.08</v>
      </c>
      <c r="K281" s="18">
        <f t="shared" si="14"/>
        <v>0</v>
      </c>
    </row>
    <row r="282" spans="1:11" x14ac:dyDescent="0.25">
      <c r="A282" s="7">
        <v>280</v>
      </c>
      <c r="B282" s="15" t="s">
        <v>499</v>
      </c>
      <c r="C282" s="15" t="s">
        <v>18</v>
      </c>
      <c r="D282" s="4">
        <v>0</v>
      </c>
      <c r="E282" s="5">
        <v>1</v>
      </c>
      <c r="F282" s="5"/>
      <c r="G282" s="5">
        <f t="shared" si="15"/>
        <v>1</v>
      </c>
      <c r="H282" s="18">
        <v>6.7</v>
      </c>
      <c r="I282" s="18">
        <f t="shared" si="12"/>
        <v>0</v>
      </c>
      <c r="J282" s="19">
        <v>5.5</v>
      </c>
      <c r="K282" s="18">
        <f t="shared" si="14"/>
        <v>0</v>
      </c>
    </row>
    <row r="283" spans="1:11" x14ac:dyDescent="0.25">
      <c r="A283" s="7"/>
      <c r="B283" s="15"/>
      <c r="C283" s="15"/>
      <c r="D283" s="4"/>
      <c r="E283" s="5"/>
      <c r="F283" s="5"/>
      <c r="G283" s="5"/>
      <c r="H283" s="18"/>
      <c r="I283" s="18"/>
      <c r="J283" s="19"/>
      <c r="K283" s="18"/>
    </row>
    <row r="284" spans="1:11" x14ac:dyDescent="0.25">
      <c r="A284" s="7"/>
      <c r="B284" s="15"/>
      <c r="C284" s="15"/>
      <c r="D284" s="4"/>
      <c r="E284" s="5"/>
      <c r="F284" s="5"/>
      <c r="G284" s="5"/>
      <c r="H284" s="18"/>
      <c r="I284" s="18"/>
      <c r="J284" s="19"/>
      <c r="K284" s="18"/>
    </row>
    <row r="285" spans="1:11" x14ac:dyDescent="0.25">
      <c r="A285" s="7"/>
      <c r="B285" s="15"/>
      <c r="C285" s="15"/>
      <c r="D285" s="4"/>
      <c r="E285" s="5"/>
      <c r="F285" s="5"/>
      <c r="G285" s="5"/>
      <c r="H285" s="18"/>
      <c r="I285" s="18"/>
      <c r="J285" s="19"/>
      <c r="K285" s="18"/>
    </row>
    <row r="286" spans="1:11" x14ac:dyDescent="0.25">
      <c r="A286" s="7"/>
      <c r="B286" s="15"/>
      <c r="C286" s="15"/>
      <c r="D286" s="4"/>
      <c r="E286" s="5"/>
      <c r="F286" s="5"/>
      <c r="G286" s="5"/>
      <c r="H286" s="18"/>
      <c r="I286" s="18"/>
      <c r="J286" s="19"/>
      <c r="K286" s="18"/>
    </row>
    <row r="287" spans="1:11" x14ac:dyDescent="0.25">
      <c r="A287" s="7"/>
      <c r="B287" s="15"/>
      <c r="C287" s="15"/>
      <c r="D287" s="4"/>
      <c r="E287" s="5"/>
      <c r="F287" s="5"/>
      <c r="G287" s="5"/>
      <c r="H287" s="18"/>
      <c r="I287" s="18"/>
      <c r="J287" s="19"/>
      <c r="K287" s="18"/>
    </row>
    <row r="288" spans="1:11" x14ac:dyDescent="0.25">
      <c r="A288" s="7"/>
      <c r="B288" s="15"/>
      <c r="C288" s="15"/>
      <c r="D288" s="4"/>
      <c r="E288" s="5"/>
      <c r="F288" s="5"/>
      <c r="G288" s="5"/>
      <c r="H288" s="18"/>
      <c r="I288" s="18"/>
      <c r="J288" s="19"/>
      <c r="K288" s="18"/>
    </row>
    <row r="289" spans="1:12" x14ac:dyDescent="0.25">
      <c r="A289" s="7"/>
      <c r="B289" s="15"/>
      <c r="C289" s="15"/>
      <c r="D289" s="4"/>
      <c r="E289" s="5"/>
      <c r="F289" s="5"/>
      <c r="G289" s="5"/>
      <c r="H289" s="18"/>
      <c r="I289" s="18"/>
      <c r="J289" s="19"/>
      <c r="K289" s="18"/>
    </row>
    <row r="290" spans="1:12" x14ac:dyDescent="0.25">
      <c r="A290" s="7"/>
      <c r="B290" s="15"/>
      <c r="C290" s="15"/>
      <c r="D290" s="4"/>
      <c r="E290" s="5"/>
      <c r="F290" s="5"/>
      <c r="G290" s="5"/>
      <c r="H290" s="18"/>
      <c r="I290" s="18"/>
      <c r="J290" s="19"/>
      <c r="K290" s="18"/>
    </row>
    <row r="291" spans="1:12" x14ac:dyDescent="0.25">
      <c r="A291" s="7"/>
      <c r="B291" s="15"/>
      <c r="C291" s="15"/>
      <c r="D291" s="4"/>
      <c r="E291" s="5"/>
      <c r="F291" s="5"/>
      <c r="G291" s="5"/>
      <c r="H291" s="18"/>
      <c r="I291" s="18"/>
      <c r="J291" s="19"/>
      <c r="K291" s="18"/>
    </row>
    <row r="292" spans="1:12" x14ac:dyDescent="0.25">
      <c r="A292" s="7"/>
      <c r="B292" s="15"/>
      <c r="C292" s="15"/>
      <c r="D292" s="4"/>
      <c r="E292" s="5"/>
      <c r="F292" s="5"/>
      <c r="G292" s="5"/>
      <c r="H292" s="18"/>
      <c r="I292" s="18"/>
      <c r="J292" s="19"/>
      <c r="K292" s="18"/>
    </row>
    <row r="293" spans="1:12" x14ac:dyDescent="0.25">
      <c r="A293" s="7"/>
      <c r="B293" s="15"/>
      <c r="C293" s="15"/>
      <c r="D293" s="4"/>
      <c r="E293" s="5"/>
      <c r="F293" s="5"/>
      <c r="G293" s="5"/>
      <c r="H293" s="18"/>
      <c r="I293" s="18"/>
      <c r="J293" s="19"/>
      <c r="K293" s="18"/>
    </row>
    <row r="294" spans="1:12" x14ac:dyDescent="0.25">
      <c r="A294" s="7"/>
      <c r="B294" s="15"/>
      <c r="C294" s="15"/>
      <c r="D294" s="4"/>
      <c r="E294" s="5"/>
      <c r="F294" s="5"/>
      <c r="G294" s="5"/>
      <c r="H294" s="18"/>
      <c r="I294" s="18"/>
      <c r="J294" s="19"/>
      <c r="K294" s="18"/>
    </row>
    <row r="295" spans="1:12" x14ac:dyDescent="0.25">
      <c r="A295" s="7"/>
      <c r="B295" s="15"/>
      <c r="C295" s="15"/>
      <c r="D295" s="4"/>
      <c r="E295" s="5"/>
      <c r="F295" s="5"/>
      <c r="G295" s="5"/>
      <c r="H295" s="18"/>
      <c r="I295" s="18"/>
      <c r="J295" s="19"/>
      <c r="K295" s="18"/>
    </row>
    <row r="296" spans="1:12" x14ac:dyDescent="0.25">
      <c r="A296" s="7"/>
      <c r="B296" s="15"/>
      <c r="C296" s="15"/>
      <c r="D296" s="4"/>
      <c r="E296" s="5"/>
      <c r="F296" s="5"/>
      <c r="G296" s="5"/>
      <c r="H296" s="18"/>
      <c r="I296" s="18"/>
      <c r="J296" s="19"/>
      <c r="K296" s="18"/>
    </row>
    <row r="297" spans="1:12" x14ac:dyDescent="0.25">
      <c r="A297" s="7"/>
      <c r="B297" s="15"/>
      <c r="C297" s="15"/>
      <c r="D297" s="4"/>
      <c r="E297" s="5"/>
      <c r="F297" s="5"/>
      <c r="G297" s="5"/>
      <c r="H297" s="18"/>
      <c r="I297" s="18"/>
      <c r="J297" s="19"/>
      <c r="K297" s="18"/>
    </row>
    <row r="298" spans="1:12" x14ac:dyDescent="0.25">
      <c r="A298" s="7"/>
      <c r="B298" s="15"/>
      <c r="C298" s="15"/>
      <c r="D298" s="4"/>
      <c r="E298" s="5"/>
      <c r="F298" s="5"/>
      <c r="G298" s="5"/>
      <c r="H298" s="18"/>
      <c r="I298" s="18"/>
      <c r="J298" s="19"/>
      <c r="K298" s="18"/>
    </row>
    <row r="299" spans="1:12" x14ac:dyDescent="0.25">
      <c r="A299" s="7">
        <v>234</v>
      </c>
      <c r="B299" s="15"/>
      <c r="C299" s="15"/>
      <c r="D299" s="4"/>
      <c r="E299" s="5"/>
      <c r="F299" s="5"/>
      <c r="G299" s="5"/>
      <c r="H299" s="18"/>
      <c r="I299" s="18"/>
      <c r="J299" s="19"/>
      <c r="K299" s="18"/>
    </row>
    <row r="300" spans="1:12" x14ac:dyDescent="0.25">
      <c r="A300" s="119" t="s">
        <v>213</v>
      </c>
      <c r="B300" s="5"/>
      <c r="C300" s="5"/>
      <c r="D300" s="138"/>
      <c r="E300" s="5"/>
      <c r="F300" s="5"/>
      <c r="G300" s="5"/>
      <c r="H300" s="5"/>
      <c r="I300" s="18">
        <f>SUM(I3:I299)</f>
        <v>231.76666666666662</v>
      </c>
      <c r="J300" s="36"/>
      <c r="K300" s="18">
        <f>SUM(K3:K299)</f>
        <v>80.329999999999984</v>
      </c>
    </row>
    <row r="301" spans="1:12" x14ac:dyDescent="0.25">
      <c r="I301" s="139">
        <f>'Flamingo-Sep'!H102</f>
        <v>66.666666666666671</v>
      </c>
      <c r="K301" s="140">
        <f>'Flamingo-Sep'!I102</f>
        <v>33.333333333333336</v>
      </c>
    </row>
    <row r="302" spans="1:12" x14ac:dyDescent="0.25">
      <c r="A302" s="142" t="s">
        <v>493</v>
      </c>
      <c r="H302" s="30"/>
      <c r="I302" s="141">
        <f>SUM(I300:I301)</f>
        <v>298.43333333333328</v>
      </c>
      <c r="K302" s="30">
        <f>SUM(K300:K301)</f>
        <v>113.66333333333333</v>
      </c>
      <c r="L302" s="30">
        <f>I302-K302</f>
        <v>184.76999999999995</v>
      </c>
    </row>
    <row r="305" spans="9:9" x14ac:dyDescent="0.25">
      <c r="I305" s="3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2"/>
  <sheetViews>
    <sheetView topLeftCell="A85" workbookViewId="0">
      <selection activeCell="I102" sqref="I102"/>
    </sheetView>
  </sheetViews>
  <sheetFormatPr defaultRowHeight="15" x14ac:dyDescent="0.25"/>
  <cols>
    <col min="1" max="1" width="9.140625" style="104"/>
    <col min="2" max="2" width="41.42578125" bestFit="1" customWidth="1"/>
    <col min="3" max="3" width="9.140625" style="104"/>
    <col min="4" max="4" width="9.140625" style="105"/>
    <col min="8" max="9" width="13.85546875" bestFit="1" customWidth="1"/>
  </cols>
  <sheetData>
    <row r="2" spans="1:9" x14ac:dyDescent="0.25">
      <c r="A2" s="98" t="s">
        <v>216</v>
      </c>
      <c r="B2" s="98" t="s">
        <v>2</v>
      </c>
      <c r="C2" s="99" t="s">
        <v>4</v>
      </c>
      <c r="D2" s="3" t="s">
        <v>217</v>
      </c>
      <c r="E2" s="3" t="s">
        <v>218</v>
      </c>
      <c r="F2" s="3" t="s">
        <v>6</v>
      </c>
      <c r="G2" s="3" t="s">
        <v>7</v>
      </c>
      <c r="H2" s="3" t="s">
        <v>219</v>
      </c>
      <c r="I2" s="3" t="s">
        <v>335</v>
      </c>
    </row>
    <row r="3" spans="1:9" x14ac:dyDescent="0.25">
      <c r="A3" s="160" t="s">
        <v>220</v>
      </c>
      <c r="B3" s="35" t="s">
        <v>221</v>
      </c>
      <c r="C3" s="138">
        <v>1</v>
      </c>
      <c r="D3" s="101">
        <v>40000</v>
      </c>
      <c r="E3" s="138"/>
      <c r="F3" s="138"/>
      <c r="G3" s="138">
        <f>C3+E3-F3</f>
        <v>1</v>
      </c>
      <c r="H3" s="138">
        <f>F3*D3</f>
        <v>0</v>
      </c>
      <c r="I3" s="5">
        <f>0.5*H3*F3</f>
        <v>0</v>
      </c>
    </row>
    <row r="4" spans="1:9" x14ac:dyDescent="0.25">
      <c r="A4" s="160"/>
      <c r="B4" s="35" t="s">
        <v>222</v>
      </c>
      <c r="C4" s="138">
        <v>1</v>
      </c>
      <c r="D4" s="101">
        <v>40000</v>
      </c>
      <c r="E4" s="138"/>
      <c r="F4" s="138"/>
      <c r="G4" s="138">
        <f t="shared" ref="G4:G67" si="0">C4+E4-F4</f>
        <v>1</v>
      </c>
      <c r="H4" s="138">
        <f t="shared" ref="H4:H76" si="1">F4*D4</f>
        <v>0</v>
      </c>
      <c r="I4" s="5">
        <f t="shared" ref="I4:I51" si="2">0.5*H4*F4</f>
        <v>0</v>
      </c>
    </row>
    <row r="5" spans="1:9" x14ac:dyDescent="0.25">
      <c r="A5" s="160"/>
      <c r="B5" s="35" t="s">
        <v>223</v>
      </c>
      <c r="C5" s="138">
        <v>1</v>
      </c>
      <c r="D5" s="101">
        <v>40000</v>
      </c>
      <c r="E5" s="138"/>
      <c r="F5" s="138"/>
      <c r="G5" s="138">
        <f t="shared" si="0"/>
        <v>1</v>
      </c>
      <c r="H5" s="138">
        <f t="shared" si="1"/>
        <v>0</v>
      </c>
      <c r="I5" s="5">
        <f t="shared" si="2"/>
        <v>0</v>
      </c>
    </row>
    <row r="6" spans="1:9" x14ac:dyDescent="0.25">
      <c r="A6" s="160" t="s">
        <v>224</v>
      </c>
      <c r="B6" s="5" t="s">
        <v>453</v>
      </c>
      <c r="C6" s="138">
        <v>1</v>
      </c>
      <c r="D6" s="101">
        <v>30000</v>
      </c>
      <c r="E6" s="138"/>
      <c r="F6" s="138"/>
      <c r="G6" s="138">
        <f t="shared" si="0"/>
        <v>1</v>
      </c>
      <c r="H6" s="138">
        <f t="shared" si="1"/>
        <v>0</v>
      </c>
      <c r="I6" s="5">
        <f t="shared" si="2"/>
        <v>0</v>
      </c>
    </row>
    <row r="7" spans="1:9" x14ac:dyDescent="0.25">
      <c r="A7" s="160"/>
      <c r="B7" s="5" t="s">
        <v>454</v>
      </c>
      <c r="C7" s="138">
        <v>1</v>
      </c>
      <c r="D7" s="101">
        <v>30000</v>
      </c>
      <c r="E7" s="138"/>
      <c r="F7" s="138"/>
      <c r="G7" s="138">
        <f t="shared" si="0"/>
        <v>1</v>
      </c>
      <c r="H7" s="138">
        <f t="shared" si="1"/>
        <v>0</v>
      </c>
      <c r="I7" s="5">
        <f t="shared" si="2"/>
        <v>0</v>
      </c>
    </row>
    <row r="8" spans="1:9" x14ac:dyDescent="0.25">
      <c r="A8" s="160"/>
      <c r="B8" s="5" t="s">
        <v>455</v>
      </c>
      <c r="C8" s="138">
        <v>1</v>
      </c>
      <c r="D8" s="101">
        <v>30000</v>
      </c>
      <c r="E8" s="138"/>
      <c r="F8" s="138"/>
      <c r="G8" s="138">
        <f t="shared" si="0"/>
        <v>1</v>
      </c>
      <c r="H8" s="138">
        <f t="shared" si="1"/>
        <v>0</v>
      </c>
      <c r="I8" s="5">
        <f t="shared" si="2"/>
        <v>0</v>
      </c>
    </row>
    <row r="9" spans="1:9" x14ac:dyDescent="0.25">
      <c r="A9" s="157" t="s">
        <v>225</v>
      </c>
      <c r="B9" s="132" t="s">
        <v>456</v>
      </c>
      <c r="C9" s="138">
        <v>0</v>
      </c>
      <c r="D9" s="101">
        <v>20000</v>
      </c>
      <c r="E9" s="138"/>
      <c r="F9" s="138"/>
      <c r="G9" s="138">
        <f t="shared" si="0"/>
        <v>0</v>
      </c>
      <c r="H9" s="138">
        <f t="shared" si="1"/>
        <v>0</v>
      </c>
      <c r="I9" s="5">
        <f t="shared" si="2"/>
        <v>0</v>
      </c>
    </row>
    <row r="10" spans="1:9" x14ac:dyDescent="0.25">
      <c r="A10" s="158"/>
      <c r="B10" s="35" t="s">
        <v>226</v>
      </c>
      <c r="C10" s="138">
        <v>1</v>
      </c>
      <c r="D10" s="101">
        <v>20000</v>
      </c>
      <c r="E10" s="138"/>
      <c r="F10" s="138"/>
      <c r="G10" s="138">
        <f t="shared" si="0"/>
        <v>1</v>
      </c>
      <c r="H10" s="138">
        <f t="shared" si="1"/>
        <v>0</v>
      </c>
      <c r="I10" s="5">
        <f t="shared" si="2"/>
        <v>0</v>
      </c>
    </row>
    <row r="11" spans="1:9" x14ac:dyDescent="0.25">
      <c r="A11" s="158"/>
      <c r="B11" s="35" t="s">
        <v>227</v>
      </c>
      <c r="C11" s="138">
        <v>1</v>
      </c>
      <c r="D11" s="101">
        <v>20000</v>
      </c>
      <c r="E11" s="138"/>
      <c r="F11" s="138"/>
      <c r="G11" s="138">
        <f t="shared" si="0"/>
        <v>1</v>
      </c>
      <c r="H11" s="138">
        <f t="shared" si="1"/>
        <v>0</v>
      </c>
      <c r="I11" s="5">
        <f t="shared" si="2"/>
        <v>0</v>
      </c>
    </row>
    <row r="12" spans="1:9" x14ac:dyDescent="0.25">
      <c r="A12" s="159"/>
      <c r="B12" s="35" t="s">
        <v>228</v>
      </c>
      <c r="C12" s="138">
        <v>1</v>
      </c>
      <c r="D12" s="101">
        <v>20000</v>
      </c>
      <c r="E12" s="138"/>
      <c r="F12" s="138"/>
      <c r="G12" s="138">
        <f t="shared" si="0"/>
        <v>1</v>
      </c>
      <c r="H12" s="138">
        <f t="shared" si="1"/>
        <v>0</v>
      </c>
      <c r="I12" s="5">
        <f t="shared" si="2"/>
        <v>0</v>
      </c>
    </row>
    <row r="13" spans="1:9" x14ac:dyDescent="0.25">
      <c r="A13" s="160" t="s">
        <v>229</v>
      </c>
      <c r="B13" s="35" t="s">
        <v>230</v>
      </c>
      <c r="C13" s="138">
        <v>1</v>
      </c>
      <c r="D13" s="101">
        <v>15000</v>
      </c>
      <c r="E13" s="138"/>
      <c r="F13" s="138"/>
      <c r="G13" s="138">
        <f t="shared" si="0"/>
        <v>1</v>
      </c>
      <c r="H13" s="138">
        <f t="shared" si="1"/>
        <v>0</v>
      </c>
      <c r="I13" s="5">
        <f t="shared" si="2"/>
        <v>0</v>
      </c>
    </row>
    <row r="14" spans="1:9" x14ac:dyDescent="0.25">
      <c r="A14" s="160"/>
      <c r="B14" s="35" t="s">
        <v>231</v>
      </c>
      <c r="C14" s="138">
        <v>1</v>
      </c>
      <c r="D14" s="101">
        <v>15000</v>
      </c>
      <c r="E14" s="138"/>
      <c r="F14" s="138"/>
      <c r="G14" s="138">
        <f t="shared" si="0"/>
        <v>1</v>
      </c>
      <c r="H14" s="138">
        <f t="shared" si="1"/>
        <v>0</v>
      </c>
      <c r="I14" s="5">
        <f t="shared" si="2"/>
        <v>0</v>
      </c>
    </row>
    <row r="15" spans="1:9" x14ac:dyDescent="0.25">
      <c r="A15" s="160"/>
      <c r="B15" s="35" t="s">
        <v>232</v>
      </c>
      <c r="C15" s="138">
        <v>1</v>
      </c>
      <c r="D15" s="101">
        <v>15000</v>
      </c>
      <c r="E15" s="138"/>
      <c r="F15" s="138"/>
      <c r="G15" s="138">
        <f t="shared" si="0"/>
        <v>1</v>
      </c>
      <c r="H15" s="138">
        <f t="shared" si="1"/>
        <v>0</v>
      </c>
      <c r="I15" s="5">
        <f t="shared" si="2"/>
        <v>0</v>
      </c>
    </row>
    <row r="16" spans="1:9" x14ac:dyDescent="0.25">
      <c r="A16" s="157" t="s">
        <v>233</v>
      </c>
      <c r="B16" s="5" t="s">
        <v>234</v>
      </c>
      <c r="C16" s="138">
        <v>1</v>
      </c>
      <c r="D16" s="101">
        <v>30000</v>
      </c>
      <c r="E16" s="138"/>
      <c r="F16" s="138"/>
      <c r="G16" s="138">
        <f t="shared" si="0"/>
        <v>1</v>
      </c>
      <c r="H16" s="138">
        <f t="shared" si="1"/>
        <v>0</v>
      </c>
      <c r="I16" s="5">
        <f t="shared" si="2"/>
        <v>0</v>
      </c>
    </row>
    <row r="17" spans="1:9" x14ac:dyDescent="0.25">
      <c r="A17" s="158"/>
      <c r="B17" s="5" t="s">
        <v>235</v>
      </c>
      <c r="C17" s="138">
        <v>0</v>
      </c>
      <c r="D17" s="101">
        <v>30000</v>
      </c>
      <c r="E17" s="138"/>
      <c r="F17" s="138"/>
      <c r="G17" s="138">
        <f t="shared" si="0"/>
        <v>0</v>
      </c>
      <c r="H17" s="138">
        <f t="shared" si="1"/>
        <v>0</v>
      </c>
      <c r="I17" s="5">
        <f t="shared" si="2"/>
        <v>0</v>
      </c>
    </row>
    <row r="18" spans="1:9" x14ac:dyDescent="0.25">
      <c r="A18" s="159"/>
      <c r="B18" s="5" t="s">
        <v>236</v>
      </c>
      <c r="C18" s="138">
        <v>1</v>
      </c>
      <c r="D18" s="101">
        <v>30000</v>
      </c>
      <c r="E18" s="138"/>
      <c r="F18" s="138"/>
      <c r="G18" s="138">
        <f t="shared" si="0"/>
        <v>1</v>
      </c>
      <c r="H18" s="138">
        <f t="shared" si="1"/>
        <v>0</v>
      </c>
      <c r="I18" s="5">
        <f t="shared" si="2"/>
        <v>0</v>
      </c>
    </row>
    <row r="19" spans="1:9" x14ac:dyDescent="0.25">
      <c r="A19" s="157" t="s">
        <v>237</v>
      </c>
      <c r="B19" s="102" t="s">
        <v>238</v>
      </c>
      <c r="C19" s="138">
        <v>1</v>
      </c>
      <c r="D19" s="101">
        <v>30000</v>
      </c>
      <c r="E19" s="138"/>
      <c r="F19" s="138"/>
      <c r="G19" s="138">
        <f t="shared" si="0"/>
        <v>1</v>
      </c>
      <c r="H19" s="138">
        <f t="shared" si="1"/>
        <v>0</v>
      </c>
      <c r="I19" s="5">
        <f t="shared" si="2"/>
        <v>0</v>
      </c>
    </row>
    <row r="20" spans="1:9" x14ac:dyDescent="0.25">
      <c r="A20" s="158"/>
      <c r="B20" s="102" t="s">
        <v>239</v>
      </c>
      <c r="C20" s="138">
        <v>1</v>
      </c>
      <c r="D20" s="101">
        <v>30000</v>
      </c>
      <c r="E20" s="138"/>
      <c r="F20" s="138"/>
      <c r="G20" s="138">
        <f t="shared" si="0"/>
        <v>1</v>
      </c>
      <c r="H20" s="138">
        <f t="shared" si="1"/>
        <v>0</v>
      </c>
      <c r="I20" s="5">
        <f t="shared" si="2"/>
        <v>0</v>
      </c>
    </row>
    <row r="21" spans="1:9" x14ac:dyDescent="0.25">
      <c r="A21" s="159"/>
      <c r="B21" s="102" t="s">
        <v>240</v>
      </c>
      <c r="C21" s="138">
        <v>1</v>
      </c>
      <c r="D21" s="101">
        <v>30000</v>
      </c>
      <c r="E21" s="138"/>
      <c r="F21" s="138"/>
      <c r="G21" s="138">
        <f t="shared" si="0"/>
        <v>1</v>
      </c>
      <c r="H21" s="138">
        <f t="shared" si="1"/>
        <v>0</v>
      </c>
      <c r="I21" s="5">
        <f t="shared" si="2"/>
        <v>0</v>
      </c>
    </row>
    <row r="22" spans="1:9" x14ac:dyDescent="0.25">
      <c r="A22" s="160" t="s">
        <v>241</v>
      </c>
      <c r="B22" s="5" t="s">
        <v>242</v>
      </c>
      <c r="C22" s="138">
        <v>1</v>
      </c>
      <c r="D22" s="101">
        <v>30000</v>
      </c>
      <c r="E22" s="138"/>
      <c r="F22" s="138"/>
      <c r="G22" s="138">
        <f t="shared" si="0"/>
        <v>1</v>
      </c>
      <c r="H22" s="138">
        <f t="shared" si="1"/>
        <v>0</v>
      </c>
      <c r="I22" s="5">
        <f t="shared" si="2"/>
        <v>0</v>
      </c>
    </row>
    <row r="23" spans="1:9" x14ac:dyDescent="0.25">
      <c r="A23" s="160"/>
      <c r="B23" s="5" t="s">
        <v>243</v>
      </c>
      <c r="C23" s="138">
        <v>1</v>
      </c>
      <c r="D23" s="101">
        <v>30000</v>
      </c>
      <c r="E23" s="138"/>
      <c r="F23" s="138"/>
      <c r="G23" s="138">
        <f t="shared" si="0"/>
        <v>1</v>
      </c>
      <c r="H23" s="138">
        <f t="shared" si="1"/>
        <v>0</v>
      </c>
      <c r="I23" s="5">
        <f t="shared" si="2"/>
        <v>0</v>
      </c>
    </row>
    <row r="24" spans="1:9" x14ac:dyDescent="0.25">
      <c r="A24" s="160"/>
      <c r="B24" s="5" t="s">
        <v>244</v>
      </c>
      <c r="C24" s="138">
        <v>1</v>
      </c>
      <c r="D24" s="101">
        <v>30000</v>
      </c>
      <c r="E24" s="138"/>
      <c r="F24" s="138"/>
      <c r="G24" s="138">
        <f t="shared" si="0"/>
        <v>1</v>
      </c>
      <c r="H24" s="138">
        <f t="shared" si="1"/>
        <v>0</v>
      </c>
      <c r="I24" s="5">
        <f t="shared" si="2"/>
        <v>0</v>
      </c>
    </row>
    <row r="25" spans="1:9" x14ac:dyDescent="0.25">
      <c r="A25" s="157" t="s">
        <v>245</v>
      </c>
      <c r="B25" s="16" t="s">
        <v>426</v>
      </c>
      <c r="C25" s="138">
        <v>1</v>
      </c>
      <c r="D25" s="101">
        <v>30000</v>
      </c>
      <c r="E25" s="138"/>
      <c r="F25" s="138"/>
      <c r="G25" s="138">
        <f t="shared" si="0"/>
        <v>1</v>
      </c>
      <c r="H25" s="138">
        <f t="shared" si="1"/>
        <v>0</v>
      </c>
      <c r="I25" s="5">
        <f t="shared" si="2"/>
        <v>0</v>
      </c>
    </row>
    <row r="26" spans="1:9" x14ac:dyDescent="0.25">
      <c r="A26" s="158"/>
      <c r="B26" s="16" t="s">
        <v>246</v>
      </c>
      <c r="C26" s="138">
        <v>1</v>
      </c>
      <c r="D26" s="101">
        <v>30000</v>
      </c>
      <c r="E26" s="138"/>
      <c r="F26" s="138"/>
      <c r="G26" s="138">
        <f t="shared" si="0"/>
        <v>1</v>
      </c>
      <c r="H26" s="138">
        <f t="shared" si="1"/>
        <v>0</v>
      </c>
      <c r="I26" s="5">
        <f t="shared" si="2"/>
        <v>0</v>
      </c>
    </row>
    <row r="27" spans="1:9" x14ac:dyDescent="0.25">
      <c r="A27" s="158"/>
      <c r="B27" s="16" t="s">
        <v>247</v>
      </c>
      <c r="C27" s="138">
        <v>2</v>
      </c>
      <c r="D27" s="101">
        <v>30000</v>
      </c>
      <c r="E27" s="138"/>
      <c r="F27" s="138"/>
      <c r="G27" s="138">
        <f t="shared" si="0"/>
        <v>2</v>
      </c>
      <c r="H27" s="138">
        <f t="shared" si="1"/>
        <v>0</v>
      </c>
      <c r="I27" s="5">
        <f t="shared" si="2"/>
        <v>0</v>
      </c>
    </row>
    <row r="28" spans="1:9" x14ac:dyDescent="0.25">
      <c r="A28" s="159"/>
      <c r="B28" s="16" t="s">
        <v>248</v>
      </c>
      <c r="C28" s="138">
        <v>1</v>
      </c>
      <c r="D28" s="101">
        <v>30000</v>
      </c>
      <c r="E28" s="138"/>
      <c r="F28" s="138"/>
      <c r="G28" s="138">
        <f t="shared" si="0"/>
        <v>1</v>
      </c>
      <c r="H28" s="138">
        <f t="shared" si="1"/>
        <v>0</v>
      </c>
      <c r="I28" s="5">
        <f t="shared" si="2"/>
        <v>0</v>
      </c>
    </row>
    <row r="29" spans="1:9" x14ac:dyDescent="0.25">
      <c r="A29" s="157" t="s">
        <v>249</v>
      </c>
      <c r="B29" s="16" t="s">
        <v>250</v>
      </c>
      <c r="C29" s="138">
        <v>1</v>
      </c>
      <c r="D29" s="101">
        <v>40000</v>
      </c>
      <c r="E29" s="138"/>
      <c r="F29" s="138"/>
      <c r="G29" s="138">
        <f t="shared" si="0"/>
        <v>1</v>
      </c>
      <c r="H29" s="138">
        <f t="shared" si="1"/>
        <v>0</v>
      </c>
      <c r="I29" s="5">
        <f t="shared" si="2"/>
        <v>0</v>
      </c>
    </row>
    <row r="30" spans="1:9" x14ac:dyDescent="0.25">
      <c r="A30" s="159"/>
      <c r="B30" s="16" t="s">
        <v>251</v>
      </c>
      <c r="C30" s="138">
        <v>1</v>
      </c>
      <c r="D30" s="101">
        <v>40000</v>
      </c>
      <c r="E30" s="138"/>
      <c r="F30" s="138"/>
      <c r="G30" s="138">
        <f t="shared" si="0"/>
        <v>1</v>
      </c>
      <c r="H30" s="138">
        <f>F30*D30</f>
        <v>0</v>
      </c>
      <c r="I30" s="5">
        <f t="shared" si="2"/>
        <v>0</v>
      </c>
    </row>
    <row r="31" spans="1:9" x14ac:dyDescent="0.25">
      <c r="A31" s="157" t="s">
        <v>252</v>
      </c>
      <c r="B31" s="16" t="s">
        <v>253</v>
      </c>
      <c r="C31" s="138">
        <v>1</v>
      </c>
      <c r="D31" s="101">
        <v>40000</v>
      </c>
      <c r="E31" s="138"/>
      <c r="F31" s="138"/>
      <c r="G31" s="138">
        <f t="shared" si="0"/>
        <v>1</v>
      </c>
      <c r="H31" s="138">
        <f t="shared" si="1"/>
        <v>0</v>
      </c>
      <c r="I31" s="5">
        <f t="shared" si="2"/>
        <v>0</v>
      </c>
    </row>
    <row r="32" spans="1:9" x14ac:dyDescent="0.25">
      <c r="A32" s="158"/>
      <c r="B32" s="16" t="s">
        <v>254</v>
      </c>
      <c r="C32" s="138">
        <v>1</v>
      </c>
      <c r="D32" s="101">
        <v>40000</v>
      </c>
      <c r="E32" s="138"/>
      <c r="F32" s="138"/>
      <c r="G32" s="138">
        <f t="shared" si="0"/>
        <v>1</v>
      </c>
      <c r="H32" s="138">
        <f t="shared" si="1"/>
        <v>0</v>
      </c>
      <c r="I32" s="5">
        <f t="shared" si="2"/>
        <v>0</v>
      </c>
    </row>
    <row r="33" spans="1:9" x14ac:dyDescent="0.25">
      <c r="A33" s="159"/>
      <c r="B33" s="16" t="s">
        <v>255</v>
      </c>
      <c r="C33" s="138">
        <v>1</v>
      </c>
      <c r="D33" s="101">
        <v>40000</v>
      </c>
      <c r="E33" s="138"/>
      <c r="F33" s="138"/>
      <c r="G33" s="138">
        <f t="shared" si="0"/>
        <v>1</v>
      </c>
      <c r="H33" s="138">
        <f t="shared" si="1"/>
        <v>0</v>
      </c>
      <c r="I33" s="5">
        <f t="shared" si="2"/>
        <v>0</v>
      </c>
    </row>
    <row r="34" spans="1:9" x14ac:dyDescent="0.25">
      <c r="A34" s="157" t="s">
        <v>256</v>
      </c>
      <c r="B34" s="16" t="s">
        <v>257</v>
      </c>
      <c r="C34" s="138">
        <v>1</v>
      </c>
      <c r="D34" s="101">
        <v>80000</v>
      </c>
      <c r="E34" s="138"/>
      <c r="F34" s="138"/>
      <c r="G34" s="138">
        <f t="shared" si="0"/>
        <v>1</v>
      </c>
      <c r="H34" s="138">
        <f t="shared" si="1"/>
        <v>0</v>
      </c>
      <c r="I34" s="5">
        <f t="shared" si="2"/>
        <v>0</v>
      </c>
    </row>
    <row r="35" spans="1:9" x14ac:dyDescent="0.25">
      <c r="A35" s="159"/>
      <c r="B35" s="16" t="s">
        <v>258</v>
      </c>
      <c r="C35" s="138">
        <v>1</v>
      </c>
      <c r="D35" s="101">
        <v>80000</v>
      </c>
      <c r="E35" s="138"/>
      <c r="F35" s="138"/>
      <c r="G35" s="138">
        <f t="shared" si="0"/>
        <v>1</v>
      </c>
      <c r="H35" s="138">
        <f t="shared" si="1"/>
        <v>0</v>
      </c>
      <c r="I35" s="5">
        <f t="shared" si="2"/>
        <v>0</v>
      </c>
    </row>
    <row r="36" spans="1:9" x14ac:dyDescent="0.25">
      <c r="A36" s="157" t="s">
        <v>259</v>
      </c>
      <c r="B36" s="16" t="s">
        <v>260</v>
      </c>
      <c r="C36" s="138">
        <v>1</v>
      </c>
      <c r="D36" s="101">
        <v>40000</v>
      </c>
      <c r="E36" s="138"/>
      <c r="F36" s="138"/>
      <c r="G36" s="138">
        <f t="shared" si="0"/>
        <v>1</v>
      </c>
      <c r="H36" s="138">
        <f>F36*D36</f>
        <v>0</v>
      </c>
      <c r="I36" s="5">
        <f t="shared" si="2"/>
        <v>0</v>
      </c>
    </row>
    <row r="37" spans="1:9" x14ac:dyDescent="0.25">
      <c r="A37" s="158"/>
      <c r="B37" s="16" t="s">
        <v>332</v>
      </c>
      <c r="C37" s="138">
        <v>1</v>
      </c>
      <c r="D37" s="101">
        <v>40000</v>
      </c>
      <c r="E37" s="138"/>
      <c r="F37" s="138"/>
      <c r="G37" s="138">
        <f t="shared" si="0"/>
        <v>1</v>
      </c>
      <c r="H37" s="138">
        <f t="shared" si="1"/>
        <v>0</v>
      </c>
      <c r="I37" s="5">
        <f t="shared" si="2"/>
        <v>0</v>
      </c>
    </row>
    <row r="38" spans="1:9" x14ac:dyDescent="0.25">
      <c r="A38" s="159"/>
      <c r="B38" s="16" t="s">
        <v>261</v>
      </c>
      <c r="C38" s="138">
        <v>1</v>
      </c>
      <c r="D38" s="101">
        <v>40000</v>
      </c>
      <c r="E38" s="138"/>
      <c r="F38" s="138"/>
      <c r="G38" s="138">
        <f t="shared" si="0"/>
        <v>1</v>
      </c>
      <c r="H38" s="138">
        <f t="shared" si="1"/>
        <v>0</v>
      </c>
      <c r="I38" s="5">
        <f t="shared" si="2"/>
        <v>0</v>
      </c>
    </row>
    <row r="39" spans="1:9" x14ac:dyDescent="0.25">
      <c r="A39" s="157" t="s">
        <v>262</v>
      </c>
      <c r="B39" s="5" t="s">
        <v>263</v>
      </c>
      <c r="C39" s="138">
        <v>1</v>
      </c>
      <c r="D39" s="101">
        <v>15000</v>
      </c>
      <c r="E39" s="138"/>
      <c r="F39" s="138"/>
      <c r="G39" s="138">
        <f t="shared" si="0"/>
        <v>1</v>
      </c>
      <c r="H39" s="138">
        <f t="shared" si="1"/>
        <v>0</v>
      </c>
      <c r="I39" s="5">
        <f t="shared" si="2"/>
        <v>0</v>
      </c>
    </row>
    <row r="40" spans="1:9" x14ac:dyDescent="0.25">
      <c r="A40" s="158"/>
      <c r="B40" s="5" t="s">
        <v>264</v>
      </c>
      <c r="C40" s="138">
        <v>1</v>
      </c>
      <c r="D40" s="101">
        <v>15000</v>
      </c>
      <c r="E40" s="138"/>
      <c r="F40" s="138"/>
      <c r="G40" s="138">
        <f t="shared" si="0"/>
        <v>1</v>
      </c>
      <c r="H40" s="138">
        <f t="shared" si="1"/>
        <v>0</v>
      </c>
      <c r="I40" s="5">
        <f t="shared" si="2"/>
        <v>0</v>
      </c>
    </row>
    <row r="41" spans="1:9" x14ac:dyDescent="0.25">
      <c r="A41" s="158"/>
      <c r="B41" s="5" t="s">
        <v>265</v>
      </c>
      <c r="C41" s="138">
        <v>1</v>
      </c>
      <c r="D41" s="101">
        <v>15000</v>
      </c>
      <c r="E41" s="138"/>
      <c r="F41" s="138"/>
      <c r="G41" s="138">
        <f t="shared" si="0"/>
        <v>1</v>
      </c>
      <c r="H41" s="138">
        <f t="shared" si="1"/>
        <v>0</v>
      </c>
      <c r="I41" s="5">
        <f t="shared" si="2"/>
        <v>0</v>
      </c>
    </row>
    <row r="42" spans="1:9" x14ac:dyDescent="0.25">
      <c r="A42" s="159"/>
      <c r="B42" s="5" t="s">
        <v>266</v>
      </c>
      <c r="C42" s="138">
        <v>1</v>
      </c>
      <c r="D42" s="101">
        <v>15000</v>
      </c>
      <c r="E42" s="138"/>
      <c r="F42" s="138"/>
      <c r="G42" s="138">
        <f t="shared" si="0"/>
        <v>1</v>
      </c>
      <c r="H42" s="138">
        <f t="shared" si="1"/>
        <v>0</v>
      </c>
      <c r="I42" s="5">
        <f t="shared" si="2"/>
        <v>0</v>
      </c>
    </row>
    <row r="43" spans="1:9" x14ac:dyDescent="0.25">
      <c r="A43" s="138"/>
      <c r="B43" s="5" t="s">
        <v>267</v>
      </c>
      <c r="C43" s="138">
        <v>1</v>
      </c>
      <c r="D43" s="101">
        <v>20000</v>
      </c>
      <c r="E43" s="138"/>
      <c r="F43" s="138"/>
      <c r="G43" s="138">
        <f t="shared" si="0"/>
        <v>1</v>
      </c>
      <c r="H43" s="138">
        <f t="shared" si="1"/>
        <v>0</v>
      </c>
      <c r="I43" s="5">
        <f t="shared" si="2"/>
        <v>0</v>
      </c>
    </row>
    <row r="44" spans="1:9" x14ac:dyDescent="0.25">
      <c r="A44" s="157" t="s">
        <v>268</v>
      </c>
      <c r="B44" s="5" t="s">
        <v>269</v>
      </c>
      <c r="C44" s="138">
        <v>1</v>
      </c>
      <c r="D44" s="101">
        <v>25000</v>
      </c>
      <c r="E44" s="138"/>
      <c r="F44" s="138"/>
      <c r="G44" s="138">
        <f t="shared" si="0"/>
        <v>1</v>
      </c>
      <c r="H44" s="138">
        <f t="shared" si="1"/>
        <v>0</v>
      </c>
      <c r="I44" s="5">
        <f t="shared" si="2"/>
        <v>0</v>
      </c>
    </row>
    <row r="45" spans="1:9" x14ac:dyDescent="0.25">
      <c r="A45" s="158"/>
      <c r="B45" s="5" t="s">
        <v>270</v>
      </c>
      <c r="C45" s="138">
        <v>1</v>
      </c>
      <c r="D45" s="101">
        <v>25000</v>
      </c>
      <c r="E45" s="138"/>
      <c r="F45" s="138"/>
      <c r="G45" s="138">
        <f t="shared" si="0"/>
        <v>1</v>
      </c>
      <c r="H45" s="138">
        <f t="shared" si="1"/>
        <v>0</v>
      </c>
      <c r="I45" s="5">
        <f t="shared" si="2"/>
        <v>0</v>
      </c>
    </row>
    <row r="46" spans="1:9" x14ac:dyDescent="0.25">
      <c r="A46" s="159"/>
      <c r="B46" s="5" t="s">
        <v>271</v>
      </c>
      <c r="C46" s="138">
        <v>1</v>
      </c>
      <c r="D46" s="101">
        <v>25000</v>
      </c>
      <c r="E46" s="138"/>
      <c r="F46" s="138"/>
      <c r="G46" s="138">
        <f t="shared" si="0"/>
        <v>1</v>
      </c>
      <c r="H46" s="138">
        <f t="shared" si="1"/>
        <v>0</v>
      </c>
      <c r="I46" s="5">
        <f t="shared" si="2"/>
        <v>0</v>
      </c>
    </row>
    <row r="47" spans="1:9" x14ac:dyDescent="0.25">
      <c r="A47" s="157" t="s">
        <v>272</v>
      </c>
      <c r="B47" s="5" t="s">
        <v>273</v>
      </c>
      <c r="C47" s="138">
        <v>1</v>
      </c>
      <c r="D47" s="101">
        <v>15000</v>
      </c>
      <c r="E47" s="138"/>
      <c r="F47" s="138"/>
      <c r="G47" s="138">
        <f t="shared" si="0"/>
        <v>1</v>
      </c>
      <c r="H47" s="138">
        <f t="shared" si="1"/>
        <v>0</v>
      </c>
      <c r="I47" s="5">
        <f t="shared" si="2"/>
        <v>0</v>
      </c>
    </row>
    <row r="48" spans="1:9" x14ac:dyDescent="0.25">
      <c r="A48" s="158"/>
      <c r="B48" s="5" t="s">
        <v>425</v>
      </c>
      <c r="C48" s="138">
        <v>1</v>
      </c>
      <c r="D48" s="101">
        <v>15000</v>
      </c>
      <c r="E48" s="138"/>
      <c r="F48" s="138"/>
      <c r="G48" s="138">
        <f t="shared" si="0"/>
        <v>1</v>
      </c>
      <c r="H48" s="138"/>
      <c r="I48" s="5">
        <f t="shared" si="2"/>
        <v>0</v>
      </c>
    </row>
    <row r="49" spans="1:9" x14ac:dyDescent="0.25">
      <c r="A49" s="159"/>
      <c r="B49" s="5" t="s">
        <v>368</v>
      </c>
      <c r="C49" s="138">
        <v>1</v>
      </c>
      <c r="D49" s="101">
        <v>15000</v>
      </c>
      <c r="E49" s="138"/>
      <c r="F49" s="138">
        <v>1</v>
      </c>
      <c r="G49" s="138">
        <f t="shared" si="0"/>
        <v>0</v>
      </c>
      <c r="H49" s="138">
        <f t="shared" si="1"/>
        <v>15000</v>
      </c>
      <c r="I49" s="5">
        <f t="shared" si="2"/>
        <v>7500</v>
      </c>
    </row>
    <row r="50" spans="1:9" x14ac:dyDescent="0.25">
      <c r="A50" s="138" t="s">
        <v>274</v>
      </c>
      <c r="B50" s="5" t="s">
        <v>275</v>
      </c>
      <c r="C50" s="138">
        <v>1</v>
      </c>
      <c r="D50" s="101">
        <v>20000</v>
      </c>
      <c r="E50" s="138"/>
      <c r="F50" s="138"/>
      <c r="G50" s="138">
        <f t="shared" si="0"/>
        <v>1</v>
      </c>
      <c r="H50" s="138">
        <f t="shared" si="1"/>
        <v>0</v>
      </c>
      <c r="I50" s="5">
        <f t="shared" si="2"/>
        <v>0</v>
      </c>
    </row>
    <row r="51" spans="1:9" x14ac:dyDescent="0.25">
      <c r="A51" s="157" t="s">
        <v>276</v>
      </c>
      <c r="B51" s="5" t="s">
        <v>277</v>
      </c>
      <c r="C51" s="138">
        <v>1</v>
      </c>
      <c r="D51" s="101">
        <v>30000</v>
      </c>
      <c r="E51" s="138"/>
      <c r="F51" s="138"/>
      <c r="G51" s="138">
        <f t="shared" si="0"/>
        <v>1</v>
      </c>
      <c r="H51" s="138">
        <f t="shared" si="1"/>
        <v>0</v>
      </c>
      <c r="I51" s="5">
        <f t="shared" si="2"/>
        <v>0</v>
      </c>
    </row>
    <row r="52" spans="1:9" x14ac:dyDescent="0.25">
      <c r="A52" s="158"/>
      <c r="B52" s="5" t="s">
        <v>278</v>
      </c>
      <c r="C52" s="138">
        <v>1</v>
      </c>
      <c r="D52" s="101">
        <v>30000</v>
      </c>
      <c r="E52" s="138"/>
      <c r="F52" s="138"/>
      <c r="G52" s="138">
        <f t="shared" si="0"/>
        <v>1</v>
      </c>
      <c r="H52" s="138">
        <f t="shared" si="1"/>
        <v>0</v>
      </c>
      <c r="I52" s="5">
        <f t="shared" ref="I52:I75" si="3">0.5*H52*F52</f>
        <v>0</v>
      </c>
    </row>
    <row r="53" spans="1:9" x14ac:dyDescent="0.25">
      <c r="A53" s="159"/>
      <c r="B53" s="5" t="s">
        <v>279</v>
      </c>
      <c r="C53" s="138">
        <v>1</v>
      </c>
      <c r="D53" s="101">
        <v>30000</v>
      </c>
      <c r="E53" s="138"/>
      <c r="F53" s="138"/>
      <c r="G53" s="138">
        <f t="shared" si="0"/>
        <v>1</v>
      </c>
      <c r="H53" s="138">
        <f t="shared" si="1"/>
        <v>0</v>
      </c>
      <c r="I53" s="5">
        <f t="shared" si="3"/>
        <v>0</v>
      </c>
    </row>
    <row r="54" spans="1:9" x14ac:dyDescent="0.25">
      <c r="A54" s="157" t="s">
        <v>280</v>
      </c>
      <c r="B54" s="5" t="s">
        <v>281</v>
      </c>
      <c r="C54" s="138">
        <v>0</v>
      </c>
      <c r="D54" s="101">
        <v>20000</v>
      </c>
      <c r="E54" s="138"/>
      <c r="F54" s="138"/>
      <c r="G54" s="138">
        <f t="shared" si="0"/>
        <v>0</v>
      </c>
      <c r="H54" s="138">
        <f t="shared" si="1"/>
        <v>0</v>
      </c>
      <c r="I54" s="5">
        <f t="shared" si="3"/>
        <v>0</v>
      </c>
    </row>
    <row r="55" spans="1:9" x14ac:dyDescent="0.25">
      <c r="A55" s="158"/>
      <c r="B55" s="5" t="s">
        <v>282</v>
      </c>
      <c r="C55" s="138">
        <v>0</v>
      </c>
      <c r="D55" s="101">
        <v>20000</v>
      </c>
      <c r="E55" s="138"/>
      <c r="F55" s="138"/>
      <c r="G55" s="138">
        <f t="shared" si="0"/>
        <v>0</v>
      </c>
      <c r="H55" s="138">
        <f>F55*D55</f>
        <v>0</v>
      </c>
      <c r="I55" s="5">
        <f t="shared" si="3"/>
        <v>0</v>
      </c>
    </row>
    <row r="56" spans="1:9" x14ac:dyDescent="0.25">
      <c r="A56" s="158"/>
      <c r="B56" s="5" t="s">
        <v>422</v>
      </c>
      <c r="C56" s="138">
        <v>1</v>
      </c>
      <c r="D56" s="101">
        <v>20000</v>
      </c>
      <c r="E56" s="138"/>
      <c r="F56" s="138"/>
      <c r="G56" s="138">
        <f t="shared" si="0"/>
        <v>1</v>
      </c>
      <c r="H56" s="138">
        <f t="shared" ref="H56:H59" si="4">F56*D56</f>
        <v>0</v>
      </c>
      <c r="I56" s="5">
        <f t="shared" si="3"/>
        <v>0</v>
      </c>
    </row>
    <row r="57" spans="1:9" x14ac:dyDescent="0.25">
      <c r="A57" s="158"/>
      <c r="B57" s="5" t="s">
        <v>420</v>
      </c>
      <c r="C57" s="138">
        <v>1</v>
      </c>
      <c r="D57" s="101">
        <v>25000</v>
      </c>
      <c r="E57" s="138"/>
      <c r="F57" s="138"/>
      <c r="G57" s="138">
        <f t="shared" si="0"/>
        <v>1</v>
      </c>
      <c r="H57" s="138">
        <f t="shared" si="4"/>
        <v>0</v>
      </c>
      <c r="I57" s="5">
        <f t="shared" si="3"/>
        <v>0</v>
      </c>
    </row>
    <row r="58" spans="1:9" x14ac:dyDescent="0.25">
      <c r="A58" s="158"/>
      <c r="B58" s="5" t="s">
        <v>421</v>
      </c>
      <c r="C58" s="138">
        <v>1</v>
      </c>
      <c r="D58" s="101">
        <v>25000</v>
      </c>
      <c r="E58" s="138"/>
      <c r="F58" s="138">
        <v>1</v>
      </c>
      <c r="G58" s="138">
        <f t="shared" si="0"/>
        <v>0</v>
      </c>
      <c r="H58" s="138">
        <f t="shared" si="4"/>
        <v>25000</v>
      </c>
      <c r="I58" s="5">
        <f t="shared" si="3"/>
        <v>12500</v>
      </c>
    </row>
    <row r="59" spans="1:9" x14ac:dyDescent="0.25">
      <c r="A59" s="159"/>
      <c r="B59" s="5" t="s">
        <v>423</v>
      </c>
      <c r="C59" s="138">
        <v>1</v>
      </c>
      <c r="D59" s="101">
        <v>25000</v>
      </c>
      <c r="E59" s="138"/>
      <c r="F59" s="138"/>
      <c r="G59" s="138">
        <f t="shared" si="0"/>
        <v>1</v>
      </c>
      <c r="H59" s="138">
        <f t="shared" si="4"/>
        <v>0</v>
      </c>
      <c r="I59" s="5">
        <f t="shared" si="3"/>
        <v>0</v>
      </c>
    </row>
    <row r="60" spans="1:9" x14ac:dyDescent="0.25">
      <c r="A60" s="157" t="s">
        <v>283</v>
      </c>
      <c r="B60" s="5" t="s">
        <v>284</v>
      </c>
      <c r="C60" s="138">
        <v>1</v>
      </c>
      <c r="D60" s="101">
        <v>30000</v>
      </c>
      <c r="E60" s="138"/>
      <c r="F60" s="138"/>
      <c r="G60" s="138">
        <f t="shared" si="0"/>
        <v>1</v>
      </c>
      <c r="H60" s="138">
        <f t="shared" si="1"/>
        <v>0</v>
      </c>
      <c r="I60" s="5">
        <f t="shared" si="3"/>
        <v>0</v>
      </c>
    </row>
    <row r="61" spans="1:9" x14ac:dyDescent="0.25">
      <c r="A61" s="158"/>
      <c r="B61" s="5" t="s">
        <v>285</v>
      </c>
      <c r="C61" s="138">
        <v>1</v>
      </c>
      <c r="D61" s="101">
        <v>30000</v>
      </c>
      <c r="E61" s="138"/>
      <c r="F61" s="138"/>
      <c r="G61" s="138">
        <f t="shared" si="0"/>
        <v>1</v>
      </c>
      <c r="H61" s="138">
        <f t="shared" si="1"/>
        <v>0</v>
      </c>
      <c r="I61" s="5">
        <f t="shared" si="3"/>
        <v>0</v>
      </c>
    </row>
    <row r="62" spans="1:9" x14ac:dyDescent="0.25">
      <c r="A62" s="159"/>
      <c r="B62" s="5" t="s">
        <v>286</v>
      </c>
      <c r="C62" s="138">
        <v>1</v>
      </c>
      <c r="D62" s="101">
        <v>30000</v>
      </c>
      <c r="E62" s="138"/>
      <c r="F62" s="138"/>
      <c r="G62" s="138">
        <f t="shared" si="0"/>
        <v>1</v>
      </c>
      <c r="H62" s="138">
        <f t="shared" si="1"/>
        <v>0</v>
      </c>
      <c r="I62" s="5">
        <f t="shared" si="3"/>
        <v>0</v>
      </c>
    </row>
    <row r="63" spans="1:9" x14ac:dyDescent="0.25">
      <c r="A63" s="160" t="s">
        <v>287</v>
      </c>
      <c r="B63" s="5" t="s">
        <v>288</v>
      </c>
      <c r="C63" s="138">
        <v>1</v>
      </c>
      <c r="D63" s="101">
        <v>30000</v>
      </c>
      <c r="E63" s="138"/>
      <c r="F63" s="138"/>
      <c r="G63" s="138">
        <f t="shared" si="0"/>
        <v>1</v>
      </c>
      <c r="H63" s="138">
        <f t="shared" si="1"/>
        <v>0</v>
      </c>
      <c r="I63" s="5">
        <f t="shared" si="3"/>
        <v>0</v>
      </c>
    </row>
    <row r="64" spans="1:9" x14ac:dyDescent="0.25">
      <c r="A64" s="160"/>
      <c r="B64" s="5" t="s">
        <v>289</v>
      </c>
      <c r="C64" s="138">
        <v>1</v>
      </c>
      <c r="D64" s="101">
        <v>30000</v>
      </c>
      <c r="E64" s="138"/>
      <c r="F64" s="138"/>
      <c r="G64" s="138">
        <f t="shared" si="0"/>
        <v>1</v>
      </c>
      <c r="H64" s="138">
        <f t="shared" si="1"/>
        <v>0</v>
      </c>
      <c r="I64" s="5">
        <f t="shared" si="3"/>
        <v>0</v>
      </c>
    </row>
    <row r="65" spans="1:9" x14ac:dyDescent="0.25">
      <c r="A65" s="160"/>
      <c r="B65" s="5" t="s">
        <v>290</v>
      </c>
      <c r="C65" s="138">
        <v>1</v>
      </c>
      <c r="D65" s="101">
        <v>30000</v>
      </c>
      <c r="E65" s="138"/>
      <c r="F65" s="138"/>
      <c r="G65" s="138">
        <f t="shared" si="0"/>
        <v>1</v>
      </c>
      <c r="H65" s="138">
        <f t="shared" si="1"/>
        <v>0</v>
      </c>
      <c r="I65" s="5">
        <f t="shared" si="3"/>
        <v>0</v>
      </c>
    </row>
    <row r="66" spans="1:9" x14ac:dyDescent="0.25">
      <c r="A66" s="160"/>
      <c r="B66" s="5" t="s">
        <v>291</v>
      </c>
      <c r="C66" s="138">
        <v>1</v>
      </c>
      <c r="D66" s="101">
        <v>30000</v>
      </c>
      <c r="E66" s="138"/>
      <c r="F66" s="138"/>
      <c r="G66" s="138">
        <f t="shared" si="0"/>
        <v>1</v>
      </c>
      <c r="H66" s="138">
        <f t="shared" si="1"/>
        <v>0</v>
      </c>
      <c r="I66" s="5">
        <f t="shared" si="3"/>
        <v>0</v>
      </c>
    </row>
    <row r="67" spans="1:9" x14ac:dyDescent="0.25">
      <c r="A67" s="138" t="s">
        <v>292</v>
      </c>
      <c r="B67" s="16" t="s">
        <v>293</v>
      </c>
      <c r="C67" s="138">
        <v>1</v>
      </c>
      <c r="D67" s="103">
        <v>25000</v>
      </c>
      <c r="E67" s="138"/>
      <c r="F67" s="138"/>
      <c r="G67" s="138">
        <f t="shared" si="0"/>
        <v>1</v>
      </c>
      <c r="H67" s="138">
        <f t="shared" si="1"/>
        <v>0</v>
      </c>
      <c r="I67" s="5">
        <f t="shared" si="3"/>
        <v>0</v>
      </c>
    </row>
    <row r="68" spans="1:9" x14ac:dyDescent="0.25">
      <c r="A68" s="138"/>
      <c r="B68" s="5" t="s">
        <v>294</v>
      </c>
      <c r="C68" s="138">
        <v>1</v>
      </c>
      <c r="D68" s="101">
        <v>25000</v>
      </c>
      <c r="E68" s="138"/>
      <c r="F68" s="138"/>
      <c r="G68" s="138">
        <f t="shared" ref="G68:G100" si="5">C68+E68-F68</f>
        <v>1</v>
      </c>
      <c r="H68" s="138">
        <f t="shared" si="1"/>
        <v>0</v>
      </c>
      <c r="I68" s="5">
        <f t="shared" si="3"/>
        <v>0</v>
      </c>
    </row>
    <row r="69" spans="1:9" x14ac:dyDescent="0.25">
      <c r="A69" s="138" t="s">
        <v>295</v>
      </c>
      <c r="B69" s="5" t="s">
        <v>296</v>
      </c>
      <c r="C69" s="138">
        <v>1</v>
      </c>
      <c r="D69" s="101">
        <v>60000</v>
      </c>
      <c r="E69" s="138"/>
      <c r="F69" s="138"/>
      <c r="G69" s="138">
        <f t="shared" si="5"/>
        <v>1</v>
      </c>
      <c r="H69" s="138">
        <f t="shared" si="1"/>
        <v>0</v>
      </c>
      <c r="I69" s="5">
        <f t="shared" si="3"/>
        <v>0</v>
      </c>
    </row>
    <row r="70" spans="1:9" x14ac:dyDescent="0.25">
      <c r="A70" s="157" t="s">
        <v>297</v>
      </c>
      <c r="B70" s="5" t="s">
        <v>298</v>
      </c>
      <c r="C70" s="138">
        <v>1</v>
      </c>
      <c r="D70" s="101">
        <v>50000</v>
      </c>
      <c r="E70" s="138"/>
      <c r="F70" s="138"/>
      <c r="G70" s="138">
        <f t="shared" si="5"/>
        <v>1</v>
      </c>
      <c r="H70" s="138">
        <f t="shared" si="1"/>
        <v>0</v>
      </c>
      <c r="I70" s="5">
        <f t="shared" si="3"/>
        <v>0</v>
      </c>
    </row>
    <row r="71" spans="1:9" x14ac:dyDescent="0.25">
      <c r="A71" s="158"/>
      <c r="B71" s="5" t="s">
        <v>299</v>
      </c>
      <c r="C71" s="138">
        <v>0</v>
      </c>
      <c r="D71" s="101">
        <v>50000</v>
      </c>
      <c r="E71" s="138"/>
      <c r="F71" s="138"/>
      <c r="G71" s="138">
        <f t="shared" si="5"/>
        <v>0</v>
      </c>
      <c r="H71" s="138">
        <f t="shared" si="1"/>
        <v>0</v>
      </c>
      <c r="I71" s="5">
        <f t="shared" si="3"/>
        <v>0</v>
      </c>
    </row>
    <row r="72" spans="1:9" x14ac:dyDescent="0.25">
      <c r="A72" s="159"/>
      <c r="B72" s="5" t="s">
        <v>300</v>
      </c>
      <c r="C72" s="138">
        <v>1</v>
      </c>
      <c r="D72" s="101">
        <v>50000</v>
      </c>
      <c r="E72" s="138"/>
      <c r="F72" s="138"/>
      <c r="G72" s="138">
        <f t="shared" si="5"/>
        <v>1</v>
      </c>
      <c r="H72" s="138">
        <f t="shared" si="1"/>
        <v>0</v>
      </c>
      <c r="I72" s="5">
        <f t="shared" si="3"/>
        <v>0</v>
      </c>
    </row>
    <row r="73" spans="1:9" x14ac:dyDescent="0.25">
      <c r="A73" s="157" t="s">
        <v>301</v>
      </c>
      <c r="B73" s="5" t="s">
        <v>302</v>
      </c>
      <c r="C73" s="138">
        <v>3</v>
      </c>
      <c r="D73" s="101">
        <v>10000</v>
      </c>
      <c r="E73" s="138"/>
      <c r="F73" s="138"/>
      <c r="G73" s="138">
        <f t="shared" si="5"/>
        <v>3</v>
      </c>
      <c r="H73" s="138">
        <f t="shared" si="1"/>
        <v>0</v>
      </c>
      <c r="I73" s="5">
        <f t="shared" si="3"/>
        <v>0</v>
      </c>
    </row>
    <row r="74" spans="1:9" x14ac:dyDescent="0.25">
      <c r="A74" s="158"/>
      <c r="B74" s="5" t="s">
        <v>303</v>
      </c>
      <c r="C74" s="138">
        <v>1</v>
      </c>
      <c r="D74" s="101">
        <v>10000</v>
      </c>
      <c r="E74" s="138"/>
      <c r="F74" s="138"/>
      <c r="G74" s="138">
        <f t="shared" si="5"/>
        <v>1</v>
      </c>
      <c r="H74" s="138">
        <f t="shared" si="1"/>
        <v>0</v>
      </c>
      <c r="I74" s="5">
        <f t="shared" si="3"/>
        <v>0</v>
      </c>
    </row>
    <row r="75" spans="1:9" x14ac:dyDescent="0.25">
      <c r="A75" s="159"/>
      <c r="B75" s="5" t="s">
        <v>304</v>
      </c>
      <c r="C75" s="138">
        <v>1</v>
      </c>
      <c r="D75" s="101">
        <v>10000</v>
      </c>
      <c r="E75" s="138"/>
      <c r="F75" s="138"/>
      <c r="G75" s="138">
        <f t="shared" si="5"/>
        <v>1</v>
      </c>
      <c r="H75" s="138">
        <f t="shared" si="1"/>
        <v>0</v>
      </c>
      <c r="I75" s="5">
        <f t="shared" si="3"/>
        <v>0</v>
      </c>
    </row>
    <row r="76" spans="1:9" x14ac:dyDescent="0.25">
      <c r="A76" s="157" t="s">
        <v>305</v>
      </c>
      <c r="B76" s="5" t="s">
        <v>306</v>
      </c>
      <c r="C76" s="138">
        <v>3</v>
      </c>
      <c r="D76" s="101">
        <v>10000</v>
      </c>
      <c r="E76" s="138"/>
      <c r="F76" s="138"/>
      <c r="G76" s="138">
        <f t="shared" si="5"/>
        <v>3</v>
      </c>
      <c r="H76" s="138">
        <f t="shared" si="1"/>
        <v>0</v>
      </c>
      <c r="I76" s="5">
        <f t="shared" ref="I76:I100" si="6">0.5*H76*F76</f>
        <v>0</v>
      </c>
    </row>
    <row r="77" spans="1:9" x14ac:dyDescent="0.25">
      <c r="A77" s="159"/>
      <c r="B77" s="5" t="s">
        <v>307</v>
      </c>
      <c r="C77" s="138">
        <v>1</v>
      </c>
      <c r="D77" s="101">
        <v>10000</v>
      </c>
      <c r="E77" s="138"/>
      <c r="F77" s="138"/>
      <c r="G77" s="138">
        <f t="shared" si="5"/>
        <v>1</v>
      </c>
      <c r="H77" s="138">
        <f t="shared" ref="H77:H100" si="7">F77*D77</f>
        <v>0</v>
      </c>
      <c r="I77" s="5">
        <f t="shared" si="6"/>
        <v>0</v>
      </c>
    </row>
    <row r="78" spans="1:9" x14ac:dyDescent="0.25">
      <c r="A78" s="138" t="s">
        <v>308</v>
      </c>
      <c r="B78" s="5" t="s">
        <v>309</v>
      </c>
      <c r="C78" s="138">
        <v>1</v>
      </c>
      <c r="D78" s="101">
        <v>5000</v>
      </c>
      <c r="E78" s="138"/>
      <c r="F78" s="138"/>
      <c r="G78" s="138">
        <f t="shared" si="5"/>
        <v>1</v>
      </c>
      <c r="H78" s="138">
        <f t="shared" si="7"/>
        <v>0</v>
      </c>
      <c r="I78" s="5">
        <f t="shared" si="6"/>
        <v>0</v>
      </c>
    </row>
    <row r="79" spans="1:9" x14ac:dyDescent="0.25">
      <c r="A79" s="138" t="s">
        <v>310</v>
      </c>
      <c r="B79" s="5" t="s">
        <v>311</v>
      </c>
      <c r="C79" s="138">
        <v>1</v>
      </c>
      <c r="D79" s="101">
        <v>7500</v>
      </c>
      <c r="E79" s="138"/>
      <c r="F79" s="138"/>
      <c r="G79" s="138">
        <f t="shared" si="5"/>
        <v>1</v>
      </c>
      <c r="H79" s="138">
        <f t="shared" si="7"/>
        <v>0</v>
      </c>
      <c r="I79" s="5">
        <f t="shared" si="6"/>
        <v>0</v>
      </c>
    </row>
    <row r="80" spans="1:9" x14ac:dyDescent="0.25">
      <c r="A80" s="138" t="s">
        <v>312</v>
      </c>
      <c r="B80" s="5" t="s">
        <v>313</v>
      </c>
      <c r="C80" s="138">
        <v>1</v>
      </c>
      <c r="D80" s="101">
        <v>10000</v>
      </c>
      <c r="E80" s="138"/>
      <c r="F80" s="138"/>
      <c r="G80" s="138">
        <f t="shared" si="5"/>
        <v>1</v>
      </c>
      <c r="H80" s="138">
        <f t="shared" si="7"/>
        <v>0</v>
      </c>
      <c r="I80" s="5">
        <f t="shared" si="6"/>
        <v>0</v>
      </c>
    </row>
    <row r="81" spans="1:9" x14ac:dyDescent="0.25">
      <c r="A81" s="157" t="s">
        <v>314</v>
      </c>
      <c r="B81" s="5" t="s">
        <v>333</v>
      </c>
      <c r="C81" s="138">
        <v>1</v>
      </c>
      <c r="D81" s="101">
        <v>20000</v>
      </c>
      <c r="E81" s="138"/>
      <c r="F81" s="138"/>
      <c r="G81" s="138">
        <f t="shared" si="5"/>
        <v>1</v>
      </c>
      <c r="H81" s="138">
        <f t="shared" si="7"/>
        <v>0</v>
      </c>
      <c r="I81" s="5">
        <f t="shared" si="6"/>
        <v>0</v>
      </c>
    </row>
    <row r="82" spans="1:9" x14ac:dyDescent="0.25">
      <c r="A82" s="158"/>
      <c r="B82" s="5" t="s">
        <v>315</v>
      </c>
      <c r="C82" s="138">
        <v>1</v>
      </c>
      <c r="D82" s="101">
        <v>20000</v>
      </c>
      <c r="E82" s="138"/>
      <c r="F82" s="138"/>
      <c r="G82" s="138">
        <f t="shared" si="5"/>
        <v>1</v>
      </c>
      <c r="H82" s="138">
        <f t="shared" si="7"/>
        <v>0</v>
      </c>
      <c r="I82" s="5">
        <f t="shared" si="6"/>
        <v>0</v>
      </c>
    </row>
    <row r="83" spans="1:9" x14ac:dyDescent="0.25">
      <c r="A83" s="159"/>
      <c r="B83" s="5" t="s">
        <v>334</v>
      </c>
      <c r="C83" s="138">
        <v>1</v>
      </c>
      <c r="D83" s="101">
        <v>20000</v>
      </c>
      <c r="E83" s="138"/>
      <c r="F83" s="138"/>
      <c r="G83" s="138">
        <f t="shared" si="5"/>
        <v>1</v>
      </c>
      <c r="H83" s="138">
        <f t="shared" si="7"/>
        <v>0</v>
      </c>
      <c r="I83" s="5">
        <f t="shared" si="6"/>
        <v>0</v>
      </c>
    </row>
    <row r="84" spans="1:9" x14ac:dyDescent="0.25">
      <c r="A84" s="138" t="s">
        <v>316</v>
      </c>
      <c r="B84" s="5" t="s">
        <v>317</v>
      </c>
      <c r="C84" s="138">
        <v>1</v>
      </c>
      <c r="D84" s="101">
        <v>15000</v>
      </c>
      <c r="E84" s="138"/>
      <c r="F84" s="138"/>
      <c r="G84" s="138">
        <f t="shared" si="5"/>
        <v>1</v>
      </c>
      <c r="H84" s="138">
        <f t="shared" si="7"/>
        <v>0</v>
      </c>
      <c r="I84" s="5">
        <f t="shared" si="6"/>
        <v>0</v>
      </c>
    </row>
    <row r="85" spans="1:9" x14ac:dyDescent="0.25">
      <c r="A85" s="157" t="s">
        <v>318</v>
      </c>
      <c r="B85" s="5" t="s">
        <v>319</v>
      </c>
      <c r="C85" s="138">
        <v>1</v>
      </c>
      <c r="D85" s="101">
        <v>40000</v>
      </c>
      <c r="E85" s="138"/>
      <c r="F85" s="138"/>
      <c r="G85" s="138">
        <f t="shared" si="5"/>
        <v>1</v>
      </c>
      <c r="H85" s="138">
        <f t="shared" si="7"/>
        <v>0</v>
      </c>
      <c r="I85" s="5">
        <f t="shared" si="6"/>
        <v>0</v>
      </c>
    </row>
    <row r="86" spans="1:9" x14ac:dyDescent="0.25">
      <c r="A86" s="158"/>
      <c r="B86" s="5" t="s">
        <v>320</v>
      </c>
      <c r="C86" s="138">
        <v>1</v>
      </c>
      <c r="D86" s="101">
        <v>40000</v>
      </c>
      <c r="E86" s="138"/>
      <c r="F86" s="138"/>
      <c r="G86" s="138">
        <f t="shared" si="5"/>
        <v>1</v>
      </c>
      <c r="H86" s="138">
        <f t="shared" si="7"/>
        <v>0</v>
      </c>
      <c r="I86" s="5">
        <f t="shared" si="6"/>
        <v>0</v>
      </c>
    </row>
    <row r="87" spans="1:9" x14ac:dyDescent="0.25">
      <c r="A87" s="159"/>
      <c r="B87" s="5" t="s">
        <v>321</v>
      </c>
      <c r="C87" s="138">
        <v>1</v>
      </c>
      <c r="D87" s="101">
        <v>40000</v>
      </c>
      <c r="E87" s="138"/>
      <c r="F87" s="138"/>
      <c r="G87" s="138">
        <f t="shared" si="5"/>
        <v>1</v>
      </c>
      <c r="H87" s="138">
        <f t="shared" si="7"/>
        <v>0</v>
      </c>
      <c r="I87" s="5">
        <f t="shared" si="6"/>
        <v>0</v>
      </c>
    </row>
    <row r="88" spans="1:9" x14ac:dyDescent="0.25">
      <c r="A88" s="137"/>
      <c r="B88" s="5" t="s">
        <v>337</v>
      </c>
      <c r="C88" s="138">
        <v>1</v>
      </c>
      <c r="D88" s="101">
        <v>60000</v>
      </c>
      <c r="E88" s="138"/>
      <c r="F88" s="138"/>
      <c r="G88" s="138">
        <f t="shared" si="5"/>
        <v>1</v>
      </c>
      <c r="H88" s="138">
        <f t="shared" si="7"/>
        <v>0</v>
      </c>
      <c r="I88" s="5">
        <f t="shared" si="6"/>
        <v>0</v>
      </c>
    </row>
    <row r="89" spans="1:9" x14ac:dyDescent="0.25">
      <c r="A89" s="153" t="s">
        <v>369</v>
      </c>
      <c r="B89" s="114" t="s">
        <v>370</v>
      </c>
      <c r="C89" s="115">
        <v>1</v>
      </c>
      <c r="D89" s="66">
        <v>40000</v>
      </c>
      <c r="E89" s="5"/>
      <c r="F89" s="5"/>
      <c r="G89" s="138">
        <f t="shared" si="5"/>
        <v>1</v>
      </c>
      <c r="H89" s="138">
        <f t="shared" si="7"/>
        <v>0</v>
      </c>
      <c r="I89" s="5">
        <f t="shared" si="6"/>
        <v>0</v>
      </c>
    </row>
    <row r="90" spans="1:9" x14ac:dyDescent="0.25">
      <c r="A90" s="154"/>
      <c r="B90" s="114" t="s">
        <v>371</v>
      </c>
      <c r="C90" s="115">
        <v>1</v>
      </c>
      <c r="D90" s="66">
        <v>40000</v>
      </c>
      <c r="E90" s="5"/>
      <c r="F90" s="5"/>
      <c r="G90" s="138">
        <f t="shared" si="5"/>
        <v>1</v>
      </c>
      <c r="H90" s="138">
        <f t="shared" si="7"/>
        <v>0</v>
      </c>
      <c r="I90" s="5">
        <f t="shared" si="6"/>
        <v>0</v>
      </c>
    </row>
    <row r="91" spans="1:9" x14ac:dyDescent="0.25">
      <c r="A91" s="155"/>
      <c r="B91" s="114" t="s">
        <v>372</v>
      </c>
      <c r="C91" s="115">
        <v>1</v>
      </c>
      <c r="D91" s="66">
        <v>40000</v>
      </c>
      <c r="E91" s="5"/>
      <c r="F91" s="5"/>
      <c r="G91" s="138">
        <f t="shared" si="5"/>
        <v>1</v>
      </c>
      <c r="H91" s="138">
        <f t="shared" si="7"/>
        <v>0</v>
      </c>
      <c r="I91" s="5">
        <f t="shared" si="6"/>
        <v>0</v>
      </c>
    </row>
    <row r="92" spans="1:9" x14ac:dyDescent="0.25">
      <c r="A92" s="153" t="s">
        <v>373</v>
      </c>
      <c r="B92" s="114" t="s">
        <v>374</v>
      </c>
      <c r="C92" s="115">
        <v>2</v>
      </c>
      <c r="D92" s="66">
        <v>60000</v>
      </c>
      <c r="E92" s="5"/>
      <c r="F92" s="5"/>
      <c r="G92" s="138">
        <f t="shared" si="5"/>
        <v>2</v>
      </c>
      <c r="H92" s="138">
        <f t="shared" si="7"/>
        <v>0</v>
      </c>
      <c r="I92" s="5">
        <f t="shared" si="6"/>
        <v>0</v>
      </c>
    </row>
    <row r="93" spans="1:9" x14ac:dyDescent="0.25">
      <c r="A93" s="154"/>
      <c r="B93" s="114" t="s">
        <v>375</v>
      </c>
      <c r="C93" s="115">
        <v>2</v>
      </c>
      <c r="D93" s="66">
        <v>60000</v>
      </c>
      <c r="E93" s="5"/>
      <c r="F93" s="5">
        <v>1</v>
      </c>
      <c r="G93" s="138">
        <f t="shared" si="5"/>
        <v>1</v>
      </c>
      <c r="H93" s="138">
        <f t="shared" si="7"/>
        <v>60000</v>
      </c>
      <c r="I93" s="5">
        <f t="shared" si="6"/>
        <v>30000</v>
      </c>
    </row>
    <row r="94" spans="1:9" x14ac:dyDescent="0.25">
      <c r="A94" s="154"/>
      <c r="B94" s="124" t="s">
        <v>376</v>
      </c>
      <c r="C94" s="125">
        <v>2</v>
      </c>
      <c r="D94" s="126">
        <v>60000</v>
      </c>
      <c r="E94" s="14"/>
      <c r="F94" s="5"/>
      <c r="G94" s="138">
        <f t="shared" si="5"/>
        <v>2</v>
      </c>
      <c r="H94" s="138">
        <f t="shared" si="7"/>
        <v>0</v>
      </c>
      <c r="I94" s="5">
        <f t="shared" si="6"/>
        <v>0</v>
      </c>
    </row>
    <row r="95" spans="1:9" x14ac:dyDescent="0.25">
      <c r="A95" s="127"/>
      <c r="B95" s="128" t="s">
        <v>424</v>
      </c>
      <c r="C95" s="129">
        <v>0</v>
      </c>
      <c r="D95" s="66">
        <v>30000</v>
      </c>
      <c r="E95" s="5"/>
      <c r="F95" s="5"/>
      <c r="G95" s="138">
        <f t="shared" si="5"/>
        <v>0</v>
      </c>
      <c r="H95" s="138">
        <f t="shared" si="7"/>
        <v>0</v>
      </c>
      <c r="I95" s="5">
        <f t="shared" si="6"/>
        <v>0</v>
      </c>
    </row>
    <row r="96" spans="1:9" x14ac:dyDescent="0.25">
      <c r="A96" s="127"/>
      <c r="B96" s="128" t="s">
        <v>427</v>
      </c>
      <c r="C96" s="129">
        <v>1</v>
      </c>
      <c r="D96" s="66">
        <v>45000</v>
      </c>
      <c r="E96" s="5"/>
      <c r="F96" s="5"/>
      <c r="G96" s="138">
        <f t="shared" si="5"/>
        <v>1</v>
      </c>
      <c r="H96" s="138">
        <f t="shared" si="7"/>
        <v>0</v>
      </c>
      <c r="I96" s="5">
        <f t="shared" si="6"/>
        <v>0</v>
      </c>
    </row>
    <row r="97" spans="1:9" x14ac:dyDescent="0.25">
      <c r="A97" s="127"/>
      <c r="B97" s="128" t="s">
        <v>428</v>
      </c>
      <c r="C97" s="129">
        <v>0</v>
      </c>
      <c r="D97" s="66">
        <v>75000</v>
      </c>
      <c r="E97" s="5"/>
      <c r="F97" s="5"/>
      <c r="G97" s="138">
        <f t="shared" si="5"/>
        <v>0</v>
      </c>
      <c r="H97" s="138">
        <f t="shared" si="7"/>
        <v>0</v>
      </c>
      <c r="I97" s="5">
        <f t="shared" si="6"/>
        <v>0</v>
      </c>
    </row>
    <row r="98" spans="1:9" x14ac:dyDescent="0.25">
      <c r="A98" s="127"/>
      <c r="B98" s="128" t="s">
        <v>429</v>
      </c>
      <c r="C98" s="129">
        <v>1</v>
      </c>
      <c r="D98" s="66">
        <v>30000</v>
      </c>
      <c r="E98" s="5"/>
      <c r="F98" s="5"/>
      <c r="G98" s="138">
        <f t="shared" si="5"/>
        <v>1</v>
      </c>
      <c r="H98" s="138">
        <f t="shared" si="7"/>
        <v>0</v>
      </c>
      <c r="I98" s="5">
        <f>0.5*H98*F98</f>
        <v>0</v>
      </c>
    </row>
    <row r="99" spans="1:9" x14ac:dyDescent="0.25">
      <c r="A99" s="127"/>
      <c r="B99" s="128" t="s">
        <v>430</v>
      </c>
      <c r="C99" s="129">
        <v>1</v>
      </c>
      <c r="D99" s="66">
        <v>30000</v>
      </c>
      <c r="E99" s="5"/>
      <c r="F99" s="5"/>
      <c r="G99" s="138">
        <f t="shared" si="5"/>
        <v>1</v>
      </c>
      <c r="H99" s="138">
        <f t="shared" si="7"/>
        <v>0</v>
      </c>
      <c r="I99" s="5">
        <f t="shared" si="6"/>
        <v>0</v>
      </c>
    </row>
    <row r="100" spans="1:9" x14ac:dyDescent="0.25">
      <c r="A100" s="127"/>
      <c r="B100" s="128" t="s">
        <v>431</v>
      </c>
      <c r="C100" s="129">
        <v>1</v>
      </c>
      <c r="D100" s="66">
        <v>30000</v>
      </c>
      <c r="E100" s="5"/>
      <c r="F100" s="5"/>
      <c r="G100" s="138">
        <f t="shared" si="5"/>
        <v>1</v>
      </c>
      <c r="H100" s="138">
        <f t="shared" si="7"/>
        <v>0</v>
      </c>
      <c r="I100" s="5">
        <f t="shared" si="6"/>
        <v>0</v>
      </c>
    </row>
    <row r="101" spans="1:9" x14ac:dyDescent="0.25">
      <c r="A101" s="156" t="s">
        <v>213</v>
      </c>
      <c r="B101" s="156"/>
      <c r="C101" s="135"/>
      <c r="D101" s="110"/>
      <c r="E101" s="110"/>
      <c r="F101" s="110"/>
      <c r="G101" s="138"/>
      <c r="H101" s="111">
        <f>SUM(H3:H100)</f>
        <v>100000</v>
      </c>
      <c r="I101" s="111">
        <f>SUM(I3:I100)</f>
        <v>50000</v>
      </c>
    </row>
    <row r="102" spans="1:9" x14ac:dyDescent="0.25">
      <c r="G102" s="138"/>
      <c r="H102" s="139">
        <f>H101/1500</f>
        <v>66.666666666666671</v>
      </c>
      <c r="I102" s="139">
        <f>I101/1500</f>
        <v>33.333333333333336</v>
      </c>
    </row>
  </sheetData>
  <mergeCells count="27">
    <mergeCell ref="A19:A21"/>
    <mergeCell ref="A3:A5"/>
    <mergeCell ref="A6:A8"/>
    <mergeCell ref="A9:A12"/>
    <mergeCell ref="A13:A15"/>
    <mergeCell ref="A16:A18"/>
    <mergeCell ref="A60:A62"/>
    <mergeCell ref="A22:A24"/>
    <mergeCell ref="A25:A28"/>
    <mergeCell ref="A29:A30"/>
    <mergeCell ref="A31:A33"/>
    <mergeCell ref="A34:A35"/>
    <mergeCell ref="A36:A38"/>
    <mergeCell ref="A39:A42"/>
    <mergeCell ref="A44:A46"/>
    <mergeCell ref="A47:A49"/>
    <mergeCell ref="A51:A53"/>
    <mergeCell ref="A54:A59"/>
    <mergeCell ref="A89:A91"/>
    <mergeCell ref="A92:A94"/>
    <mergeCell ref="A101:B101"/>
    <mergeCell ref="A63:A66"/>
    <mergeCell ref="A70:A72"/>
    <mergeCell ref="A73:A75"/>
    <mergeCell ref="A76:A77"/>
    <mergeCell ref="A81:A83"/>
    <mergeCell ref="A85:A87"/>
  </mergeCells>
  <conditionalFormatting sqref="C3:C101">
    <cfRule type="cellIs" dxfId="1" priority="2" operator="equal">
      <formula>0</formula>
    </cfRule>
  </conditionalFormatting>
  <conditionalFormatting sqref="G3:G100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Balance</vt:lpstr>
      <vt:lpstr>Benefit</vt:lpstr>
      <vt:lpstr>Balance-Benefit-May-Aug</vt:lpstr>
      <vt:lpstr>Flamingo-May-Aug</vt:lpstr>
      <vt:lpstr>Balance-Benefit-Sep</vt:lpstr>
      <vt:lpstr>Flamingo-Sep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cp:lastPrinted>2019-07-05T20:38:49Z</cp:lastPrinted>
  <dcterms:created xsi:type="dcterms:W3CDTF">2019-03-19T07:20:50Z</dcterms:created>
  <dcterms:modified xsi:type="dcterms:W3CDTF">2019-09-08T14:40:33Z</dcterms:modified>
</cp:coreProperties>
</file>