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zulla/Downloads/dars1_2023/src/"/>
    </mc:Choice>
  </mc:AlternateContent>
  <xr:revisionPtr revIDLastSave="0" documentId="13_ncr:1_{C61960D4-66DB-E141-8DC9-57BA74505EED}" xr6:coauthVersionLast="47" xr6:coauthVersionMax="47" xr10:uidLastSave="{00000000-0000-0000-0000-000000000000}"/>
  <bookViews>
    <workbookView xWindow="0" yWindow="740" windowWidth="34560" windowHeight="21600" firstSheet="1" activeTab="2" xr2:uid="{00000000-000D-0000-FFFF-FFFF00000000}"/>
  </bookViews>
  <sheets>
    <sheet name="Лист1" sheetId="1" r:id="rId1"/>
    <sheet name="Лист1 (2)" sheetId="5" r:id="rId2"/>
    <sheet name="Chegirma" sheetId="4" r:id="rId3"/>
    <sheet name="Лист2" sheetId="2" r:id="rId4"/>
    <sheet name="Лист3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L19" i="4"/>
  <c r="K19" i="4"/>
  <c r="E19" i="4"/>
  <c r="F19" i="4"/>
  <c r="K18" i="4"/>
  <c r="E18" i="4"/>
  <c r="F18" i="4"/>
  <c r="L16" i="4"/>
  <c r="K17" i="4"/>
  <c r="E17" i="4"/>
  <c r="F17" i="4"/>
  <c r="K16" i="4"/>
  <c r="E16" i="4"/>
  <c r="F16" i="4"/>
  <c r="E15" i="4"/>
  <c r="F15" i="4"/>
  <c r="E14" i="4"/>
  <c r="F14" i="4"/>
  <c r="E13" i="4"/>
  <c r="F13" i="4"/>
  <c r="E12" i="4"/>
  <c r="F12" i="4"/>
  <c r="F11" i="4"/>
  <c r="E11" i="4"/>
  <c r="E10" i="4"/>
  <c r="F10" i="4"/>
  <c r="K9" i="4"/>
  <c r="L9" i="4"/>
  <c r="F9" i="4"/>
  <c r="E9" i="4"/>
  <c r="K8" i="4"/>
  <c r="L8" i="4"/>
  <c r="F8" i="4"/>
  <c r="E8" i="4"/>
  <c r="K7" i="4"/>
  <c r="L7" i="4"/>
  <c r="E7" i="4"/>
  <c r="F7" i="4"/>
  <c r="L17" i="4"/>
  <c r="K6" i="1"/>
  <c r="L6" i="1"/>
  <c r="E6" i="1"/>
  <c r="F6" i="1"/>
  <c r="K7" i="1"/>
  <c r="L7" i="1"/>
  <c r="M7" i="1"/>
  <c r="E26" i="1"/>
  <c r="E25" i="1"/>
  <c r="E24" i="1"/>
  <c r="E23" i="1"/>
  <c r="E22" i="1"/>
  <c r="E21" i="1"/>
  <c r="E20" i="1"/>
  <c r="E19" i="1"/>
  <c r="F19" i="1"/>
  <c r="E18" i="1"/>
  <c r="F18" i="1"/>
  <c r="E17" i="1"/>
  <c r="F17" i="1"/>
  <c r="E16" i="1"/>
  <c r="E15" i="1"/>
  <c r="F15" i="1"/>
  <c r="E14" i="1"/>
  <c r="F14" i="1"/>
  <c r="E13" i="1"/>
  <c r="E12" i="1"/>
  <c r="E11" i="1"/>
  <c r="F11" i="1"/>
  <c r="E10" i="1"/>
  <c r="F10" i="1"/>
  <c r="E9" i="1"/>
  <c r="F9" i="1"/>
  <c r="L16" i="1"/>
  <c r="E8" i="1"/>
  <c r="F8" i="1"/>
  <c r="L18" i="1"/>
  <c r="M18" i="1"/>
  <c r="E7" i="1"/>
  <c r="F7" i="1"/>
  <c r="L17" i="1"/>
  <c r="M17" i="1"/>
  <c r="F23" i="1"/>
  <c r="F12" i="1"/>
  <c r="F16" i="1"/>
  <c r="F20" i="1"/>
  <c r="F24" i="1"/>
  <c r="F26" i="1"/>
  <c r="F22" i="1"/>
  <c r="K19" i="1"/>
  <c r="K18" i="1"/>
  <c r="K17" i="1"/>
  <c r="K16" i="1"/>
  <c r="K8" i="1"/>
  <c r="L8" i="1"/>
  <c r="M8" i="1"/>
  <c r="K9" i="1"/>
  <c r="L9" i="1"/>
  <c r="M9" i="1"/>
  <c r="F13" i="1"/>
  <c r="F21" i="1"/>
  <c r="F25" i="1"/>
  <c r="M6" i="1"/>
  <c r="L22" i="1"/>
  <c r="M16" i="1"/>
  <c r="L19" i="1"/>
  <c r="M19" i="1"/>
  <c r="L18" i="4"/>
</calcChain>
</file>

<file path=xl/sharedStrings.xml><?xml version="1.0" encoding="utf-8"?>
<sst xmlns="http://schemas.openxmlformats.org/spreadsheetml/2006/main" count="174" uniqueCount="42">
  <si>
    <t>$1=</t>
  </si>
  <si>
    <t>№</t>
  </si>
  <si>
    <t>Товар номи</t>
  </si>
  <si>
    <t>Нархи($)</t>
  </si>
  <si>
    <t>Сотилган сони</t>
  </si>
  <si>
    <t>Чегирма</t>
  </si>
  <si>
    <t>Киймати</t>
  </si>
  <si>
    <t>микдори ($)</t>
  </si>
  <si>
    <t>микдори (so`m)</t>
  </si>
  <si>
    <t>Компьютер</t>
  </si>
  <si>
    <t>Принтер</t>
  </si>
  <si>
    <t>Сканер</t>
  </si>
  <si>
    <t>Монитор</t>
  </si>
  <si>
    <t>Чегирмали</t>
  </si>
  <si>
    <t>5&lt;</t>
  </si>
  <si>
    <t>10&lt;</t>
  </si>
  <si>
    <t>20&lt;</t>
  </si>
  <si>
    <t>30&lt;</t>
  </si>
  <si>
    <t>nomenklatura
nomeri</t>
  </si>
  <si>
    <t>Maxsulot turi</t>
  </si>
  <si>
    <t>o'lchovu</t>
  </si>
  <si>
    <t>narxi</t>
  </si>
  <si>
    <t>Sotilganlar
 soni</t>
  </si>
  <si>
    <t>Chegirma
(%)</t>
  </si>
  <si>
    <t>Qiymati</t>
  </si>
  <si>
    <t>Maxsulot
turi</t>
  </si>
  <si>
    <t>Umumiy
qiymati</t>
  </si>
  <si>
    <t>Umumiy
qiymati chegirma bilan</t>
  </si>
  <si>
    <t>Mineral suv</t>
  </si>
  <si>
    <t>litr</t>
  </si>
  <si>
    <t>Bug`doy uni</t>
  </si>
  <si>
    <t>kg</t>
  </si>
  <si>
    <t>Bo`lka non</t>
  </si>
  <si>
    <t>dona</t>
  </si>
  <si>
    <t>Gazlama</t>
  </si>
  <si>
    <t>metr</t>
  </si>
  <si>
    <t>Сотилган
 сони</t>
  </si>
  <si>
    <t>=ЕСЛИ(D6&lt;5;0%;
ЕСЛИ(D6&lt;10;2%;
ЕСЛИ(D6&lt;20;5%;
ЕСЛИ(D6&lt;30;10%;15%))))</t>
  </si>
  <si>
    <t>=C6*D6*(100%-E6)</t>
  </si>
  <si>
    <t>=СУММЕСЛИ($B$6:$B$26;I6;$D$6:$D$26)</t>
  </si>
  <si>
    <t>=J6*K6</t>
  </si>
  <si>
    <t>=L6-L16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</si>
</sst>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с_ў_м_-;\-* #,##0.00\ _с_ў_м_-;_-* &quot;-&quot;??\ _с_ў_м_-;_-@_-"/>
    <numFmt numFmtId="165" formatCode="_-* #,##0.0\ _с_ў_м_-;\-* #,##0.0\ _с_ў_м_-;_-* &quot;-&quot;??\ _с_ў_м_-;_-@_-"/>
    <numFmt numFmtId="166" formatCode="_-* #,##0.0\ _s_o_ʻ_m_-;\-* #,##0.0\ _s_o_ʻ_m_-;_-* &quot;-&quot;?\ _s_o_ʻ_m_-;_-@_-"/>
  </numFmts>
  <fonts count="8">
    <font>
      <sz val="10"/>
      <name val="Arial Cyr"/>
      <charset val="186"/>
    </font>
    <font>
      <sz val="10"/>
      <name val="Arial Cyr"/>
      <charset val="186"/>
    </font>
    <font>
      <sz val="8"/>
      <name val="Arial Cyr"/>
      <charset val="186"/>
    </font>
    <font>
      <b/>
      <sz val="10"/>
      <name val="Arial Cyr"/>
      <charset val="162"/>
    </font>
    <font>
      <sz val="14"/>
      <name val="Arial Cyr"/>
    </font>
    <font>
      <b/>
      <sz val="14"/>
      <name val="Arial Cyr"/>
    </font>
    <font>
      <b/>
      <sz val="12"/>
      <name val="Calibri"/>
      <family val="2"/>
      <charset val="204"/>
    </font>
    <font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2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/>
    <xf numFmtId="9" fontId="0" fillId="0" borderId="0" xfId="0" applyNumberFormat="1"/>
    <xf numFmtId="0" fontId="3" fillId="0" borderId="1" xfId="0" applyFont="1" applyBorder="1"/>
    <xf numFmtId="166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2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10" fontId="4" fillId="0" borderId="1" xfId="0" quotePrefix="1" applyNumberFormat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165" fontId="4" fillId="0" borderId="1" xfId="2" quotePrefix="1" applyNumberFormat="1" applyFont="1" applyBorder="1" applyAlignment="1">
      <alignment horizontal="center" vertical="center"/>
    </xf>
    <xf numFmtId="10" fontId="4" fillId="0" borderId="1" xfId="0" applyNumberFormat="1" applyFont="1" applyBorder="1"/>
    <xf numFmtId="165" fontId="4" fillId="0" borderId="1" xfId="2" applyNumberFormat="1" applyFont="1" applyBorder="1" applyAlignment="1">
      <alignment horizontal="center" vertical="center"/>
    </xf>
    <xf numFmtId="165" fontId="4" fillId="0" borderId="1" xfId="2" applyNumberFormat="1" applyFont="1" applyBorder="1"/>
    <xf numFmtId="166" fontId="4" fillId="0" borderId="0" xfId="0" quotePrefix="1" applyNumberFormat="1" applyFont="1"/>
    <xf numFmtId="9" fontId="4" fillId="0" borderId="0" xfId="0" applyNumberFormat="1" applyFont="1"/>
    <xf numFmtId="0" fontId="0" fillId="0" borderId="1" xfId="0" applyBorder="1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669177</xdr:colOff>
      <xdr:row>7</xdr:row>
      <xdr:rowOff>113741</xdr:rowOff>
    </xdr:from>
    <xdr:to>
      <xdr:col>5</xdr:col>
      <xdr:colOff>256009</xdr:colOff>
      <xdr:row>14</xdr:row>
      <xdr:rowOff>100933</xdr:rowOff>
    </xdr:to>
    <xdr:sp macro="" textlink="">
      <xdr:nvSpPr>
        <xdr:cNvPr id="3" name="Выноска: линия 2">
          <a:extLst>
            <a:ext uri="{FF2B5EF4-FFF2-40B4-BE49-F238E27FC236}">
              <a16:creationId xmlns:a16="http://schemas.microsoft.com/office/drawing/2014/main" id="{FDB6123A-4944-5E4A-2B85-A0DDA9C68C95}"/>
            </a:ext>
          </a:extLst>
        </xdr:cNvPr>
        <xdr:cNvSpPr/>
      </xdr:nvSpPr>
      <xdr:spPr>
        <a:xfrm>
          <a:off x="874058" y="1221442"/>
          <a:ext cx="2398060" cy="1075764"/>
        </a:xfrm>
        <a:prstGeom prst="borderCallout1">
          <a:avLst>
            <a:gd name="adj1" fmla="val 491"/>
            <a:gd name="adj2" fmla="val 43546"/>
            <a:gd name="adj3" fmla="val -32108"/>
            <a:gd name="adj4" fmla="val 71424"/>
          </a:avLst>
        </a:prstGeom>
        <a:solidFill>
          <a:schemeClr val="bg2">
            <a:lumMod val="90000"/>
          </a:schemeClr>
        </a:solidFill>
        <a:ln w="571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>
              <a:solidFill>
                <a:sysClr val="windowText" lastClr="000000"/>
              </a:solidFill>
            </a:rPr>
            <a:t>=ЕСЛИ(</a:t>
          </a:r>
          <a:r>
            <a:rPr lang="uz-Latn-UZ" sz="1400">
              <a:solidFill>
                <a:sysClr val="windowText" lastClr="000000"/>
              </a:solidFill>
            </a:rPr>
            <a:t>D6&lt;5;0%;</a:t>
          </a:r>
        </a:p>
        <a:p>
          <a:pPr algn="l"/>
          <a:r>
            <a:rPr lang="ru-RU" sz="1400">
              <a:solidFill>
                <a:sysClr val="windowText" lastClr="000000"/>
              </a:solidFill>
            </a:rPr>
            <a:t>ЕСЛИ(</a:t>
          </a:r>
          <a:r>
            <a:rPr lang="uz-Latn-UZ" sz="1400">
              <a:solidFill>
                <a:sysClr val="windowText" lastClr="000000"/>
              </a:solidFill>
            </a:rPr>
            <a:t>D6&lt;10;2%;</a:t>
          </a:r>
        </a:p>
        <a:p>
          <a:pPr algn="l"/>
          <a:r>
            <a:rPr lang="ru-RU" sz="1400">
              <a:solidFill>
                <a:sysClr val="windowText" lastClr="000000"/>
              </a:solidFill>
            </a:rPr>
            <a:t>ЕСЛИ(</a:t>
          </a:r>
          <a:r>
            <a:rPr lang="uz-Latn-UZ" sz="1400">
              <a:solidFill>
                <a:sysClr val="windowText" lastClr="000000"/>
              </a:solidFill>
            </a:rPr>
            <a:t>D6&lt;20;5%;</a:t>
          </a:r>
        </a:p>
        <a:p>
          <a:pPr algn="l"/>
          <a:r>
            <a:rPr lang="ru-RU" sz="1400">
              <a:solidFill>
                <a:sysClr val="windowText" lastClr="000000"/>
              </a:solidFill>
            </a:rPr>
            <a:t>ЕСЛИ(</a:t>
          </a:r>
          <a:r>
            <a:rPr lang="uz-Latn-UZ" sz="1400">
              <a:solidFill>
                <a:sysClr val="windowText" lastClr="000000"/>
              </a:solidFill>
            </a:rPr>
            <a:t>D6&lt;30;10%;15%))))</a:t>
          </a:r>
          <a:endParaRPr lang="ru-RU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152028</xdr:colOff>
      <xdr:row>7</xdr:row>
      <xdr:rowOff>80124</xdr:rowOff>
    </xdr:from>
    <xdr:to>
      <xdr:col>11</xdr:col>
      <xdr:colOff>139340</xdr:colOff>
      <xdr:row>10</xdr:row>
      <xdr:rowOff>77198</xdr:rowOff>
    </xdr:to>
    <xdr:sp macro="" textlink="">
      <xdr:nvSpPr>
        <xdr:cNvPr id="4" name="Выноска: линия 3">
          <a:extLst>
            <a:ext uri="{FF2B5EF4-FFF2-40B4-BE49-F238E27FC236}">
              <a16:creationId xmlns:a16="http://schemas.microsoft.com/office/drawing/2014/main" id="{1BDF3165-2C2C-FD75-6CB0-1FF0CD23E584}"/>
            </a:ext>
          </a:extLst>
        </xdr:cNvPr>
        <xdr:cNvSpPr/>
      </xdr:nvSpPr>
      <xdr:spPr>
        <a:xfrm>
          <a:off x="4123766" y="1187825"/>
          <a:ext cx="3417794" cy="448234"/>
        </a:xfrm>
        <a:prstGeom prst="borderCallout1">
          <a:avLst>
            <a:gd name="adj1" fmla="val 491"/>
            <a:gd name="adj2" fmla="val 43546"/>
            <a:gd name="adj3" fmla="val -79608"/>
            <a:gd name="adj4" fmla="val 71752"/>
          </a:avLst>
        </a:prstGeom>
        <a:solidFill>
          <a:schemeClr val="accent1">
            <a:lumMod val="20000"/>
            <a:lumOff val="80000"/>
          </a:schemeClr>
        </a:solidFill>
        <a:ln w="57150"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>
              <a:solidFill>
                <a:srgbClr val="002060"/>
              </a:solidFill>
            </a:rPr>
            <a:t>=СУММЕСЛИ($</a:t>
          </a:r>
          <a:r>
            <a:rPr lang="uz-Latn-UZ" sz="1400">
              <a:solidFill>
                <a:srgbClr val="002060"/>
              </a:solidFill>
            </a:rPr>
            <a:t>B$6:$B$26;</a:t>
          </a:r>
          <a:r>
            <a:rPr lang="uz-Latn-UZ" sz="1400">
              <a:solidFill>
                <a:srgbClr val="FF0000"/>
              </a:solidFill>
            </a:rPr>
            <a:t>I6</a:t>
          </a:r>
          <a:r>
            <a:rPr lang="uz-Latn-UZ" sz="1400">
              <a:solidFill>
                <a:srgbClr val="002060"/>
              </a:solidFill>
            </a:rPr>
            <a:t>;$D$6:$D$26)</a:t>
          </a:r>
          <a:endParaRPr lang="ru-RU" sz="14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312118</xdr:colOff>
      <xdr:row>0</xdr:row>
      <xdr:rowOff>215256</xdr:rowOff>
    </xdr:from>
    <xdr:to>
      <xdr:col>12</xdr:col>
      <xdr:colOff>258304</xdr:colOff>
      <xdr:row>2</xdr:row>
      <xdr:rowOff>43052</xdr:rowOff>
    </xdr:to>
    <xdr:sp macro="" textlink="">
      <xdr:nvSpPr>
        <xdr:cNvPr id="2" name="Прямоугольная выноска 1">
          <a:extLst>
            <a:ext uri="{FF2B5EF4-FFF2-40B4-BE49-F238E27FC236}">
              <a16:creationId xmlns:a16="http://schemas.microsoft.com/office/drawing/2014/main" id="{0D34DABC-96DA-BBD5-445E-71BC3C52BDE2}"/>
            </a:ext>
          </a:extLst>
        </xdr:cNvPr>
        <xdr:cNvSpPr/>
      </xdr:nvSpPr>
      <xdr:spPr>
        <a:xfrm>
          <a:off x="7749152" y="215256"/>
          <a:ext cx="2453898" cy="344406"/>
        </a:xfrm>
        <a:prstGeom prst="wedgeRectCallout">
          <a:avLst>
            <a:gd name="adj1" fmla="val -83387"/>
            <a:gd name="adj2" fmla="val 1916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" sz="1600"/>
            <a:t>=E2*F2*(100%-G2)</a:t>
          </a:r>
          <a:endParaRPr lang="ru-RU" sz="1600"/>
        </a:p>
      </xdr:txBody>
    </xdr:sp>
    <xdr:clientData/>
  </xdr:twoCellAnchor>
  <xdr:twoCellAnchor>
    <xdr:from>
      <xdr:col>7</xdr:col>
      <xdr:colOff>75337</xdr:colOff>
      <xdr:row>4</xdr:row>
      <xdr:rowOff>10762</xdr:rowOff>
    </xdr:from>
    <xdr:to>
      <xdr:col>14</xdr:col>
      <xdr:colOff>807202</xdr:colOff>
      <xdr:row>6</xdr:row>
      <xdr:rowOff>129152</xdr:rowOff>
    </xdr:to>
    <xdr:sp macro="" textlink="">
      <xdr:nvSpPr>
        <xdr:cNvPr id="3" name="Прямоугольная выноска 2">
          <a:extLst>
            <a:ext uri="{FF2B5EF4-FFF2-40B4-BE49-F238E27FC236}">
              <a16:creationId xmlns:a16="http://schemas.microsoft.com/office/drawing/2014/main" id="{E67E2CF3-05CA-9C4D-DD81-F4681C0DAAC0}"/>
            </a:ext>
          </a:extLst>
        </xdr:cNvPr>
        <xdr:cNvSpPr/>
      </xdr:nvSpPr>
      <xdr:spPr>
        <a:xfrm>
          <a:off x="6199320" y="850254"/>
          <a:ext cx="6532967" cy="441271"/>
        </a:xfrm>
        <a:prstGeom prst="wedgeRectCallout">
          <a:avLst>
            <a:gd name="adj1" fmla="val -56765"/>
            <a:gd name="adj2" fmla="val -1369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UZ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=IF(D2=$K$11,$L$11,IF(D2=$K$12,$L$12,IF(D2=$K$13,$L$13,IF(D2=$K$14,$L$14,0%))))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8"/>
  <sheetViews>
    <sheetView zoomScale="85" zoomScaleNormal="85" workbookViewId="0">
      <selection activeCell="H5" sqref="H5:M9"/>
    </sheetView>
  </sheetViews>
  <sheetFormatPr baseColWidth="10" defaultColWidth="8.83203125" defaultRowHeight="13"/>
  <cols>
    <col min="1" max="1" width="3" bestFit="1" customWidth="1"/>
    <col min="2" max="2" width="10.83203125" bestFit="1" customWidth="1"/>
    <col min="3" max="3" width="9.6640625" customWidth="1"/>
    <col min="4" max="4" width="13.5" bestFit="1" customWidth="1"/>
    <col min="5" max="5" width="8.33203125" bestFit="1" customWidth="1"/>
    <col min="6" max="6" width="14.33203125" bestFit="1" customWidth="1"/>
    <col min="7" max="7" width="3" customWidth="1"/>
    <col min="8" max="8" width="8.83203125" customWidth="1"/>
    <col min="9" max="9" width="12.5" customWidth="1"/>
    <col min="10" max="10" width="11.6640625" customWidth="1"/>
    <col min="11" max="11" width="14.6640625" bestFit="1" customWidth="1"/>
    <col min="12" max="12" width="14.33203125" bestFit="1" customWidth="1"/>
    <col min="13" max="13" width="19" bestFit="1" customWidth="1"/>
  </cols>
  <sheetData>
    <row r="2" spans="1:13">
      <c r="E2" s="5" t="s">
        <v>0</v>
      </c>
      <c r="F2" s="6">
        <v>10550</v>
      </c>
    </row>
    <row r="5" spans="1:13" ht="14">
      <c r="A5" s="11" t="s">
        <v>1</v>
      </c>
      <c r="B5" s="11" t="s">
        <v>2</v>
      </c>
      <c r="C5" s="4" t="s">
        <v>3</v>
      </c>
      <c r="D5" s="11" t="s">
        <v>4</v>
      </c>
      <c r="E5" s="11" t="s">
        <v>5</v>
      </c>
      <c r="F5" s="11" t="s">
        <v>6</v>
      </c>
      <c r="H5" s="3" t="s">
        <v>1</v>
      </c>
      <c r="I5" s="3" t="s">
        <v>2</v>
      </c>
      <c r="J5" s="4" t="s">
        <v>3</v>
      </c>
      <c r="K5" s="3" t="s">
        <v>4</v>
      </c>
      <c r="L5" s="3" t="s">
        <v>7</v>
      </c>
      <c r="M5" s="3" t="s">
        <v>8</v>
      </c>
    </row>
    <row r="6" spans="1:13">
      <c r="A6" s="1">
        <v>1</v>
      </c>
      <c r="B6" s="1" t="s">
        <v>9</v>
      </c>
      <c r="C6" s="1">
        <v>600</v>
      </c>
      <c r="D6" s="1">
        <v>1</v>
      </c>
      <c r="E6" s="2">
        <f>IF(D6&lt;5,0%,
IF(D6&lt;10,2%,
IF(D6&lt;20,5%,
IF(D6&lt;30,10%,15%))))</f>
        <v>0</v>
      </c>
      <c r="F6" s="1">
        <f>C6*D6*(100%-E6)</f>
        <v>600</v>
      </c>
      <c r="H6" s="7">
        <v>1</v>
      </c>
      <c r="I6" s="1" t="s">
        <v>9</v>
      </c>
      <c r="J6" s="1">
        <v>600</v>
      </c>
      <c r="K6" s="1">
        <f>SUMIF($B$6:$B$26,I6,$D$6:$D$26)</f>
        <v>50</v>
      </c>
      <c r="L6" s="8">
        <f>J6*K6</f>
        <v>30000</v>
      </c>
      <c r="M6" s="9">
        <f>L6*$F$2</f>
        <v>316500000</v>
      </c>
    </row>
    <row r="7" spans="1:13">
      <c r="A7" s="1">
        <v>2</v>
      </c>
      <c r="B7" s="1" t="s">
        <v>10</v>
      </c>
      <c r="C7" s="1">
        <v>200</v>
      </c>
      <c r="D7" s="1">
        <v>5</v>
      </c>
      <c r="E7" s="2">
        <f t="shared" ref="E7:E26" si="0">IF(D7&lt;5,0%,IF(D7&lt;10,2%,IF(D7&lt;20,5%,IF(D7&lt;30,10%,15%))))</f>
        <v>0.02</v>
      </c>
      <c r="F7" s="1">
        <f>C7*D7*(100%-E7)</f>
        <v>980</v>
      </c>
      <c r="H7" s="7">
        <v>2</v>
      </c>
      <c r="I7" s="1" t="s">
        <v>10</v>
      </c>
      <c r="J7" s="1">
        <v>200</v>
      </c>
      <c r="K7" s="1">
        <f>SUMIF($B$6:$B$26,I7,$D$6:$D$26)</f>
        <v>66</v>
      </c>
      <c r="L7" s="8">
        <f>J7*K7</f>
        <v>13200</v>
      </c>
      <c r="M7" s="9">
        <f>L7*$F$2</f>
        <v>139260000</v>
      </c>
    </row>
    <row r="8" spans="1:13">
      <c r="A8" s="1">
        <v>3</v>
      </c>
      <c r="B8" s="1" t="s">
        <v>11</v>
      </c>
      <c r="C8" s="1">
        <v>100</v>
      </c>
      <c r="D8" s="1">
        <v>29</v>
      </c>
      <c r="E8" s="2">
        <f t="shared" si="0"/>
        <v>0.1</v>
      </c>
      <c r="F8" s="1">
        <f t="shared" ref="F8:F26" si="1">C8*D8*(100%-E8)</f>
        <v>2610</v>
      </c>
      <c r="H8" s="7">
        <v>3</v>
      </c>
      <c r="I8" s="1" t="s">
        <v>11</v>
      </c>
      <c r="J8" s="1">
        <v>100</v>
      </c>
      <c r="K8" s="1">
        <f>SUMIF($B$6:$B$26,I8,$D$6:$D$26)</f>
        <v>78</v>
      </c>
      <c r="L8" s="8">
        <f>J8*K8</f>
        <v>7800</v>
      </c>
      <c r="M8" s="9">
        <f>L8*$F$2</f>
        <v>82290000</v>
      </c>
    </row>
    <row r="9" spans="1:13">
      <c r="A9" s="1">
        <v>4</v>
      </c>
      <c r="B9" s="1" t="s">
        <v>9</v>
      </c>
      <c r="C9" s="1">
        <v>600</v>
      </c>
      <c r="D9" s="1">
        <v>15</v>
      </c>
      <c r="E9" s="2">
        <f t="shared" si="0"/>
        <v>0.05</v>
      </c>
      <c r="F9" s="1">
        <f t="shared" si="1"/>
        <v>8550</v>
      </c>
      <c r="H9" s="7">
        <v>4</v>
      </c>
      <c r="I9" s="1" t="s">
        <v>12</v>
      </c>
      <c r="J9" s="1">
        <v>110</v>
      </c>
      <c r="K9" s="1">
        <f>SUMIF($B$6:$B$26,I9,$D$6:$D$26)</f>
        <v>47</v>
      </c>
      <c r="L9" s="8">
        <f>J9*K9</f>
        <v>5170</v>
      </c>
      <c r="M9" s="9">
        <f>L9*$F$2</f>
        <v>54543500</v>
      </c>
    </row>
    <row r="10" spans="1:13">
      <c r="A10" s="1">
        <v>5</v>
      </c>
      <c r="B10" s="1" t="s">
        <v>12</v>
      </c>
      <c r="C10" s="1">
        <v>110</v>
      </c>
      <c r="D10" s="1">
        <v>12</v>
      </c>
      <c r="E10" s="2">
        <f t="shared" si="0"/>
        <v>0.05</v>
      </c>
      <c r="F10" s="1">
        <f t="shared" si="1"/>
        <v>1254</v>
      </c>
    </row>
    <row r="11" spans="1:13">
      <c r="A11" s="1">
        <v>6</v>
      </c>
      <c r="B11" s="1" t="s">
        <v>9</v>
      </c>
      <c r="C11" s="1">
        <v>600</v>
      </c>
      <c r="D11" s="1">
        <v>6</v>
      </c>
      <c r="E11" s="2">
        <f t="shared" si="0"/>
        <v>0.02</v>
      </c>
      <c r="F11" s="1">
        <f t="shared" si="1"/>
        <v>3528</v>
      </c>
    </row>
    <row r="12" spans="1:13">
      <c r="A12" s="1">
        <v>7</v>
      </c>
      <c r="B12" s="1" t="s">
        <v>12</v>
      </c>
      <c r="C12" s="1">
        <v>110</v>
      </c>
      <c r="D12" s="1">
        <v>3</v>
      </c>
      <c r="E12" s="2">
        <f t="shared" si="0"/>
        <v>0</v>
      </c>
      <c r="F12" s="1">
        <f t="shared" si="1"/>
        <v>330</v>
      </c>
    </row>
    <row r="13" spans="1:13">
      <c r="A13" s="1">
        <v>8</v>
      </c>
      <c r="B13" s="1" t="s">
        <v>10</v>
      </c>
      <c r="C13" s="1">
        <v>200</v>
      </c>
      <c r="D13" s="1">
        <v>16</v>
      </c>
      <c r="E13" s="2">
        <f t="shared" si="0"/>
        <v>0.05</v>
      </c>
      <c r="F13" s="1">
        <f t="shared" si="1"/>
        <v>3040</v>
      </c>
    </row>
    <row r="14" spans="1:13">
      <c r="A14" s="1">
        <v>9</v>
      </c>
      <c r="B14" s="1" t="s">
        <v>11</v>
      </c>
      <c r="C14" s="1">
        <v>100</v>
      </c>
      <c r="D14" s="1">
        <v>13</v>
      </c>
      <c r="E14" s="2">
        <f t="shared" si="0"/>
        <v>0.05</v>
      </c>
      <c r="F14" s="1">
        <f t="shared" si="1"/>
        <v>1235</v>
      </c>
      <c r="H14" s="32" t="s">
        <v>13</v>
      </c>
      <c r="I14" s="32"/>
      <c r="J14" s="32"/>
      <c r="K14" s="32"/>
      <c r="L14" s="32"/>
      <c r="M14" s="32"/>
    </row>
    <row r="15" spans="1:13" ht="14">
      <c r="A15" s="1">
        <v>10</v>
      </c>
      <c r="B15" s="1" t="s">
        <v>12</v>
      </c>
      <c r="C15" s="1">
        <v>110</v>
      </c>
      <c r="D15" s="1">
        <v>5</v>
      </c>
      <c r="E15" s="2">
        <f t="shared" si="0"/>
        <v>0.02</v>
      </c>
      <c r="F15" s="1">
        <f t="shared" si="1"/>
        <v>539</v>
      </c>
      <c r="H15" s="3" t="s">
        <v>1</v>
      </c>
      <c r="I15" s="3" t="s">
        <v>2</v>
      </c>
      <c r="J15" s="4" t="s">
        <v>3</v>
      </c>
      <c r="K15" s="3" t="s">
        <v>4</v>
      </c>
      <c r="L15" s="3" t="s">
        <v>7</v>
      </c>
      <c r="M15" s="3" t="s">
        <v>8</v>
      </c>
    </row>
    <row r="16" spans="1:13">
      <c r="A16" s="1">
        <v>11</v>
      </c>
      <c r="B16" s="1" t="s">
        <v>10</v>
      </c>
      <c r="C16" s="1">
        <v>200</v>
      </c>
      <c r="D16" s="1">
        <v>16</v>
      </c>
      <c r="E16" s="2">
        <f t="shared" si="0"/>
        <v>0.05</v>
      </c>
      <c r="F16" s="1">
        <f t="shared" si="1"/>
        <v>3040</v>
      </c>
      <c r="H16" s="7">
        <v>1</v>
      </c>
      <c r="I16" s="1" t="s">
        <v>9</v>
      </c>
      <c r="J16" s="1"/>
      <c r="K16" s="1">
        <f>SUMIF($B$6:$B$26,I16,$D$6:$D$26)</f>
        <v>50</v>
      </c>
      <c r="L16" s="9">
        <f>SUMIF($B$6:$B$26,I16,$F$6:$F$26)</f>
        <v>27978</v>
      </c>
      <c r="M16" s="9">
        <f>L16*$F$2</f>
        <v>295167900</v>
      </c>
    </row>
    <row r="17" spans="1:13">
      <c r="A17" s="1">
        <v>12</v>
      </c>
      <c r="B17" s="1" t="s">
        <v>11</v>
      </c>
      <c r="C17" s="1">
        <v>100</v>
      </c>
      <c r="D17" s="1">
        <v>3</v>
      </c>
      <c r="E17" s="2">
        <f t="shared" si="0"/>
        <v>0</v>
      </c>
      <c r="F17" s="1">
        <f t="shared" si="1"/>
        <v>300</v>
      </c>
      <c r="H17" s="7">
        <v>2</v>
      </c>
      <c r="I17" s="1" t="s">
        <v>10</v>
      </c>
      <c r="J17" s="1"/>
      <c r="K17" s="1">
        <f>SUMIF($B$6:$B$26,I17,$D$6:$D$26)</f>
        <v>66</v>
      </c>
      <c r="L17" s="9">
        <f>SUMIF($B$6:$B$26,I17,$F$6:$F$26)</f>
        <v>12424</v>
      </c>
      <c r="M17" s="9">
        <f>L17*$F$2</f>
        <v>131073200</v>
      </c>
    </row>
    <row r="18" spans="1:13">
      <c r="A18" s="1">
        <v>13</v>
      </c>
      <c r="B18" s="1" t="s">
        <v>9</v>
      </c>
      <c r="C18" s="1">
        <v>600</v>
      </c>
      <c r="D18" s="1">
        <v>2</v>
      </c>
      <c r="E18" s="2">
        <f t="shared" si="0"/>
        <v>0</v>
      </c>
      <c r="F18" s="1">
        <f t="shared" si="1"/>
        <v>1200</v>
      </c>
      <c r="H18" s="7">
        <v>3</v>
      </c>
      <c r="I18" s="1" t="s">
        <v>11</v>
      </c>
      <c r="J18" s="1"/>
      <c r="K18" s="1">
        <f>SUMIF($B$6:$B$26,I18,$D$6:$D$26)</f>
        <v>78</v>
      </c>
      <c r="L18" s="9">
        <f>SUMIF($B$6:$B$26,I18,$F$6:$F$26)</f>
        <v>6980</v>
      </c>
      <c r="M18" s="9">
        <f>L18*$F$2</f>
        <v>73639000</v>
      </c>
    </row>
    <row r="19" spans="1:13">
      <c r="A19" s="1">
        <v>14</v>
      </c>
      <c r="B19" s="1" t="s">
        <v>9</v>
      </c>
      <c r="C19" s="1">
        <v>600</v>
      </c>
      <c r="D19" s="1">
        <v>1</v>
      </c>
      <c r="E19" s="2">
        <f t="shared" si="0"/>
        <v>0</v>
      </c>
      <c r="F19" s="1">
        <f t="shared" si="1"/>
        <v>600</v>
      </c>
      <c r="H19" s="7">
        <v>4</v>
      </c>
      <c r="I19" s="1" t="s">
        <v>12</v>
      </c>
      <c r="J19" s="1"/>
      <c r="K19" s="1">
        <f>SUMIF($B$6:$B$26,I19,$D$6:$D$26)</f>
        <v>47</v>
      </c>
      <c r="L19" s="9">
        <f>SUMIF($B$6:$B$26,I19,$F$6:$F$26)</f>
        <v>4944.5</v>
      </c>
      <c r="M19" s="9">
        <f>L19*$F$2</f>
        <v>52164475</v>
      </c>
    </row>
    <row r="20" spans="1:13">
      <c r="A20" s="1">
        <v>15</v>
      </c>
      <c r="B20" s="1" t="s">
        <v>12</v>
      </c>
      <c r="C20" s="1">
        <v>110</v>
      </c>
      <c r="D20" s="1">
        <v>15</v>
      </c>
      <c r="E20" s="2">
        <f t="shared" si="0"/>
        <v>0.05</v>
      </c>
      <c r="F20" s="1">
        <f t="shared" si="1"/>
        <v>1567.5</v>
      </c>
    </row>
    <row r="21" spans="1:13">
      <c r="A21" s="1">
        <v>16</v>
      </c>
      <c r="B21" s="1" t="s">
        <v>10</v>
      </c>
      <c r="C21" s="1">
        <v>200</v>
      </c>
      <c r="D21" s="1">
        <v>20</v>
      </c>
      <c r="E21" s="2">
        <f t="shared" si="0"/>
        <v>0.1</v>
      </c>
      <c r="F21" s="1">
        <f t="shared" si="1"/>
        <v>3600</v>
      </c>
    </row>
    <row r="22" spans="1:13">
      <c r="A22" s="1">
        <v>17</v>
      </c>
      <c r="B22" s="1" t="s">
        <v>11</v>
      </c>
      <c r="C22" s="1">
        <v>100</v>
      </c>
      <c r="D22" s="1">
        <v>2</v>
      </c>
      <c r="E22" s="2">
        <f t="shared" si="0"/>
        <v>0</v>
      </c>
      <c r="F22" s="1">
        <f t="shared" si="1"/>
        <v>200</v>
      </c>
      <c r="L22" s="12">
        <f>L6-L16</f>
        <v>2022</v>
      </c>
    </row>
    <row r="23" spans="1:13">
      <c r="A23" s="1">
        <v>18</v>
      </c>
      <c r="B23" s="1" t="s">
        <v>10</v>
      </c>
      <c r="C23" s="1">
        <v>200</v>
      </c>
      <c r="D23" s="1">
        <v>9</v>
      </c>
      <c r="E23" s="2">
        <f t="shared" si="0"/>
        <v>0.02</v>
      </c>
      <c r="F23" s="1">
        <f t="shared" si="1"/>
        <v>1764</v>
      </c>
    </row>
    <row r="24" spans="1:13">
      <c r="A24" s="1">
        <v>19</v>
      </c>
      <c r="B24" s="1" t="s">
        <v>9</v>
      </c>
      <c r="C24" s="1">
        <v>600</v>
      </c>
      <c r="D24" s="1">
        <v>25</v>
      </c>
      <c r="E24" s="2">
        <f t="shared" si="0"/>
        <v>0.1</v>
      </c>
      <c r="F24" s="1">
        <f t="shared" si="1"/>
        <v>13500</v>
      </c>
    </row>
    <row r="25" spans="1:13">
      <c r="A25" s="1">
        <v>20</v>
      </c>
      <c r="B25" s="1" t="s">
        <v>12</v>
      </c>
      <c r="C25" s="1">
        <v>110</v>
      </c>
      <c r="D25" s="1">
        <v>12</v>
      </c>
      <c r="E25" s="2">
        <f t="shared" si="0"/>
        <v>0.05</v>
      </c>
      <c r="F25" s="1">
        <f t="shared" si="1"/>
        <v>1254</v>
      </c>
      <c r="I25" t="s">
        <v>14</v>
      </c>
      <c r="J25" s="10">
        <v>0.02</v>
      </c>
    </row>
    <row r="26" spans="1:13">
      <c r="A26" s="1">
        <v>21</v>
      </c>
      <c r="B26" s="1" t="s">
        <v>11</v>
      </c>
      <c r="C26" s="1">
        <v>100</v>
      </c>
      <c r="D26" s="1">
        <v>31</v>
      </c>
      <c r="E26" s="2">
        <f t="shared" si="0"/>
        <v>0.15</v>
      </c>
      <c r="F26" s="1">
        <f t="shared" si="1"/>
        <v>2635</v>
      </c>
      <c r="I26" t="s">
        <v>15</v>
      </c>
      <c r="J26" s="10">
        <v>0.05</v>
      </c>
    </row>
    <row r="27" spans="1:13">
      <c r="I27" t="s">
        <v>16</v>
      </c>
      <c r="J27" s="10">
        <v>0.1</v>
      </c>
    </row>
    <row r="28" spans="1:13">
      <c r="I28" t="s">
        <v>17</v>
      </c>
      <c r="J28" s="10">
        <v>0.15</v>
      </c>
    </row>
  </sheetData>
  <mergeCells count="1">
    <mergeCell ref="H14:M14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zoomScale="118" zoomScaleNormal="85" workbookViewId="0">
      <selection activeCell="R50" sqref="R50"/>
    </sheetView>
  </sheetViews>
  <sheetFormatPr baseColWidth="10" defaultColWidth="8.83203125" defaultRowHeight="13"/>
  <cols>
    <col min="1" max="1" width="3" bestFit="1" customWidth="1"/>
    <col min="2" max="2" width="19.5" customWidth="1"/>
    <col min="3" max="3" width="13.5" bestFit="1" customWidth="1"/>
    <col min="4" max="4" width="10.83203125" customWidth="1"/>
    <col min="5" max="5" width="9.6640625" customWidth="1"/>
    <col min="6" max="6" width="13.5" bestFit="1" customWidth="1"/>
    <col min="7" max="7" width="10.33203125" bestFit="1" customWidth="1"/>
    <col min="8" max="8" width="14.33203125" bestFit="1" customWidth="1"/>
    <col min="9" max="9" width="3" customWidth="1"/>
    <col min="10" max="11" width="8.83203125" customWidth="1"/>
    <col min="12" max="12" width="15.1640625" customWidth="1"/>
    <col min="13" max="13" width="10.83203125" bestFit="1" customWidth="1"/>
    <col min="14" max="14" width="15.1640625" bestFit="1" customWidth="1"/>
    <col min="15" max="15" width="12.33203125" bestFit="1" customWidth="1"/>
    <col min="16" max="16" width="16.33203125" bestFit="1" customWidth="1"/>
    <col min="17" max="17" width="13" customWidth="1"/>
    <col min="18" max="18" width="15" customWidth="1"/>
  </cols>
  <sheetData>
    <row r="1" spans="1:18" ht="28">
      <c r="A1" s="3" t="s">
        <v>1</v>
      </c>
      <c r="B1" s="4" t="s">
        <v>18</v>
      </c>
      <c r="C1" s="3" t="s">
        <v>19</v>
      </c>
      <c r="D1" s="3" t="s">
        <v>20</v>
      </c>
      <c r="E1" s="3" t="s">
        <v>21</v>
      </c>
      <c r="F1" s="4" t="s">
        <v>22</v>
      </c>
      <c r="G1" s="4" t="s">
        <v>23</v>
      </c>
      <c r="H1" s="3" t="s">
        <v>24</v>
      </c>
      <c r="K1" s="36"/>
      <c r="L1" s="37"/>
      <c r="M1" s="37"/>
      <c r="N1" s="36"/>
      <c r="O1" s="36"/>
      <c r="P1" s="37"/>
      <c r="Q1" s="37"/>
      <c r="R1" s="37"/>
    </row>
    <row r="2" spans="1:18">
      <c r="A2" s="1">
        <v>1</v>
      </c>
      <c r="B2" s="7">
        <v>11</v>
      </c>
      <c r="C2" s="30" t="s">
        <v>28</v>
      </c>
      <c r="D2" s="7" t="s">
        <v>29</v>
      </c>
      <c r="E2" s="7">
        <v>3000</v>
      </c>
      <c r="F2" s="7">
        <v>1</v>
      </c>
      <c r="G2" s="31"/>
      <c r="H2" s="7"/>
      <c r="K2" s="38"/>
      <c r="L2" s="38"/>
      <c r="M2" s="38"/>
      <c r="N2" s="38"/>
      <c r="O2" s="38"/>
      <c r="P2" s="38"/>
      <c r="Q2" s="38"/>
      <c r="R2" s="39"/>
    </row>
    <row r="3" spans="1:18">
      <c r="A3" s="1">
        <v>2</v>
      </c>
      <c r="B3" s="7">
        <v>13</v>
      </c>
      <c r="C3" s="30" t="s">
        <v>30</v>
      </c>
      <c r="D3" s="7" t="s">
        <v>31</v>
      </c>
      <c r="E3" s="7">
        <v>5000</v>
      </c>
      <c r="F3" s="7">
        <v>5</v>
      </c>
      <c r="G3" s="31"/>
      <c r="H3" s="7"/>
      <c r="K3" s="38"/>
      <c r="L3" s="38"/>
      <c r="M3" s="38"/>
      <c r="N3" s="38"/>
      <c r="O3" s="38"/>
      <c r="P3" s="38"/>
      <c r="Q3" s="38"/>
      <c r="R3" s="39"/>
    </row>
    <row r="4" spans="1:18">
      <c r="A4" s="1">
        <v>3</v>
      </c>
      <c r="B4" s="7">
        <v>23</v>
      </c>
      <c r="C4" s="30" t="s">
        <v>32</v>
      </c>
      <c r="D4" s="7" t="s">
        <v>33</v>
      </c>
      <c r="E4" s="7">
        <v>1600</v>
      </c>
      <c r="F4" s="7">
        <v>29</v>
      </c>
      <c r="G4" s="31"/>
      <c r="H4" s="7"/>
      <c r="K4" s="38"/>
      <c r="L4" s="38"/>
      <c r="M4" s="38"/>
      <c r="N4" s="38"/>
      <c r="O4" s="38"/>
      <c r="P4" s="38"/>
      <c r="Q4" s="38"/>
      <c r="R4" s="39"/>
    </row>
    <row r="5" spans="1:18">
      <c r="A5" s="1">
        <v>4</v>
      </c>
      <c r="B5" s="7">
        <v>32</v>
      </c>
      <c r="C5" s="30" t="s">
        <v>34</v>
      </c>
      <c r="D5" s="7" t="s">
        <v>35</v>
      </c>
      <c r="E5" s="7">
        <v>2000</v>
      </c>
      <c r="F5" s="7">
        <v>15</v>
      </c>
      <c r="G5" s="31"/>
      <c r="H5" s="7"/>
      <c r="K5" s="38"/>
      <c r="L5" s="38"/>
      <c r="M5" s="38"/>
      <c r="N5" s="38"/>
      <c r="O5" s="38"/>
      <c r="P5" s="38"/>
      <c r="Q5" s="38"/>
      <c r="R5" s="39"/>
    </row>
    <row r="6" spans="1:18">
      <c r="A6" s="1">
        <v>5</v>
      </c>
      <c r="B6" s="7">
        <v>11</v>
      </c>
      <c r="C6" s="30" t="s">
        <v>28</v>
      </c>
      <c r="D6" s="7" t="s">
        <v>29</v>
      </c>
      <c r="E6" s="7">
        <v>3000</v>
      </c>
      <c r="F6" s="7">
        <v>12</v>
      </c>
      <c r="G6" s="31"/>
      <c r="H6" s="7"/>
      <c r="K6" s="39"/>
      <c r="L6" s="39"/>
      <c r="M6" s="39"/>
      <c r="N6" s="39"/>
      <c r="O6" s="39"/>
      <c r="P6" s="39"/>
      <c r="Q6" s="39"/>
      <c r="R6" s="39"/>
    </row>
    <row r="7" spans="1:18">
      <c r="A7" s="1">
        <v>6</v>
      </c>
      <c r="B7" s="7">
        <v>23</v>
      </c>
      <c r="C7" s="30" t="s">
        <v>32</v>
      </c>
      <c r="D7" s="7" t="s">
        <v>33</v>
      </c>
      <c r="E7" s="7">
        <v>1600</v>
      </c>
      <c r="F7" s="7">
        <v>6</v>
      </c>
      <c r="G7" s="31"/>
      <c r="H7" s="7"/>
    </row>
    <row r="8" spans="1:18">
      <c r="A8" s="1">
        <v>7</v>
      </c>
      <c r="B8" s="7">
        <v>32</v>
      </c>
      <c r="C8" s="30" t="s">
        <v>34</v>
      </c>
      <c r="D8" s="7" t="s">
        <v>35</v>
      </c>
      <c r="E8" s="7">
        <v>2000</v>
      </c>
      <c r="F8" s="7">
        <v>3</v>
      </c>
      <c r="G8" s="31"/>
      <c r="H8" s="7"/>
    </row>
    <row r="9" spans="1:18">
      <c r="A9" s="1">
        <v>8</v>
      </c>
      <c r="B9" s="7">
        <v>11</v>
      </c>
      <c r="C9" s="30" t="s">
        <v>28</v>
      </c>
      <c r="D9" s="7" t="s">
        <v>29</v>
      </c>
      <c r="E9" s="7">
        <v>3000</v>
      </c>
      <c r="F9" s="7">
        <v>16</v>
      </c>
      <c r="G9" s="31"/>
      <c r="H9" s="7"/>
    </row>
    <row r="10" spans="1:18">
      <c r="A10" s="1">
        <v>9</v>
      </c>
      <c r="B10" s="7">
        <v>32</v>
      </c>
      <c r="C10" s="30" t="s">
        <v>34</v>
      </c>
      <c r="D10" s="7" t="s">
        <v>35</v>
      </c>
      <c r="E10" s="7">
        <v>2000</v>
      </c>
      <c r="F10" s="7">
        <v>13</v>
      </c>
      <c r="G10" s="31"/>
      <c r="H10" s="7"/>
    </row>
    <row r="11" spans="1:18" ht="15.75" customHeight="1">
      <c r="A11" s="1">
        <v>10</v>
      </c>
      <c r="B11" s="7">
        <v>32</v>
      </c>
      <c r="C11" s="30" t="s">
        <v>34</v>
      </c>
      <c r="D11" s="7" t="s">
        <v>35</v>
      </c>
      <c r="E11" s="7">
        <v>2000</v>
      </c>
      <c r="F11" s="7">
        <v>5</v>
      </c>
      <c r="G11" s="31"/>
      <c r="H11" s="7"/>
      <c r="K11" s="7" t="s">
        <v>29</v>
      </c>
      <c r="L11" s="31">
        <v>0.02</v>
      </c>
      <c r="N11" s="33"/>
      <c r="O11" s="33"/>
      <c r="P11" s="33"/>
    </row>
    <row r="12" spans="1:18" ht="15.75" customHeight="1">
      <c r="A12" s="1">
        <v>11</v>
      </c>
      <c r="B12" s="7">
        <v>13</v>
      </c>
      <c r="C12" s="30" t="s">
        <v>30</v>
      </c>
      <c r="D12" s="7" t="s">
        <v>31</v>
      </c>
      <c r="E12" s="7">
        <v>5000</v>
      </c>
      <c r="F12" s="7">
        <v>16</v>
      </c>
      <c r="G12" s="31"/>
      <c r="H12" s="7"/>
      <c r="K12" s="7" t="s">
        <v>31</v>
      </c>
      <c r="L12" s="31">
        <v>0.05</v>
      </c>
      <c r="N12" s="34"/>
      <c r="O12" s="34"/>
      <c r="P12" s="34"/>
    </row>
    <row r="13" spans="1:18" ht="15.75" customHeight="1">
      <c r="A13" s="1">
        <v>12</v>
      </c>
      <c r="B13" s="7">
        <v>32</v>
      </c>
      <c r="C13" s="30" t="s">
        <v>34</v>
      </c>
      <c r="D13" s="7" t="s">
        <v>35</v>
      </c>
      <c r="E13" s="7">
        <v>2000</v>
      </c>
      <c r="F13" s="7">
        <v>3</v>
      </c>
      <c r="G13" s="31"/>
      <c r="H13" s="7"/>
      <c r="K13" s="7" t="s">
        <v>33</v>
      </c>
      <c r="L13" s="31">
        <v>7.0000000000000007E-2</v>
      </c>
      <c r="N13" s="34"/>
      <c r="O13" s="34"/>
      <c r="P13" s="34"/>
    </row>
    <row r="14" spans="1:18" ht="15.75" customHeight="1">
      <c r="A14" s="1">
        <v>13</v>
      </c>
      <c r="B14" s="7">
        <v>11</v>
      </c>
      <c r="C14" s="30" t="s">
        <v>28</v>
      </c>
      <c r="D14" s="7" t="s">
        <v>29</v>
      </c>
      <c r="E14" s="7">
        <v>3000</v>
      </c>
      <c r="F14" s="7">
        <v>2</v>
      </c>
      <c r="G14" s="31"/>
      <c r="H14" s="7"/>
      <c r="K14" s="7" t="s">
        <v>35</v>
      </c>
      <c r="L14" s="31">
        <v>0.1</v>
      </c>
      <c r="N14" s="34"/>
      <c r="O14" s="34"/>
      <c r="P14" s="34"/>
    </row>
    <row r="15" spans="1:18">
      <c r="A15" s="1">
        <v>14</v>
      </c>
      <c r="B15" s="7">
        <v>13</v>
      </c>
      <c r="C15" s="30" t="s">
        <v>30</v>
      </c>
      <c r="D15" s="7" t="s">
        <v>31</v>
      </c>
      <c r="E15" s="7">
        <v>5000</v>
      </c>
      <c r="F15" s="7">
        <v>1</v>
      </c>
      <c r="G15" s="31"/>
      <c r="H15" s="7"/>
    </row>
    <row r="16" spans="1:18">
      <c r="A16" s="1">
        <v>15</v>
      </c>
      <c r="B16" s="7">
        <v>11</v>
      </c>
      <c r="C16" s="30" t="s">
        <v>28</v>
      </c>
      <c r="D16" s="7" t="s">
        <v>29</v>
      </c>
      <c r="E16" s="7">
        <v>3000</v>
      </c>
      <c r="F16" s="7">
        <v>15</v>
      </c>
      <c r="G16" s="31"/>
      <c r="H16" s="7"/>
    </row>
    <row r="17" spans="1:8">
      <c r="A17" s="1">
        <v>16</v>
      </c>
      <c r="B17" s="7">
        <v>13</v>
      </c>
      <c r="C17" s="30" t="s">
        <v>30</v>
      </c>
      <c r="D17" s="7" t="s">
        <v>31</v>
      </c>
      <c r="E17" s="7">
        <v>5000</v>
      </c>
      <c r="F17" s="7">
        <v>20</v>
      </c>
      <c r="G17" s="31"/>
      <c r="H17" s="7"/>
    </row>
    <row r="18" spans="1:8">
      <c r="A18" s="1">
        <v>17</v>
      </c>
      <c r="B18" s="7">
        <v>13</v>
      </c>
      <c r="C18" s="30" t="s">
        <v>30</v>
      </c>
      <c r="D18" s="7" t="s">
        <v>31</v>
      </c>
      <c r="E18" s="7">
        <v>5000</v>
      </c>
      <c r="F18" s="7">
        <v>2</v>
      </c>
      <c r="G18" s="31"/>
      <c r="H18" s="7"/>
    </row>
    <row r="19" spans="1:8">
      <c r="A19" s="1">
        <v>18</v>
      </c>
      <c r="B19" s="7">
        <v>11</v>
      </c>
      <c r="C19" s="30" t="s">
        <v>28</v>
      </c>
      <c r="D19" s="7" t="s">
        <v>29</v>
      </c>
      <c r="E19" s="7">
        <v>3000</v>
      </c>
      <c r="F19" s="7">
        <v>9</v>
      </c>
      <c r="G19" s="31"/>
      <c r="H19" s="7"/>
    </row>
    <row r="20" spans="1:8">
      <c r="A20" s="1">
        <v>19</v>
      </c>
      <c r="B20" s="7">
        <v>13</v>
      </c>
      <c r="C20" s="30" t="s">
        <v>30</v>
      </c>
      <c r="D20" s="7" t="s">
        <v>31</v>
      </c>
      <c r="E20" s="7">
        <v>5000</v>
      </c>
      <c r="F20" s="7">
        <v>25</v>
      </c>
      <c r="G20" s="31"/>
      <c r="H20" s="7"/>
    </row>
    <row r="26" spans="1:8" ht="42">
      <c r="A26" s="3" t="s">
        <v>1</v>
      </c>
      <c r="B26" s="4" t="s">
        <v>18</v>
      </c>
      <c r="C26" s="4" t="s">
        <v>25</v>
      </c>
      <c r="D26" s="3" t="s">
        <v>20</v>
      </c>
      <c r="E26" s="3" t="s">
        <v>21</v>
      </c>
      <c r="F26" s="4" t="s">
        <v>22</v>
      </c>
      <c r="G26" s="4" t="s">
        <v>26</v>
      </c>
      <c r="H26" s="4" t="s">
        <v>27</v>
      </c>
    </row>
    <row r="27" spans="1:8">
      <c r="A27" s="7">
        <v>1</v>
      </c>
      <c r="B27" s="7">
        <v>11</v>
      </c>
      <c r="C27" s="7" t="s">
        <v>28</v>
      </c>
      <c r="D27" s="7" t="s">
        <v>29</v>
      </c>
      <c r="E27" s="7">
        <v>3000</v>
      </c>
      <c r="F27" s="7"/>
      <c r="G27" s="7"/>
      <c r="H27" s="1"/>
    </row>
    <row r="28" spans="1:8">
      <c r="A28" s="7">
        <v>2</v>
      </c>
      <c r="B28" s="7">
        <v>13</v>
      </c>
      <c r="C28" s="7" t="s">
        <v>30</v>
      </c>
      <c r="D28" s="7" t="s">
        <v>31</v>
      </c>
      <c r="E28" s="7">
        <v>5000</v>
      </c>
      <c r="F28" s="7"/>
      <c r="G28" s="7"/>
      <c r="H28" s="1"/>
    </row>
    <row r="29" spans="1:8">
      <c r="A29" s="7">
        <v>3</v>
      </c>
      <c r="B29" s="7">
        <v>23</v>
      </c>
      <c r="C29" s="7" t="s">
        <v>32</v>
      </c>
      <c r="D29" s="7" t="s">
        <v>33</v>
      </c>
      <c r="E29" s="7">
        <v>1600</v>
      </c>
      <c r="F29" s="7"/>
      <c r="G29" s="7"/>
      <c r="H29" s="1"/>
    </row>
    <row r="30" spans="1:8">
      <c r="A30" s="7">
        <v>4</v>
      </c>
      <c r="B30" s="7">
        <v>32</v>
      </c>
      <c r="C30" s="7" t="s">
        <v>34</v>
      </c>
      <c r="D30" s="7" t="s">
        <v>35</v>
      </c>
      <c r="E30" s="7">
        <v>2000</v>
      </c>
      <c r="F30" s="7"/>
      <c r="G30" s="7"/>
      <c r="H30" s="1"/>
    </row>
  </sheetData>
  <mergeCells count="4">
    <mergeCell ref="N11:P11"/>
    <mergeCell ref="N12:P12"/>
    <mergeCell ref="N13:P13"/>
    <mergeCell ref="N14:P14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8"/>
  <sheetViews>
    <sheetView tabSelected="1" topLeftCell="A4" zoomScale="85" zoomScaleNormal="85" zoomScaleSheetLayoutView="85" workbookViewId="0">
      <selection activeCell="L16" sqref="L16"/>
    </sheetView>
  </sheetViews>
  <sheetFormatPr baseColWidth="10" defaultColWidth="9.1640625" defaultRowHeight="18"/>
  <cols>
    <col min="1" max="1" width="4.5" style="13" bestFit="1" customWidth="1"/>
    <col min="2" max="2" width="12.33203125" style="13" bestFit="1" customWidth="1"/>
    <col min="3" max="3" width="9.33203125" style="13" bestFit="1" customWidth="1"/>
    <col min="4" max="4" width="15.5" style="13" bestFit="1" customWidth="1"/>
    <col min="5" max="5" width="43" style="13" customWidth="1"/>
    <col min="6" max="6" width="34.5" style="13" customWidth="1"/>
    <col min="7" max="7" width="3" style="13" customWidth="1"/>
    <col min="8" max="8" width="3.5" style="13" bestFit="1" customWidth="1"/>
    <col min="9" max="9" width="12.33203125" style="13" bestFit="1" customWidth="1"/>
    <col min="10" max="10" width="9.33203125" style="13" bestFit="1" customWidth="1"/>
    <col min="11" max="11" width="41.83203125" style="13" customWidth="1"/>
    <col min="12" max="12" width="29.5" style="13" customWidth="1"/>
    <col min="13" max="256" width="11.5" style="13" customWidth="1"/>
    <col min="257" max="16384" width="9.1640625" style="13"/>
  </cols>
  <sheetData>
    <row r="2" spans="1:12">
      <c r="E2" s="14"/>
      <c r="F2" s="15"/>
    </row>
    <row r="5" spans="1:12" ht="38">
      <c r="A5" s="16" t="s">
        <v>1</v>
      </c>
      <c r="B5" s="16" t="s">
        <v>2</v>
      </c>
      <c r="C5" s="17" t="s">
        <v>3</v>
      </c>
      <c r="D5" s="17" t="s">
        <v>36</v>
      </c>
      <c r="E5" s="16" t="s">
        <v>5</v>
      </c>
      <c r="F5" s="16" t="s">
        <v>6</v>
      </c>
      <c r="H5" s="18" t="s">
        <v>1</v>
      </c>
      <c r="I5" s="18" t="s">
        <v>2</v>
      </c>
      <c r="J5" s="17" t="s">
        <v>3</v>
      </c>
      <c r="K5" s="18" t="s">
        <v>4</v>
      </c>
      <c r="L5" s="18" t="s">
        <v>7</v>
      </c>
    </row>
    <row r="6" spans="1:12" ht="76">
      <c r="A6" s="19">
        <v>1</v>
      </c>
      <c r="B6" s="19" t="s">
        <v>9</v>
      </c>
      <c r="C6" s="19">
        <v>600</v>
      </c>
      <c r="D6" s="19">
        <v>1</v>
      </c>
      <c r="E6" s="20" t="s">
        <v>37</v>
      </c>
      <c r="F6" s="21" t="s">
        <v>38</v>
      </c>
      <c r="H6" s="22">
        <v>1</v>
      </c>
      <c r="I6" s="19" t="s">
        <v>9</v>
      </c>
      <c r="J6" s="19">
        <v>600</v>
      </c>
      <c r="K6" s="23" t="s">
        <v>39</v>
      </c>
      <c r="L6" s="24" t="s">
        <v>40</v>
      </c>
    </row>
    <row r="7" spans="1:12">
      <c r="A7" s="19">
        <v>2</v>
      </c>
      <c r="B7" s="19" t="s">
        <v>10</v>
      </c>
      <c r="C7" s="19">
        <v>200</v>
      </c>
      <c r="D7" s="19">
        <v>5</v>
      </c>
      <c r="E7" s="25">
        <f t="shared" ref="E7:E26" si="0">IF(D7&lt;5,0%,IF(D7&lt;10,2%,IF(D7&lt;20,5%,IF(D7&lt;30,10%,15%))))</f>
        <v>0.02</v>
      </c>
      <c r="F7" s="19">
        <f>C7*D7*(100%-E7)</f>
        <v>980</v>
      </c>
      <c r="H7" s="22">
        <v>2</v>
      </c>
      <c r="I7" s="19" t="s">
        <v>10</v>
      </c>
      <c r="J7" s="19">
        <v>200</v>
      </c>
      <c r="K7" s="19">
        <f>SUMIF($B$6:$B$26,I7,$D$6:$D$26)</f>
        <v>66</v>
      </c>
      <c r="L7" s="26">
        <f>J7*K7</f>
        <v>13200</v>
      </c>
    </row>
    <row r="8" spans="1:12">
      <c r="A8" s="19">
        <v>3</v>
      </c>
      <c r="B8" s="19" t="s">
        <v>11</v>
      </c>
      <c r="C8" s="19">
        <v>100</v>
      </c>
      <c r="D8" s="19">
        <v>29</v>
      </c>
      <c r="E8" s="25">
        <f t="shared" si="0"/>
        <v>0.1</v>
      </c>
      <c r="F8" s="19">
        <f t="shared" ref="F8:F26" si="1">C8*D8*(100%-E8)</f>
        <v>2610</v>
      </c>
      <c r="H8" s="22">
        <v>3</v>
      </c>
      <c r="I8" s="19" t="s">
        <v>11</v>
      </c>
      <c r="J8" s="19">
        <v>100</v>
      </c>
      <c r="K8" s="19">
        <f>SUMIF($B$6:$B$26,I8,$D$6:$D$26)</f>
        <v>78</v>
      </c>
      <c r="L8" s="26">
        <f>J8*K8</f>
        <v>7800</v>
      </c>
    </row>
    <row r="9" spans="1:12">
      <c r="A9" s="19">
        <v>4</v>
      </c>
      <c r="B9" s="19" t="s">
        <v>9</v>
      </c>
      <c r="C9" s="19">
        <v>600</v>
      </c>
      <c r="D9" s="19">
        <v>15</v>
      </c>
      <c r="E9" s="25">
        <f t="shared" si="0"/>
        <v>0.05</v>
      </c>
      <c r="F9" s="19">
        <f t="shared" si="1"/>
        <v>8550</v>
      </c>
      <c r="H9" s="22">
        <v>4</v>
      </c>
      <c r="I9" s="19" t="s">
        <v>12</v>
      </c>
      <c r="J9" s="19">
        <v>110</v>
      </c>
      <c r="K9" s="19">
        <f>SUMIF($B$6:$B$26,I9,$D$6:$D$26)</f>
        <v>47</v>
      </c>
      <c r="L9" s="26">
        <f>J9*K9</f>
        <v>5170</v>
      </c>
    </row>
    <row r="10" spans="1:12">
      <c r="A10" s="19">
        <v>5</v>
      </c>
      <c r="B10" s="19" t="s">
        <v>12</v>
      </c>
      <c r="C10" s="19">
        <v>110</v>
      </c>
      <c r="D10" s="19">
        <v>12</v>
      </c>
      <c r="E10" s="25">
        <f t="shared" si="0"/>
        <v>0.05</v>
      </c>
      <c r="F10" s="19">
        <f t="shared" si="1"/>
        <v>1254</v>
      </c>
    </row>
    <row r="11" spans="1:12">
      <c r="A11" s="19">
        <v>6</v>
      </c>
      <c r="B11" s="19" t="s">
        <v>9</v>
      </c>
      <c r="C11" s="19">
        <v>600</v>
      </c>
      <c r="D11" s="19">
        <v>6</v>
      </c>
      <c r="E11" s="25">
        <f t="shared" si="0"/>
        <v>0.02</v>
      </c>
      <c r="F11" s="19">
        <f t="shared" si="1"/>
        <v>3528</v>
      </c>
    </row>
    <row r="12" spans="1:12">
      <c r="A12" s="19">
        <v>7</v>
      </c>
      <c r="B12" s="19" t="s">
        <v>12</v>
      </c>
      <c r="C12" s="19">
        <v>110</v>
      </c>
      <c r="D12" s="19">
        <v>3</v>
      </c>
      <c r="E12" s="25">
        <f t="shared" si="0"/>
        <v>0</v>
      </c>
      <c r="F12" s="19">
        <f t="shared" si="1"/>
        <v>330</v>
      </c>
    </row>
    <row r="13" spans="1:12">
      <c r="A13" s="19">
        <v>8</v>
      </c>
      <c r="B13" s="19" t="s">
        <v>10</v>
      </c>
      <c r="C13" s="19">
        <v>200</v>
      </c>
      <c r="D13" s="19">
        <v>16</v>
      </c>
      <c r="E13" s="25">
        <f t="shared" si="0"/>
        <v>0.05</v>
      </c>
      <c r="F13" s="19">
        <f t="shared" si="1"/>
        <v>3040</v>
      </c>
    </row>
    <row r="14" spans="1:12">
      <c r="A14" s="19">
        <v>9</v>
      </c>
      <c r="B14" s="19" t="s">
        <v>11</v>
      </c>
      <c r="C14" s="19">
        <v>100</v>
      </c>
      <c r="D14" s="19">
        <v>13</v>
      </c>
      <c r="E14" s="25">
        <f t="shared" si="0"/>
        <v>0.05</v>
      </c>
      <c r="F14" s="19">
        <f t="shared" si="1"/>
        <v>1235</v>
      </c>
      <c r="H14" s="35" t="s">
        <v>13</v>
      </c>
      <c r="I14" s="35"/>
      <c r="J14" s="35"/>
      <c r="K14" s="35"/>
      <c r="L14" s="35"/>
    </row>
    <row r="15" spans="1:12" ht="38">
      <c r="A15" s="19">
        <v>10</v>
      </c>
      <c r="B15" s="19" t="s">
        <v>12</v>
      </c>
      <c r="C15" s="19">
        <v>110</v>
      </c>
      <c r="D15" s="19">
        <v>5</v>
      </c>
      <c r="E15" s="25">
        <f t="shared" si="0"/>
        <v>0.02</v>
      </c>
      <c r="F15" s="19">
        <f t="shared" si="1"/>
        <v>539</v>
      </c>
      <c r="H15" s="18" t="s">
        <v>1</v>
      </c>
      <c r="I15" s="18" t="s">
        <v>2</v>
      </c>
      <c r="J15" s="17" t="s">
        <v>3</v>
      </c>
      <c r="K15" s="18" t="s">
        <v>4</v>
      </c>
      <c r="L15" s="18" t="s">
        <v>7</v>
      </c>
    </row>
    <row r="16" spans="1:12">
      <c r="A16" s="19">
        <v>11</v>
      </c>
      <c r="B16" s="19" t="s">
        <v>10</v>
      </c>
      <c r="C16" s="19">
        <v>200</v>
      </c>
      <c r="D16" s="19">
        <v>16</v>
      </c>
      <c r="E16" s="25">
        <f t="shared" si="0"/>
        <v>0.05</v>
      </c>
      <c r="F16" s="19">
        <f t="shared" si="1"/>
        <v>3040</v>
      </c>
      <c r="H16" s="22">
        <v>1</v>
      </c>
      <c r="I16" s="19" t="s">
        <v>9</v>
      </c>
      <c r="J16" s="19"/>
      <c r="K16" s="19">
        <f>SUMIF($B$6:$B$26,I16,$D$6:$D$26)</f>
        <v>50</v>
      </c>
      <c r="L16" s="27">
        <f>SUMIF($B$6:$B$26,I16,$F$6:$F$26)</f>
        <v>27378</v>
      </c>
    </row>
    <row r="17" spans="1:12">
      <c r="A17" s="19">
        <v>12</v>
      </c>
      <c r="B17" s="19" t="s">
        <v>11</v>
      </c>
      <c r="C17" s="19">
        <v>100</v>
      </c>
      <c r="D17" s="19">
        <v>3</v>
      </c>
      <c r="E17" s="25">
        <f t="shared" si="0"/>
        <v>0</v>
      </c>
      <c r="F17" s="19">
        <f t="shared" si="1"/>
        <v>300</v>
      </c>
      <c r="H17" s="22">
        <v>2</v>
      </c>
      <c r="I17" s="19" t="s">
        <v>10</v>
      </c>
      <c r="J17" s="19"/>
      <c r="K17" s="19">
        <f>SUMIF($B$6:$B$26,I17,$D$6:$D$26)</f>
        <v>66</v>
      </c>
      <c r="L17" s="27">
        <f>SUMIF($B$6:$B$26,I17,$F$6:$F$26)</f>
        <v>12424</v>
      </c>
    </row>
    <row r="18" spans="1:12">
      <c r="A18" s="19">
        <v>13</v>
      </c>
      <c r="B18" s="19" t="s">
        <v>9</v>
      </c>
      <c r="C18" s="19">
        <v>600</v>
      </c>
      <c r="D18" s="19">
        <v>2</v>
      </c>
      <c r="E18" s="25">
        <f t="shared" si="0"/>
        <v>0</v>
      </c>
      <c r="F18" s="19">
        <f t="shared" si="1"/>
        <v>1200</v>
      </c>
      <c r="H18" s="22">
        <v>3</v>
      </c>
      <c r="I18" s="19" t="s">
        <v>11</v>
      </c>
      <c r="J18" s="19"/>
      <c r="K18" s="19">
        <f>SUMIF($B$6:$B$26,I18,$D$6:$D$26)</f>
        <v>78</v>
      </c>
      <c r="L18" s="27">
        <f>SUMIF($B$6:$B$26,I18,$F$6:$F$26)</f>
        <v>6980</v>
      </c>
    </row>
    <row r="19" spans="1:12">
      <c r="A19" s="19">
        <v>14</v>
      </c>
      <c r="B19" s="19" t="s">
        <v>9</v>
      </c>
      <c r="C19" s="19">
        <v>600</v>
      </c>
      <c r="D19" s="19">
        <v>1</v>
      </c>
      <c r="E19" s="25">
        <f t="shared" si="0"/>
        <v>0</v>
      </c>
      <c r="F19" s="19">
        <f t="shared" si="1"/>
        <v>600</v>
      </c>
      <c r="H19" s="22">
        <v>4</v>
      </c>
      <c r="I19" s="19" t="s">
        <v>12</v>
      </c>
      <c r="J19" s="19"/>
      <c r="K19" s="19">
        <f>SUMIF($B$6:$B$26,I19,$D$6:$D$26)</f>
        <v>47</v>
      </c>
      <c r="L19" s="27">
        <f>SUMIF($B$6:$B$26,I19,$F$6:$F$26)</f>
        <v>4944.5</v>
      </c>
    </row>
    <row r="20" spans="1:12">
      <c r="A20" s="19">
        <v>15</v>
      </c>
      <c r="B20" s="19" t="s">
        <v>12</v>
      </c>
      <c r="C20" s="19">
        <v>110</v>
      </c>
      <c r="D20" s="19">
        <v>15</v>
      </c>
      <c r="E20" s="25">
        <f t="shared" si="0"/>
        <v>0.05</v>
      </c>
      <c r="F20" s="19">
        <f t="shared" si="1"/>
        <v>1567.5</v>
      </c>
    </row>
    <row r="21" spans="1:12">
      <c r="A21" s="19">
        <v>16</v>
      </c>
      <c r="B21" s="19" t="s">
        <v>10</v>
      </c>
      <c r="C21" s="19">
        <v>200</v>
      </c>
      <c r="D21" s="19">
        <v>20</v>
      </c>
      <c r="E21" s="25">
        <f t="shared" si="0"/>
        <v>0.1</v>
      </c>
      <c r="F21" s="19">
        <f t="shared" si="1"/>
        <v>3600</v>
      </c>
    </row>
    <row r="22" spans="1:12">
      <c r="A22" s="19">
        <v>17</v>
      </c>
      <c r="B22" s="19" t="s">
        <v>11</v>
      </c>
      <c r="C22" s="19">
        <v>100</v>
      </c>
      <c r="D22" s="19">
        <v>2</v>
      </c>
      <c r="E22" s="25">
        <f t="shared" si="0"/>
        <v>0</v>
      </c>
      <c r="F22" s="19">
        <f t="shared" si="1"/>
        <v>200</v>
      </c>
      <c r="L22" s="28" t="s">
        <v>41</v>
      </c>
    </row>
    <row r="23" spans="1:12">
      <c r="A23" s="19">
        <v>18</v>
      </c>
      <c r="B23" s="19" t="s">
        <v>10</v>
      </c>
      <c r="C23" s="19">
        <v>200</v>
      </c>
      <c r="D23" s="19">
        <v>9</v>
      </c>
      <c r="E23" s="25">
        <f t="shared" si="0"/>
        <v>0.02</v>
      </c>
      <c r="F23" s="19">
        <f t="shared" si="1"/>
        <v>1764</v>
      </c>
    </row>
    <row r="24" spans="1:12">
      <c r="A24" s="19">
        <v>19</v>
      </c>
      <c r="B24" s="19" t="s">
        <v>9</v>
      </c>
      <c r="C24" s="19">
        <v>600</v>
      </c>
      <c r="D24" s="19">
        <v>25</v>
      </c>
      <c r="E24" s="25">
        <f t="shared" si="0"/>
        <v>0.1</v>
      </c>
      <c r="F24" s="19">
        <f t="shared" si="1"/>
        <v>13500</v>
      </c>
    </row>
    <row r="25" spans="1:12">
      <c r="A25" s="19">
        <v>20</v>
      </c>
      <c r="B25" s="19" t="s">
        <v>12</v>
      </c>
      <c r="C25" s="19">
        <v>110</v>
      </c>
      <c r="D25" s="19">
        <v>12</v>
      </c>
      <c r="E25" s="25">
        <f t="shared" si="0"/>
        <v>0.05</v>
      </c>
      <c r="F25" s="19">
        <f t="shared" si="1"/>
        <v>1254</v>
      </c>
      <c r="I25" s="13" t="s">
        <v>14</v>
      </c>
      <c r="J25" s="29">
        <v>0.02</v>
      </c>
    </row>
    <row r="26" spans="1:12">
      <c r="A26" s="19">
        <v>21</v>
      </c>
      <c r="B26" s="19" t="s">
        <v>11</v>
      </c>
      <c r="C26" s="19">
        <v>100</v>
      </c>
      <c r="D26" s="19">
        <v>31</v>
      </c>
      <c r="E26" s="25">
        <f t="shared" si="0"/>
        <v>0.15</v>
      </c>
      <c r="F26" s="19">
        <f t="shared" si="1"/>
        <v>2635</v>
      </c>
      <c r="I26" s="13" t="s">
        <v>15</v>
      </c>
      <c r="J26" s="29">
        <v>0.05</v>
      </c>
    </row>
    <row r="27" spans="1:12">
      <c r="I27" s="13" t="s">
        <v>16</v>
      </c>
      <c r="J27" s="29">
        <v>0.1</v>
      </c>
    </row>
    <row r="28" spans="1:12">
      <c r="I28" s="13" t="s">
        <v>17</v>
      </c>
      <c r="J28" s="29">
        <v>0.15</v>
      </c>
    </row>
  </sheetData>
  <mergeCells count="1">
    <mergeCell ref="H14:L14"/>
  </mergeCells>
  <pageMargins left="0.75" right="0.75" top="1" bottom="1" header="0.5" footer="0.5"/>
  <pageSetup paperSize="9" scale="72" orientation="portrait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7" sqref="B27"/>
    </sheetView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Лист1 (2)</vt:lpstr>
      <vt:lpstr>Chegirma</vt:lpstr>
      <vt:lpstr>Лист2</vt:lpstr>
      <vt:lpstr>Лист3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Fayzulla Bekchanov</cp:lastModifiedBy>
  <cp:revision/>
  <dcterms:created xsi:type="dcterms:W3CDTF">2003-10-14T05:03:36Z</dcterms:created>
  <dcterms:modified xsi:type="dcterms:W3CDTF">2023-08-11T10:19:44Z</dcterms:modified>
  <cp:category/>
  <cp:contentStatus/>
</cp:coreProperties>
</file>