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D CST H\Desktop\"/>
    </mc:Choice>
  </mc:AlternateContent>
  <xr:revisionPtr revIDLastSave="0" documentId="8_{75BAD068-9C47-49B5-81FE-9EA6031E0A29}" xr6:coauthVersionLast="47" xr6:coauthVersionMax="47" xr10:uidLastSave="{00000000-0000-0000-0000-000000000000}"/>
  <bookViews>
    <workbookView xWindow="6945" yWindow="1680" windowWidth="21600" windowHeight="12735" xr2:uid="{81890A79-F772-4433-8941-05942AFC6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8" i="1" s="1"/>
  <c r="E8" i="1"/>
  <c r="I8" i="1" s="1"/>
  <c r="J7" i="1"/>
  <c r="E7" i="1"/>
  <c r="I7" i="1" s="1"/>
  <c r="J6" i="1"/>
  <c r="K6" i="1" s="1"/>
  <c r="E6" i="1"/>
  <c r="I6" i="1" s="1"/>
  <c r="J5" i="1"/>
  <c r="K5" i="1" s="1"/>
  <c r="I5" i="1"/>
  <c r="E5" i="1"/>
  <c r="J4" i="1"/>
  <c r="E4" i="1"/>
  <c r="I4" i="1" s="1"/>
  <c r="J3" i="1"/>
  <c r="E3" i="1"/>
  <c r="I3" i="1" s="1"/>
  <c r="K2" i="1"/>
  <c r="M2" i="1" s="1"/>
  <c r="N2" i="1" s="1"/>
  <c r="J2" i="1"/>
  <c r="I2" i="1"/>
  <c r="E2" i="1"/>
  <c r="C2" i="1"/>
  <c r="A2" i="1"/>
  <c r="M8" i="1" l="1"/>
  <c r="N8" i="1" s="1"/>
  <c r="L8" i="1"/>
  <c r="M5" i="1"/>
  <c r="N5" i="1" s="1"/>
  <c r="L5" i="1"/>
  <c r="L6" i="1"/>
  <c r="M6" i="1"/>
  <c r="N6" i="1" s="1"/>
  <c r="K3" i="1"/>
  <c r="K7" i="1"/>
  <c r="K4" i="1"/>
  <c r="L2" i="1"/>
  <c r="L4" i="1" l="1"/>
  <c r="M4" i="1"/>
  <c r="N4" i="1" s="1"/>
  <c r="M7" i="1"/>
  <c r="N7" i="1" s="1"/>
  <c r="L7" i="1"/>
  <c r="L3" i="1"/>
  <c r="M3" i="1"/>
  <c r="N3" i="1" s="1"/>
</calcChain>
</file>

<file path=xl/sharedStrings.xml><?xml version="1.0" encoding="utf-8"?>
<sst xmlns="http://schemas.openxmlformats.org/spreadsheetml/2006/main" count="16" uniqueCount="16">
  <si>
    <t>Mass of vehicle (kg)</t>
  </si>
  <si>
    <r>
      <t>Air Density(kg/m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</si>
  <si>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Frontal Area(m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</si>
  <si>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Drag Coefficient</t>
  </si>
  <si>
    <t>Drag force(N)</t>
  </si>
  <si>
    <t>Speed(km/h)</t>
  </si>
  <si>
    <t>Speed(m/s)</t>
  </si>
  <si>
    <t>Rolling resistance force</t>
  </si>
  <si>
    <t>Power usage due to drag force = Fair x Velocity</t>
  </si>
  <si>
    <t>Power usage due to rolling resistance</t>
  </si>
  <si>
    <t>Total Power usage</t>
  </si>
  <si>
    <t>Power usage (W) With 20% losses</t>
  </si>
  <si>
    <t>Energy usage per km (Wh/KM)</t>
  </si>
  <si>
    <t>Mileage per charge on a 21.5 kWh battery (KM)</t>
  </si>
  <si>
    <t>drag coefficient link</t>
  </si>
  <si>
    <t>https://toyota.dreamhosters.com/pages/hiace/specs_Glass_Van_LWB.php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</si>
</sst>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3" fillId="4" borderId="1" xfId="0" applyFont="1" applyFill="1" applyBorder="1" applyAlignment="1">
      <alignment vertical="center" wrapText="1"/>
    </xf>
    <xf numFmtId="0" fontId="3" fillId="5" borderId="0" xfId="0" applyFont="1" applyFill="1"/>
    <xf numFmtId="0" fontId="3" fillId="6" borderId="1" xfId="0" applyFont="1" applyFill="1" applyBorder="1" applyAlignment="1">
      <alignment vertical="center" wrapText="1"/>
    </xf>
    <xf numFmtId="0" fontId="3" fillId="3" borderId="0" xfId="0" applyFont="1" applyFill="1"/>
    <xf numFmtId="0" fontId="0" fillId="0" borderId="0" xfId="0" applyAlignment="1">
      <alignment horizontal="center" vertical="center" readingOrder="1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 readingOrder="1"/>
    </xf>
    <xf numFmtId="0" fontId="0" fillId="3" borderId="0" xfId="0" applyFill="1" applyAlignment="1">
      <alignment horizontal="center" vertical="center" readingOrder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oyota.dreamhosters.com/pages/hiace/specs_Glass_Van_LWB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972B-4441-49CF-A540-AB7EE48E7C7B}">
  <dimension ref="A1:N22"/>
  <sheetViews>
    <sheetView tabSelected="1" workbookViewId="0">
      <selection activeCell="F15" sqref="F15"/>
    </sheetView>
  </sheetViews>
  <sheetFormatPr defaultRowHeight="15" x14ac:dyDescent="0.25"/>
  <cols>
    <col min="1" max="1" width="18.7109375" bestFit="1" customWidth="1"/>
    <col min="2" max="2" width="17.7109375" bestFit="1" customWidth="1"/>
    <col min="3" max="3" width="15.85546875" bestFit="1" customWidth="1"/>
    <col min="4" max="4" width="15.42578125" bestFit="1" customWidth="1"/>
    <col min="5" max="5" width="13.5703125" customWidth="1"/>
    <col min="6" max="6" width="13.28515625" customWidth="1"/>
    <col min="7" max="7" width="11.42578125" bestFit="1" customWidth="1"/>
    <col min="8" max="8" width="22.85546875" customWidth="1"/>
    <col min="9" max="9" width="47.28515625" customWidth="1"/>
    <col min="10" max="10" width="40.7109375" customWidth="1"/>
    <col min="11" max="11" width="20.42578125" customWidth="1"/>
    <col min="12" max="12" width="34.42578125" customWidth="1"/>
    <col min="13" max="13" width="20.28515625" customWidth="1"/>
    <col min="14" max="14" width="40.5703125" customWidth="1"/>
  </cols>
  <sheetData>
    <row r="1" spans="1:14" ht="30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</row>
    <row r="2" spans="1:14" x14ac:dyDescent="0.25">
      <c r="A2" s="7">
        <f>1660+1000+150+30-180-60</f>
        <v>2600</v>
      </c>
      <c r="B2" s="7">
        <v>1.2250000000000001</v>
      </c>
      <c r="C2" s="7">
        <f>1.685*1.99</f>
        <v>3.3531500000000003</v>
      </c>
      <c r="D2" s="7">
        <v>0.4</v>
      </c>
      <c r="E2">
        <f>1.225*3.35*0.4*0.5*(G2^2)</f>
        <v>101.30689607500001</v>
      </c>
      <c r="F2">
        <v>40</v>
      </c>
      <c r="G2">
        <v>11.11</v>
      </c>
      <c r="H2" s="7">
        <v>510.1</v>
      </c>
      <c r="I2" s="1">
        <f>E2*G2</f>
        <v>1125.51961539325</v>
      </c>
      <c r="J2" s="8">
        <f>510.1*G2</f>
        <v>5667.2110000000002</v>
      </c>
      <c r="K2" s="9">
        <f>J2+I2</f>
        <v>6792.7306153932504</v>
      </c>
      <c r="L2" s="10">
        <f>K2*1.2</f>
        <v>8151.2767384719</v>
      </c>
      <c r="M2" s="11">
        <f>K2/F2</f>
        <v>169.81826538483125</v>
      </c>
      <c r="N2" s="12">
        <f>21.5/M2*1000</f>
        <v>126.6059334152194</v>
      </c>
    </row>
    <row r="3" spans="1:14" ht="15" customHeight="1" x14ac:dyDescent="0.25">
      <c r="A3" s="7"/>
      <c r="B3" s="7"/>
      <c r="C3" s="7"/>
      <c r="D3" s="7"/>
      <c r="E3">
        <f t="shared" ref="E3:E8" si="0">1.225*3.35*0.4*0.5*(G3^2)</f>
        <v>228.07731467500008</v>
      </c>
      <c r="F3">
        <v>60</v>
      </c>
      <c r="G3">
        <v>16.670000000000002</v>
      </c>
      <c r="H3" s="7"/>
      <c r="I3" s="1">
        <f t="shared" ref="I3:I8" si="1">E3*G3</f>
        <v>3802.0488356322517</v>
      </c>
      <c r="J3" s="8">
        <f t="shared" ref="J3:J8" si="2">510.1*G3</f>
        <v>8503.367000000002</v>
      </c>
      <c r="K3" s="9">
        <f t="shared" ref="K3:K8" si="3">J3+I3</f>
        <v>12305.415835632253</v>
      </c>
      <c r="L3" s="10">
        <f t="shared" ref="L3:L8" si="4">K3*1.2</f>
        <v>14766.499002758703</v>
      </c>
      <c r="M3" s="11">
        <f t="shared" ref="M3:M8" si="5">K3/F3</f>
        <v>205.09026392720423</v>
      </c>
      <c r="N3" s="12">
        <f t="shared" ref="N3:N8" si="6">21.5/M3*1000</f>
        <v>104.83189005808349</v>
      </c>
    </row>
    <row r="4" spans="1:14" ht="15" customHeight="1" x14ac:dyDescent="0.25">
      <c r="A4" s="7"/>
      <c r="B4" s="7"/>
      <c r="C4" s="7"/>
      <c r="D4" s="7"/>
      <c r="E4">
        <f t="shared" si="0"/>
        <v>310.17258720000012</v>
      </c>
      <c r="F4">
        <v>70</v>
      </c>
      <c r="G4">
        <v>19.440000000000001</v>
      </c>
      <c r="H4" s="7"/>
      <c r="I4" s="1">
        <f t="shared" si="1"/>
        <v>6029.7550951680032</v>
      </c>
      <c r="J4" s="8">
        <f t="shared" si="2"/>
        <v>9916.344000000001</v>
      </c>
      <c r="K4" s="9">
        <f t="shared" si="3"/>
        <v>15946.099095168003</v>
      </c>
      <c r="L4" s="10">
        <f t="shared" si="4"/>
        <v>19135.318914201602</v>
      </c>
      <c r="M4" s="11">
        <f t="shared" si="5"/>
        <v>227.80141564525718</v>
      </c>
      <c r="N4" s="12">
        <f t="shared" si="6"/>
        <v>94.380449476577382</v>
      </c>
    </row>
    <row r="5" spans="1:14" ht="15" customHeight="1" x14ac:dyDescent="0.25">
      <c r="A5" s="7"/>
      <c r="B5" s="7"/>
      <c r="C5" s="7"/>
      <c r="D5" s="7"/>
      <c r="E5">
        <f t="shared" si="0"/>
        <v>405.22758430000005</v>
      </c>
      <c r="F5">
        <v>80</v>
      </c>
      <c r="G5">
        <v>22.22</v>
      </c>
      <c r="H5" s="7"/>
      <c r="I5" s="1">
        <f t="shared" si="1"/>
        <v>9004.1569231459998</v>
      </c>
      <c r="J5" s="8">
        <f t="shared" si="2"/>
        <v>11334.422</v>
      </c>
      <c r="K5" s="9">
        <f t="shared" si="3"/>
        <v>20338.578923146</v>
      </c>
      <c r="L5" s="10">
        <f t="shared" si="4"/>
        <v>24406.2947077752</v>
      </c>
      <c r="M5" s="11">
        <f t="shared" si="5"/>
        <v>254.23223653932502</v>
      </c>
      <c r="N5" s="12">
        <f t="shared" si="6"/>
        <v>84.568347006908184</v>
      </c>
    </row>
    <row r="6" spans="1:14" ht="15" customHeight="1" x14ac:dyDescent="0.25">
      <c r="A6" s="7"/>
      <c r="B6" s="7"/>
      <c r="C6" s="7"/>
      <c r="D6" s="7"/>
      <c r="E6">
        <f t="shared" si="0"/>
        <v>512.96875000000011</v>
      </c>
      <c r="F6">
        <v>90</v>
      </c>
      <c r="G6">
        <v>25</v>
      </c>
      <c r="H6" s="7"/>
      <c r="I6" s="1">
        <f t="shared" si="1"/>
        <v>12824.218750000004</v>
      </c>
      <c r="J6" s="8">
        <f t="shared" si="2"/>
        <v>12752.5</v>
      </c>
      <c r="K6" s="9">
        <f t="shared" si="3"/>
        <v>25576.718750000004</v>
      </c>
      <c r="L6" s="10">
        <f t="shared" si="4"/>
        <v>30692.062500000004</v>
      </c>
      <c r="M6" s="11">
        <f t="shared" si="5"/>
        <v>284.18576388888891</v>
      </c>
      <c r="N6" s="12">
        <f t="shared" si="6"/>
        <v>75.6547397230147</v>
      </c>
    </row>
    <row r="7" spans="1:14" ht="15" customHeight="1" x14ac:dyDescent="0.25">
      <c r="A7" s="7"/>
      <c r="B7" s="7"/>
      <c r="C7" s="7"/>
      <c r="D7" s="7"/>
      <c r="E7">
        <f t="shared" si="0"/>
        <v>633.39608430000021</v>
      </c>
      <c r="F7">
        <v>100</v>
      </c>
      <c r="G7">
        <v>27.78</v>
      </c>
      <c r="H7" s="7"/>
      <c r="I7" s="1">
        <f t="shared" si="1"/>
        <v>17595.743221854005</v>
      </c>
      <c r="J7" s="8">
        <f t="shared" si="2"/>
        <v>14170.578000000001</v>
      </c>
      <c r="K7" s="9">
        <f t="shared" si="3"/>
        <v>31766.321221854007</v>
      </c>
      <c r="L7" s="10">
        <f t="shared" si="4"/>
        <v>38119.585466224809</v>
      </c>
      <c r="M7" s="11">
        <f t="shared" si="5"/>
        <v>317.66321221854008</v>
      </c>
      <c r="N7" s="12">
        <f>21.5/M7*1000</f>
        <v>67.681743346500028</v>
      </c>
    </row>
    <row r="8" spans="1:14" ht="15" customHeight="1" x14ac:dyDescent="0.25">
      <c r="A8" s="7"/>
      <c r="B8" s="7"/>
      <c r="C8" s="7"/>
      <c r="D8" s="7"/>
      <c r="E8">
        <f t="shared" si="0"/>
        <v>911.76206467500015</v>
      </c>
      <c r="F8">
        <v>120</v>
      </c>
      <c r="G8">
        <v>33.33</v>
      </c>
      <c r="H8" s="7"/>
      <c r="I8" s="1">
        <f t="shared" si="1"/>
        <v>30389.029615617754</v>
      </c>
      <c r="J8" s="8">
        <f t="shared" si="2"/>
        <v>17001.633000000002</v>
      </c>
      <c r="K8" s="9">
        <f t="shared" si="3"/>
        <v>47390.662615617752</v>
      </c>
      <c r="L8" s="10">
        <f t="shared" si="4"/>
        <v>56868.795138741298</v>
      </c>
      <c r="M8" s="11">
        <f t="shared" si="5"/>
        <v>394.92218846348129</v>
      </c>
      <c r="N8" s="12">
        <f t="shared" si="6"/>
        <v>54.44110416700002</v>
      </c>
    </row>
    <row r="21" spans="4:4" x14ac:dyDescent="0.25">
      <c r="D21" t="s">
        <v>14</v>
      </c>
    </row>
    <row r="22" spans="4:4" x14ac:dyDescent="0.25">
      <c r="D22" s="13" t="s">
        <v>15</v>
      </c>
    </row>
  </sheetData>
  <mergeCells count="5">
    <mergeCell ref="A2:A8"/>
    <mergeCell ref="B2:B8"/>
    <mergeCell ref="C2:C8"/>
    <mergeCell ref="D2:D8"/>
    <mergeCell ref="H2:H8"/>
  </mergeCells>
  <hyperlinks>
    <hyperlink ref="D22" r:id="rId1" xr:uid="{5417315C-3F37-4CBA-8B24-243149C8C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Maaz</dc:creator>
  <cp:lastModifiedBy>Haris Maaz</cp:lastModifiedBy>
  <dcterms:created xsi:type="dcterms:W3CDTF">2024-07-03T06:34:49Z</dcterms:created>
  <dcterms:modified xsi:type="dcterms:W3CDTF">2024-07-03T06:35:50Z</dcterms:modified>
</cp:coreProperties>
</file>