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D CST H\Desktop\"/>
    </mc:Choice>
  </mc:AlternateContent>
  <xr:revisionPtr revIDLastSave="0" documentId="13_ncr:1_{2430982F-7C1A-4F55-90C2-37E1CABA1861}" xr6:coauthVersionLast="47" xr6:coauthVersionMax="47" xr10:uidLastSave="{00000000-0000-0000-0000-000000000000}"/>
  <bookViews>
    <workbookView xWindow="32970" yWindow="1215" windowWidth="21600" windowHeight="12735" xr2:uid="{7394ABF1-D186-4D2A-8ECD-CF646FC252BE}"/>
  </bookViews>
  <sheets>
    <sheet name=" Bolan Motor power Calculation" sheetId="3" r:id="rId1"/>
    <sheet name="TownAce motor power calcula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M4" i="4" s="1"/>
  <c r="K5" i="4"/>
  <c r="K6" i="4"/>
  <c r="K7" i="4"/>
  <c r="K8" i="4"/>
  <c r="K2" i="4"/>
  <c r="J3" i="4"/>
  <c r="J4" i="4"/>
  <c r="J5" i="4"/>
  <c r="J6" i="4"/>
  <c r="J7" i="4"/>
  <c r="J8" i="4"/>
  <c r="J2" i="4"/>
  <c r="M5" i="4"/>
  <c r="M6" i="4"/>
  <c r="M8" i="4"/>
  <c r="K2" i="3"/>
  <c r="M2" i="3"/>
  <c r="E2" i="4"/>
  <c r="E3" i="4"/>
  <c r="I3" i="4" s="1"/>
  <c r="E4" i="4"/>
  <c r="E5" i="4"/>
  <c r="I5" i="4" s="1"/>
  <c r="E6" i="4"/>
  <c r="E7" i="4"/>
  <c r="E8" i="4"/>
  <c r="I8" i="4" s="1"/>
  <c r="I2" i="4"/>
  <c r="I4" i="4"/>
  <c r="I6" i="4"/>
  <c r="I7" i="4"/>
  <c r="N3" i="3"/>
  <c r="I3" i="3"/>
  <c r="I4" i="3"/>
  <c r="I5" i="3"/>
  <c r="I6" i="3"/>
  <c r="I7" i="3"/>
  <c r="I8" i="3"/>
  <c r="I2" i="3"/>
  <c r="K5" i="3"/>
  <c r="L5" i="3" s="1"/>
  <c r="C2" i="4"/>
  <c r="A2" i="4"/>
  <c r="J3" i="3"/>
  <c r="J4" i="3"/>
  <c r="J5" i="3"/>
  <c r="J6" i="3"/>
  <c r="J7" i="3"/>
  <c r="J8" i="3"/>
  <c r="E2" i="3"/>
  <c r="E3" i="3"/>
  <c r="E4" i="3"/>
  <c r="E5" i="3"/>
  <c r="E6" i="3"/>
  <c r="K6" i="3" s="1"/>
  <c r="L6" i="3" s="1"/>
  <c r="E7" i="3"/>
  <c r="E8" i="3"/>
  <c r="J2" i="3"/>
  <c r="M7" i="4" l="1"/>
  <c r="M3" i="4"/>
  <c r="N3" i="4" s="1"/>
  <c r="M2" i="4"/>
  <c r="N2" i="4" s="1"/>
  <c r="N5" i="4"/>
  <c r="L7" i="4"/>
  <c r="N4" i="4"/>
  <c r="L3" i="4"/>
  <c r="L2" i="4"/>
  <c r="L8" i="4"/>
  <c r="N8" i="4"/>
  <c r="N6" i="4"/>
  <c r="L6" i="4"/>
  <c r="L5" i="4"/>
  <c r="N7" i="4"/>
  <c r="K7" i="3"/>
  <c r="L7" i="3" s="1"/>
  <c r="K4" i="3"/>
  <c r="L4" i="3" s="1"/>
  <c r="K3" i="3"/>
  <c r="K8" i="3"/>
  <c r="M6" i="3"/>
  <c r="N6" i="3" s="1"/>
  <c r="M3" i="3"/>
  <c r="L3" i="3"/>
  <c r="M5" i="3"/>
  <c r="N5" i="3" s="1"/>
  <c r="L4" i="4" l="1"/>
  <c r="N8" i="3"/>
  <c r="M8" i="3"/>
  <c r="M7" i="3"/>
  <c r="N7" i="3" s="1"/>
  <c r="L8" i="3"/>
  <c r="L2" i="3"/>
  <c r="N2" i="3"/>
  <c r="M4" i="3"/>
  <c r="N4" i="3" s="1"/>
</calcChain>
</file>

<file path=xl/sharedStrings.xml><?xml version="1.0" encoding="utf-8"?>
<sst xmlns="http://schemas.openxmlformats.org/spreadsheetml/2006/main" count="30" uniqueCount="16">
  <si>
    <t>Mass of vehicle (kg)</t>
  </si>
  <si>
    <t>Drag force(N)</t>
  </si>
  <si>
    <t>Speed(m/s)</t>
  </si>
  <si>
    <t>Rolling resistance force</t>
  </si>
  <si>
    <t>Power usage due to rolling resistance</t>
  </si>
  <si>
    <t>Power usage due to drag force = Fair x Velocity</t>
  </si>
  <si>
    <t>Total Power usage</t>
  </si>
  <si>
    <r>
      <t>Frontal Area(m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</si>
  <si>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Air Density(kg/m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</si>
  <si>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Drag Coefficient</t>
  </si>
  <si>
    <t>Power usage (W) With 20% losses</t>
  </si>
  <si>
    <t>Speed(km/h)</t>
  </si>
  <si>
    <t>Energy usage per km (Wh/KM)</t>
  </si>
  <si>
    <t>Mileage per charge on a 21.5 kWh battery (KM)</t>
  </si>
  <si>
    <t>drag coefficient link</t>
  </si>
  <si>
    <t>https://toyota.dreamhosters.com/pages/hiace/specs_Glass_Van_LWB.php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</si>
</sst>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3" borderId="0" xfId="0" applyFill="1"/>
    <xf numFmtId="0" fontId="1" fillId="5" borderId="1" xfId="0" applyFont="1" applyFill="1" applyBorder="1" applyAlignment="1">
      <alignment vertical="center" wrapText="1"/>
    </xf>
    <xf numFmtId="0" fontId="1" fillId="6" borderId="0" xfId="0" applyFont="1" applyFill="1"/>
    <xf numFmtId="0" fontId="1" fillId="3" borderId="0" xfId="0" applyFont="1" applyFill="1"/>
    <xf numFmtId="0" fontId="1" fillId="7" borderId="1" xfId="0" applyFont="1" applyFill="1" applyBorder="1" applyAlignment="1">
      <alignment vertical="center" wrapText="1"/>
    </xf>
    <xf numFmtId="0" fontId="0" fillId="3" borderId="0" xfId="0" applyFill="1" applyAlignment="1">
      <alignment horizontal="center" vertical="center" readingOrder="1"/>
    </xf>
    <xf numFmtId="0" fontId="0" fillId="7" borderId="0" xfId="0" applyFill="1" applyAlignment="1">
      <alignment horizontal="center" vertical="center" readingOrder="1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1"/>
    <xf numFmtId="0" fontId="0" fillId="0" borderId="0" xfId="0" applyAlignment="1">
      <alignment horizontal="center" vertical="center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oyota.dreamhosters.com/pages/hiace/specs_Glass_Van_LWB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6F3A-CAB8-49F6-8213-B6B6981D3ABC}">
  <dimension ref="A1:N8"/>
  <sheetViews>
    <sheetView tabSelected="1" zoomScale="85" zoomScaleNormal="85" workbookViewId="0">
      <selection activeCell="J19" sqref="J19"/>
    </sheetView>
  </sheetViews>
  <sheetFormatPr defaultRowHeight="15" x14ac:dyDescent="0.25"/>
  <cols>
    <col min="1" max="1" width="18.7109375" bestFit="1" customWidth="1"/>
    <col min="2" max="2" width="17.7109375" bestFit="1" customWidth="1"/>
    <col min="3" max="3" width="15.85546875" bestFit="1" customWidth="1"/>
    <col min="4" max="4" width="15.42578125" bestFit="1" customWidth="1"/>
    <col min="5" max="5" width="15.42578125" customWidth="1"/>
    <col min="6" max="6" width="13.140625" customWidth="1"/>
    <col min="7" max="7" width="11.42578125" bestFit="1" customWidth="1"/>
    <col min="8" max="8" width="22.5703125" customWidth="1"/>
    <col min="9" max="9" width="43.140625" bestFit="1" customWidth="1"/>
    <col min="10" max="10" width="34.85546875" bestFit="1" customWidth="1"/>
    <col min="11" max="11" width="16.5703125" customWidth="1"/>
    <col min="12" max="12" width="29.7109375" customWidth="1"/>
    <col min="13" max="13" width="20.5703125" customWidth="1"/>
    <col min="14" max="14" width="40.5703125" customWidth="1"/>
  </cols>
  <sheetData>
    <row r="1" spans="1:14" ht="30.75" thickBot="1" x14ac:dyDescent="0.3">
      <c r="A1" t="s">
        <v>0</v>
      </c>
      <c r="B1" t="s">
        <v>8</v>
      </c>
      <c r="C1" t="s">
        <v>7</v>
      </c>
      <c r="D1" t="s">
        <v>9</v>
      </c>
      <c r="E1" t="s">
        <v>1</v>
      </c>
      <c r="F1" t="s">
        <v>11</v>
      </c>
      <c r="G1" t="s">
        <v>2</v>
      </c>
      <c r="H1" t="s">
        <v>3</v>
      </c>
      <c r="I1" s="11" t="s">
        <v>5</v>
      </c>
      <c r="J1" s="1" t="s">
        <v>4</v>
      </c>
      <c r="K1" s="2" t="s">
        <v>6</v>
      </c>
      <c r="L1" s="3" t="s">
        <v>10</v>
      </c>
      <c r="M1" s="5" t="s">
        <v>12</v>
      </c>
      <c r="N1" s="4" t="s">
        <v>13</v>
      </c>
    </row>
    <row r="2" spans="1:14" x14ac:dyDescent="0.25">
      <c r="A2" s="13">
        <v>1320</v>
      </c>
      <c r="B2" s="13">
        <v>1.2250000000000001</v>
      </c>
      <c r="C2" s="13">
        <v>2.6</v>
      </c>
      <c r="D2" s="13">
        <v>0.5</v>
      </c>
      <c r="E2">
        <f t="shared" ref="E2:E8" si="0">1.225*2.6*0.5*0.5*(G2^2)</f>
        <v>98.282809625000013</v>
      </c>
      <c r="F2">
        <v>40</v>
      </c>
      <c r="G2">
        <v>11.11</v>
      </c>
      <c r="H2" s="13">
        <v>259</v>
      </c>
      <c r="I2" s="11">
        <f>E2*G2</f>
        <v>1091.92201493375</v>
      </c>
      <c r="J2" s="10">
        <f>259*G2</f>
        <v>2877.49</v>
      </c>
      <c r="K2" s="9">
        <f>J2+I2</f>
        <v>3969.4120149337496</v>
      </c>
      <c r="L2" s="8">
        <f>K2*1.2</f>
        <v>4763.2944179204997</v>
      </c>
      <c r="M2" s="7">
        <f>K2/F2</f>
        <v>99.235300373343733</v>
      </c>
      <c r="N2" s="6">
        <f>21.5/M2*1000</f>
        <v>216.65677353837344</v>
      </c>
    </row>
    <row r="3" spans="1:14" ht="15" customHeight="1" x14ac:dyDescent="0.25">
      <c r="A3" s="13"/>
      <c r="B3" s="13"/>
      <c r="C3" s="13"/>
      <c r="D3" s="13"/>
      <c r="E3">
        <f t="shared" si="0"/>
        <v>221.26903662500007</v>
      </c>
      <c r="F3">
        <v>60</v>
      </c>
      <c r="G3">
        <v>16.670000000000002</v>
      </c>
      <c r="H3" s="13"/>
      <c r="I3" s="11">
        <f t="shared" ref="I3:I8" si="1">E3*G3</f>
        <v>3688.5548405387517</v>
      </c>
      <c r="J3" s="10">
        <f t="shared" ref="J3:J8" si="2">259*G3</f>
        <v>4317.5300000000007</v>
      </c>
      <c r="K3" s="9">
        <f t="shared" ref="K3:K8" si="3">J3+I3</f>
        <v>8006.0848405387524</v>
      </c>
      <c r="L3" s="8">
        <f t="shared" ref="L3:L8" si="4">K3*1.2</f>
        <v>9607.3018086465017</v>
      </c>
      <c r="M3" s="7">
        <f t="shared" ref="M3:M8" si="5">K3/F3</f>
        <v>133.43474734231253</v>
      </c>
      <c r="N3" s="6">
        <f>21.5/M3*1000</f>
        <v>161.12744564835165</v>
      </c>
    </row>
    <row r="4" spans="1:14" ht="15" customHeight="1" x14ac:dyDescent="0.25">
      <c r="A4" s="13"/>
      <c r="B4" s="13"/>
      <c r="C4" s="13"/>
      <c r="D4" s="13"/>
      <c r="E4">
        <f t="shared" si="0"/>
        <v>300.91370400000005</v>
      </c>
      <c r="F4">
        <v>70</v>
      </c>
      <c r="G4">
        <v>19.440000000000001</v>
      </c>
      <c r="H4" s="13"/>
      <c r="I4" s="11">
        <f t="shared" si="1"/>
        <v>5849.7624057600015</v>
      </c>
      <c r="J4" s="10">
        <f t="shared" si="2"/>
        <v>5034.96</v>
      </c>
      <c r="K4" s="9">
        <f t="shared" si="3"/>
        <v>10884.722405760001</v>
      </c>
      <c r="L4" s="8">
        <f t="shared" si="4"/>
        <v>13061.666886912002</v>
      </c>
      <c r="M4" s="7">
        <f t="shared" si="5"/>
        <v>155.49603436800001</v>
      </c>
      <c r="N4" s="6">
        <f t="shared" ref="N4:N8" si="6">21.5/M4*1000</f>
        <v>138.26719174791089</v>
      </c>
    </row>
    <row r="5" spans="1:14" ht="15" customHeight="1" x14ac:dyDescent="0.25">
      <c r="A5" s="13"/>
      <c r="B5" s="13"/>
      <c r="C5" s="13"/>
      <c r="D5" s="13"/>
      <c r="E5">
        <f t="shared" si="0"/>
        <v>393.13123850000005</v>
      </c>
      <c r="F5">
        <v>80</v>
      </c>
      <c r="G5">
        <v>22.22</v>
      </c>
      <c r="H5" s="13"/>
      <c r="I5" s="11">
        <f t="shared" si="1"/>
        <v>8735.37611947</v>
      </c>
      <c r="J5" s="10">
        <f t="shared" si="2"/>
        <v>5754.98</v>
      </c>
      <c r="K5" s="9">
        <f>J5+I5</f>
        <v>14490.35611947</v>
      </c>
      <c r="L5" s="8">
        <f>K5*1.2</f>
        <v>17388.427343363997</v>
      </c>
      <c r="M5" s="7">
        <f t="shared" si="5"/>
        <v>181.129451493375</v>
      </c>
      <c r="N5" s="6">
        <f t="shared" si="6"/>
        <v>118.69963621452465</v>
      </c>
    </row>
    <row r="6" spans="1:14" ht="15" customHeight="1" x14ac:dyDescent="0.25">
      <c r="A6" s="13"/>
      <c r="B6" s="13"/>
      <c r="C6" s="13"/>
      <c r="D6" s="13"/>
      <c r="E6">
        <f t="shared" si="0"/>
        <v>497.65625000000006</v>
      </c>
      <c r="F6">
        <v>90</v>
      </c>
      <c r="G6">
        <v>25</v>
      </c>
      <c r="H6" s="13"/>
      <c r="I6" s="11">
        <f t="shared" si="1"/>
        <v>12441.406250000002</v>
      </c>
      <c r="J6" s="10">
        <f t="shared" si="2"/>
        <v>6475</v>
      </c>
      <c r="K6" s="9">
        <f t="shared" si="3"/>
        <v>18916.40625</v>
      </c>
      <c r="L6" s="8">
        <f t="shared" si="4"/>
        <v>22699.6875</v>
      </c>
      <c r="M6" s="7">
        <f t="shared" si="5"/>
        <v>210.18229166666666</v>
      </c>
      <c r="N6" s="6">
        <f t="shared" si="6"/>
        <v>102.29215710568704</v>
      </c>
    </row>
    <row r="7" spans="1:14" ht="15" customHeight="1" x14ac:dyDescent="0.25">
      <c r="A7" s="13"/>
      <c r="B7" s="13"/>
      <c r="C7" s="13"/>
      <c r="D7" s="13"/>
      <c r="E7">
        <f t="shared" si="0"/>
        <v>614.48873850000018</v>
      </c>
      <c r="F7">
        <v>100</v>
      </c>
      <c r="G7">
        <v>27.78</v>
      </c>
      <c r="H7" s="13"/>
      <c r="I7" s="11">
        <f t="shared" si="1"/>
        <v>17070.497155530007</v>
      </c>
      <c r="J7" s="10">
        <f t="shared" si="2"/>
        <v>7195.02</v>
      </c>
      <c r="K7" s="9">
        <f t="shared" si="3"/>
        <v>24265.517155530008</v>
      </c>
      <c r="L7" s="8">
        <f t="shared" si="4"/>
        <v>29118.620586636007</v>
      </c>
      <c r="M7" s="7">
        <f t="shared" si="5"/>
        <v>242.65517155530009</v>
      </c>
      <c r="N7" s="6">
        <f t="shared" si="6"/>
        <v>88.60309822451174</v>
      </c>
    </row>
    <row r="8" spans="1:14" ht="15" customHeight="1" x14ac:dyDescent="0.25">
      <c r="A8" s="13"/>
      <c r="B8" s="13"/>
      <c r="C8" s="13"/>
      <c r="D8" s="13"/>
      <c r="E8">
        <f t="shared" si="0"/>
        <v>884.54528662500013</v>
      </c>
      <c r="F8">
        <v>120</v>
      </c>
      <c r="G8">
        <v>33.33</v>
      </c>
      <c r="H8" s="13"/>
      <c r="I8" s="11">
        <f t="shared" si="1"/>
        <v>29481.894403211252</v>
      </c>
      <c r="J8" s="10">
        <f t="shared" si="2"/>
        <v>8632.4699999999993</v>
      </c>
      <c r="K8" s="9">
        <f t="shared" si="3"/>
        <v>38114.36440321125</v>
      </c>
      <c r="L8" s="8">
        <f t="shared" si="4"/>
        <v>45737.237283853501</v>
      </c>
      <c r="M8" s="7">
        <f t="shared" si="5"/>
        <v>317.61970336009375</v>
      </c>
      <c r="N8" s="6">
        <f t="shared" si="6"/>
        <v>67.691014671167579</v>
      </c>
    </row>
  </sheetData>
  <mergeCells count="5">
    <mergeCell ref="H2:H8"/>
    <mergeCell ref="D2:D8"/>
    <mergeCell ref="C2:C8"/>
    <mergeCell ref="B2:B8"/>
    <mergeCell ref="A2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3A1A-EFAC-4BC4-8FF7-4B6D1BB4F51D}">
  <dimension ref="A1:N22"/>
  <sheetViews>
    <sheetView topLeftCell="B1" zoomScale="85" zoomScaleNormal="85" workbookViewId="0">
      <selection activeCell="F16" sqref="F16"/>
    </sheetView>
  </sheetViews>
  <sheetFormatPr defaultRowHeight="15" x14ac:dyDescent="0.25"/>
  <cols>
    <col min="1" max="1" width="18.7109375" bestFit="1" customWidth="1"/>
    <col min="2" max="2" width="17.7109375" bestFit="1" customWidth="1"/>
    <col min="3" max="3" width="15.85546875" bestFit="1" customWidth="1"/>
    <col min="4" max="4" width="15.42578125" bestFit="1" customWidth="1"/>
    <col min="5" max="5" width="13.5703125" customWidth="1"/>
    <col min="6" max="6" width="13.28515625" customWidth="1"/>
    <col min="7" max="7" width="11.42578125" bestFit="1" customWidth="1"/>
    <col min="8" max="8" width="22.85546875" customWidth="1"/>
    <col min="9" max="9" width="47.28515625" customWidth="1"/>
    <col min="10" max="10" width="40.7109375" customWidth="1"/>
    <col min="11" max="11" width="20.42578125" customWidth="1"/>
    <col min="12" max="12" width="34.42578125" customWidth="1"/>
    <col min="13" max="13" width="20.28515625" customWidth="1"/>
    <col min="14" max="14" width="40.5703125" customWidth="1"/>
  </cols>
  <sheetData>
    <row r="1" spans="1:14" ht="30.75" thickBot="1" x14ac:dyDescent="0.3">
      <c r="A1" t="s">
        <v>0</v>
      </c>
      <c r="B1" t="s">
        <v>8</v>
      </c>
      <c r="C1" t="s">
        <v>7</v>
      </c>
      <c r="D1" t="s">
        <v>9</v>
      </c>
      <c r="E1" t="s">
        <v>1</v>
      </c>
      <c r="F1" t="s">
        <v>11</v>
      </c>
      <c r="G1" t="s">
        <v>2</v>
      </c>
      <c r="H1" t="s">
        <v>3</v>
      </c>
      <c r="I1" s="11" t="s">
        <v>5</v>
      </c>
      <c r="J1" s="1" t="s">
        <v>4</v>
      </c>
      <c r="K1" s="2" t="s">
        <v>6</v>
      </c>
      <c r="L1" s="3" t="s">
        <v>10</v>
      </c>
      <c r="M1" s="5" t="s">
        <v>12</v>
      </c>
      <c r="N1" s="4" t="s">
        <v>13</v>
      </c>
    </row>
    <row r="2" spans="1:14" x14ac:dyDescent="0.25">
      <c r="A2" s="13">
        <f>1660+1000+150+30-180-60</f>
        <v>2600</v>
      </c>
      <c r="B2" s="13">
        <v>1.2250000000000001</v>
      </c>
      <c r="C2" s="13">
        <f>1.685*1.99</f>
        <v>3.3531500000000003</v>
      </c>
      <c r="D2" s="13">
        <v>0.4</v>
      </c>
      <c r="E2">
        <f>1.225*3.35*0.4*0.5*(G2^2)</f>
        <v>101.30689607500001</v>
      </c>
      <c r="F2">
        <v>40</v>
      </c>
      <c r="G2">
        <v>11.11</v>
      </c>
      <c r="H2" s="13">
        <v>510.1</v>
      </c>
      <c r="I2" s="11">
        <f>E2*G2</f>
        <v>1125.51961539325</v>
      </c>
      <c r="J2" s="10">
        <f>510.1*G2</f>
        <v>5667.2110000000002</v>
      </c>
      <c r="K2" s="9">
        <f>J2+I2</f>
        <v>6792.7306153932504</v>
      </c>
      <c r="L2" s="8">
        <f>K2*1.2</f>
        <v>8151.2767384719</v>
      </c>
      <c r="M2" s="7">
        <f>K2/F2</f>
        <v>169.81826538483125</v>
      </c>
      <c r="N2" s="6">
        <f>21.5/M2*1000</f>
        <v>126.6059334152194</v>
      </c>
    </row>
    <row r="3" spans="1:14" ht="15" customHeight="1" x14ac:dyDescent="0.25">
      <c r="A3" s="13"/>
      <c r="B3" s="13"/>
      <c r="C3" s="13"/>
      <c r="D3" s="13"/>
      <c r="E3">
        <f t="shared" ref="E3:E8" si="0">1.225*3.35*0.4*0.5*(G3^2)</f>
        <v>228.07731467500008</v>
      </c>
      <c r="F3">
        <v>60</v>
      </c>
      <c r="G3">
        <v>16.670000000000002</v>
      </c>
      <c r="H3" s="13"/>
      <c r="I3" s="11">
        <f t="shared" ref="I3:I8" si="1">E3*G3</f>
        <v>3802.0488356322517</v>
      </c>
      <c r="J3" s="10">
        <f t="shared" ref="J3:J8" si="2">510.1*G3</f>
        <v>8503.367000000002</v>
      </c>
      <c r="K3" s="9">
        <f t="shared" ref="K3:K8" si="3">J3+I3</f>
        <v>12305.415835632253</v>
      </c>
      <c r="L3" s="8">
        <f t="shared" ref="L3:L8" si="4">K3*1.2</f>
        <v>14766.499002758703</v>
      </c>
      <c r="M3" s="7">
        <f t="shared" ref="M3:M8" si="5">K3/F3</f>
        <v>205.09026392720423</v>
      </c>
      <c r="N3" s="6">
        <f t="shared" ref="N3:N8" si="6">21.5/M3*1000</f>
        <v>104.83189005808349</v>
      </c>
    </row>
    <row r="4" spans="1:14" ht="15" customHeight="1" x14ac:dyDescent="0.25">
      <c r="A4" s="13"/>
      <c r="B4" s="13"/>
      <c r="C4" s="13"/>
      <c r="D4" s="13"/>
      <c r="E4">
        <f t="shared" si="0"/>
        <v>310.17258720000012</v>
      </c>
      <c r="F4">
        <v>70</v>
      </c>
      <c r="G4">
        <v>19.440000000000001</v>
      </c>
      <c r="H4" s="13"/>
      <c r="I4" s="11">
        <f t="shared" si="1"/>
        <v>6029.7550951680032</v>
      </c>
      <c r="J4" s="10">
        <f t="shared" si="2"/>
        <v>9916.344000000001</v>
      </c>
      <c r="K4" s="9">
        <f t="shared" si="3"/>
        <v>15946.099095168003</v>
      </c>
      <c r="L4" s="8">
        <f t="shared" si="4"/>
        <v>19135.318914201602</v>
      </c>
      <c r="M4" s="7">
        <f t="shared" si="5"/>
        <v>227.80141564525718</v>
      </c>
      <c r="N4" s="6">
        <f t="shared" si="6"/>
        <v>94.380449476577382</v>
      </c>
    </row>
    <row r="5" spans="1:14" ht="15" customHeight="1" x14ac:dyDescent="0.25">
      <c r="A5" s="13"/>
      <c r="B5" s="13"/>
      <c r="C5" s="13"/>
      <c r="D5" s="13"/>
      <c r="E5">
        <f t="shared" si="0"/>
        <v>405.22758430000005</v>
      </c>
      <c r="F5">
        <v>80</v>
      </c>
      <c r="G5">
        <v>22.22</v>
      </c>
      <c r="H5" s="13"/>
      <c r="I5" s="11">
        <f t="shared" si="1"/>
        <v>9004.1569231459998</v>
      </c>
      <c r="J5" s="10">
        <f t="shared" si="2"/>
        <v>11334.422</v>
      </c>
      <c r="K5" s="9">
        <f t="shared" si="3"/>
        <v>20338.578923146</v>
      </c>
      <c r="L5" s="8">
        <f t="shared" si="4"/>
        <v>24406.2947077752</v>
      </c>
      <c r="M5" s="7">
        <f t="shared" si="5"/>
        <v>254.23223653932502</v>
      </c>
      <c r="N5" s="6">
        <f t="shared" si="6"/>
        <v>84.568347006908184</v>
      </c>
    </row>
    <row r="6" spans="1:14" ht="15" customHeight="1" x14ac:dyDescent="0.25">
      <c r="A6" s="13"/>
      <c r="B6" s="13"/>
      <c r="C6" s="13"/>
      <c r="D6" s="13"/>
      <c r="E6">
        <f t="shared" si="0"/>
        <v>512.96875000000011</v>
      </c>
      <c r="F6">
        <v>90</v>
      </c>
      <c r="G6">
        <v>25</v>
      </c>
      <c r="H6" s="13"/>
      <c r="I6" s="11">
        <f t="shared" si="1"/>
        <v>12824.218750000004</v>
      </c>
      <c r="J6" s="10">
        <f t="shared" si="2"/>
        <v>12752.5</v>
      </c>
      <c r="K6" s="9">
        <f t="shared" si="3"/>
        <v>25576.718750000004</v>
      </c>
      <c r="L6" s="8">
        <f t="shared" si="4"/>
        <v>30692.062500000004</v>
      </c>
      <c r="M6" s="7">
        <f t="shared" si="5"/>
        <v>284.18576388888891</v>
      </c>
      <c r="N6" s="6">
        <f t="shared" si="6"/>
        <v>75.6547397230147</v>
      </c>
    </row>
    <row r="7" spans="1:14" ht="15" customHeight="1" x14ac:dyDescent="0.25">
      <c r="A7" s="13"/>
      <c r="B7" s="13"/>
      <c r="C7" s="13"/>
      <c r="D7" s="13"/>
      <c r="E7">
        <f t="shared" si="0"/>
        <v>633.39608430000021</v>
      </c>
      <c r="F7">
        <v>100</v>
      </c>
      <c r="G7">
        <v>27.78</v>
      </c>
      <c r="H7" s="13"/>
      <c r="I7" s="11">
        <f t="shared" si="1"/>
        <v>17595.743221854005</v>
      </c>
      <c r="J7" s="10">
        <f t="shared" si="2"/>
        <v>14170.578000000001</v>
      </c>
      <c r="K7" s="9">
        <f t="shared" si="3"/>
        <v>31766.321221854007</v>
      </c>
      <c r="L7" s="8">
        <f t="shared" si="4"/>
        <v>38119.585466224809</v>
      </c>
      <c r="M7" s="7">
        <f t="shared" si="5"/>
        <v>317.66321221854008</v>
      </c>
      <c r="N7" s="6">
        <f>21.5/M7*1000</f>
        <v>67.681743346500028</v>
      </c>
    </row>
    <row r="8" spans="1:14" ht="15" customHeight="1" x14ac:dyDescent="0.25">
      <c r="A8" s="13"/>
      <c r="B8" s="13"/>
      <c r="C8" s="13"/>
      <c r="D8" s="13"/>
      <c r="E8">
        <f t="shared" si="0"/>
        <v>911.76206467500015</v>
      </c>
      <c r="F8">
        <v>120</v>
      </c>
      <c r="G8">
        <v>33.33</v>
      </c>
      <c r="H8" s="13"/>
      <c r="I8" s="11">
        <f t="shared" si="1"/>
        <v>30389.029615617754</v>
      </c>
      <c r="J8" s="10">
        <f t="shared" si="2"/>
        <v>17001.633000000002</v>
      </c>
      <c r="K8" s="9">
        <f t="shared" si="3"/>
        <v>47390.662615617752</v>
      </c>
      <c r="L8" s="8">
        <f t="shared" si="4"/>
        <v>56868.795138741298</v>
      </c>
      <c r="M8" s="7">
        <f t="shared" si="5"/>
        <v>394.92218846348129</v>
      </c>
      <c r="N8" s="6">
        <f t="shared" si="6"/>
        <v>54.44110416700002</v>
      </c>
    </row>
    <row r="21" spans="4:4" x14ac:dyDescent="0.25">
      <c r="D21" t="s">
        <v>14</v>
      </c>
    </row>
    <row r="22" spans="4:4" x14ac:dyDescent="0.25">
      <c r="D22" s="12" t="s">
        <v>15</v>
      </c>
    </row>
  </sheetData>
  <mergeCells count="5">
    <mergeCell ref="A2:A8"/>
    <mergeCell ref="B2:B8"/>
    <mergeCell ref="C2:C8"/>
    <mergeCell ref="D2:D8"/>
    <mergeCell ref="H2:H8"/>
  </mergeCells>
  <hyperlinks>
    <hyperlink ref="D22" r:id="rId1" xr:uid="{80718CB3-C4FC-4682-92EB-B364A11B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Bolan Motor power Calculation</vt:lpstr>
      <vt:lpstr>TownAce motor power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 Maaz</dc:creator>
  <cp:lastModifiedBy>Haris Maaz</cp:lastModifiedBy>
  <dcterms:created xsi:type="dcterms:W3CDTF">2024-05-21T06:30:15Z</dcterms:created>
  <dcterms:modified xsi:type="dcterms:W3CDTF">2024-07-03T06:38:13Z</dcterms:modified>
</cp:coreProperties>
</file>