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tesis-mg\data\"/>
    </mc:Choice>
  </mc:AlternateContent>
  <xr:revisionPtr revIDLastSave="0" documentId="8_{619BA16E-9D13-45F1-9168-6CB794B59954}" xr6:coauthVersionLast="47" xr6:coauthVersionMax="47" xr10:uidLastSave="{00000000-0000-0000-0000-000000000000}"/>
  <bookViews>
    <workbookView xWindow="-120" yWindow="-120" windowWidth="20730" windowHeight="11160" xr2:uid="{847E02BB-93FC-4EFD-9809-F57DBE072CF0}"/>
  </bookViews>
  <sheets>
    <sheet name="Hoja3" sheetId="3" r:id="rId1"/>
    <sheet name="lt_2020_94_VarónCC" sheetId="2" r:id="rId2"/>
    <sheet name="ltcf_2020_94_varonS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3" l="1"/>
  <c r="V2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S14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F11" i="3"/>
  <c r="F7" i="3"/>
  <c r="F3" i="3"/>
  <c r="E14" i="3"/>
  <c r="F14" i="3" s="1"/>
  <c r="E13" i="3"/>
  <c r="F13" i="3" s="1"/>
  <c r="E12" i="3"/>
  <c r="F12" i="3" s="1"/>
  <c r="E11" i="3"/>
  <c r="E10" i="3"/>
  <c r="F10" i="3" s="1"/>
  <c r="E9" i="3"/>
  <c r="F9" i="3" s="1"/>
  <c r="E8" i="3"/>
  <c r="F8" i="3" s="1"/>
  <c r="E7" i="3"/>
  <c r="E6" i="3"/>
  <c r="F6" i="3" s="1"/>
  <c r="E5" i="3"/>
  <c r="F5" i="3" s="1"/>
  <c r="E4" i="3"/>
  <c r="F4" i="3" s="1"/>
  <c r="E3" i="3"/>
  <c r="E2" i="3"/>
  <c r="F2" i="3" s="1"/>
  <c r="P2" i="2"/>
  <c r="Q2" i="2" s="1"/>
  <c r="P3" i="2"/>
  <c r="Q3" i="2" s="1"/>
  <c r="P4" i="2"/>
  <c r="Q4" i="2" s="1"/>
  <c r="P5" i="2"/>
  <c r="Q5" i="2"/>
  <c r="P6" i="2"/>
  <c r="Q6" i="2"/>
  <c r="P7" i="2"/>
  <c r="Q7" i="2" s="1"/>
  <c r="P8" i="2"/>
  <c r="Q8" i="2" s="1"/>
  <c r="P9" i="2"/>
  <c r="Q9" i="2"/>
  <c r="P10" i="2"/>
  <c r="Q10" i="2"/>
  <c r="P11" i="2"/>
  <c r="Q11" i="2" s="1"/>
  <c r="P12" i="2"/>
  <c r="Q12" i="2" s="1"/>
  <c r="P13" i="2"/>
  <c r="Q13" i="2"/>
  <c r="P14" i="2"/>
  <c r="Q14" i="2"/>
  <c r="R14" i="2" s="1"/>
  <c r="P2" i="1"/>
  <c r="Q2" i="1" s="1"/>
  <c r="P3" i="1"/>
  <c r="Q3" i="1"/>
  <c r="P4" i="1"/>
  <c r="Q4" i="1" s="1"/>
  <c r="P5" i="1"/>
  <c r="Q5" i="1"/>
  <c r="P6" i="1"/>
  <c r="Q6" i="1" s="1"/>
  <c r="P7" i="1"/>
  <c r="Q7" i="1"/>
  <c r="P8" i="1"/>
  <c r="Q8" i="1" s="1"/>
  <c r="P9" i="1"/>
  <c r="Q9" i="1"/>
  <c r="P10" i="1"/>
  <c r="Q10" i="1" s="1"/>
  <c r="P11" i="1"/>
  <c r="Q11" i="1"/>
  <c r="P12" i="1"/>
  <c r="Q12" i="1" s="1"/>
  <c r="P13" i="1"/>
  <c r="Q13" i="1"/>
  <c r="P14" i="1"/>
  <c r="Q14" i="1" s="1"/>
  <c r="R14" i="1" s="1"/>
  <c r="U14" i="3" l="1"/>
  <c r="S13" i="3"/>
  <c r="R13" i="2"/>
  <c r="S14" i="2"/>
  <c r="T14" i="2" s="1"/>
  <c r="S14" i="1"/>
  <c r="T14" i="1" s="1"/>
  <c r="R13" i="1"/>
  <c r="S12" i="3" l="1"/>
  <c r="U13" i="3"/>
  <c r="S13" i="2"/>
  <c r="T13" i="2" s="1"/>
  <c r="R12" i="2"/>
  <c r="R12" i="1"/>
  <c r="S13" i="1"/>
  <c r="T13" i="1" s="1"/>
  <c r="U12" i="3" l="1"/>
  <c r="S11" i="3"/>
  <c r="R11" i="2"/>
  <c r="S12" i="2"/>
  <c r="T12" i="2" s="1"/>
  <c r="R11" i="1"/>
  <c r="S12" i="1"/>
  <c r="T12" i="1" s="1"/>
  <c r="U11" i="3" l="1"/>
  <c r="S10" i="3"/>
  <c r="R10" i="2"/>
  <c r="S11" i="2"/>
  <c r="T11" i="2" s="1"/>
  <c r="S11" i="1"/>
  <c r="T11" i="1" s="1"/>
  <c r="R10" i="1"/>
  <c r="S9" i="3" l="1"/>
  <c r="U10" i="3"/>
  <c r="R9" i="2"/>
  <c r="S10" i="2"/>
  <c r="T10" i="2" s="1"/>
  <c r="S10" i="1"/>
  <c r="T10" i="1" s="1"/>
  <c r="R9" i="1"/>
  <c r="S8" i="3" l="1"/>
  <c r="U9" i="3"/>
  <c r="S9" i="2"/>
  <c r="T9" i="2" s="1"/>
  <c r="R8" i="2"/>
  <c r="R8" i="1"/>
  <c r="S9" i="1"/>
  <c r="T9" i="1" s="1"/>
  <c r="S7" i="3" l="1"/>
  <c r="U8" i="3"/>
  <c r="R7" i="2"/>
  <c r="S8" i="2"/>
  <c r="T8" i="2" s="1"/>
  <c r="R7" i="1"/>
  <c r="S8" i="1"/>
  <c r="T8" i="1" s="1"/>
  <c r="U7" i="3" l="1"/>
  <c r="S6" i="3"/>
  <c r="R6" i="2"/>
  <c r="S7" i="2"/>
  <c r="T7" i="2" s="1"/>
  <c r="S7" i="1"/>
  <c r="T7" i="1" s="1"/>
  <c r="R6" i="1"/>
  <c r="U6" i="3" l="1"/>
  <c r="S5" i="3"/>
  <c r="R5" i="2"/>
  <c r="S6" i="2"/>
  <c r="T6" i="2" s="1"/>
  <c r="S6" i="1"/>
  <c r="T6" i="1" s="1"/>
  <c r="R5" i="1"/>
  <c r="S4" i="3" l="1"/>
  <c r="U5" i="3"/>
  <c r="S5" i="2"/>
  <c r="T5" i="2" s="1"/>
  <c r="R4" i="2"/>
  <c r="R4" i="1"/>
  <c r="S5" i="1"/>
  <c r="T5" i="1" s="1"/>
  <c r="S3" i="3" l="1"/>
  <c r="U4" i="3"/>
  <c r="S4" i="2"/>
  <c r="T4" i="2" s="1"/>
  <c r="R3" i="2"/>
  <c r="R3" i="1"/>
  <c r="S4" i="1"/>
  <c r="T4" i="1" s="1"/>
  <c r="U3" i="3" l="1"/>
  <c r="S2" i="3"/>
  <c r="U2" i="3" s="1"/>
  <c r="R2" i="2"/>
  <c r="S2" i="2" s="1"/>
  <c r="T2" i="2" s="1"/>
  <c r="S3" i="2"/>
  <c r="T3" i="2" s="1"/>
  <c r="S3" i="1"/>
  <c r="T3" i="1" s="1"/>
  <c r="R2" i="1"/>
  <c r="S2" i="1" s="1"/>
  <c r="T2" i="1" s="1"/>
  <c r="V2" i="2" l="1"/>
  <c r="U2" i="2"/>
  <c r="U2" i="1"/>
  <c r="V2" i="1"/>
</calcChain>
</file>

<file path=xl/sharedStrings.xml><?xml version="1.0" encoding="utf-8"?>
<sst xmlns="http://schemas.openxmlformats.org/spreadsheetml/2006/main" count="75" uniqueCount="22">
  <si>
    <t>varon</t>
  </si>
  <si>
    <t>SE</t>
  </si>
  <si>
    <t>N</t>
  </si>
  <si>
    <t>geo</t>
  </si>
  <si>
    <t>sexo</t>
  </si>
  <si>
    <t>anio</t>
  </si>
  <si>
    <t>ex</t>
  </si>
  <si>
    <t>Tx</t>
  </si>
  <si>
    <t>Lx</t>
  </si>
  <si>
    <t>lx</t>
  </si>
  <si>
    <t>ndx</t>
  </si>
  <si>
    <t>nax</t>
  </si>
  <si>
    <t>npx</t>
  </si>
  <si>
    <t>nqx</t>
  </si>
  <si>
    <t>nmx</t>
  </si>
  <si>
    <t>n</t>
  </si>
  <si>
    <t>Edad</t>
  </si>
  <si>
    <t>Varón</t>
  </si>
  <si>
    <t>mxSC</t>
  </si>
  <si>
    <t>mxC</t>
  </si>
  <si>
    <t>qxC</t>
  </si>
  <si>
    <t>pxC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</si>
</sst>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28CF-33F1-4AFF-A82F-54FAC431C3F8}">
  <dimension ref="A1:W14"/>
  <sheetViews>
    <sheetView tabSelected="1" topLeftCell="H1" workbookViewId="0">
      <selection activeCell="W3" sqref="W3"/>
    </sheetView>
  </sheetViews>
  <sheetFormatPr baseColWidth="10" defaultRowHeight="15" x14ac:dyDescent="0.25"/>
  <cols>
    <col min="18" max="18" width="12" bestFit="1" customWidth="1"/>
  </cols>
  <sheetData>
    <row r="1" spans="1:23" x14ac:dyDescent="0.25">
      <c r="A1" t="s">
        <v>16</v>
      </c>
      <c r="B1" t="s">
        <v>15</v>
      </c>
      <c r="C1" t="s">
        <v>14</v>
      </c>
      <c r="D1" t="s">
        <v>18</v>
      </c>
      <c r="E1" t="s">
        <v>19</v>
      </c>
      <c r="F1" t="s">
        <v>20</v>
      </c>
      <c r="G1" t="s">
        <v>13</v>
      </c>
      <c r="H1" t="s">
        <v>21</v>
      </c>
      <c r="I1" t="s">
        <v>12</v>
      </c>
      <c r="J1" t="s">
        <v>11</v>
      </c>
      <c r="K1" t="s">
        <v>10</v>
      </c>
      <c r="L1" t="s">
        <v>9</v>
      </c>
      <c r="M1" t="s">
        <v>8</v>
      </c>
      <c r="N1" t="s">
        <v>7</v>
      </c>
      <c r="O1" t="s">
        <v>6</v>
      </c>
      <c r="P1" t="s">
        <v>2</v>
      </c>
      <c r="Q1">
        <v>15</v>
      </c>
      <c r="R1">
        <v>16</v>
      </c>
      <c r="S1">
        <v>17</v>
      </c>
      <c r="T1">
        <v>18</v>
      </c>
      <c r="U1" t="s">
        <v>1</v>
      </c>
    </row>
    <row r="2" spans="1:23" x14ac:dyDescent="0.25">
      <c r="A2">
        <v>20</v>
      </c>
      <c r="B2">
        <v>5</v>
      </c>
      <c r="C2">
        <v>1.2700000000000001E-3</v>
      </c>
      <c r="D2">
        <v>1.2700000000000001E-3</v>
      </c>
      <c r="E2">
        <f>C2-D2</f>
        <v>0</v>
      </c>
      <c r="F2">
        <f>(5*E2)/((1+(2.5)*E2))</f>
        <v>0</v>
      </c>
      <c r="G2">
        <v>6.3299999999999997E-3</v>
      </c>
      <c r="H2">
        <f>1-F2</f>
        <v>1</v>
      </c>
      <c r="I2">
        <v>0.99367000000000005</v>
      </c>
      <c r="J2">
        <v>2.5</v>
      </c>
      <c r="K2">
        <v>633</v>
      </c>
      <c r="L2">
        <v>100000</v>
      </c>
      <c r="M2">
        <v>498417</v>
      </c>
      <c r="N2">
        <v>5332794</v>
      </c>
      <c r="O2">
        <v>53.327939999999998</v>
      </c>
      <c r="P2">
        <v>7089</v>
      </c>
      <c r="Q2">
        <f>(F2*(H2))/P2</f>
        <v>0</v>
      </c>
      <c r="R2">
        <f>(M2/100000)^2*Q2</f>
        <v>0</v>
      </c>
      <c r="S2">
        <f>S3+R2</f>
        <v>3.4454280719782905E-3</v>
      </c>
      <c r="T2">
        <f>S2/(I2*I2)</f>
        <v>3.4894648783185401E-3</v>
      </c>
      <c r="U2">
        <f>SQRT(T2)</f>
        <v>5.9071692698944564E-2</v>
      </c>
      <c r="V2">
        <f>1.96*U2+O2</f>
        <v>53.443720517689933</v>
      </c>
      <c r="W2">
        <f>O2-1.96*U2</f>
        <v>53.212159482310064</v>
      </c>
    </row>
    <row r="3" spans="1:23" x14ac:dyDescent="0.25">
      <c r="A3">
        <v>25</v>
      </c>
      <c r="B3">
        <v>5</v>
      </c>
      <c r="C3">
        <v>1.41E-3</v>
      </c>
      <c r="D3">
        <v>1.2700000000000001E-3</v>
      </c>
      <c r="E3">
        <f t="shared" ref="E3:E14" si="0">C3-D3</f>
        <v>1.3999999999999993E-4</v>
      </c>
      <c r="F3">
        <f t="shared" ref="F3:F14" si="1">(5*E3)/((1+(2.5)*E3))</f>
        <v>6.9975508571999765E-4</v>
      </c>
      <c r="G3">
        <v>7.0200000000000002E-3</v>
      </c>
      <c r="H3">
        <f t="shared" ref="H3:H14" si="2">1-F3</f>
        <v>0.99930024491428004</v>
      </c>
      <c r="I3">
        <v>0.99297999999999997</v>
      </c>
      <c r="J3">
        <v>2.5</v>
      </c>
      <c r="K3">
        <v>698</v>
      </c>
      <c r="L3">
        <v>99367</v>
      </c>
      <c r="M3">
        <v>495090</v>
      </c>
      <c r="N3">
        <v>4834377</v>
      </c>
      <c r="O3">
        <v>48.65175</v>
      </c>
      <c r="P3">
        <v>7098</v>
      </c>
      <c r="Q3">
        <f t="shared" ref="Q3:Q14" si="3">(F3*(H3))/P3</f>
        <v>9.8515839467456564E-8</v>
      </c>
      <c r="R3">
        <f t="shared" ref="R3:R14" si="4">(M3/100000)^2*Q3</f>
        <v>2.414762212478839E-6</v>
      </c>
      <c r="S3">
        <f>S4+R3</f>
        <v>3.4454280719782905E-3</v>
      </c>
      <c r="T3">
        <f t="shared" ref="T3:T14" si="5">S3/(I3*I3)</f>
        <v>3.4943160682834183E-3</v>
      </c>
      <c r="U3">
        <f>SQRT(T3)</f>
        <v>5.9112740321215176E-2</v>
      </c>
    </row>
    <row r="4" spans="1:23" x14ac:dyDescent="0.25">
      <c r="A4">
        <v>30</v>
      </c>
      <c r="B4">
        <v>5</v>
      </c>
      <c r="C4">
        <v>9.3000000000000005E-4</v>
      </c>
      <c r="D4">
        <v>8.0000000000000004E-4</v>
      </c>
      <c r="E4">
        <f t="shared" si="0"/>
        <v>1.3000000000000002E-4</v>
      </c>
      <c r="F4">
        <f t="shared" si="1"/>
        <v>6.4978881863394415E-4</v>
      </c>
      <c r="G4">
        <v>4.64E-3</v>
      </c>
      <c r="H4">
        <f t="shared" si="2"/>
        <v>0.99935021118136602</v>
      </c>
      <c r="I4">
        <v>0.99536000000000002</v>
      </c>
      <c r="J4">
        <v>2.5</v>
      </c>
      <c r="K4">
        <v>458</v>
      </c>
      <c r="L4">
        <v>98669</v>
      </c>
      <c r="M4">
        <v>492200</v>
      </c>
      <c r="N4">
        <v>4339287</v>
      </c>
      <c r="O4">
        <v>43.978250000000003</v>
      </c>
      <c r="P4">
        <v>7539</v>
      </c>
      <c r="Q4">
        <f t="shared" si="3"/>
        <v>8.6134313983966364E-8</v>
      </c>
      <c r="R4">
        <f t="shared" si="4"/>
        <v>2.0866971258579435E-6</v>
      </c>
      <c r="S4">
        <f>S5+R4</f>
        <v>3.4430133097658115E-3</v>
      </c>
      <c r="T4">
        <f t="shared" si="5"/>
        <v>3.475188237194303E-3</v>
      </c>
      <c r="U4">
        <f>SQRT(T4)</f>
        <v>5.8950727198180543E-2</v>
      </c>
    </row>
    <row r="5" spans="1:23" x14ac:dyDescent="0.25">
      <c r="A5">
        <v>35</v>
      </c>
      <c r="B5">
        <v>5</v>
      </c>
      <c r="C5">
        <v>1.2999999999999999E-3</v>
      </c>
      <c r="D5">
        <v>1.0399999999999999E-3</v>
      </c>
      <c r="E5">
        <f t="shared" si="0"/>
        <v>2.6000000000000003E-4</v>
      </c>
      <c r="F5">
        <f t="shared" si="1"/>
        <v>1.2991555488932195E-3</v>
      </c>
      <c r="G5">
        <v>6.4900000000000001E-3</v>
      </c>
      <c r="H5">
        <f t="shared" si="2"/>
        <v>0.99870084445110674</v>
      </c>
      <c r="I5">
        <v>0.99351</v>
      </c>
      <c r="J5">
        <v>2.5</v>
      </c>
      <c r="K5">
        <v>638</v>
      </c>
      <c r="L5">
        <v>98211</v>
      </c>
      <c r="M5">
        <v>489462</v>
      </c>
      <c r="N5">
        <v>3847087</v>
      </c>
      <c r="O5">
        <v>39.171550000000003</v>
      </c>
      <c r="P5">
        <v>7680</v>
      </c>
      <c r="Q5">
        <f t="shared" si="3"/>
        <v>1.6894111246783847E-7</v>
      </c>
      <c r="R5">
        <f t="shared" si="4"/>
        <v>4.0473737490381825E-6</v>
      </c>
      <c r="S5">
        <f>S6+R5</f>
        <v>3.4409266126399535E-3</v>
      </c>
      <c r="T5">
        <f t="shared" si="5"/>
        <v>3.4860284297925956E-3</v>
      </c>
      <c r="U5">
        <f>SQRT(T5)</f>
        <v>5.9042598433610587E-2</v>
      </c>
    </row>
    <row r="6" spans="1:23" x14ac:dyDescent="0.25">
      <c r="A6">
        <v>40</v>
      </c>
      <c r="B6">
        <v>5</v>
      </c>
      <c r="C6">
        <v>2.1700000000000001E-3</v>
      </c>
      <c r="D6">
        <v>1.2999999999999999E-3</v>
      </c>
      <c r="E6">
        <f t="shared" si="0"/>
        <v>8.7000000000000011E-4</v>
      </c>
      <c r="F6">
        <f t="shared" si="1"/>
        <v>4.340559283558261E-3</v>
      </c>
      <c r="G6">
        <v>1.078E-2</v>
      </c>
      <c r="H6">
        <f t="shared" si="2"/>
        <v>0.99565944071644175</v>
      </c>
      <c r="I6">
        <v>0.98921999999999999</v>
      </c>
      <c r="J6">
        <v>2.5</v>
      </c>
      <c r="K6">
        <v>1052</v>
      </c>
      <c r="L6">
        <v>97573</v>
      </c>
      <c r="M6">
        <v>485237</v>
      </c>
      <c r="N6">
        <v>3357625</v>
      </c>
      <c r="O6">
        <v>34.411259999999999</v>
      </c>
      <c r="P6">
        <v>6926</v>
      </c>
      <c r="Q6">
        <f t="shared" si="3"/>
        <v>6.2398481499627163E-7</v>
      </c>
      <c r="R6">
        <f t="shared" si="4"/>
        <v>1.4692031102522055E-5</v>
      </c>
      <c r="S6">
        <f>S7+R6</f>
        <v>3.4368792388909152E-3</v>
      </c>
      <c r="T6">
        <f t="shared" si="5"/>
        <v>3.5121939949779948E-3</v>
      </c>
      <c r="U6">
        <f>SQRT(T6)</f>
        <v>5.9263766290862704E-2</v>
      </c>
    </row>
    <row r="7" spans="1:23" x14ac:dyDescent="0.25">
      <c r="A7">
        <v>45</v>
      </c>
      <c r="B7">
        <v>5</v>
      </c>
      <c r="C7">
        <v>4.0600000000000002E-3</v>
      </c>
      <c r="D7">
        <v>2.96E-3</v>
      </c>
      <c r="E7">
        <f t="shared" si="0"/>
        <v>1.1000000000000003E-3</v>
      </c>
      <c r="F7">
        <f t="shared" si="1"/>
        <v>5.4849164796808786E-3</v>
      </c>
      <c r="G7">
        <v>2.0119999999999999E-2</v>
      </c>
      <c r="H7">
        <f t="shared" si="2"/>
        <v>0.99451508352031914</v>
      </c>
      <c r="I7">
        <v>0.97987999999999997</v>
      </c>
      <c r="J7">
        <v>2.5</v>
      </c>
      <c r="K7">
        <v>1942</v>
      </c>
      <c r="L7">
        <v>96521</v>
      </c>
      <c r="M7">
        <v>477753</v>
      </c>
      <c r="N7">
        <v>2872388</v>
      </c>
      <c r="O7">
        <v>29.759060000000002</v>
      </c>
      <c r="P7">
        <v>5417</v>
      </c>
      <c r="Q7">
        <f t="shared" si="3"/>
        <v>1.0069839709971947E-6</v>
      </c>
      <c r="R7">
        <f t="shared" si="4"/>
        <v>2.2984200592536856E-5</v>
      </c>
      <c r="S7">
        <f>S8+R7</f>
        <v>3.422187207788393E-3</v>
      </c>
      <c r="T7">
        <f t="shared" si="5"/>
        <v>3.5641664394116474E-3</v>
      </c>
      <c r="U7">
        <f>SQRT(T7)</f>
        <v>5.9700640192644899E-2</v>
      </c>
    </row>
    <row r="8" spans="1:23" x14ac:dyDescent="0.25">
      <c r="A8">
        <v>50</v>
      </c>
      <c r="B8">
        <v>5</v>
      </c>
      <c r="C8">
        <v>6.9699999999999996E-3</v>
      </c>
      <c r="D8">
        <v>4.0499999999999998E-3</v>
      </c>
      <c r="E8">
        <f t="shared" si="0"/>
        <v>2.9199999999999999E-3</v>
      </c>
      <c r="F8">
        <f t="shared" si="1"/>
        <v>1.4494192395512754E-2</v>
      </c>
      <c r="G8">
        <v>3.4270000000000002E-2</v>
      </c>
      <c r="H8">
        <f t="shared" si="2"/>
        <v>0.98550580760448725</v>
      </c>
      <c r="I8">
        <v>0.96572999999999998</v>
      </c>
      <c r="J8">
        <v>2.5</v>
      </c>
      <c r="K8">
        <v>3241</v>
      </c>
      <c r="L8">
        <v>94580</v>
      </c>
      <c r="M8">
        <v>464795</v>
      </c>
      <c r="N8">
        <v>2394635</v>
      </c>
      <c r="O8">
        <v>25.318719999999999</v>
      </c>
      <c r="P8">
        <v>4447</v>
      </c>
      <c r="Q8">
        <f t="shared" si="3"/>
        <v>3.2120779811816091E-6</v>
      </c>
      <c r="R8">
        <f t="shared" si="4"/>
        <v>6.9391931380145832E-5</v>
      </c>
      <c r="S8">
        <f>S9+R8</f>
        <v>3.3992030071958563E-3</v>
      </c>
      <c r="T8">
        <f t="shared" si="5"/>
        <v>3.6447324774682962E-3</v>
      </c>
      <c r="U8">
        <f>SQRT(T8)</f>
        <v>6.037161980159466E-2</v>
      </c>
    </row>
    <row r="9" spans="1:23" x14ac:dyDescent="0.25">
      <c r="A9">
        <v>55</v>
      </c>
      <c r="B9">
        <v>5</v>
      </c>
      <c r="C9">
        <v>1.3939999999999999E-2</v>
      </c>
      <c r="D9">
        <v>7.9000000000000008E-3</v>
      </c>
      <c r="E9">
        <f t="shared" si="0"/>
        <v>6.0399999999999985E-3</v>
      </c>
      <c r="F9">
        <f t="shared" si="1"/>
        <v>2.975076347157915E-2</v>
      </c>
      <c r="G9">
        <v>6.7369999999999999E-2</v>
      </c>
      <c r="H9">
        <f t="shared" si="2"/>
        <v>0.97024923652842088</v>
      </c>
      <c r="I9">
        <v>0.93262999999999996</v>
      </c>
      <c r="J9">
        <v>2.5</v>
      </c>
      <c r="K9">
        <v>6154</v>
      </c>
      <c r="L9">
        <v>91338</v>
      </c>
      <c r="M9">
        <v>441307</v>
      </c>
      <c r="N9">
        <v>1929840</v>
      </c>
      <c r="O9">
        <v>21.128489999999999</v>
      </c>
      <c r="P9">
        <v>4304</v>
      </c>
      <c r="Q9">
        <f t="shared" si="3"/>
        <v>6.7067043551201909E-6</v>
      </c>
      <c r="R9">
        <f t="shared" si="4"/>
        <v>1.3061432029533621E-4</v>
      </c>
      <c r="S9">
        <f>S10+R9</f>
        <v>3.3298110758157103E-3</v>
      </c>
      <c r="T9">
        <f t="shared" si="5"/>
        <v>3.8282547572423427E-3</v>
      </c>
      <c r="U9">
        <f>SQRT(T9)</f>
        <v>6.1872891941805522E-2</v>
      </c>
    </row>
    <row r="10" spans="1:23" x14ac:dyDescent="0.25">
      <c r="A10">
        <v>60</v>
      </c>
      <c r="B10">
        <v>5</v>
      </c>
      <c r="C10">
        <v>1.6969999999999999E-2</v>
      </c>
      <c r="D10">
        <v>1.132E-2</v>
      </c>
      <c r="E10">
        <f t="shared" si="0"/>
        <v>5.6499999999999988E-3</v>
      </c>
      <c r="F10">
        <f t="shared" si="1"/>
        <v>2.7856526562307405E-2</v>
      </c>
      <c r="G10">
        <v>8.1420000000000006E-2</v>
      </c>
      <c r="H10">
        <f t="shared" si="2"/>
        <v>0.97214347343769258</v>
      </c>
      <c r="I10">
        <v>0.91857999999999995</v>
      </c>
      <c r="J10">
        <v>2.5</v>
      </c>
      <c r="K10">
        <v>6935</v>
      </c>
      <c r="L10">
        <v>85184</v>
      </c>
      <c r="M10">
        <v>408584</v>
      </c>
      <c r="N10">
        <v>1488533</v>
      </c>
      <c r="O10">
        <v>17.474240000000002</v>
      </c>
      <c r="P10">
        <v>3536</v>
      </c>
      <c r="Q10">
        <f t="shared" si="3"/>
        <v>7.6585238942847472E-6</v>
      </c>
      <c r="R10">
        <f t="shared" si="4"/>
        <v>1.2785207571344194E-4</v>
      </c>
      <c r="S10">
        <f>S11+R10</f>
        <v>3.1991967555203742E-3</v>
      </c>
      <c r="T10">
        <f t="shared" si="5"/>
        <v>3.7914643768139702E-3</v>
      </c>
      <c r="U10">
        <f>SQRT(T10)</f>
        <v>6.1574868061685446E-2</v>
      </c>
    </row>
    <row r="11" spans="1:23" x14ac:dyDescent="0.25">
      <c r="A11">
        <v>65</v>
      </c>
      <c r="B11">
        <v>5</v>
      </c>
      <c r="C11">
        <v>3.0939999999999999E-2</v>
      </c>
      <c r="D11">
        <v>1.738E-2</v>
      </c>
      <c r="E11">
        <f t="shared" si="0"/>
        <v>1.3559999999999999E-2</v>
      </c>
      <c r="F11">
        <f t="shared" si="1"/>
        <v>6.5576941677144784E-2</v>
      </c>
      <c r="G11">
        <v>0.14360000000000001</v>
      </c>
      <c r="H11">
        <f t="shared" si="2"/>
        <v>0.93442305832285522</v>
      </c>
      <c r="I11">
        <v>0.85640000000000005</v>
      </c>
      <c r="J11">
        <v>2.5</v>
      </c>
      <c r="K11">
        <v>11236</v>
      </c>
      <c r="L11">
        <v>78249</v>
      </c>
      <c r="M11">
        <v>363154</v>
      </c>
      <c r="N11">
        <v>1079950</v>
      </c>
      <c r="O11">
        <v>13.801450000000001</v>
      </c>
      <c r="P11">
        <v>2360</v>
      </c>
      <c r="Q11">
        <f t="shared" si="3"/>
        <v>2.5964663727719125E-5</v>
      </c>
      <c r="R11">
        <f t="shared" si="4"/>
        <v>3.4242413437792006E-4</v>
      </c>
      <c r="S11">
        <f>S12+R11</f>
        <v>3.0713446798069323E-3</v>
      </c>
      <c r="T11">
        <f t="shared" si="5"/>
        <v>4.1876968989363649E-3</v>
      </c>
      <c r="U11">
        <f>SQRT(T11)</f>
        <v>6.4712416883750873E-2</v>
      </c>
    </row>
    <row r="12" spans="1:23" x14ac:dyDescent="0.25">
      <c r="A12">
        <v>70</v>
      </c>
      <c r="B12">
        <v>5</v>
      </c>
      <c r="C12">
        <v>4.8099999999999997E-2</v>
      </c>
      <c r="D12">
        <v>2.513E-2</v>
      </c>
      <c r="E12">
        <f t="shared" si="0"/>
        <v>2.2969999999999997E-2</v>
      </c>
      <c r="F12">
        <f t="shared" si="1"/>
        <v>0.10861290398846252</v>
      </c>
      <c r="G12">
        <v>0.21468000000000001</v>
      </c>
      <c r="H12">
        <f t="shared" si="2"/>
        <v>0.89138709601153754</v>
      </c>
      <c r="I12">
        <v>0.78532000000000002</v>
      </c>
      <c r="J12">
        <v>2.5</v>
      </c>
      <c r="K12">
        <v>14386</v>
      </c>
      <c r="L12">
        <v>67013</v>
      </c>
      <c r="M12">
        <v>299098</v>
      </c>
      <c r="N12">
        <v>716795</v>
      </c>
      <c r="O12">
        <v>10.69641</v>
      </c>
      <c r="P12">
        <v>1393</v>
      </c>
      <c r="Q12">
        <f t="shared" si="3"/>
        <v>6.9501895962423215E-5</v>
      </c>
      <c r="R12">
        <f t="shared" si="4"/>
        <v>6.2176127575437883E-4</v>
      </c>
      <c r="S12">
        <f>S13+R12</f>
        <v>2.7289205454290124E-3</v>
      </c>
      <c r="T12">
        <f t="shared" si="5"/>
        <v>4.4248400384438768E-3</v>
      </c>
      <c r="U12">
        <f>SQRT(T12)</f>
        <v>6.6519471122701179E-2</v>
      </c>
    </row>
    <row r="13" spans="1:23" x14ac:dyDescent="0.25">
      <c r="A13">
        <v>75</v>
      </c>
      <c r="B13">
        <v>5</v>
      </c>
      <c r="C13">
        <v>7.5389999999999999E-2</v>
      </c>
      <c r="D13">
        <v>4.4949999999999997E-2</v>
      </c>
      <c r="E13">
        <f t="shared" si="0"/>
        <v>3.0440000000000002E-2</v>
      </c>
      <c r="F13">
        <f t="shared" si="1"/>
        <v>0.14143666945451167</v>
      </c>
      <c r="G13">
        <v>0.31717000000000001</v>
      </c>
      <c r="H13">
        <f t="shared" si="2"/>
        <v>0.85856333054548828</v>
      </c>
      <c r="I13">
        <v>0.68283000000000005</v>
      </c>
      <c r="J13">
        <v>2.5</v>
      </c>
      <c r="K13">
        <v>16691</v>
      </c>
      <c r="L13">
        <v>52626</v>
      </c>
      <c r="M13">
        <v>221403</v>
      </c>
      <c r="N13">
        <v>417698</v>
      </c>
      <c r="O13">
        <v>7.9370399999999997</v>
      </c>
      <c r="P13">
        <v>690</v>
      </c>
      <c r="Q13">
        <f t="shared" si="3"/>
        <v>1.7598889563496647E-4</v>
      </c>
      <c r="R13">
        <f t="shared" si="4"/>
        <v>8.6268504319118248E-4</v>
      </c>
      <c r="S13">
        <f>S14+R13</f>
        <v>2.1071592696746337E-3</v>
      </c>
      <c r="T13">
        <f t="shared" si="5"/>
        <v>4.5193104517784414E-3</v>
      </c>
      <c r="U13">
        <f>SQRT(T13)</f>
        <v>6.7225816854676018E-2</v>
      </c>
    </row>
    <row r="14" spans="1:23" x14ac:dyDescent="0.25">
      <c r="A14">
        <v>80</v>
      </c>
      <c r="C14">
        <v>0.18307000000000001</v>
      </c>
      <c r="D14">
        <v>0.13053000000000001</v>
      </c>
      <c r="E14">
        <f t="shared" si="0"/>
        <v>5.2540000000000003E-2</v>
      </c>
      <c r="F14">
        <f t="shared" si="1"/>
        <v>0.23220046846687589</v>
      </c>
      <c r="G14">
        <v>1</v>
      </c>
      <c r="H14">
        <f t="shared" si="2"/>
        <v>0.76779953153312408</v>
      </c>
      <c r="I14">
        <v>0</v>
      </c>
      <c r="J14">
        <v>5.46</v>
      </c>
      <c r="K14">
        <v>35935</v>
      </c>
      <c r="L14">
        <v>35935</v>
      </c>
      <c r="M14">
        <v>196294</v>
      </c>
      <c r="N14">
        <v>196294</v>
      </c>
      <c r="O14">
        <v>5.4624899999999998</v>
      </c>
      <c r="P14">
        <v>552</v>
      </c>
      <c r="Q14">
        <f t="shared" si="3"/>
        <v>3.2297719367869429E-4</v>
      </c>
      <c r="R14">
        <f t="shared" si="4"/>
        <v>1.2444742264834513E-3</v>
      </c>
      <c r="S14">
        <f>R14</f>
        <v>1.2444742264834513E-3</v>
      </c>
      <c r="T14" t="e">
        <f t="shared" si="5"/>
        <v>#DIV/0!</v>
      </c>
      <c r="U14" t="e">
        <f>SQRT(T14)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F8C1E-734D-41B0-BF33-5C76853903BF}">
  <dimension ref="A1:V14"/>
  <sheetViews>
    <sheetView topLeftCell="H1" workbookViewId="0">
      <selection activeCell="O1" sqref="O1:V1048576"/>
    </sheetView>
  </sheetViews>
  <sheetFormatPr baseColWidth="10" defaultRowHeight="15" x14ac:dyDescent="0.25"/>
  <cols>
    <col min="17" max="17" width="12" bestFit="1" customWidth="1"/>
  </cols>
  <sheetData>
    <row r="1" spans="1:22" x14ac:dyDescent="0.25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7</v>
      </c>
      <c r="K1" t="s">
        <v>6</v>
      </c>
      <c r="L1" t="s">
        <v>5</v>
      </c>
      <c r="M1" t="s">
        <v>4</v>
      </c>
      <c r="N1" t="s">
        <v>3</v>
      </c>
      <c r="O1" t="s">
        <v>2</v>
      </c>
      <c r="P1">
        <v>15</v>
      </c>
      <c r="Q1">
        <v>16</v>
      </c>
      <c r="R1">
        <v>17</v>
      </c>
      <c r="S1">
        <v>18</v>
      </c>
      <c r="T1" t="s">
        <v>1</v>
      </c>
    </row>
    <row r="2" spans="1:22" x14ac:dyDescent="0.25">
      <c r="A2">
        <v>20</v>
      </c>
      <c r="B2">
        <v>5</v>
      </c>
      <c r="C2">
        <v>1.2700000000000001E-3</v>
      </c>
      <c r="D2">
        <v>6.3299999999999997E-3</v>
      </c>
      <c r="E2">
        <v>0.99367000000000005</v>
      </c>
      <c r="F2">
        <v>2.5</v>
      </c>
      <c r="G2">
        <v>633</v>
      </c>
      <c r="H2">
        <v>100000</v>
      </c>
      <c r="I2">
        <v>498417</v>
      </c>
      <c r="J2">
        <v>5332794</v>
      </c>
      <c r="K2">
        <v>53.327939999999998</v>
      </c>
      <c r="L2">
        <v>2020</v>
      </c>
      <c r="M2" t="s">
        <v>17</v>
      </c>
      <c r="N2">
        <v>94</v>
      </c>
      <c r="O2">
        <v>7089</v>
      </c>
      <c r="P2">
        <f>(D2*(1-D2))/O2</f>
        <v>8.8728044858231067E-7</v>
      </c>
      <c r="Q2">
        <f>(I2/100000)^2*P2</f>
        <v>2.2041777062178788E-5</v>
      </c>
      <c r="R2">
        <f>R3+Q2</f>
        <v>4.3071074966777112E-3</v>
      </c>
      <c r="S2">
        <f>R2/(E2*E2)</f>
        <v>4.3621576253570563E-3</v>
      </c>
      <c r="T2">
        <f>SQRT(S2)</f>
        <v>6.604663220299016E-2</v>
      </c>
      <c r="U2">
        <f>1.96*T2+K2</f>
        <v>53.45739139911786</v>
      </c>
      <c r="V2">
        <f>K2-1.96*T2</f>
        <v>53.198488600882136</v>
      </c>
    </row>
    <row r="3" spans="1:22" x14ac:dyDescent="0.25">
      <c r="A3">
        <v>25</v>
      </c>
      <c r="B3">
        <v>5</v>
      </c>
      <c r="C3">
        <v>1.41E-3</v>
      </c>
      <c r="D3">
        <v>7.0200000000000002E-3</v>
      </c>
      <c r="E3">
        <v>0.99297999999999997</v>
      </c>
      <c r="F3">
        <v>2.5</v>
      </c>
      <c r="G3">
        <v>698</v>
      </c>
      <c r="H3">
        <v>99367</v>
      </c>
      <c r="I3">
        <v>495090</v>
      </c>
      <c r="J3">
        <v>4834377</v>
      </c>
      <c r="K3">
        <v>48.65175</v>
      </c>
      <c r="L3">
        <v>2020</v>
      </c>
      <c r="M3" t="s">
        <v>17</v>
      </c>
      <c r="N3">
        <v>94</v>
      </c>
      <c r="O3">
        <v>7098</v>
      </c>
      <c r="P3">
        <f>(D3*(1-D3))/O3</f>
        <v>9.820681318681319E-7</v>
      </c>
      <c r="Q3">
        <f>(I3/100000)^2*P3</f>
        <v>2.4071875423629031E-5</v>
      </c>
      <c r="R3">
        <f>R4+Q3</f>
        <v>4.2850657196155323E-3</v>
      </c>
      <c r="S3">
        <f>R3/(E3*E3)</f>
        <v>4.3458675336982486E-3</v>
      </c>
      <c r="T3">
        <f>SQRT(S3)</f>
        <v>6.5923194201269172E-2</v>
      </c>
    </row>
    <row r="4" spans="1:22" x14ac:dyDescent="0.25">
      <c r="A4">
        <v>30</v>
      </c>
      <c r="B4">
        <v>5</v>
      </c>
      <c r="C4">
        <v>9.3000000000000005E-4</v>
      </c>
      <c r="D4">
        <v>4.64E-3</v>
      </c>
      <c r="E4">
        <v>0.99536000000000002</v>
      </c>
      <c r="F4">
        <v>2.5</v>
      </c>
      <c r="G4">
        <v>458</v>
      </c>
      <c r="H4">
        <v>98669</v>
      </c>
      <c r="I4">
        <v>492200</v>
      </c>
      <c r="J4">
        <v>4339287</v>
      </c>
      <c r="K4">
        <v>43.978250000000003</v>
      </c>
      <c r="L4">
        <v>2020</v>
      </c>
      <c r="M4" t="s">
        <v>17</v>
      </c>
      <c r="N4">
        <v>94</v>
      </c>
      <c r="O4">
        <v>7539</v>
      </c>
      <c r="P4">
        <f>(D4*(1-D4))/O4</f>
        <v>6.12610478843348E-7</v>
      </c>
      <c r="Q4">
        <f>(I4/100000)^2*P4</f>
        <v>1.4841152919739169E-5</v>
      </c>
      <c r="R4">
        <f>R5+Q4</f>
        <v>4.2609938441919033E-3</v>
      </c>
      <c r="S4">
        <f>R4/(E4*E4)</f>
        <v>4.3008127921237219E-3</v>
      </c>
      <c r="T4">
        <f>SQRT(S4)</f>
        <v>6.5580582432025733E-2</v>
      </c>
    </row>
    <row r="5" spans="1:22" x14ac:dyDescent="0.25">
      <c r="A5">
        <v>35</v>
      </c>
      <c r="B5">
        <v>5</v>
      </c>
      <c r="C5">
        <v>1.2999999999999999E-3</v>
      </c>
      <c r="D5">
        <v>6.4900000000000001E-3</v>
      </c>
      <c r="E5">
        <v>0.99351</v>
      </c>
      <c r="F5">
        <v>2.5</v>
      </c>
      <c r="G5">
        <v>638</v>
      </c>
      <c r="H5">
        <v>98211</v>
      </c>
      <c r="I5">
        <v>489462</v>
      </c>
      <c r="J5">
        <v>3847087</v>
      </c>
      <c r="K5">
        <v>39.171550000000003</v>
      </c>
      <c r="L5">
        <v>2020</v>
      </c>
      <c r="M5" t="s">
        <v>17</v>
      </c>
      <c r="N5">
        <v>94</v>
      </c>
      <c r="O5">
        <v>7680</v>
      </c>
      <c r="P5">
        <f>(D5*(1-D5))/O5</f>
        <v>8.3956769531249999E-7</v>
      </c>
      <c r="Q5">
        <f>(I5/100000)^2*P5</f>
        <v>2.0113779298068668E-5</v>
      </c>
      <c r="R5">
        <f>R6+Q5</f>
        <v>4.2461526912721641E-3</v>
      </c>
      <c r="S5">
        <f>R5/(E5*E5)</f>
        <v>4.3018089791977661E-3</v>
      </c>
      <c r="T5">
        <f>SQRT(S5)</f>
        <v>6.558817712970659E-2</v>
      </c>
    </row>
    <row r="6" spans="1:22" x14ac:dyDescent="0.25">
      <c r="A6">
        <v>40</v>
      </c>
      <c r="B6">
        <v>5</v>
      </c>
      <c r="C6">
        <v>2.1700000000000001E-3</v>
      </c>
      <c r="D6">
        <v>1.078E-2</v>
      </c>
      <c r="E6">
        <v>0.98921999999999999</v>
      </c>
      <c r="F6">
        <v>2.5</v>
      </c>
      <c r="G6">
        <v>1052</v>
      </c>
      <c r="H6">
        <v>97573</v>
      </c>
      <c r="I6">
        <v>485237</v>
      </c>
      <c r="J6">
        <v>3357625</v>
      </c>
      <c r="K6">
        <v>34.411259999999999</v>
      </c>
      <c r="L6">
        <v>2020</v>
      </c>
      <c r="M6" t="s">
        <v>17</v>
      </c>
      <c r="N6">
        <v>94</v>
      </c>
      <c r="O6">
        <v>6926</v>
      </c>
      <c r="P6">
        <f>(D6*(1-D6))/O6</f>
        <v>1.5396753681778804E-6</v>
      </c>
      <c r="Q6">
        <f>(I6/100000)^2*P6</f>
        <v>3.6252418093205806E-5</v>
      </c>
      <c r="R6">
        <f>R7+Q6</f>
        <v>4.2260389119740957E-3</v>
      </c>
      <c r="S6">
        <f>R6/(E6*E6)</f>
        <v>4.3186470799505029E-3</v>
      </c>
      <c r="T6">
        <f>SQRT(S6)</f>
        <v>6.5716414083168778E-2</v>
      </c>
    </row>
    <row r="7" spans="1:22" x14ac:dyDescent="0.25">
      <c r="A7">
        <v>45</v>
      </c>
      <c r="B7">
        <v>5</v>
      </c>
      <c r="C7">
        <v>4.0600000000000002E-3</v>
      </c>
      <c r="D7">
        <v>2.0119999999999999E-2</v>
      </c>
      <c r="E7">
        <v>0.97987999999999997</v>
      </c>
      <c r="F7">
        <v>2.5</v>
      </c>
      <c r="G7">
        <v>1942</v>
      </c>
      <c r="H7">
        <v>96521</v>
      </c>
      <c r="I7">
        <v>477753</v>
      </c>
      <c r="J7">
        <v>2872388</v>
      </c>
      <c r="K7">
        <v>29.759060000000002</v>
      </c>
      <c r="L7">
        <v>2020</v>
      </c>
      <c r="M7" t="s">
        <v>17</v>
      </c>
      <c r="N7">
        <v>94</v>
      </c>
      <c r="O7">
        <v>5417</v>
      </c>
      <c r="P7">
        <f>(D7*(1-D7))/O7</f>
        <v>3.6395026029167429E-6</v>
      </c>
      <c r="Q7">
        <f>(I7/100000)^2*P7</f>
        <v>8.3070893173861128E-5</v>
      </c>
      <c r="R7">
        <f>R8+Q7</f>
        <v>4.1897864938808902E-3</v>
      </c>
      <c r="S7">
        <f>R7/(E7*E7)</f>
        <v>4.3636117789830255E-3</v>
      </c>
      <c r="T7">
        <f>SQRT(S7)</f>
        <v>6.6057639822983572E-2</v>
      </c>
    </row>
    <row r="8" spans="1:22" x14ac:dyDescent="0.25">
      <c r="A8">
        <v>50</v>
      </c>
      <c r="B8">
        <v>5</v>
      </c>
      <c r="C8">
        <v>6.9699999999999996E-3</v>
      </c>
      <c r="D8">
        <v>3.4270000000000002E-2</v>
      </c>
      <c r="E8">
        <v>0.96572999999999998</v>
      </c>
      <c r="F8">
        <v>2.5</v>
      </c>
      <c r="G8">
        <v>3241</v>
      </c>
      <c r="H8">
        <v>94580</v>
      </c>
      <c r="I8">
        <v>464795</v>
      </c>
      <c r="J8">
        <v>2394635</v>
      </c>
      <c r="K8">
        <v>25.318719999999999</v>
      </c>
      <c r="L8">
        <v>2020</v>
      </c>
      <c r="M8" t="s">
        <v>17</v>
      </c>
      <c r="N8">
        <v>94</v>
      </c>
      <c r="O8">
        <v>4447</v>
      </c>
      <c r="P8">
        <f>(D8*(1-D8))/O8</f>
        <v>7.4422233190915228E-6</v>
      </c>
      <c r="Q8">
        <f>(I8/100000)^2*P8</f>
        <v>1.6077761900542146E-4</v>
      </c>
      <c r="R8">
        <f>R9+Q8</f>
        <v>4.1067156007070288E-3</v>
      </c>
      <c r="S8">
        <f>R8/(E8*E8)</f>
        <v>4.4033497540266822E-3</v>
      </c>
      <c r="T8">
        <f>SQRT(S8)</f>
        <v>6.6357740724249215E-2</v>
      </c>
    </row>
    <row r="9" spans="1:22" x14ac:dyDescent="0.25">
      <c r="A9">
        <v>55</v>
      </c>
      <c r="B9">
        <v>5</v>
      </c>
      <c r="C9">
        <v>1.3939999999999999E-2</v>
      </c>
      <c r="D9">
        <v>6.7369999999999999E-2</v>
      </c>
      <c r="E9">
        <v>0.93262999999999996</v>
      </c>
      <c r="F9">
        <v>2.5</v>
      </c>
      <c r="G9">
        <v>6154</v>
      </c>
      <c r="H9">
        <v>91338</v>
      </c>
      <c r="I9">
        <v>441307</v>
      </c>
      <c r="J9">
        <v>1929840</v>
      </c>
      <c r="K9">
        <v>21.128489999999999</v>
      </c>
      <c r="L9">
        <v>2020</v>
      </c>
      <c r="M9" t="s">
        <v>17</v>
      </c>
      <c r="N9">
        <v>94</v>
      </c>
      <c r="O9">
        <v>4304</v>
      </c>
      <c r="P9">
        <f>(D9*(1-D9))/O9</f>
        <v>1.4598346445167286E-5</v>
      </c>
      <c r="Q9">
        <f>(I9/100000)^2*P9</f>
        <v>2.8430552435424773E-4</v>
      </c>
      <c r="R9">
        <f>R10+Q9</f>
        <v>3.9459379817016072E-3</v>
      </c>
      <c r="S9">
        <f>R9/(E9*E9)</f>
        <v>4.5366104881886934E-3</v>
      </c>
      <c r="T9">
        <f>SQRT(S9)</f>
        <v>6.735436502698762E-2</v>
      </c>
    </row>
    <row r="10" spans="1:22" x14ac:dyDescent="0.25">
      <c r="A10">
        <v>60</v>
      </c>
      <c r="B10">
        <v>5</v>
      </c>
      <c r="C10">
        <v>1.6969999999999999E-2</v>
      </c>
      <c r="D10">
        <v>8.1420000000000006E-2</v>
      </c>
      <c r="E10">
        <v>0.91857999999999995</v>
      </c>
      <c r="F10">
        <v>2.5</v>
      </c>
      <c r="G10">
        <v>6935</v>
      </c>
      <c r="H10">
        <v>85184</v>
      </c>
      <c r="I10">
        <v>408584</v>
      </c>
      <c r="J10">
        <v>1488533</v>
      </c>
      <c r="K10">
        <v>17.474240000000002</v>
      </c>
      <c r="L10">
        <v>2020</v>
      </c>
      <c r="M10" t="s">
        <v>17</v>
      </c>
      <c r="N10">
        <v>94</v>
      </c>
      <c r="O10">
        <v>3536</v>
      </c>
      <c r="P10">
        <f>(D10*(1-D10))/O10</f>
        <v>2.1151239705882355E-5</v>
      </c>
      <c r="Q10">
        <f>(I10/100000)^2*P10</f>
        <v>3.5310066765316096E-4</v>
      </c>
      <c r="R10">
        <f>R11+Q10</f>
        <v>3.6616324573473594E-3</v>
      </c>
      <c r="S10">
        <f>R10/(E10*E10)</f>
        <v>4.339510847234572E-3</v>
      </c>
      <c r="T10">
        <f>SQRT(S10)</f>
        <v>6.5874963736115802E-2</v>
      </c>
    </row>
    <row r="11" spans="1:22" x14ac:dyDescent="0.25">
      <c r="A11">
        <v>65</v>
      </c>
      <c r="B11">
        <v>5</v>
      </c>
      <c r="C11">
        <v>3.0939999999999999E-2</v>
      </c>
      <c r="D11">
        <v>0.14360000000000001</v>
      </c>
      <c r="E11">
        <v>0.85640000000000005</v>
      </c>
      <c r="F11">
        <v>2.5</v>
      </c>
      <c r="G11">
        <v>11236</v>
      </c>
      <c r="H11">
        <v>78249</v>
      </c>
      <c r="I11">
        <v>363154</v>
      </c>
      <c r="J11">
        <v>1079950</v>
      </c>
      <c r="K11">
        <v>13.801450000000001</v>
      </c>
      <c r="L11">
        <v>2020</v>
      </c>
      <c r="M11" t="s">
        <v>17</v>
      </c>
      <c r="N11">
        <v>94</v>
      </c>
      <c r="O11">
        <v>2360</v>
      </c>
      <c r="P11">
        <f>(D11*(1-D11))/O11</f>
        <v>5.2109762711864408E-5</v>
      </c>
      <c r="Q11">
        <f>(I11/100000)^2*P11</f>
        <v>6.872278638525032E-4</v>
      </c>
      <c r="R11">
        <f>R12+Q11</f>
        <v>3.3085317896941985E-3</v>
      </c>
      <c r="S11">
        <f>R11/(E11*E11)</f>
        <v>4.5110952238046178E-3</v>
      </c>
      <c r="T11">
        <f>SQRT(S11)</f>
        <v>6.716468732752813E-2</v>
      </c>
    </row>
    <row r="12" spans="1:22" x14ac:dyDescent="0.25">
      <c r="A12">
        <v>70</v>
      </c>
      <c r="B12">
        <v>5</v>
      </c>
      <c r="C12">
        <v>4.8099999999999997E-2</v>
      </c>
      <c r="D12">
        <v>0.21468000000000001</v>
      </c>
      <c r="E12">
        <v>0.78532000000000002</v>
      </c>
      <c r="F12">
        <v>2.5</v>
      </c>
      <c r="G12">
        <v>14386</v>
      </c>
      <c r="H12">
        <v>67013</v>
      </c>
      <c r="I12">
        <v>299098</v>
      </c>
      <c r="J12">
        <v>716795</v>
      </c>
      <c r="K12">
        <v>10.69641</v>
      </c>
      <c r="L12">
        <v>2020</v>
      </c>
      <c r="M12" t="s">
        <v>17</v>
      </c>
      <c r="N12">
        <v>94</v>
      </c>
      <c r="O12">
        <v>1393</v>
      </c>
      <c r="P12">
        <f>(D12*(1-D12))/O12</f>
        <v>1.210283543431443E-4</v>
      </c>
      <c r="Q12">
        <f>(I12/100000)^2*P12</f>
        <v>1.0827149814665684E-3</v>
      </c>
      <c r="R12">
        <f>R13+Q12</f>
        <v>2.6213039258416952E-3</v>
      </c>
      <c r="S12">
        <f>R12/(E12*E12)</f>
        <v>4.2503438157709354E-3</v>
      </c>
      <c r="T12">
        <f>SQRT(S12)</f>
        <v>6.5194660945287045E-2</v>
      </c>
    </row>
    <row r="13" spans="1:22" x14ac:dyDescent="0.25">
      <c r="A13">
        <v>75</v>
      </c>
      <c r="B13">
        <v>5</v>
      </c>
      <c r="C13">
        <v>7.5389999999999999E-2</v>
      </c>
      <c r="D13">
        <v>0.31717000000000001</v>
      </c>
      <c r="E13">
        <v>0.68283000000000005</v>
      </c>
      <c r="F13">
        <v>2.5</v>
      </c>
      <c r="G13">
        <v>16691</v>
      </c>
      <c r="H13">
        <v>52626</v>
      </c>
      <c r="I13">
        <v>221403</v>
      </c>
      <c r="J13">
        <v>417698</v>
      </c>
      <c r="K13">
        <v>7.9370399999999997</v>
      </c>
      <c r="L13">
        <v>2020</v>
      </c>
      <c r="M13" t="s">
        <v>17</v>
      </c>
      <c r="N13">
        <v>94</v>
      </c>
      <c r="O13">
        <v>690</v>
      </c>
      <c r="P13">
        <f>(D13*(1-D13))/O13</f>
        <v>3.1387419000000001E-4</v>
      </c>
      <c r="Q13">
        <f>(I13/100000)^2*P13</f>
        <v>1.5385889443751267E-3</v>
      </c>
      <c r="R13">
        <f>R14+Q13</f>
        <v>1.5385889443751267E-3</v>
      </c>
      <c r="S13">
        <f>R13/(E13*E13)</f>
        <v>3.2998744790558418E-3</v>
      </c>
      <c r="T13">
        <f>SQRT(S13)</f>
        <v>5.7444533935404524E-2</v>
      </c>
    </row>
    <row r="14" spans="1:22" x14ac:dyDescent="0.25">
      <c r="A14">
        <v>80</v>
      </c>
      <c r="C14">
        <v>0.18307000000000001</v>
      </c>
      <c r="D14">
        <v>1</v>
      </c>
      <c r="E14">
        <v>0</v>
      </c>
      <c r="F14">
        <v>5.46</v>
      </c>
      <c r="G14">
        <v>35935</v>
      </c>
      <c r="H14">
        <v>35935</v>
      </c>
      <c r="I14">
        <v>196294</v>
      </c>
      <c r="J14">
        <v>196294</v>
      </c>
      <c r="K14">
        <v>5.4624899999999998</v>
      </c>
      <c r="L14">
        <v>2020</v>
      </c>
      <c r="M14" t="s">
        <v>17</v>
      </c>
      <c r="N14">
        <v>94</v>
      </c>
      <c r="O14">
        <v>552</v>
      </c>
      <c r="P14">
        <f>(D14*(1-D14))/O14</f>
        <v>0</v>
      </c>
      <c r="Q14">
        <f>(I14/100000)^2*P14</f>
        <v>0</v>
      </c>
      <c r="R14">
        <f>Q14</f>
        <v>0</v>
      </c>
      <c r="S14" t="e">
        <f>R14/(E14*E14)</f>
        <v>#DIV/0!</v>
      </c>
      <c r="T14" t="e">
        <f>SQRT(S14)</f>
        <v>#DIV/0!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77D6-CC0A-4056-A11F-1594BC0743E4}">
  <dimension ref="A1:V14"/>
  <sheetViews>
    <sheetView workbookViewId="0">
      <selection activeCell="C2" sqref="C2:C14"/>
    </sheetView>
  </sheetViews>
  <sheetFormatPr baseColWidth="10" defaultRowHeight="15" x14ac:dyDescent="0.25"/>
  <cols>
    <col min="17" max="17" width="12" bestFit="1" customWidth="1"/>
  </cols>
  <sheetData>
    <row r="1" spans="1:22" x14ac:dyDescent="0.25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7</v>
      </c>
      <c r="K1" t="s">
        <v>6</v>
      </c>
      <c r="L1" t="s">
        <v>5</v>
      </c>
      <c r="M1" t="s">
        <v>4</v>
      </c>
      <c r="N1" t="s">
        <v>3</v>
      </c>
      <c r="O1" t="s">
        <v>2</v>
      </c>
      <c r="P1">
        <v>15</v>
      </c>
      <c r="Q1">
        <v>16</v>
      </c>
      <c r="R1">
        <v>17</v>
      </c>
      <c r="S1">
        <v>18</v>
      </c>
      <c r="T1" t="s">
        <v>1</v>
      </c>
    </row>
    <row r="2" spans="1:22" x14ac:dyDescent="0.25">
      <c r="A2">
        <v>20</v>
      </c>
      <c r="B2">
        <v>5</v>
      </c>
      <c r="C2">
        <v>1.2700000000000001E-3</v>
      </c>
      <c r="D2">
        <v>6.3299999999999997E-3</v>
      </c>
      <c r="E2">
        <v>0.99367000000000005</v>
      </c>
      <c r="F2">
        <v>2.5</v>
      </c>
      <c r="G2">
        <v>633</v>
      </c>
      <c r="H2">
        <v>100000</v>
      </c>
      <c r="I2">
        <v>498417</v>
      </c>
      <c r="J2">
        <v>5826937</v>
      </c>
      <c r="K2">
        <v>58.27</v>
      </c>
      <c r="L2">
        <v>2020</v>
      </c>
      <c r="M2" t="s">
        <v>0</v>
      </c>
      <c r="N2">
        <v>94</v>
      </c>
      <c r="O2">
        <v>7089</v>
      </c>
      <c r="P2">
        <f>(D2*(1-D2))/O2</f>
        <v>8.8728044858231067E-7</v>
      </c>
      <c r="Q2">
        <f>(I2/100000)^2*P2</f>
        <v>2.2041777062178788E-5</v>
      </c>
      <c r="R2">
        <f>R3+Q2</f>
        <v>4.5158784391160032E-3</v>
      </c>
      <c r="S2">
        <f>R2/(E2*E2)</f>
        <v>4.5735969170888364E-3</v>
      </c>
      <c r="T2">
        <f>SQRT(S2)</f>
        <v>6.7628373609667974E-2</v>
      </c>
      <c r="U2">
        <f>1.96*T2+K2</f>
        <v>58.402551612274955</v>
      </c>
      <c r="V2">
        <f>K2-1.96*T2</f>
        <v>58.137448387725051</v>
      </c>
    </row>
    <row r="3" spans="1:22" x14ac:dyDescent="0.25">
      <c r="A3">
        <v>25</v>
      </c>
      <c r="B3">
        <v>5</v>
      </c>
      <c r="C3">
        <v>1.2700000000000001E-3</v>
      </c>
      <c r="D3">
        <v>6.3299999999999997E-3</v>
      </c>
      <c r="E3">
        <v>0.99367000000000005</v>
      </c>
      <c r="F3">
        <v>2.5</v>
      </c>
      <c r="G3">
        <v>629</v>
      </c>
      <c r="H3">
        <v>99367</v>
      </c>
      <c r="I3">
        <v>495264</v>
      </c>
      <c r="J3">
        <v>5328520</v>
      </c>
      <c r="K3">
        <v>53.62</v>
      </c>
      <c r="L3">
        <v>2020</v>
      </c>
      <c r="M3" t="s">
        <v>0</v>
      </c>
      <c r="N3">
        <v>94</v>
      </c>
      <c r="O3">
        <v>7098</v>
      </c>
      <c r="P3">
        <f>(D3*(1-D3))/O3</f>
        <v>8.861554099746407E-7</v>
      </c>
      <c r="Q3">
        <f>(I3/100000)^2*P3</f>
        <v>2.1736189666847474E-5</v>
      </c>
      <c r="R3">
        <f>R4+Q3</f>
        <v>4.4938366620538243E-3</v>
      </c>
      <c r="S3">
        <f>R3/(E3*E3)</f>
        <v>4.5512734190191065E-3</v>
      </c>
      <c r="T3">
        <f>SQRT(S3)</f>
        <v>6.7463126365586601E-2</v>
      </c>
    </row>
    <row r="4" spans="1:22" x14ac:dyDescent="0.25">
      <c r="A4">
        <v>30</v>
      </c>
      <c r="B4">
        <v>5</v>
      </c>
      <c r="C4">
        <v>8.0000000000000004E-4</v>
      </c>
      <c r="D4">
        <v>3.98E-3</v>
      </c>
      <c r="E4">
        <v>0.99602000000000002</v>
      </c>
      <c r="F4">
        <v>2.5</v>
      </c>
      <c r="G4">
        <v>393</v>
      </c>
      <c r="H4">
        <v>98738</v>
      </c>
      <c r="I4">
        <v>492710</v>
      </c>
      <c r="J4">
        <v>4833257</v>
      </c>
      <c r="K4">
        <v>48.95</v>
      </c>
      <c r="L4">
        <v>2020</v>
      </c>
      <c r="M4" t="s">
        <v>0</v>
      </c>
      <c r="N4">
        <v>94</v>
      </c>
      <c r="O4">
        <v>7539</v>
      </c>
      <c r="P4">
        <f>(D4*(1-D4))/O4</f>
        <v>5.2582034752619711E-7</v>
      </c>
      <c r="Q4">
        <f>(I4/100000)^2*P4</f>
        <v>1.2764980079721427E-5</v>
      </c>
      <c r="R4">
        <f>R5+Q4</f>
        <v>4.4721004723869764E-3</v>
      </c>
      <c r="S4">
        <f>R4/(E4*E4)</f>
        <v>4.5079120451363012E-3</v>
      </c>
      <c r="T4">
        <f>SQRT(S4)</f>
        <v>6.7140986328295044E-2</v>
      </c>
    </row>
    <row r="5" spans="1:22" x14ac:dyDescent="0.25">
      <c r="A5">
        <v>35</v>
      </c>
      <c r="B5">
        <v>5</v>
      </c>
      <c r="C5">
        <v>1.0399999999999999E-3</v>
      </c>
      <c r="D5">
        <v>5.1999999999999998E-3</v>
      </c>
      <c r="E5">
        <v>0.99480000000000002</v>
      </c>
      <c r="F5">
        <v>2.5</v>
      </c>
      <c r="G5">
        <v>511</v>
      </c>
      <c r="H5">
        <v>98346</v>
      </c>
      <c r="I5">
        <v>490450</v>
      </c>
      <c r="J5">
        <v>4340546</v>
      </c>
      <c r="K5">
        <v>44.14</v>
      </c>
      <c r="L5">
        <v>2020</v>
      </c>
      <c r="M5" t="s">
        <v>0</v>
      </c>
      <c r="N5">
        <v>94</v>
      </c>
      <c r="O5">
        <v>7680</v>
      </c>
      <c r="P5">
        <f>(D5*(1-D5))/O5</f>
        <v>6.7356250000000002E-7</v>
      </c>
      <c r="Q5">
        <f>(I5/100000)^2*P5</f>
        <v>1.6201953370890625E-5</v>
      </c>
      <c r="R5">
        <f>R6+Q5</f>
        <v>4.4593354923072549E-3</v>
      </c>
      <c r="S5">
        <f>R5/(E5*E5)</f>
        <v>4.5060768472001888E-3</v>
      </c>
      <c r="T5">
        <f>SQRT(S5)</f>
        <v>6.7127318188649462E-2</v>
      </c>
    </row>
    <row r="6" spans="1:22" x14ac:dyDescent="0.25">
      <c r="A6">
        <v>40</v>
      </c>
      <c r="B6">
        <v>5</v>
      </c>
      <c r="C6">
        <v>1.2999999999999999E-3</v>
      </c>
      <c r="D6">
        <v>6.4900000000000001E-3</v>
      </c>
      <c r="E6">
        <v>0.99351</v>
      </c>
      <c r="F6">
        <v>2.5</v>
      </c>
      <c r="G6">
        <v>635</v>
      </c>
      <c r="H6">
        <v>97834</v>
      </c>
      <c r="I6">
        <v>487585</v>
      </c>
      <c r="J6">
        <v>3850096</v>
      </c>
      <c r="K6">
        <v>39.35</v>
      </c>
      <c r="L6">
        <v>2020</v>
      </c>
      <c r="M6" t="s">
        <v>0</v>
      </c>
      <c r="N6">
        <v>94</v>
      </c>
      <c r="O6">
        <v>6926</v>
      </c>
      <c r="P6">
        <f>(D6*(1-D6))/O6</f>
        <v>9.309673548946E-7</v>
      </c>
      <c r="Q6">
        <f>(I6/100000)^2*P6</f>
        <v>2.213273710824458E-5</v>
      </c>
      <c r="R6">
        <f>R7+Q6</f>
        <v>4.4431335389363644E-3</v>
      </c>
      <c r="S6">
        <f>R6/(E6*E6)</f>
        <v>4.5013717459709904E-3</v>
      </c>
      <c r="T6">
        <f>SQRT(S6)</f>
        <v>6.7092262936727584E-2</v>
      </c>
    </row>
    <row r="7" spans="1:22" x14ac:dyDescent="0.25">
      <c r="A7">
        <v>45</v>
      </c>
      <c r="B7">
        <v>5</v>
      </c>
      <c r="C7">
        <v>2.96E-3</v>
      </c>
      <c r="D7">
        <v>1.468E-2</v>
      </c>
      <c r="E7">
        <v>0.98531999999999997</v>
      </c>
      <c r="F7">
        <v>2.5</v>
      </c>
      <c r="G7">
        <v>1426</v>
      </c>
      <c r="H7">
        <v>97200</v>
      </c>
      <c r="I7">
        <v>482432</v>
      </c>
      <c r="J7">
        <v>3362512</v>
      </c>
      <c r="K7">
        <v>34.590000000000003</v>
      </c>
      <c r="L7">
        <v>2020</v>
      </c>
      <c r="M7" t="s">
        <v>0</v>
      </c>
      <c r="N7">
        <v>94</v>
      </c>
      <c r="O7">
        <v>5417</v>
      </c>
      <c r="P7">
        <f>(D7*(1-D7))/O7</f>
        <v>2.6702044674173895E-6</v>
      </c>
      <c r="Q7">
        <f>(I7/100000)^2*P7</f>
        <v>6.2146508232256326E-5</v>
      </c>
      <c r="R7">
        <f>R8+Q7</f>
        <v>4.42100080182812E-3</v>
      </c>
      <c r="S7">
        <f>R7/(E7*E7)</f>
        <v>4.5537165838780338E-3</v>
      </c>
      <c r="T7">
        <f>SQRT(S7)</f>
        <v>6.7481231345300999E-2</v>
      </c>
    </row>
    <row r="8" spans="1:22" x14ac:dyDescent="0.25">
      <c r="A8">
        <v>50</v>
      </c>
      <c r="B8">
        <v>5</v>
      </c>
      <c r="C8">
        <v>4.0499999999999998E-3</v>
      </c>
      <c r="D8">
        <v>2.0049999999999998E-2</v>
      </c>
      <c r="E8">
        <v>0.97994999999999999</v>
      </c>
      <c r="F8">
        <v>2.5</v>
      </c>
      <c r="G8">
        <v>1920</v>
      </c>
      <c r="H8">
        <v>95773</v>
      </c>
      <c r="I8">
        <v>474065</v>
      </c>
      <c r="J8">
        <v>2880080</v>
      </c>
      <c r="K8">
        <v>30.07</v>
      </c>
      <c r="L8">
        <v>2020</v>
      </c>
      <c r="M8" t="s">
        <v>0</v>
      </c>
      <c r="N8">
        <v>94</v>
      </c>
      <c r="O8">
        <v>4447</v>
      </c>
      <c r="P8">
        <f>(D8*(1-D8))/O8</f>
        <v>4.4182589386102987E-6</v>
      </c>
      <c r="Q8">
        <f>(I8/100000)^2*P8</f>
        <v>9.9294901707414846E-5</v>
      </c>
      <c r="R8">
        <f>R9+Q8</f>
        <v>4.3588542935958634E-3</v>
      </c>
      <c r="S8">
        <f>R8/(E8*E8)</f>
        <v>4.5390453026737942E-3</v>
      </c>
      <c r="T8">
        <f>SQRT(S8)</f>
        <v>6.7372437262383456E-2</v>
      </c>
    </row>
    <row r="9" spans="1:22" x14ac:dyDescent="0.25">
      <c r="A9">
        <v>55</v>
      </c>
      <c r="B9">
        <v>5</v>
      </c>
      <c r="C9">
        <v>7.9000000000000008E-3</v>
      </c>
      <c r="D9">
        <v>3.875E-2</v>
      </c>
      <c r="E9">
        <v>0.96125000000000005</v>
      </c>
      <c r="F9">
        <v>2.5</v>
      </c>
      <c r="G9">
        <v>3637</v>
      </c>
      <c r="H9">
        <v>93853</v>
      </c>
      <c r="I9">
        <v>460172</v>
      </c>
      <c r="J9">
        <v>2406015</v>
      </c>
      <c r="K9">
        <v>25.64</v>
      </c>
      <c r="L9">
        <v>2020</v>
      </c>
      <c r="M9" t="s">
        <v>0</v>
      </c>
      <c r="N9">
        <v>94</v>
      </c>
      <c r="O9">
        <v>4304</v>
      </c>
      <c r="P9">
        <f>(D9*(1-D9))/O9</f>
        <v>8.6543767425650559E-6</v>
      </c>
      <c r="Q9">
        <f>(I9/100000)^2*P9</f>
        <v>1.8326358433335909E-4</v>
      </c>
      <c r="R9">
        <f>R10+Q9</f>
        <v>4.2595593918884483E-3</v>
      </c>
      <c r="S9">
        <f>R9/(E9*E9)</f>
        <v>4.6099049663549116E-3</v>
      </c>
      <c r="T9">
        <f>SQRT(S9)</f>
        <v>6.7896280946417906E-2</v>
      </c>
    </row>
    <row r="10" spans="1:22" x14ac:dyDescent="0.25">
      <c r="A10">
        <v>60</v>
      </c>
      <c r="B10">
        <v>5</v>
      </c>
      <c r="C10">
        <v>1.132E-2</v>
      </c>
      <c r="D10">
        <v>5.5030000000000003E-2</v>
      </c>
      <c r="E10">
        <v>0.94496999999999998</v>
      </c>
      <c r="F10">
        <v>2.5</v>
      </c>
      <c r="G10">
        <v>4965</v>
      </c>
      <c r="H10">
        <v>90216</v>
      </c>
      <c r="I10">
        <v>438667</v>
      </c>
      <c r="J10">
        <v>1945843</v>
      </c>
      <c r="K10">
        <v>21.57</v>
      </c>
      <c r="L10">
        <v>2020</v>
      </c>
      <c r="M10" t="s">
        <v>0</v>
      </c>
      <c r="N10">
        <v>94</v>
      </c>
      <c r="O10">
        <v>3536</v>
      </c>
      <c r="P10">
        <f>(D10*(1-D10))/O10</f>
        <v>1.4706362867647059E-5</v>
      </c>
      <c r="Q10">
        <f>(I10/100000)^2*P10</f>
        <v>2.8299268308526151E-4</v>
      </c>
      <c r="R10">
        <f>R11+Q10</f>
        <v>4.0762958075550894E-3</v>
      </c>
      <c r="S10">
        <f>R10/(E10*E10)</f>
        <v>4.5648829901875519E-3</v>
      </c>
      <c r="T10">
        <f>SQRT(S10)</f>
        <v>6.7563917812598406E-2</v>
      </c>
    </row>
    <row r="11" spans="1:22" x14ac:dyDescent="0.25">
      <c r="A11">
        <v>65</v>
      </c>
      <c r="B11">
        <v>5</v>
      </c>
      <c r="C11">
        <v>1.738E-2</v>
      </c>
      <c r="D11">
        <v>8.3290000000000003E-2</v>
      </c>
      <c r="E11">
        <v>0.91671000000000002</v>
      </c>
      <c r="F11">
        <v>2.5</v>
      </c>
      <c r="G11">
        <v>7100</v>
      </c>
      <c r="H11">
        <v>85251</v>
      </c>
      <c r="I11">
        <v>408504</v>
      </c>
      <c r="J11">
        <v>1507175</v>
      </c>
      <c r="K11">
        <v>17.68</v>
      </c>
      <c r="L11">
        <v>2020</v>
      </c>
      <c r="M11" t="s">
        <v>0</v>
      </c>
      <c r="N11">
        <v>94</v>
      </c>
      <c r="O11">
        <v>2360</v>
      </c>
      <c r="P11">
        <f>(D11*(1-D11))/O11</f>
        <v>3.2352871144067796E-5</v>
      </c>
      <c r="Q11">
        <f>(I11/100000)^2*P11</f>
        <v>5.3989021314712127E-4</v>
      </c>
      <c r="R11">
        <f>R12+Q11</f>
        <v>3.7933031244698277E-3</v>
      </c>
      <c r="S11">
        <f>R11/(E11*E11)</f>
        <v>4.5139174337822264E-3</v>
      </c>
      <c r="T11">
        <f>SQRT(S11)</f>
        <v>6.7185693668981541E-2</v>
      </c>
    </row>
    <row r="12" spans="1:22" x14ac:dyDescent="0.25">
      <c r="A12">
        <v>70</v>
      </c>
      <c r="B12">
        <v>5</v>
      </c>
      <c r="C12">
        <v>2.513E-2</v>
      </c>
      <c r="D12">
        <v>0.11821</v>
      </c>
      <c r="E12">
        <v>0.88178999999999996</v>
      </c>
      <c r="F12">
        <v>2.5</v>
      </c>
      <c r="G12">
        <v>9238</v>
      </c>
      <c r="H12">
        <v>78151</v>
      </c>
      <c r="I12">
        <v>367657</v>
      </c>
      <c r="J12">
        <v>1098671</v>
      </c>
      <c r="K12">
        <v>14.06</v>
      </c>
      <c r="L12">
        <v>2020</v>
      </c>
      <c r="M12" t="s">
        <v>0</v>
      </c>
      <c r="N12">
        <v>94</v>
      </c>
      <c r="O12">
        <v>1393</v>
      </c>
      <c r="P12">
        <f>(D12*(1-D12))/O12</f>
        <v>7.4828712060301492E-5</v>
      </c>
      <c r="Q12">
        <f>(I12/100000)^2*P12</f>
        <v>1.0114721946875216E-3</v>
      </c>
      <c r="R12">
        <f>R13+Q12</f>
        <v>3.2534129113227063E-3</v>
      </c>
      <c r="S12">
        <f>R12/(E12*E12)</f>
        <v>4.1841654313832877E-3</v>
      </c>
      <c r="T12">
        <f>SQRT(S12)</f>
        <v>6.468512527145083E-2</v>
      </c>
    </row>
    <row r="13" spans="1:22" x14ac:dyDescent="0.25">
      <c r="A13">
        <v>75</v>
      </c>
      <c r="B13">
        <v>5</v>
      </c>
      <c r="C13">
        <v>4.4949999999999997E-2</v>
      </c>
      <c r="D13">
        <v>0.20205999999999999</v>
      </c>
      <c r="E13">
        <v>0.79793999999999998</v>
      </c>
      <c r="F13">
        <v>2.5</v>
      </c>
      <c r="G13">
        <v>13925</v>
      </c>
      <c r="H13">
        <v>68912</v>
      </c>
      <c r="I13">
        <v>309750</v>
      </c>
      <c r="J13">
        <v>731014</v>
      </c>
      <c r="K13">
        <v>10.61</v>
      </c>
      <c r="L13">
        <v>2020</v>
      </c>
      <c r="M13" t="s">
        <v>0</v>
      </c>
      <c r="N13">
        <v>94</v>
      </c>
      <c r="O13">
        <v>690</v>
      </c>
      <c r="P13">
        <f>(D13*(1-D13))/O13</f>
        <v>2.3366921217391303E-4</v>
      </c>
      <c r="Q13">
        <f>(I13/100000)^2*P13</f>
        <v>2.2419407166351848E-3</v>
      </c>
      <c r="R13">
        <f>R14+Q13</f>
        <v>2.2419407166351848E-3</v>
      </c>
      <c r="S13">
        <f>R13/(E13*E13)</f>
        <v>3.5211429083422422E-3</v>
      </c>
      <c r="T13">
        <f>SQRT(S13)</f>
        <v>5.9339218973139866E-2</v>
      </c>
    </row>
    <row r="14" spans="1:22" x14ac:dyDescent="0.25">
      <c r="A14">
        <v>80</v>
      </c>
      <c r="C14">
        <v>0.13053000000000001</v>
      </c>
      <c r="D14">
        <v>1</v>
      </c>
      <c r="E14">
        <v>0</v>
      </c>
      <c r="F14">
        <v>7.66</v>
      </c>
      <c r="G14">
        <v>54988</v>
      </c>
      <c r="H14">
        <v>54988</v>
      </c>
      <c r="I14">
        <v>421264</v>
      </c>
      <c r="J14">
        <v>421264</v>
      </c>
      <c r="K14">
        <v>7.66</v>
      </c>
      <c r="L14">
        <v>2020</v>
      </c>
      <c r="M14" t="s">
        <v>0</v>
      </c>
      <c r="N14">
        <v>94</v>
      </c>
      <c r="O14">
        <v>552</v>
      </c>
      <c r="P14">
        <f>(D14*(1-D14))/O14</f>
        <v>0</v>
      </c>
      <c r="Q14">
        <f>(I14/100000)^2*P14</f>
        <v>0</v>
      </c>
      <c r="R14">
        <f>Q14</f>
        <v>0</v>
      </c>
      <c r="S14" t="e">
        <f>R14/(E14*E14)</f>
        <v>#DIV/0!</v>
      </c>
      <c r="T14" t="e">
        <f>SQRT(S14)</f>
        <v>#DIV/0!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lt_2020_94_VarónCC</vt:lpstr>
      <vt:lpstr>ltcf_2020_94_varonSC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Bathory María Florencia</dc:creator>
  <cp:lastModifiedBy>Bathory María Florencia</cp:lastModifiedBy>
  <dcterms:created xsi:type="dcterms:W3CDTF">2024-08-19T19:52:38Z</dcterms:created>
  <dcterms:modified xsi:type="dcterms:W3CDTF">2024-08-19T20:03:05Z</dcterms:modified>
</cp:coreProperties>
</file>