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Default Extension="bin" ContentType="application/vnd.openxmlformats-officedocument.spreadsheetml.printerSettings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xl/metadata" ContentType="application/binary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nacion\Desktop\MUJER_MÁGICA\"/>
    </mc:Choice>
  </mc:AlternateContent>
  <bookViews>
    <workbookView xWindow="0" yWindow="0" windowWidth="20490" windowHeight="7530" firstSheet="20" activeTab="26"/>
  </bookViews>
  <sheets>
    <sheet name="A.Y" sheetId="1" r:id="rId3"/>
    <sheet name="MZ" sheetId="6" r:id="rId4"/>
    <sheet name="CEPILLOS" sheetId="16" r:id="rId5"/>
    <sheet name="LB" sheetId="17" r:id="rId6"/>
    <sheet name="ML" sheetId="3" r:id="rId7"/>
    <sheet name="OLE" sheetId="18" r:id="rId8"/>
    <sheet name="A.H" sheetId="5" r:id="rId9"/>
    <sheet name="PO" sheetId="4" r:id="rId10"/>
    <sheet name="LL.E" sheetId="19" r:id="rId11"/>
    <sheet name="YV" sheetId="2" r:id="rId12"/>
    <sheet name="SEN" sheetId="31" r:id="rId13"/>
    <sheet name="KE" sheetId="20" r:id="rId14"/>
    <sheet name="CL.H" sheetId="21" r:id="rId15"/>
    <sheet name="SATIN" sheetId="22" r:id="rId16"/>
    <sheet name="KB" sheetId="8" r:id="rId17"/>
    <sheet name="BL.SH" sheetId="23" r:id="rId18"/>
    <sheet name="LULA" sheetId="25" r:id="rId19"/>
    <sheet name="ANIK" sheetId="24" r:id="rId20"/>
    <sheet name="FEBBLE" sheetId="26" r:id="rId21"/>
    <sheet name="PROSA" sheetId="27" r:id="rId22"/>
    <sheet name="LA" sheetId="7" r:id="rId23"/>
    <sheet name="OTROS" sheetId="28" r:id="rId24"/>
    <sheet name="CONSOLIDADO" sheetId="12" r:id="rId25"/>
    <sheet name="INV. LOCAL" sheetId="30" r:id="rId26"/>
    <sheet name="PRODUCTOS" sheetId="29" r:id="rId27"/>
    <sheet name="FORMATO" sheetId="14" r:id="rId28"/>
    <sheet name="CONT" sheetId="15" r:id="rId29"/>
  </sheets>
  <definedNames>
    <definedName name="_xlnm._FilterDatabase" localSheetId="23" hidden="1">'INV. LOCAL'!$A$1:$H$69</definedName>
  </definedNames>
  <calcPr calcId="162913"/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<sst xmlns="http://schemas.openxmlformats.org/spreadsheetml/2006/main" count="2843" uniqueCount="606">
  <si>
    <t>ANYELUZ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</si>
  <si>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</si>
  <si>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</si>
  <si>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</si>
  <si>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</si>
  <si>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</si>
  <si>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</si>
  <si>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</si>
  <si>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</si>
  <si>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</si>
  <si>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</si>
  <si>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</si>
  <si>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</si>
  <si>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PRODUCTO</t>
  </si>
  <si>
    <t>VR. COMPRA</t>
  </si>
  <si>
    <t>INV.I</t>
  </si>
  <si>
    <t>Entra</t>
  </si>
  <si>
    <t>Saldo</t>
  </si>
  <si>
    <t>SALIDA</t>
  </si>
  <si>
    <t xml:space="preserve">TOTAL </t>
  </si>
  <si>
    <t>SH. CEBOLLA</t>
  </si>
  <si>
    <t>AC. CEBOLLA</t>
  </si>
  <si>
    <t>SH. ROMERO</t>
  </si>
  <si>
    <t>AC. ROMERO</t>
  </si>
  <si>
    <t>SH. ANTI CASPA</t>
  </si>
  <si>
    <t>SH. GUSANO DE SEDA</t>
  </si>
  <si>
    <t>SH. ALOE VERA</t>
  </si>
  <si>
    <t>COCTEL FRUTAS</t>
  </si>
  <si>
    <t>AC. ARGÁN</t>
  </si>
  <si>
    <t>SH. AGUACATE</t>
  </si>
  <si>
    <t>SH. BANANO</t>
  </si>
  <si>
    <t>AC. BANANO</t>
  </si>
  <si>
    <t>MASCARILLA NUTRITIVA DE BANANO</t>
  </si>
  <si>
    <t>TERAPIA CAPILAR DE CEBOLLA</t>
  </si>
  <si>
    <t>TRATAMIENTO NUTRITIVO</t>
  </si>
  <si>
    <t>BIOTERAPIA CAPILAR</t>
  </si>
  <si>
    <t>GEL ANTICELULITICO</t>
  </si>
  <si>
    <t>POTENCIALIZADOR DE ROMERO</t>
  </si>
  <si>
    <t>ÓLEO ANTIEDAD</t>
  </si>
  <si>
    <t>TÓNICO ANTICAÍDA DE CEBOLLA</t>
  </si>
  <si>
    <t>ÓLEO DE ARGÁN</t>
  </si>
  <si>
    <t>CREMA PARA PEINAR COCO</t>
  </si>
  <si>
    <t>BLINDAGEM TERMOPROTECTOR</t>
  </si>
  <si>
    <t>VITAMINA C DÍA</t>
  </si>
  <si>
    <t>VITAMINA C NOCHE</t>
  </si>
  <si>
    <t>CREMA HUMECTANTE Y REAFIRMANTE</t>
  </si>
  <si>
    <t>PERFUME DE ROSAS</t>
  </si>
  <si>
    <t>BRONCEADOR ACHIOTE / CANELA</t>
  </si>
  <si>
    <t>JALE FACIAL</t>
  </si>
  <si>
    <t>MILAGROS</t>
  </si>
  <si>
    <t>SH. EMERGENCIA CAPILAR (GRASOS)</t>
  </si>
  <si>
    <t>SH. ULTRA NUTRITIVO PREMIUM (FRIZZ)</t>
  </si>
  <si>
    <t>SH. NATURAL KIDS</t>
  </si>
  <si>
    <t>SH. HERBAL (CAÍDA)</t>
  </si>
  <si>
    <t>SH. ARROZ (SECOS)</t>
  </si>
  <si>
    <t>GOTAS MÁGICAS</t>
  </si>
  <si>
    <t>AC.ARROZ</t>
  </si>
  <si>
    <t>BIO REPOLARIZADOR</t>
  </si>
  <si>
    <t>MASC MULTIVITAMINICA</t>
  </si>
  <si>
    <t>TRA. EMERGENCIA CAPILAR</t>
  </si>
  <si>
    <t>TRA. NUTRICIÓN Y CRECIMIENTO</t>
  </si>
  <si>
    <t xml:space="preserve">TRA. RESCATE ELIXIR </t>
  </si>
  <si>
    <t>TRA. RESCATE ELIXIR INSTANTANEO</t>
  </si>
  <si>
    <t>STICK MILAGROS</t>
  </si>
  <si>
    <t>DESENREDANTE TERMOPROTECTOR GOLD</t>
  </si>
  <si>
    <t>SERUM REVITALIZANTE CAPILAR</t>
  </si>
  <si>
    <t>TRA. CAPIÑAR DE FRUTAS</t>
  </si>
  <si>
    <t>LA POCIÓN</t>
  </si>
  <si>
    <t>SHAMPOO</t>
  </si>
  <si>
    <t>DOYPACK SHAMPOO</t>
  </si>
  <si>
    <t>TRATAMIENTO TONGOLÉ</t>
  </si>
  <si>
    <t>LEAVE ON TONGOLÉ</t>
  </si>
  <si>
    <t>ANDREINA HAIR</t>
  </si>
  <si>
    <t>MARIANA ZAPATA</t>
  </si>
  <si>
    <t>L'amour</t>
  </si>
  <si>
    <t>Ac. Boitina</t>
  </si>
  <si>
    <t>Agua Micelar</t>
  </si>
  <si>
    <t>KABA</t>
  </si>
  <si>
    <t>VENTAS</t>
  </si>
  <si>
    <t>SALIDAS</t>
  </si>
  <si>
    <t>UTILIDAD</t>
  </si>
  <si>
    <t>MARCA/MES</t>
  </si>
  <si>
    <t>LLUVIA DE ESTRELLAS</t>
  </si>
  <si>
    <t>TOTALES</t>
  </si>
  <si>
    <t>TOTAL</t>
  </si>
  <si>
    <t xml:space="preserve">DIFERENCIA </t>
  </si>
  <si>
    <t>C XC</t>
  </si>
  <si>
    <t>MUEBLE/HERRAMIENTA</t>
  </si>
  <si>
    <t>CANTIDAD</t>
  </si>
  <si>
    <t>VALOR U</t>
  </si>
  <si>
    <t>VR. TOTAL</t>
  </si>
  <si>
    <t xml:space="preserve">ESTANTERIAS </t>
  </si>
  <si>
    <t>LAVACABEZAS</t>
  </si>
  <si>
    <t>CARRITO AUXILIAR</t>
  </si>
  <si>
    <t>PLANCHA INFRARROJA</t>
  </si>
  <si>
    <t>PLANCHA BABY LIZ</t>
  </si>
  <si>
    <t>PLANCHA BABY LIZ MINI</t>
  </si>
  <si>
    <t>PLANCHA X-TREM</t>
  </si>
  <si>
    <t>PLANCHA P&amp;G</t>
  </si>
  <si>
    <t>QUITA HORQUILLA</t>
  </si>
  <si>
    <t>PEINADOR</t>
  </si>
  <si>
    <t>CAPILOGRAFO</t>
  </si>
  <si>
    <t>LEVANTADORAS</t>
  </si>
  <si>
    <t>NANOTERAPIA</t>
  </si>
  <si>
    <t>RADIO FRECUENCIA</t>
  </si>
  <si>
    <t>LÁSER PHOTONICO</t>
  </si>
  <si>
    <t>PLANCHA MQ</t>
  </si>
  <si>
    <t>GORRO TERMICO</t>
  </si>
  <si>
    <t>MESA AUXILIAR</t>
  </si>
  <si>
    <t>LAMPARA LUNA</t>
  </si>
  <si>
    <t>VAPOROZONO</t>
  </si>
  <si>
    <t>Falta</t>
  </si>
  <si>
    <t>APP</t>
  </si>
  <si>
    <t>USUARIO</t>
  </si>
  <si>
    <t>CONTRASEÑA</t>
  </si>
  <si>
    <t>HOTMAIL</t>
  </si>
  <si>
    <t>andreacg85@hotmail.com</t>
  </si>
  <si>
    <t>Ebc1612Yacg</t>
  </si>
  <si>
    <t>GMAIL</t>
  </si>
  <si>
    <t>andreacg.1585@gmail.com</t>
  </si>
  <si>
    <t>Ebc0512Fbc</t>
  </si>
  <si>
    <t>ebedoyacanon06@gmail.com</t>
  </si>
  <si>
    <t>Emmanuelbc1612</t>
  </si>
  <si>
    <t>lindego1606@gmail.com</t>
  </si>
  <si>
    <t>Emmanuel1612emily0511</t>
  </si>
  <si>
    <t xml:space="preserve">GMAIL </t>
  </si>
  <si>
    <t>mujermagica.andre@gmail.com</t>
  </si>
  <si>
    <t>Emma1612Emily0511</t>
  </si>
  <si>
    <t>emibe@cqteduca.edu.co</t>
  </si>
  <si>
    <t>Emilybc1105#</t>
  </si>
  <si>
    <t>BBVA</t>
  </si>
  <si>
    <t>Emma1612emily05</t>
  </si>
  <si>
    <t>DAVIPLATA</t>
  </si>
  <si>
    <t>0512</t>
  </si>
  <si>
    <t>NEQUI</t>
  </si>
  <si>
    <t>BANCOLOMBIA</t>
  </si>
  <si>
    <t>emilybc05</t>
  </si>
  <si>
    <t xml:space="preserve">DATAFONO </t>
  </si>
  <si>
    <t>Emma12Emily05#</t>
  </si>
  <si>
    <t>FNA</t>
  </si>
  <si>
    <t>Fer/88##</t>
  </si>
  <si>
    <t>FACE BOOK</t>
  </si>
  <si>
    <t>Ecg1612Yacg</t>
  </si>
  <si>
    <t xml:space="preserve">FACEBOOK </t>
  </si>
  <si>
    <t>EmmaYEmily1205</t>
  </si>
  <si>
    <t>INSTAGRAM</t>
  </si>
  <si>
    <t>andreinahair.armenia</t>
  </si>
  <si>
    <t>E16121105</t>
  </si>
  <si>
    <t>andrecg.mujermagica</t>
  </si>
  <si>
    <t>andre_yac</t>
  </si>
  <si>
    <t>TIK TOK</t>
  </si>
  <si>
    <t>andreacg0512</t>
  </si>
  <si>
    <t>Emma1612#1105</t>
  </si>
  <si>
    <t>TIKTOK</t>
  </si>
  <si>
    <t>lindeliagiraldo8</t>
  </si>
  <si>
    <t>correo</t>
  </si>
  <si>
    <t>SENA SOFIA PLUS</t>
  </si>
  <si>
    <t>emmanuel16121</t>
  </si>
  <si>
    <t>club.hotmart.com</t>
  </si>
  <si>
    <t>Emma1205#</t>
  </si>
  <si>
    <t>SURA</t>
  </si>
  <si>
    <t>1105</t>
  </si>
  <si>
    <t>CAM SCANNER</t>
  </si>
  <si>
    <t>emmanuel1612</t>
  </si>
  <si>
    <t>MERCADO LIBRE</t>
  </si>
  <si>
    <t xml:space="preserve">Andreacg.1585@gmail.com </t>
  </si>
  <si>
    <t>Danys</t>
  </si>
  <si>
    <t>https://www.cursosdealisadosdanys.com</t>
  </si>
  <si>
    <t>Ebc1205</t>
  </si>
  <si>
    <t>T. FALABELLA</t>
  </si>
  <si>
    <t>FUXION</t>
  </si>
  <si>
    <t>ANDREACG</t>
  </si>
  <si>
    <t>Ebc16121105</t>
  </si>
  <si>
    <t xml:space="preserve">instagram </t>
  </si>
  <si>
    <t>lindego16</t>
  </si>
  <si>
    <t>Fuxion</t>
  </si>
  <si>
    <t>NEFLIX</t>
  </si>
  <si>
    <t>Ebc1205#</t>
  </si>
  <si>
    <t>ECONTA</t>
  </si>
  <si>
    <t>COLPENSIONES</t>
  </si>
  <si>
    <t>DATA CREDITO</t>
  </si>
  <si>
    <t>https://app.udeki.com</t>
  </si>
  <si>
    <t>E1205</t>
  </si>
  <si>
    <t>CÁMARA ENTRADA</t>
  </si>
  <si>
    <t>fbedoyacruz@gmail.com</t>
  </si>
  <si>
    <t>Chacho1213</t>
  </si>
  <si>
    <t xml:space="preserve">PROTECCIÓN </t>
  </si>
  <si>
    <t>andrecg85</t>
  </si>
  <si>
    <t>Claro</t>
  </si>
  <si>
    <t>Emm0512$</t>
  </si>
  <si>
    <t xml:space="preserve">Apple </t>
  </si>
  <si>
    <t xml:space="preserve">Andrea Cañón Giraldo </t>
  </si>
  <si>
    <t>Ebc1612yacg</t>
  </si>
  <si>
    <t>Addi</t>
  </si>
  <si>
    <t>Ferney8824/</t>
  </si>
  <si>
    <t>Apple Mil</t>
  </si>
  <si>
    <t xml:space="preserve">ebedoyacanon06@gmail.com </t>
  </si>
  <si>
    <t>Ebc16120520.</t>
  </si>
  <si>
    <t>ACONDICIONADOR</t>
  </si>
  <si>
    <t>PERFUME CAPILAR MZ</t>
  </si>
  <si>
    <t>MASCARILLA CAPILAR FRUTAS MZ</t>
  </si>
  <si>
    <t>CEPILLOS</t>
  </si>
  <si>
    <t>CEPILLOS MASAJEADOR</t>
  </si>
  <si>
    <t>CEPILLOS ANTI ENREDOS</t>
  </si>
  <si>
    <t>CEPILLOS DE BAMBU</t>
  </si>
  <si>
    <t>APLICADOR TÓNICO</t>
  </si>
  <si>
    <t>CEPILLO ESQUELETO</t>
  </si>
  <si>
    <t>CEPILLO CURLY</t>
  </si>
  <si>
    <t>CEPILLO CRESPOS PEQ</t>
  </si>
  <si>
    <t>CEPILLO GOTA DESENREDANTE</t>
  </si>
  <si>
    <t>CEPILLO PLANCHA</t>
  </si>
  <si>
    <t>TRATAMIENTOS LB</t>
  </si>
  <si>
    <t>TÓNICO FACIAL</t>
  </si>
  <si>
    <t>GEL INTIMO</t>
  </si>
  <si>
    <t>ÁCIDO HIALURÓNICO</t>
  </si>
  <si>
    <t>PANTALLA SOLAR</t>
  </si>
  <si>
    <t>DESODORANTE ACLARANTE</t>
  </si>
  <si>
    <t>POLVO TRASLUCIDO (SH. EN SECO)</t>
  </si>
  <si>
    <t>SH. COCO HIDRATACIÓN</t>
  </si>
  <si>
    <t>SH. CEBOLLA ANTIGRASA</t>
  </si>
  <si>
    <t>SH. REVITALIZANTE COCO CRECIMIENTO</t>
  </si>
  <si>
    <t>SH. MIX DE FRUTAS</t>
  </si>
  <si>
    <t>SH. 2 EN 1</t>
  </si>
  <si>
    <t>AC. ALGODÓN</t>
  </si>
  <si>
    <t>AC. JARABE DE MANGO</t>
  </si>
  <si>
    <t>ÓLEO UCHUVA</t>
  </si>
  <si>
    <t>ANTI FRIZZ CON COLOR/ SIN COLOR</t>
  </si>
  <si>
    <t>TRATAMIENTO DE ARROZ</t>
  </si>
  <si>
    <t>TRATAMIENTO DE COCO</t>
  </si>
  <si>
    <t>TRATAMIENTO REPARADOR DE FRUTAS</t>
  </si>
  <si>
    <t>TERMOPROTECTOR</t>
  </si>
  <si>
    <t>TERMOPROTECTOR GLITTER</t>
  </si>
  <si>
    <t>SLIK PESTAÑINA ANTI FRIZZ</t>
  </si>
  <si>
    <t>CREMA PEINADORA ANTI FRIZZ</t>
  </si>
  <si>
    <t>PERFUMES</t>
  </si>
  <si>
    <t>SH. ARROZ</t>
  </si>
  <si>
    <t>AC. ARROZ</t>
  </si>
  <si>
    <t>AC.CEBOLLA</t>
  </si>
  <si>
    <t>SH. HERBAL</t>
  </si>
  <si>
    <t>AC. HERBAL</t>
  </si>
  <si>
    <t>SH. ULTRANUTRITIVO</t>
  </si>
  <si>
    <t>AC. ULTRANUTRITIVO</t>
  </si>
  <si>
    <t>SH. EMERGENCIA CAPILAR</t>
  </si>
  <si>
    <t>SH. MAGÍA CAPILAR</t>
  </si>
  <si>
    <t>SH. KIDS</t>
  </si>
  <si>
    <t xml:space="preserve">SH. EXFOLIANTE </t>
  </si>
  <si>
    <t>SH. BIO REPOLARIZADOR</t>
  </si>
  <si>
    <t>BIO REPOLARIZADOR LITRO</t>
  </si>
  <si>
    <t>SH. ARROZ LITRO</t>
  </si>
  <si>
    <t>BIO REPOLARIZADOR PEQ</t>
  </si>
  <si>
    <t>TRATAMIENTO RIZOS</t>
  </si>
  <si>
    <t>TRATAMIENTO DE FRUTAS</t>
  </si>
  <si>
    <t>TRATAMIENTO EMERGENCIA</t>
  </si>
  <si>
    <t>TRATAMIENTO MAGIA</t>
  </si>
  <si>
    <t>DESENREDANTE MARTINA</t>
  </si>
  <si>
    <t>DESENREDANTE MORADO/GOLD</t>
  </si>
  <si>
    <t>TRATAMIENTO DE PESTAÑAS</t>
  </si>
  <si>
    <t>BLOQUEADOR CON Y SIN COLOR</t>
  </si>
  <si>
    <t>GOTAS MILAGROS</t>
  </si>
  <si>
    <t>MASCARILLA DE PROTEÍNA</t>
  </si>
  <si>
    <t>MASCARILLA DE CEBOLLA</t>
  </si>
  <si>
    <t>MASCARILLA MULTIVITAMINICA</t>
  </si>
  <si>
    <t>PERFUMES KIT X 5</t>
  </si>
  <si>
    <t>PERFUMES MINI UNIDAD</t>
  </si>
  <si>
    <t>AMPOLLAS RESCATE AZUL/ROSADA</t>
  </si>
  <si>
    <t>ÓLEO REVITALIZANTE</t>
  </si>
  <si>
    <t>STICK HAIR</t>
  </si>
  <si>
    <t>SH. MINI CEBOLLA</t>
  </si>
  <si>
    <t>AC. MINI CEBOLLA</t>
  </si>
  <si>
    <t>SH. MINI ULTRA NUTRITIVO</t>
  </si>
  <si>
    <t>AC. MINI ULTRA NUTRITIVO</t>
  </si>
  <si>
    <t>MINI BIO REPOLARIZADOR</t>
  </si>
  <si>
    <t xml:space="preserve">MINI SHAMPOO EMERGENCIA </t>
  </si>
  <si>
    <t>MINI ACONDICIONADOR HERBAL</t>
  </si>
  <si>
    <t>MINI TTO FRUTAS</t>
  </si>
  <si>
    <t>CEPILLO</t>
  </si>
  <si>
    <t>TÓNICO HERBAL</t>
  </si>
  <si>
    <t>SERUM CAPILAR</t>
  </si>
  <si>
    <t>ACEITE DE ROMERO</t>
  </si>
  <si>
    <t xml:space="preserve">TÓNICO DE ROMERO </t>
  </si>
  <si>
    <t>CÓLAGENO + BIOTINA</t>
  </si>
  <si>
    <t>SH. CEBOLLLA</t>
  </si>
  <si>
    <t>SH. REESTRUCTURANTE</t>
  </si>
  <si>
    <t>SH. EN SECO</t>
  </si>
  <si>
    <t>BRILLO DE SEDA 500ML</t>
  </si>
  <si>
    <t>MASCARILLA DE CHOCOLATE</t>
  </si>
  <si>
    <t>PROTECTOR PISCINA Y MAR</t>
  </si>
  <si>
    <t>KIT ALISADO ENJUAGABLE 250ML</t>
  </si>
  <si>
    <t>KIT ALISADO ENJUAGABLE 500ML</t>
  </si>
  <si>
    <t>KIT ALISADO ENJUAGABLE 1000ML</t>
  </si>
  <si>
    <t>SH. ANTIRESIDUOS 500ML</t>
  </si>
  <si>
    <t>SH. ANTIRESIDUOS 250ML</t>
  </si>
  <si>
    <t>BRILLO DE SEDA 250ML</t>
  </si>
  <si>
    <t>ALISADO 250ML</t>
  </si>
  <si>
    <t>ALISADO 500ML</t>
  </si>
  <si>
    <t>ALISADO 1000ML</t>
  </si>
  <si>
    <t>BOTOX</t>
  </si>
  <si>
    <t>SHAMPOO LA POCION</t>
  </si>
  <si>
    <t>DUAL CREMA PARA PEINAR</t>
  </si>
  <si>
    <t>ANCESTRAL MASCARILLA</t>
  </si>
  <si>
    <t>OLEO BRILLO INFINITO</t>
  </si>
  <si>
    <t>PERFUME CAPILAR PRAIA</t>
  </si>
  <si>
    <t>PERFUME CAPILAR BOREAL</t>
  </si>
  <si>
    <t>SHAMPOO TONGOLÉ</t>
  </si>
  <si>
    <t>MASCARILLA TONGOLÉ</t>
  </si>
  <si>
    <t>GEL DEFINIDOR DE RIZOS TONGOLÉ</t>
  </si>
  <si>
    <t>DUTONIC (TONICO CAPILAR)</t>
  </si>
  <si>
    <t>MASCARILLA BITE ME</t>
  </si>
  <si>
    <t>SHAMPOO CONTROL GRASA</t>
  </si>
  <si>
    <t>SHAMPOO CRECIMIENTO Y CAIDA</t>
  </si>
  <si>
    <t>SHAMPOO CONTROL CASPA (450 ml)</t>
  </si>
  <si>
    <t>TONICO CONTROL CASPA (70 ml)</t>
  </si>
  <si>
    <t>R3-PLEX</t>
  </si>
  <si>
    <t>ANCESTRAL MASCARILLA REFILL</t>
  </si>
  <si>
    <t>MASCARILLA TONGOLÉ REFILL</t>
  </si>
  <si>
    <t>BOOSTER TRATAMIENTO CAPILAR CON ÁCIDO HIALURÓNICO</t>
  </si>
  <si>
    <t>SPORT TRATAMIENTO CAPILAR DE ULTRA PROTECCIÓN</t>
  </si>
  <si>
    <t>SHAMPOO POCIÓN KIDS NUTRICIÓN Y PROTECCIÓN</t>
  </si>
  <si>
    <t>ACONDICIONADOR POCIÓN KIDS NUTRICIÓN Y PROTECCIÓN</t>
  </si>
  <si>
    <t>SPRAY POCIÓN KIDS NUTRICIÓN Y PROTECCIÓN</t>
  </si>
  <si>
    <t>TRATAMIENTO AC LA POCION</t>
  </si>
  <si>
    <t>MANTEQUILLA CORPORAL CON DESTELLOS</t>
  </si>
  <si>
    <t>MANTEQUILLA CORPORAL CON COLOR</t>
  </si>
  <si>
    <t>ILUMINADORES CORPORALES</t>
  </si>
  <si>
    <t>PERFUME PARA EL CABELLO</t>
  </si>
  <si>
    <t>BIO REESTRUCTURANTE X450ML</t>
  </si>
  <si>
    <t>Shampoo Herbal</t>
  </si>
  <si>
    <t>Tratamiento Natural</t>
  </si>
  <si>
    <t>Serum Reestructurador Capilar</t>
  </si>
  <si>
    <t>Loción Bio fertilizante Cabello Rubio</t>
  </si>
  <si>
    <t>Loción Bio fertilizante Todo Tipo</t>
  </si>
  <si>
    <t>Loción Brisa Celestial</t>
  </si>
  <si>
    <t>Kit 3x3 Avanzado</t>
  </si>
  <si>
    <t>Kit 3x3 Básico</t>
  </si>
  <si>
    <t>Kit 3x3 Clásico</t>
  </si>
  <si>
    <t>KARINA ESCOBAR</t>
  </si>
  <si>
    <t xml:space="preserve">ÓLEO </t>
  </si>
  <si>
    <t>REPOLARIZADOR</t>
  </si>
  <si>
    <t>TERAPIA ANTI FRIZZ</t>
  </si>
  <si>
    <t>ALISADO</t>
  </si>
  <si>
    <t>CLICK HAIR</t>
  </si>
  <si>
    <t>MASC. DE MIEL</t>
  </si>
  <si>
    <t>SUERO RECONSTRUCTOR</t>
  </si>
  <si>
    <t>TÓNICO CAPILAR CLICK 120ML</t>
  </si>
  <si>
    <t>TÓNICO CAPILAR CLICK 60 ML</t>
  </si>
  <si>
    <t>PERFUMES AZUL/ROSADO/AMARILO/MORADO/NARANJA/VERDE/TRANSPARENTE</t>
  </si>
  <si>
    <t>ENERGIZANTE CAPILAR</t>
  </si>
  <si>
    <t xml:space="preserve">SH. AJÍ </t>
  </si>
  <si>
    <t>SH. MIEL</t>
  </si>
  <si>
    <t>MIEL CAPILAR</t>
  </si>
  <si>
    <t>AC. MIEL</t>
  </si>
  <si>
    <t>AC 4 EN 1</t>
  </si>
  <si>
    <t>TERMORPROTETOR LECHE Y MIEL</t>
  </si>
  <si>
    <t>PERFUME MINI X 3</t>
  </si>
  <si>
    <t>PERFUMES PISTACHO/MASMELO/MIEL</t>
  </si>
  <si>
    <t>SATIN</t>
  </si>
  <si>
    <t>SCRUNCHIS PEQ</t>
  </si>
  <si>
    <t>SCRUNCHIS GRANDE</t>
  </si>
  <si>
    <t>GORROS DE SATÍN</t>
  </si>
  <si>
    <t>BLOOM SHELL</t>
  </si>
  <si>
    <t>SH CEBOLLA</t>
  </si>
  <si>
    <t>BIOMASCARILLA</t>
  </si>
  <si>
    <t>ACEITE DE PUNTAS CBD</t>
  </si>
  <si>
    <t>EXFOLIANTE CBD</t>
  </si>
  <si>
    <t>TONICO DE CRECIMIENTO</t>
  </si>
  <si>
    <t>Bloom dolce bouquet x 9</t>
  </si>
  <si>
    <t>My foundation 2 en 1 (base lÍquida)</t>
  </si>
  <si>
    <t>Bloom fresh mini</t>
  </si>
  <si>
    <t>Duo shell tint + mini mimosa</t>
  </si>
  <si>
    <t>Bloom honey</t>
  </si>
  <si>
    <t>Bloom fusion brillo hidratante</t>
  </si>
  <si>
    <t>Lash resistente water proof</t>
  </si>
  <si>
    <t>Bloom oil control</t>
  </si>
  <si>
    <t>Bloom powder paper papel absorbente</t>
  </si>
  <si>
    <t>Bloom cleanser lumi gel</t>
  </si>
  <si>
    <t>Mini bloom fix fijador</t>
  </si>
  <si>
    <t>Bloom aqua fruit (brillo labial)</t>
  </si>
  <si>
    <t>Bloom essential cream</t>
  </si>
  <si>
    <t>Bloom repair cream</t>
  </si>
  <si>
    <t>Bloom latte lip balm /brillo hidratante</t>
  </si>
  <si>
    <t>Bloom latte kiss (brillo labial)</t>
  </si>
  <si>
    <t>Corrector my concealer</t>
  </si>
  <si>
    <t>ANI-K</t>
  </si>
  <si>
    <t>Iluminador Radiante</t>
  </si>
  <si>
    <t>Rubor Bonita</t>
  </si>
  <si>
    <t>Rubor Mineralizado</t>
  </si>
  <si>
    <t>Kit de Cejas</t>
  </si>
  <si>
    <t>Rubor Líquido Bonita</t>
  </si>
  <si>
    <t>Serum Blush Flushy Blushy</t>
  </si>
  <si>
    <t>Contorno líquido</t>
  </si>
  <si>
    <t>Base Bonita</t>
  </si>
  <si>
    <t>Iluminador Suelto</t>
  </si>
  <si>
    <t>Lapiz Doble para Cejas</t>
  </si>
  <si>
    <t>Lip Gloss Bonita Brillo labial</t>
  </si>
  <si>
    <t>Delineador Radiante</t>
  </si>
  <si>
    <t>Pestañina Café Brown Paradise a Prueba de Agua</t>
  </si>
  <si>
    <t>Pestañina Café Brown Paradise</t>
  </si>
  <si>
    <t>Pestañina Flash Lash</t>
  </si>
  <si>
    <t>Brocha para Base AK2</t>
  </si>
  <si>
    <t>Brocha para corrector AK22</t>
  </si>
  <si>
    <t>Pincel ANI-K AK8</t>
  </si>
  <si>
    <t>BROCHA GLOBO MODELO AK5</t>
  </si>
  <si>
    <t>Brocha Mini Iconi-K x Juanito</t>
  </si>
  <si>
    <t>Brocha Iconi-K Ani-K x Juanito</t>
  </si>
  <si>
    <t>Corrector de ojeras</t>
  </si>
  <si>
    <t>LULA</t>
  </si>
  <si>
    <t>Polvo Suelto Traslúcido Banana</t>
  </si>
  <si>
    <t>Primer Facial Suavizante</t>
  </si>
  <si>
    <t>Aceite para labios con charm</t>
  </si>
  <si>
    <t>Tinta para labios y mejillaS</t>
  </si>
  <si>
    <t>Esponja de Maquillaje</t>
  </si>
  <si>
    <t>Limpiador bifásico</t>
  </si>
  <si>
    <t>FEBBLE</t>
  </si>
  <si>
    <t>Polvo Compacto Sedoso para Sellar y Fijar</t>
  </si>
  <si>
    <t>Contorno de Ojos con Cafeína</t>
  </si>
  <si>
    <t>Lip Balm voluminizador Fruits</t>
  </si>
  <si>
    <t>Lip Balm Mágico Flowers</t>
  </si>
  <si>
    <t>PROSA</t>
  </si>
  <si>
    <t>PESTAÑINA PROSA</t>
  </si>
  <si>
    <t>ACEITE DE PROSA</t>
  </si>
  <si>
    <t>SERUN HIDRATENTE PESTAÑAS</t>
  </si>
  <si>
    <t>BAÑO DE ORO COCO LINDO</t>
  </si>
  <si>
    <t>FEM</t>
  </si>
  <si>
    <t>CLASS GOLD BLOQUEADOR CON Y SIN COLOR</t>
  </si>
  <si>
    <t>OTROS</t>
  </si>
  <si>
    <t>YASUM FIBRA</t>
  </si>
  <si>
    <t>YASUM COLAGENO</t>
  </si>
  <si>
    <t>OLÉ</t>
  </si>
  <si>
    <t>YAVALVA</t>
  </si>
  <si>
    <t>MARCA</t>
  </si>
  <si>
    <t>VR. INICIAL</t>
  </si>
  <si>
    <t>VR. X MAYOR</t>
  </si>
  <si>
    <t>VR. VENTA</t>
  </si>
  <si>
    <t>GANANCIA CLIENTE</t>
  </si>
  <si>
    <t>GANANCIA X MAYOR</t>
  </si>
  <si>
    <t>GANANCIA DETAL</t>
  </si>
  <si>
    <t>% DETAL</t>
  </si>
  <si>
    <t>% X MAYOR</t>
  </si>
  <si>
    <t xml:space="preserve">AC. ARGÁN </t>
  </si>
  <si>
    <t xml:space="preserve">LA POCIÓN </t>
  </si>
  <si>
    <t>TRATAMIENTO LA POCION</t>
  </si>
  <si>
    <t>KARINA</t>
  </si>
  <si>
    <t>HAIR CLICK</t>
  </si>
  <si>
    <t>SATÍN</t>
  </si>
  <si>
    <t>BLOOMSHELL</t>
  </si>
  <si>
    <t>Corrector my conceale</t>
  </si>
  <si>
    <t>PERFUMES SURTIDOS</t>
  </si>
  <si>
    <t>PERFUMES MARTINA</t>
  </si>
  <si>
    <t>ALISADO 120ML</t>
  </si>
  <si>
    <t>YASUNM FIBRA</t>
  </si>
  <si>
    <t xml:space="preserve">YASUNM COLAGENO </t>
  </si>
  <si>
    <t>JALEA FACIAL</t>
  </si>
  <si>
    <t>SH. REVITALIZANTE CRECIMIENTO</t>
  </si>
  <si>
    <t>LEAVE ON TONGOLÉ CREMA PARA PEINAR</t>
  </si>
  <si>
    <t>Locion bioferilizante graso</t>
  </si>
  <si>
    <t>Tinta para labios y mejillas</t>
  </si>
  <si>
    <t>FECHA</t>
  </si>
  <si>
    <t>CONCEPTO</t>
  </si>
  <si>
    <t>VALOR</t>
  </si>
  <si>
    <t>ESTANTERIAS</t>
  </si>
  <si>
    <t>EMPRESA</t>
  </si>
  <si>
    <t>HOME CENTER</t>
  </si>
  <si>
    <t>ESCRITORIO</t>
  </si>
  <si>
    <t>GIOVANNY LA 50</t>
  </si>
  <si>
    <t>LAVA CABEZAS</t>
  </si>
  <si>
    <t>CAMILLA + SILLA AUXILIAR</t>
  </si>
  <si>
    <t>YOHANA</t>
  </si>
  <si>
    <t>PAPÁ</t>
  </si>
  <si>
    <t>NEGOCIO</t>
  </si>
  <si>
    <t>PAGOS</t>
  </si>
  <si>
    <t>CANDADO</t>
  </si>
  <si>
    <t>FERRETERIA</t>
  </si>
  <si>
    <t>LOGO</t>
  </si>
  <si>
    <t>ELIANA IBAGUE</t>
  </si>
  <si>
    <t>CAFETERA Y SANDUCHERA</t>
  </si>
  <si>
    <t>ALKOSTO</t>
  </si>
  <si>
    <t xml:space="preserve">GRAMERA ORO </t>
  </si>
  <si>
    <t>GRAMERA LOCAL</t>
  </si>
  <si>
    <t>CÁMARAS</t>
  </si>
  <si>
    <t>SILLAS DE ESPERA</t>
  </si>
  <si>
    <t>YAIRA</t>
  </si>
  <si>
    <t>PAGO D. PELUDO</t>
  </si>
  <si>
    <t>D. PELUDO</t>
  </si>
  <si>
    <t>ESCOBA, RECOGEDOR, BOLSAS BASURAS</t>
  </si>
  <si>
    <t>PLASTICOS LA 50</t>
  </si>
  <si>
    <t>MESA CAFÉ</t>
  </si>
  <si>
    <t>SEGUNDA</t>
  </si>
  <si>
    <t xml:space="preserve">ACARREO LAVA CABEZAS </t>
  </si>
  <si>
    <t>MIGUEL</t>
  </si>
  <si>
    <t>PLACAS DRYWALL</t>
  </si>
  <si>
    <t>STIVEN</t>
  </si>
  <si>
    <t>PARALES Y MASTICK</t>
  </si>
  <si>
    <t>VENENO</t>
  </si>
  <si>
    <t>CENTRO</t>
  </si>
  <si>
    <t>TORNILLOS ESTRUCTURA</t>
  </si>
  <si>
    <t>TORNILLO PLACA</t>
  </si>
  <si>
    <t>PAGO MIL</t>
  </si>
  <si>
    <t>MIL</t>
  </si>
  <si>
    <t>HIDRATACIÓN</t>
  </si>
  <si>
    <t>CAFETERIA</t>
  </si>
  <si>
    <t>ALMUERZO VIERNES</t>
  </si>
  <si>
    <t>MALL</t>
  </si>
  <si>
    <t>LÍMPIDO CEPILLO BAÑO</t>
  </si>
  <si>
    <t>DOLLAR CITY</t>
  </si>
  <si>
    <t>VITRINA 150MT</t>
  </si>
  <si>
    <t>D. SANDRA</t>
  </si>
  <si>
    <t>RIELES ALUMINIO</t>
  </si>
  <si>
    <t>LIJAS</t>
  </si>
  <si>
    <t>ALUMINIOS</t>
  </si>
  <si>
    <t>ALMUERZO D. PELUDO</t>
  </si>
  <si>
    <t>ABONO PAGO D. PELUDO</t>
  </si>
  <si>
    <t>ACARREO VITRINA</t>
  </si>
  <si>
    <t>TUBERIA</t>
  </si>
  <si>
    <t>CABLE</t>
  </si>
  <si>
    <t>PISO</t>
  </si>
  <si>
    <t>RECEPCIÓN</t>
  </si>
  <si>
    <t>MARIO VITRINAS</t>
  </si>
  <si>
    <t>PINTURA BLANCA</t>
  </si>
  <si>
    <t>TAPONES CAMILLA</t>
  </si>
  <si>
    <t>TAPA BAÑO</t>
  </si>
  <si>
    <t>TOMAS LUZ</t>
  </si>
  <si>
    <t>ACORDEÓN</t>
  </si>
  <si>
    <t>ESPEJOS</t>
  </si>
  <si>
    <t>MARCELA ESPEJOS</t>
  </si>
  <si>
    <t>TRAPERO</t>
  </si>
  <si>
    <t>ARA</t>
  </si>
  <si>
    <t xml:space="preserve">TUBERIA </t>
  </si>
  <si>
    <t>CANECAS LOCAL</t>
  </si>
  <si>
    <t>ALMACEN</t>
  </si>
  <si>
    <t>MARTILLO CAUCHO</t>
  </si>
  <si>
    <t>INSUMOS TEMU</t>
  </si>
  <si>
    <t>TEMU</t>
  </si>
  <si>
    <t>PAGO D. PELUDO PISO</t>
  </si>
  <si>
    <t>DUCHA LAVACABEZAS</t>
  </si>
  <si>
    <t>PINTURA COLOR</t>
  </si>
  <si>
    <t>PERIODICO Y CINTA</t>
  </si>
  <si>
    <t>CHAZOS</t>
  </si>
  <si>
    <t>POLIZA DE VIDA CRÉDITO</t>
  </si>
  <si>
    <t>LIMPIA VIDRIOS Y ASEO</t>
  </si>
  <si>
    <t>TOALLITAS Y CREMA DESMANCHADORA</t>
  </si>
  <si>
    <t>INSUMOS DOLLAR CITY</t>
  </si>
  <si>
    <t>ANTI HUMEDAD ANTI FRIZZ</t>
  </si>
  <si>
    <t>MASCARA REPARADORA GORRO</t>
  </si>
  <si>
    <t>TRATAMIENTO MACA</t>
  </si>
  <si>
    <t>TERMOPROTECTOR MINI</t>
  </si>
  <si>
    <t>SENSE</t>
  </si>
  <si>
    <t xml:space="preserve">SHAMPOO GRANATE </t>
  </si>
  <si>
    <t>SHAMPOO MANGO</t>
  </si>
  <si>
    <t>SHAMPOO TURQUESA</t>
  </si>
  <si>
    <t>SHAMPOO NANOTECNOLOGÍA</t>
  </si>
  <si>
    <t>ACONDICIONADOR AMATISTA</t>
  </si>
  <si>
    <t>ACONDICIONADOR MANGO</t>
  </si>
  <si>
    <t>ACONDICIONADOR TURQUESA</t>
  </si>
  <si>
    <t>TRATAMIENTO NANOTECNOLOGÍA</t>
  </si>
  <si>
    <t>MASCARILLA RESCUE 21</t>
  </si>
  <si>
    <t>CREMA PARA PEINAR SENSE</t>
  </si>
  <si>
    <t>TÓNICO CAPILAR SENSE</t>
  </si>
  <si>
    <t>MASCARILLA REPARADORA GORRO</t>
  </si>
  <si>
    <t>MASCARILLA MACA</t>
  </si>
  <si>
    <t>SET CHARMS HELLO KITTY</t>
  </si>
  <si>
    <t>ESPEJO HELLO KITTY</t>
  </si>
  <si>
    <t>Hydra bloom</t>
  </si>
  <si>
    <t>Hydra Bloom</t>
  </si>
  <si>
    <t>Shine Bloomsiren</t>
  </si>
  <si>
    <t xml:space="preserve">Bloom Meow </t>
  </si>
  <si>
    <t>Bloom Meow</t>
  </si>
  <si>
    <t>GEL CEJAS GOT 2B</t>
  </si>
  <si>
    <t>Limpiador de Brochas</t>
  </si>
  <si>
    <t>Gel de Cejas</t>
  </si>
  <si>
    <t>GEL DE CEJAS</t>
  </si>
  <si>
    <t>FLETE LOGO</t>
  </si>
  <si>
    <t>INTERNET</t>
  </si>
  <si>
    <t>Brocha para Rubor AK3</t>
  </si>
  <si>
    <t>Brocha para Polvo AK1</t>
  </si>
  <si>
    <t>270 PAPÁ</t>
  </si>
  <si>
    <t xml:space="preserve">PAGO ARRIENDO </t>
  </si>
  <si>
    <t>D. ADRIANA</t>
  </si>
  <si>
    <t>CABLE CÁMARA</t>
  </si>
  <si>
    <t>LAMPARAS</t>
  </si>
  <si>
    <t>VIDRIOS</t>
  </si>
  <si>
    <t>PAGO KELLY</t>
  </si>
  <si>
    <t>KELLY</t>
  </si>
  <si>
    <t>VIDRIOS REINA</t>
  </si>
  <si>
    <t>COMIDA</t>
  </si>
  <si>
    <t>YEYE</t>
  </si>
  <si>
    <t>VARIOS</t>
  </si>
  <si>
    <t>DESECHABLES</t>
  </si>
  <si>
    <t>FILTRO DE AGUA</t>
  </si>
  <si>
    <t>CAFÉ</t>
  </si>
  <si>
    <t>CAMA ESTRLLITA</t>
  </si>
  <si>
    <t>TORRE VENTILADOR</t>
  </si>
  <si>
    <t>PUFF</t>
  </si>
  <si>
    <t>SONDA Y REDUCCIÓN</t>
  </si>
  <si>
    <t>AVISO</t>
  </si>
  <si>
    <t>CESAR</t>
  </si>
  <si>
    <t>COMPRAS DOLLAR CITY</t>
  </si>
  <si>
    <t>EFECTIVO</t>
  </si>
  <si>
    <t>CEPILLO LABEATY PROFESIONAL</t>
  </si>
  <si>
    <t>CEPILLO LA BEAUTY PREFESIONAL</t>
  </si>
  <si>
    <t>PRCEDIMIENTOS</t>
  </si>
  <si>
    <t>CEPILLO ANTI- ENREDOS BEIGE</t>
  </si>
  <si>
    <t>CEPILLO ANTI - ENREDOS BEIGE</t>
  </si>
  <si>
    <t>SH. EXFOLIANTE PRIME</t>
  </si>
  <si>
    <t>SH. BIO EXFOLIANTE PRIME</t>
  </si>
  <si>
    <t>PESTAÑINA PROSA ACG</t>
  </si>
  <si>
    <t>ACEITE DE PROSA ACG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</si>
</sst>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[$$-409]* #,##0_ ;_-[$$-409]* \-#,##0\ ;_-[$$-409]* &quot;-&quot;??_ ;_-@_ "/>
    <numFmt numFmtId="165" formatCode="[$$-240A]\ #,##0"/>
    <numFmt numFmtId="166" formatCode="_-[$$-240A]\ * #,##0_-;\-[$$-240A]\ * #,##0_-;_-[$$-240A]\ * &quot;-&quot;_-;_-@"/>
    <numFmt numFmtId="167" formatCode="&quot;$&quot;#,##0"/>
    <numFmt numFmtId="168" formatCode="_-&quot;$&quot;\ * #,##0_-;\-&quot;$&quot;\ * #,##0_-;_-&quot;$&quot;\ * &quot;-&quot;??_-;_-@_-"/>
    <numFmt numFmtId="169" formatCode="_-* #,##0.0_-;\-* #,##0.0_-;_-* &quot;-&quot;??_-;_-@_-"/>
  </numFmts>
  <fonts count="1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2"/>
      <color rgb="FF00B050"/>
      <name val="Calibri"/>
      <family val="2"/>
    </font>
    <font>
      <sz val="11"/>
      <color rgb="FF000000"/>
      <name val="Calibri"/>
      <family val="2"/>
    </font>
    <font>
      <sz val="12"/>
      <color rgb="FFFF0000"/>
      <name val="Calibri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1"/>
      <color rgb="FF00B050"/>
      <name val="Calibri"/>
      <family val="2"/>
    </font>
    <font>
      <u val="single"/>
      <sz val="11"/>
      <color rgb="FF0000FF"/>
      <name val="Calibri"/>
      <family val="2"/>
    </font>
    <font>
      <sz val="12"/>
      <color theme="1"/>
      <name val="Calibri"/>
      <family val="2"/>
      <scheme val="minor"/>
    </font>
    <font>
      <u val="single"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4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434343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434343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434343"/>
      </right>
      <top style="medium">
        <color rgb="FFCCCCCC"/>
      </top>
      <bottom style="medium">
        <color rgb="FF434343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auto="1"/>
      </top>
      <bottom/>
    </border>
    <border>
      <left/>
      <right/>
      <top/>
      <bottom style="medium">
        <color auto="1"/>
      </bottom>
    </border>
    <border>
      <left style="medium">
        <color auto="1"/>
      </left>
      <right/>
      <top style="medium">
        <color auto="1"/>
      </top>
      <bottom/>
    </border>
    <border>
      <left style="medium">
        <color auto="1"/>
      </left>
      <right/>
      <top/>
      <bottom/>
    </border>
    <border>
      <left style="medium">
        <color auto="1"/>
      </left>
      <right/>
      <top/>
      <bottom style="medium">
        <color auto="1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/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/>
      <bottom/>
    </border>
    <border>
      <left style="medium">
        <color rgb="FFCCCCCC"/>
      </left>
      <right style="medium">
        <color rgb="FF434343"/>
      </right>
      <top style="medium">
        <color rgb="FFCCCCCC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medium">
        <color auto="1"/>
      </right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/>
    </border>
    <border>
      <left/>
      <right style="medium">
        <color auto="1"/>
      </right>
      <top/>
      <bottom style="medium">
        <color auto="1"/>
      </bottom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 style="medium">
        <color rgb="FF434343"/>
      </left>
      <right/>
      <top style="medium">
        <color rgb="FF434343"/>
      </top>
      <bottom style="medium">
        <color rgb="FF434343"/>
      </bottom>
    </border>
    <border>
      <left/>
      <right/>
      <top style="medium">
        <color rgb="FF434343"/>
      </top>
      <bottom style="medium">
        <color rgb="FF434343"/>
      </bottom>
    </border>
    <border>
      <left/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auto="1"/>
      </left>
      <right/>
      <top/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/>
    </border>
    <border>
      <left/>
      <right style="medium">
        <color auto="1"/>
      </right>
      <top style="thin">
        <color auto="1"/>
      </top>
      <bottom/>
    </border>
    <border>
      <left/>
      <right style="medium">
        <color auto="1"/>
      </right>
      <top/>
      <bottom style="thin">
        <color auto="1"/>
      </bottom>
    </border>
    <border>
      <left style="medium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/>
    </border>
    <border>
      <left style="thin">
        <color auto="1"/>
      </left>
      <right/>
      <top/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236">
    <xf numFmtId="0" fontId="0" fillId="0" borderId="0" xfId="0" applyFont="1" applyAlignment="1">
      <alignment/>
    </xf>
    <xf numFmtId="0" fontId="2" fillId="0" borderId="1" xfId="0" applyFont="1" applyBorder="1" applyAlignment="1">
      <alignment wrapText="1"/>
    </xf>
    <xf numFmtId="164" fontId="2" fillId="0" borderId="2" xfId="0" applyNumberFormat="1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3" fontId="2" fillId="0" borderId="5" xfId="0" applyNumberFormat="1" applyFont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3" fillId="5" borderId="6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6" fillId="0" borderId="7" xfId="0" applyFont="1" applyBorder="1" applyAlignment="1">
      <alignment/>
    </xf>
    <xf numFmtId="164" fontId="2" fillId="0" borderId="5" xfId="0" applyNumberFormat="1" applyFont="1" applyBorder="1" applyAlignment="1">
      <alignment horizontal="right" wrapText="1"/>
    </xf>
    <xf numFmtId="0" fontId="2" fillId="2" borderId="6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5" fillId="4" borderId="6" xfId="0" applyFont="1" applyFill="1" applyBorder="1" applyAlignment="1">
      <alignment horizontal="right" wrapText="1"/>
    </xf>
    <xf numFmtId="0" fontId="3" fillId="6" borderId="6" xfId="0" applyFont="1" applyFill="1" applyBorder="1" applyAlignment="1">
      <alignment horizontal="right" wrapText="1"/>
    </xf>
    <xf numFmtId="165" fontId="2" fillId="0" borderId="5" xfId="0" applyNumberFormat="1" applyFont="1" applyBorder="1" applyAlignment="1">
      <alignment horizontal="right" wrapText="1"/>
    </xf>
    <xf numFmtId="0" fontId="2" fillId="3" borderId="6" xfId="0" applyFont="1" applyFill="1" applyBorder="1" applyAlignment="1">
      <alignment wrapText="1"/>
    </xf>
    <xf numFmtId="0" fontId="6" fillId="0" borderId="0" xfId="0" applyFont="1" applyAlignment="1">
      <alignment/>
    </xf>
    <xf numFmtId="164" fontId="2" fillId="0" borderId="5" xfId="0" applyNumberFormat="1" applyFont="1" applyBorder="1" applyAlignment="1">
      <alignment horizontal="right" wrapText="1"/>
    </xf>
    <xf numFmtId="0" fontId="6" fillId="0" borderId="8" xfId="0" applyFont="1" applyBorder="1" applyAlignment="1">
      <alignment/>
    </xf>
    <xf numFmtId="0" fontId="2" fillId="2" borderId="6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9" xfId="0" applyFont="1" applyBorder="1" applyAlignment="1">
      <alignment wrapText="1"/>
    </xf>
    <xf numFmtId="3" fontId="2" fillId="0" borderId="9" xfId="0" applyNumberFormat="1" applyFont="1" applyBorder="1" applyAlignment="1">
      <alignment wrapText="1"/>
    </xf>
    <xf numFmtId="0" fontId="2" fillId="3" borderId="9" xfId="0" applyFont="1" applyFill="1" applyBorder="1" applyAlignment="1">
      <alignment wrapText="1"/>
    </xf>
    <xf numFmtId="165" fontId="7" fillId="0" borderId="9" xfId="0" applyNumberFormat="1" applyFont="1" applyBorder="1" applyAlignment="1">
      <alignment horizontal="right" wrapText="1"/>
    </xf>
    <xf numFmtId="164" fontId="8" fillId="0" borderId="0" xfId="0" applyNumberFormat="1" applyFont="1"/>
    <xf numFmtId="0" fontId="0" fillId="3" borderId="0" xfId="0" applyFont="1" applyFill="1"/>
    <xf numFmtId="164" fontId="2" fillId="0" borderId="9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2" xfId="0" applyNumberFormat="1" applyFont="1" applyBorder="1" applyAlignment="1">
      <alignment wrapText="1"/>
    </xf>
    <xf numFmtId="165" fontId="2" fillId="0" borderId="5" xfId="0" applyNumberFormat="1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3" fontId="8" fillId="0" borderId="0" xfId="0" applyNumberFormat="1" applyFont="1"/>
    <xf numFmtId="0" fontId="8" fillId="0" borderId="0" xfId="0" applyFont="1"/>
    <xf numFmtId="0" fontId="2" fillId="7" borderId="4" xfId="0" applyFont="1" applyFill="1" applyBorder="1" applyAlignment="1">
      <alignment wrapText="1"/>
    </xf>
    <xf numFmtId="165" fontId="2" fillId="7" borderId="5" xfId="0" applyNumberFormat="1" applyFont="1" applyFill="1" applyBorder="1" applyAlignment="1">
      <alignment horizontal="right" wrapText="1"/>
    </xf>
    <xf numFmtId="0" fontId="0" fillId="7" borderId="0" xfId="0" applyFont="1" applyFill="1"/>
    <xf numFmtId="0" fontId="0" fillId="0" borderId="0" xfId="0" applyFont="1"/>
    <xf numFmtId="165" fontId="2" fillId="3" borderId="5" xfId="0" applyNumberFormat="1" applyFont="1" applyFill="1" applyBorder="1" applyAlignment="1">
      <alignment horizontal="right" wrapText="1"/>
    </xf>
    <xf numFmtId="165" fontId="7" fillId="3" borderId="9" xfId="0" applyNumberFormat="1" applyFont="1" applyFill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8" fillId="4" borderId="10" xfId="0" applyFont="1" applyFill="1" applyBorder="1" applyAlignment="1">
      <alignment/>
    </xf>
    <xf numFmtId="166" fontId="8" fillId="4" borderId="10" xfId="0" applyNumberFormat="1" applyFont="1" applyFill="1" applyBorder="1"/>
    <xf numFmtId="0" fontId="8" fillId="0" borderId="10" xfId="0" applyFont="1" applyBorder="1"/>
    <xf numFmtId="166" fontId="8" fillId="0" borderId="10" xfId="0" applyNumberFormat="1" applyFont="1" applyBorder="1" applyAlignment="1">
      <alignment/>
    </xf>
    <xf numFmtId="0" fontId="10" fillId="4" borderId="10" xfId="0" applyFont="1" applyFill="1" applyBorder="1"/>
    <xf numFmtId="166" fontId="10" fillId="4" borderId="10" xfId="0" applyNumberFormat="1" applyFont="1" applyFill="1" applyBorder="1"/>
    <xf numFmtId="166" fontId="8" fillId="0" borderId="0" xfId="0" applyNumberFormat="1" applyFont="1"/>
    <xf numFmtId="0" fontId="8" fillId="4" borderId="10" xfId="0" applyFont="1" applyFill="1" applyBorder="1"/>
    <xf numFmtId="0" fontId="8" fillId="0" borderId="10" xfId="0" applyFont="1" applyBorder="1" applyAlignment="1">
      <alignment/>
    </xf>
    <xf numFmtId="165" fontId="8" fillId="0" borderId="10" xfId="0" applyNumberFormat="1" applyFont="1" applyBorder="1" applyAlignment="1">
      <alignment/>
    </xf>
    <xf numFmtId="165" fontId="8" fillId="0" borderId="10" xfId="0" applyNumberFormat="1" applyFont="1" applyBorder="1"/>
    <xf numFmtId="0" fontId="0" fillId="0" borderId="0" xfId="0" applyFont="1" applyAlignment="1">
      <alignment/>
    </xf>
    <xf numFmtId="0" fontId="8" fillId="0" borderId="0" xfId="0" applyFont="1"/>
    <xf numFmtId="166" fontId="8" fillId="0" borderId="0" xfId="0" applyNumberFormat="1" applyFont="1" applyAlignment="1">
      <alignment/>
    </xf>
    <xf numFmtId="0" fontId="8" fillId="4" borderId="0" xfId="0" applyFont="1" applyFill="1" applyAlignment="1">
      <alignment/>
    </xf>
    <xf numFmtId="166" fontId="8" fillId="4" borderId="0" xfId="0" applyNumberFormat="1" applyFont="1" applyFill="1"/>
    <xf numFmtId="167" fontId="0" fillId="0" borderId="0" xfId="0" applyNumberFormat="1" applyFont="1" applyAlignment="1">
      <alignment/>
    </xf>
    <xf numFmtId="167" fontId="0" fillId="0" borderId="0" xfId="0" applyNumberFormat="1" applyFont="1"/>
    <xf numFmtId="0" fontId="7" fillId="0" borderId="6" xfId="0" applyFont="1" applyBorder="1" applyAlignment="1">
      <alignment wrapText="1"/>
    </xf>
    <xf numFmtId="0" fontId="3" fillId="8" borderId="6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8" borderId="6" xfId="0" applyFont="1" applyFill="1" applyBorder="1" applyAlignment="1">
      <alignment wrapText="1"/>
    </xf>
    <xf numFmtId="165" fontId="7" fillId="0" borderId="9" xfId="0" applyNumberFormat="1" applyFont="1" applyBorder="1" applyAlignment="1">
      <alignment horizontal="right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0" fillId="9" borderId="10" xfId="0" applyFont="1" applyFill="1" applyBorder="1" applyAlignment="1">
      <alignment/>
    </xf>
    <xf numFmtId="0" fontId="0" fillId="9" borderId="10" xfId="0" applyFont="1" applyFill="1" applyBorder="1" applyAlignment="1">
      <alignment horizontal="left"/>
    </xf>
    <xf numFmtId="0" fontId="0" fillId="10" borderId="10" xfId="0" applyFont="1" applyFill="1" applyBorder="1" applyAlignment="1">
      <alignment/>
    </xf>
    <xf numFmtId="0" fontId="0" fillId="0" borderId="10" xfId="0" applyFont="1" applyBorder="1" applyAlignment="1">
      <alignment horizontal="left"/>
    </xf>
    <xf numFmtId="0" fontId="0" fillId="0" borderId="10" xfId="0" applyFont="1" applyBorder="1" applyAlignment="1">
      <alignment/>
    </xf>
    <xf numFmtId="0" fontId="0" fillId="0" borderId="0" xfId="0" applyFont="1" applyAlignment="1">
      <alignment horizontal="left"/>
    </xf>
    <xf numFmtId="49" fontId="0" fillId="0" borderId="10" xfId="0" applyNumberFormat="1" applyFont="1" applyBorder="1" applyAlignment="1">
      <alignment/>
    </xf>
    <xf numFmtId="0" fontId="11" fillId="10" borderId="10" xfId="0" applyFont="1" applyFill="1" applyBorder="1" applyAlignment="1">
      <alignment/>
    </xf>
    <xf numFmtId="0" fontId="11" fillId="0" borderId="10" xfId="0" applyFont="1" applyBorder="1" applyAlignment="1">
      <alignment horizontal="left"/>
    </xf>
    <xf numFmtId="0" fontId="11" fillId="0" borderId="0" xfId="0" applyFont="1" applyAlignment="1">
      <alignment/>
    </xf>
    <xf numFmtId="0" fontId="0" fillId="0" borderId="0" xfId="0" applyFont="1" applyAlignment="1">
      <alignment horizontal="left"/>
    </xf>
    <xf numFmtId="168" fontId="0" fillId="11" borderId="11" xfId="20" applyNumberFormat="1" applyFont="1" applyFill="1" applyBorder="1"/>
    <xf numFmtId="168" fontId="0" fillId="11" borderId="0" xfId="20" applyNumberFormat="1" applyFont="1" applyFill="1" applyBorder="1"/>
    <xf numFmtId="168" fontId="0" fillId="11" borderId="12" xfId="20" applyNumberFormat="1" applyFont="1" applyFill="1" applyBorder="1"/>
    <xf numFmtId="168" fontId="12" fillId="0" borderId="11" xfId="20" applyNumberFormat="1" applyFont="1" applyFill="1" applyBorder="1"/>
    <xf numFmtId="168" fontId="12" fillId="0" borderId="0" xfId="20" applyNumberFormat="1" applyFont="1" applyFill="1" applyBorder="1"/>
    <xf numFmtId="168" fontId="12" fillId="0" borderId="12" xfId="20" applyNumberFormat="1" applyFont="1" applyFill="1" applyBorder="1"/>
    <xf numFmtId="0" fontId="0" fillId="0" borderId="11" xfId="0" applyFill="1" applyBorder="1"/>
    <xf numFmtId="0" fontId="0" fillId="0" borderId="0" xfId="0" applyFill="1" applyBorder="1"/>
    <xf numFmtId="0" fontId="0" fillId="0" borderId="12" xfId="0" applyFill="1" applyBorder="1"/>
    <xf numFmtId="168" fontId="0" fillId="0" borderId="11" xfId="20" applyNumberFormat="1" applyFont="1" applyBorder="1"/>
    <xf numFmtId="168" fontId="0" fillId="0" borderId="0" xfId="20" applyNumberFormat="1" applyFont="1" applyBorder="1"/>
    <xf numFmtId="168" fontId="0" fillId="0" borderId="12" xfId="20" applyNumberFormat="1" applyFont="1" applyBorder="1"/>
    <xf numFmtId="168" fontId="12" fillId="0" borderId="11" xfId="20" applyNumberFormat="1" applyFont="1" applyBorder="1"/>
    <xf numFmtId="168" fontId="12" fillId="0" borderId="0" xfId="20" applyNumberFormat="1" applyFont="1" applyBorder="1"/>
    <xf numFmtId="168" fontId="12" fillId="0" borderId="12" xfId="20" applyNumberFormat="1" applyFont="1" applyBorder="1"/>
    <xf numFmtId="0" fontId="0" fillId="12" borderId="0" xfId="0" applyFill="1" applyBorder="1"/>
    <xf numFmtId="0" fontId="0" fillId="0" borderId="0" xfId="0" applyFont="1" applyFill="1" applyBorder="1"/>
    <xf numFmtId="168" fontId="0" fillId="0" borderId="0" xfId="20" applyNumberFormat="1" applyFont="1" applyFill="1" applyBorder="1"/>
    <xf numFmtId="168" fontId="0" fillId="0" borderId="12" xfId="20" applyNumberFormat="1" applyFont="1" applyFill="1" applyBorder="1"/>
    <xf numFmtId="0" fontId="0" fillId="0" borderId="1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 applyAlignment="1">
      <alignment horizontal="left" vertical="center"/>
    </xf>
    <xf numFmtId="0" fontId="0" fillId="0" borderId="12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2" xfId="0" applyFont="1" applyFill="1" applyBorder="1" applyAlignment="1">
      <alignment vertical="center"/>
    </xf>
    <xf numFmtId="0" fontId="12" fillId="0" borderId="11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168" fontId="0" fillId="0" borderId="11" xfId="20" applyNumberFormat="1" applyFont="1" applyFill="1" applyBorder="1"/>
    <xf numFmtId="0" fontId="12" fillId="0" borderId="13" xfId="0" applyFont="1" applyFill="1" applyBorder="1" applyAlignment="1">
      <alignment vertical="center"/>
    </xf>
    <xf numFmtId="0" fontId="12" fillId="0" borderId="14" xfId="0" applyFont="1" applyFill="1" applyBorder="1" applyAlignment="1">
      <alignment vertical="center"/>
    </xf>
    <xf numFmtId="0" fontId="0" fillId="0" borderId="14" xfId="0" applyFill="1" applyBorder="1"/>
    <xf numFmtId="0" fontId="0" fillId="0" borderId="15" xfId="0" applyFill="1" applyBorder="1"/>
    <xf numFmtId="0" fontId="0" fillId="0" borderId="13" xfId="0" applyBorder="1"/>
    <xf numFmtId="0" fontId="0" fillId="0" borderId="15" xfId="0" applyBorder="1"/>
    <xf numFmtId="0" fontId="13" fillId="3" borderId="6" xfId="0" applyFont="1" applyFill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0" fillId="0" borderId="18" xfId="0" applyFill="1" applyBorder="1"/>
    <xf numFmtId="0" fontId="0" fillId="0" borderId="19" xfId="0" applyBorder="1"/>
    <xf numFmtId="0" fontId="0" fillId="0" borderId="14" xfId="0" applyFont="1" applyFill="1" applyBorder="1"/>
    <xf numFmtId="0" fontId="2" fillId="2" borderId="20" xfId="0" applyFont="1" applyFill="1" applyBorder="1" applyAlignment="1">
      <alignment wrapText="1"/>
    </xf>
    <xf numFmtId="0" fontId="2" fillId="3" borderId="20" xfId="0" applyFont="1" applyFill="1" applyBorder="1" applyAlignment="1">
      <alignment wrapText="1"/>
    </xf>
    <xf numFmtId="0" fontId="5" fillId="4" borderId="20" xfId="0" applyFont="1" applyFill="1" applyBorder="1" applyAlignment="1">
      <alignment horizontal="right" wrapText="1"/>
    </xf>
    <xf numFmtId="0" fontId="3" fillId="6" borderId="20" xfId="0" applyFont="1" applyFill="1" applyBorder="1" applyAlignment="1">
      <alignment horizontal="right" wrapText="1"/>
    </xf>
    <xf numFmtId="165" fontId="2" fillId="0" borderId="20" xfId="0" applyNumberFormat="1" applyFont="1" applyBorder="1" applyAlignment="1">
      <alignment horizontal="right" wrapText="1"/>
    </xf>
    <xf numFmtId="0" fontId="2" fillId="3" borderId="17" xfId="0" applyFont="1" applyFill="1" applyBorder="1" applyAlignment="1">
      <alignment wrapText="1"/>
    </xf>
    <xf numFmtId="165" fontId="7" fillId="0" borderId="17" xfId="0" applyNumberFormat="1" applyFont="1" applyBorder="1" applyAlignment="1">
      <alignment horizontal="right" wrapText="1"/>
    </xf>
    <xf numFmtId="0" fontId="2" fillId="2" borderId="21" xfId="0" applyFont="1" applyFill="1" applyBorder="1" applyAlignment="1">
      <alignment wrapText="1"/>
    </xf>
    <xf numFmtId="0" fontId="2" fillId="3" borderId="21" xfId="0" applyFont="1" applyFill="1" applyBorder="1" applyAlignment="1">
      <alignment wrapText="1"/>
    </xf>
    <xf numFmtId="0" fontId="5" fillId="4" borderId="21" xfId="0" applyFont="1" applyFill="1" applyBorder="1" applyAlignment="1">
      <alignment horizontal="right" wrapText="1"/>
    </xf>
    <xf numFmtId="0" fontId="3" fillId="6" borderId="21" xfId="0" applyFont="1" applyFill="1" applyBorder="1" applyAlignment="1">
      <alignment horizontal="right" wrapText="1"/>
    </xf>
    <xf numFmtId="165" fontId="2" fillId="0" borderId="21" xfId="0" applyNumberFormat="1" applyFont="1" applyBorder="1" applyAlignment="1">
      <alignment horizontal="right" wrapText="1"/>
    </xf>
    <xf numFmtId="0" fontId="14" fillId="0" borderId="22" xfId="0" applyFont="1" applyBorder="1"/>
    <xf numFmtId="0" fontId="14" fillId="0" borderId="23" xfId="0" applyFont="1" applyBorder="1"/>
    <xf numFmtId="168" fontId="14" fillId="0" borderId="23" xfId="20" applyNumberFormat="1" applyFont="1" applyBorder="1"/>
    <xf numFmtId="168" fontId="14" fillId="0" borderId="24" xfId="20" applyNumberFormat="1" applyFont="1" applyBorder="1"/>
    <xf numFmtId="168" fontId="14" fillId="0" borderId="0" xfId="20" applyNumberFormat="1" applyFont="1" applyFill="1" applyBorder="1"/>
    <xf numFmtId="169" fontId="14" fillId="0" borderId="0" xfId="21" applyNumberFormat="1" applyFont="1" applyFill="1" applyBorder="1"/>
    <xf numFmtId="0" fontId="0" fillId="0" borderId="0" xfId="0"/>
    <xf numFmtId="168" fontId="0" fillId="0" borderId="25" xfId="20" applyNumberFormat="1" applyFont="1" applyBorder="1"/>
    <xf numFmtId="168" fontId="0" fillId="0" borderId="11" xfId="0" applyNumberFormat="1" applyBorder="1"/>
    <xf numFmtId="168" fontId="0" fillId="0" borderId="25" xfId="0" applyNumberFormat="1" applyBorder="1"/>
    <xf numFmtId="169" fontId="0" fillId="0" borderId="13" xfId="21" applyNumberFormat="1" applyFont="1" applyBorder="1"/>
    <xf numFmtId="169" fontId="0" fillId="0" borderId="25" xfId="21" applyNumberFormat="1" applyFont="1" applyBorder="1"/>
    <xf numFmtId="168" fontId="0" fillId="0" borderId="26" xfId="20" applyNumberFormat="1" applyFont="1" applyBorder="1"/>
    <xf numFmtId="168" fontId="0" fillId="0" borderId="0" xfId="0" applyNumberFormat="1" applyBorder="1"/>
    <xf numFmtId="168" fontId="0" fillId="0" borderId="26" xfId="0" applyNumberFormat="1" applyBorder="1"/>
    <xf numFmtId="169" fontId="0" fillId="0" borderId="14" xfId="21" applyNumberFormat="1" applyFont="1" applyBorder="1"/>
    <xf numFmtId="169" fontId="0" fillId="0" borderId="26" xfId="21" applyNumberFormat="1" applyFont="1" applyBorder="1"/>
    <xf numFmtId="168" fontId="0" fillId="0" borderId="27" xfId="20" applyNumberFormat="1" applyFont="1" applyBorder="1"/>
    <xf numFmtId="168" fontId="0" fillId="0" borderId="12" xfId="0" applyNumberFormat="1" applyBorder="1"/>
    <xf numFmtId="168" fontId="0" fillId="0" borderId="27" xfId="0" applyNumberFormat="1" applyBorder="1"/>
    <xf numFmtId="169" fontId="0" fillId="0" borderId="15" xfId="21" applyNumberFormat="1" applyFont="1" applyBorder="1"/>
    <xf numFmtId="169" fontId="0" fillId="0" borderId="27" xfId="21" applyNumberFormat="1" applyFont="1" applyBorder="1"/>
    <xf numFmtId="168" fontId="0" fillId="0" borderId="25" xfId="20" applyNumberFormat="1" applyFont="1" applyBorder="1" applyAlignment="1" applyProtection="1">
      <alignment vertical="center"/>
      <protection/>
    </xf>
    <xf numFmtId="168" fontId="0" fillId="0" borderId="26" xfId="20" applyNumberFormat="1" applyFont="1" applyBorder="1" applyAlignment="1" applyProtection="1">
      <alignment vertical="center"/>
      <protection/>
    </xf>
    <xf numFmtId="168" fontId="0" fillId="0" borderId="27" xfId="20" applyNumberFormat="1" applyFont="1" applyBorder="1" applyAlignment="1" applyProtection="1">
      <alignment vertical="center"/>
      <protection/>
    </xf>
    <xf numFmtId="168" fontId="0" fillId="0" borderId="11" xfId="0" applyNumberFormat="1" applyFill="1" applyBorder="1"/>
    <xf numFmtId="168" fontId="0" fillId="0" borderId="25" xfId="0" applyNumberFormat="1" applyFill="1" applyBorder="1"/>
    <xf numFmtId="168" fontId="0" fillId="0" borderId="0" xfId="0" applyNumberFormat="1" applyFill="1" applyBorder="1"/>
    <xf numFmtId="168" fontId="0" fillId="0" borderId="26" xfId="0" applyNumberFormat="1" applyFill="1" applyBorder="1"/>
    <xf numFmtId="168" fontId="0" fillId="0" borderId="12" xfId="0" applyNumberFormat="1" applyFill="1" applyBorder="1"/>
    <xf numFmtId="168" fontId="0" fillId="0" borderId="27" xfId="0" applyNumberFormat="1" applyFill="1" applyBorder="1"/>
    <xf numFmtId="169" fontId="0" fillId="0" borderId="0" xfId="21" applyNumberFormat="1" applyFont="1" applyBorder="1"/>
    <xf numFmtId="0" fontId="0" fillId="0" borderId="13" xfId="0" applyFill="1" applyBorder="1"/>
    <xf numFmtId="0" fontId="0" fillId="0" borderId="14" xfId="0" applyBorder="1"/>
    <xf numFmtId="168" fontId="0" fillId="0" borderId="0" xfId="20" applyNumberFormat="1" applyFont="1"/>
    <xf numFmtId="169" fontId="0" fillId="0" borderId="0" xfId="21" applyNumberFormat="1" applyFont="1"/>
    <xf numFmtId="168" fontId="0" fillId="0" borderId="18" xfId="0" applyNumberFormat="1" applyFill="1" applyBorder="1"/>
    <xf numFmtId="168" fontId="0" fillId="0" borderId="19" xfId="0" applyNumberFormat="1" applyFill="1" applyBorder="1"/>
    <xf numFmtId="168" fontId="0" fillId="0" borderId="28" xfId="0" applyNumberFormat="1" applyFill="1" applyBorder="1"/>
    <xf numFmtId="0" fontId="0" fillId="0" borderId="0" xfId="0" applyFont="1" applyFill="1" applyBorder="1"/>
    <xf numFmtId="165" fontId="0" fillId="0" borderId="0" xfId="0" applyNumberFormat="1" applyFont="1" applyAlignment="1">
      <alignment/>
    </xf>
    <xf numFmtId="15" fontId="0" fillId="0" borderId="0" xfId="0" applyNumberFormat="1" applyFont="1" applyAlignment="1">
      <alignment/>
    </xf>
    <xf numFmtId="168" fontId="0" fillId="0" borderId="0" xfId="20" applyNumberFormat="1" applyFont="1" applyAlignment="1">
      <alignment/>
    </xf>
    <xf numFmtId="168" fontId="0" fillId="0" borderId="0" xfId="0" applyNumberFormat="1" applyFont="1" applyAlignment="1">
      <alignment/>
    </xf>
    <xf numFmtId="0" fontId="1" fillId="0" borderId="0" xfId="0" applyFont="1" applyAlignment="1">
      <alignment/>
    </xf>
    <xf numFmtId="0" fontId="0" fillId="0" borderId="0" xfId="0" applyFont="1" applyAlignment="1">
      <alignment/>
    </xf>
    <xf numFmtId="0" fontId="0" fillId="0" borderId="0" xfId="0" applyFont="1" applyAlignment="1">
      <alignment/>
    </xf>
    <xf numFmtId="0" fontId="0" fillId="0" borderId="0" xfId="0" applyFont="1" applyFill="1" applyBorder="1" applyAlignment="1">
      <alignment vertical="center"/>
    </xf>
    <xf numFmtId="168" fontId="0" fillId="0" borderId="13" xfId="20" applyNumberFormat="1" applyFont="1" applyBorder="1"/>
    <xf numFmtId="168" fontId="0" fillId="0" borderId="14" xfId="20" applyNumberFormat="1" applyFont="1" applyBorder="1"/>
    <xf numFmtId="168" fontId="0" fillId="0" borderId="15" xfId="20" applyNumberFormat="1" applyFont="1" applyBorder="1"/>
    <xf numFmtId="0" fontId="0" fillId="0" borderId="13" xfId="0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168" fontId="0" fillId="0" borderId="13" xfId="0" applyNumberFormat="1" applyFill="1" applyBorder="1"/>
    <xf numFmtId="168" fontId="0" fillId="0" borderId="14" xfId="0" applyNumberFormat="1" applyFill="1" applyBorder="1"/>
    <xf numFmtId="168" fontId="0" fillId="0" borderId="15" xfId="0" applyNumberFormat="1" applyFill="1" applyBorder="1"/>
    <xf numFmtId="169" fontId="0" fillId="0" borderId="11" xfId="21" applyNumberFormat="1" applyFont="1" applyBorder="1"/>
    <xf numFmtId="0" fontId="0" fillId="0" borderId="0" xfId="0" applyBorder="1"/>
    <xf numFmtId="0" fontId="0" fillId="0" borderId="0" xfId="0" applyFont="1" applyAlignment="1">
      <alignment/>
    </xf>
    <xf numFmtId="0" fontId="0" fillId="0" borderId="0" xfId="0" applyFont="1" applyAlignment="1">
      <alignment/>
    </xf>
    <xf numFmtId="166" fontId="16" fillId="4" borderId="10" xfId="0" applyNumberFormat="1" applyFont="1" applyFill="1" applyBorder="1"/>
    <xf numFmtId="0" fontId="3" fillId="0" borderId="29" xfId="0" applyFont="1" applyBorder="1" applyAlignment="1">
      <alignment horizontal="center" wrapText="1"/>
    </xf>
    <xf numFmtId="0" fontId="4" fillId="0" borderId="30" xfId="0" applyFont="1" applyBorder="1"/>
    <xf numFmtId="0" fontId="4" fillId="0" borderId="31" xfId="0" applyFont="1" applyBorder="1"/>
    <xf numFmtId="0" fontId="14" fillId="0" borderId="18" xfId="0" applyFont="1" applyBorder="1" applyAlignment="1">
      <alignment horizontal="center" vertical="center" textRotation="255"/>
    </xf>
    <xf numFmtId="0" fontId="14" fillId="0" borderId="19" xfId="0" applyFont="1" applyBorder="1" applyAlignment="1">
      <alignment horizontal="center" vertical="center" textRotation="255"/>
    </xf>
    <xf numFmtId="0" fontId="14" fillId="0" borderId="28" xfId="0" applyFont="1" applyBorder="1" applyAlignment="1">
      <alignment horizontal="center" vertical="center" textRotation="255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4" fillId="0" borderId="13" xfId="0" applyFont="1" applyBorder="1" applyAlignment="1">
      <alignment horizontal="center" vertical="center" textRotation="255"/>
    </xf>
    <xf numFmtId="0" fontId="14" fillId="0" borderId="14" xfId="0" applyFont="1" applyBorder="1" applyAlignment="1">
      <alignment horizontal="center" vertical="center" textRotation="255"/>
    </xf>
    <xf numFmtId="0" fontId="14" fillId="0" borderId="32" xfId="0" applyFont="1" applyBorder="1" applyAlignment="1">
      <alignment horizontal="center" vertical="center" textRotation="255"/>
    </xf>
    <xf numFmtId="0" fontId="14" fillId="0" borderId="13" xfId="0" applyFont="1" applyBorder="1" applyAlignment="1">
      <alignment horizontal="center" vertical="center" textRotation="255" wrapText="1"/>
    </xf>
    <xf numFmtId="0" fontId="14" fillId="0" borderId="14" xfId="0" applyFont="1" applyBorder="1" applyAlignment="1">
      <alignment horizontal="center" vertical="center" textRotation="255" wrapText="1"/>
    </xf>
    <xf numFmtId="0" fontId="14" fillId="0" borderId="15" xfId="0" applyFont="1" applyBorder="1" applyAlignment="1">
      <alignment horizontal="center" vertical="center" textRotation="255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oneda" xfId="20" builtinId="4"/>
    <cellStyle name="Millares" xfId="2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29" Type="http://schemas.openxmlformats.org/officeDocument/2006/relationships/worksheet" Target="worksheets/sheet27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calcChain" Target="calcChain.xml" /><Relationship Id="rId30" Type="http://schemas.openxmlformats.org/officeDocument/2006/relationships/sharedStrings" Target="sharedStrings.xml" /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13" Type="http://schemas.openxmlformats.org/officeDocument/2006/relationships/worksheet" Target="worksheets/sheet11.xml" /><Relationship Id="rId12" Type="http://schemas.openxmlformats.org/officeDocument/2006/relationships/worksheet" Target="worksheets/sheet10.xml" /><Relationship Id="rId15" Type="http://schemas.openxmlformats.org/officeDocument/2006/relationships/worksheet" Target="worksheets/sheet13.xml" /><Relationship Id="rId14" Type="http://schemas.openxmlformats.org/officeDocument/2006/relationships/worksheet" Target="worksheets/sheet12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hyperlink" Target="https://protect.checkpoint.com/v2/r01/___http://club.hotmart.com/___.Y3AxOnN1cmE6YzpvZmZpY2UzNjVfZW1haWxzX2F0dGFjaG1lbnQ6ZGE3NDZjNDIwY2Y0NDJkMjJhZWJiYWIyZGFiM2UwYWM6NzplNTMxOmRkMDZlNDFjN2ZiM2Y1MThkMDFlMjhjYWE1NWMzYTdjMGZmMTUzNTY3Mzk2YTMzNjU4MzBjY2UwMGU4N2YzNDY6cDpUOlQ" TargetMode="External" /><Relationship Id="rId2" Type="http://schemas.openxmlformats.org/officeDocument/2006/relationships/hyperlink" Target="https://protect.checkpoint.com/v2/r01/___https://www.cursosdealisadosdanys.com/___.Y3AxOnN1cmE6YzpvZmZpY2UzNjVfZW1haWxzX2F0dGFjaG1lbnQ6ZGE3NDZjNDIwY2Y0NDJkMjJhZWJiYWIyZGFiM2UwYWM6Nzo1NDhhOjkyYjIwZjQ2ZmI3MjE5Y2RiY2EzNDE5MWMyMjg2MGYzNjRhMjE3NjczZmRmOTFjYTMzZTdhNzhkZDU5ZmI5NTg6cDpUOlQ" TargetMode="External" /><Relationship Id="rId3" Type="http://schemas.openxmlformats.org/officeDocument/2006/relationships/hyperlink" Target="https://protect.checkpoint.com/v2/r01/___https://app.udeki.com/___.Y3AxOnN1cmE6YzpvZmZpY2UzNjVfZW1haWxzX2F0dGFjaG1lbnQ6ZGE3NDZjNDIwY2Y0NDJkMjJhZWJiYWIyZGFiM2UwYWM6Nzo0YzM5OmQzNDVjZDMxODIzYjBkNGI2M2JkNjk2MGIyYWJjNDcxMGUzZTcwOWZkYjE1MDhiYzFkYzBmMDE1OWJjNTkzMTI6cDpUOlQ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05"/>
  <sheetViews>
    <sheetView workbookViewId="0" topLeftCell="A1">
      <pane xSplit="2" ySplit="1" topLeftCell="AN5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Q15" sqref="AQ15"/>
    </sheetView>
  </sheetViews>
  <sheetFormatPr defaultColWidth="14.4242857142857" defaultRowHeight="15" customHeight="1"/>
  <cols>
    <col min="1" max="1" width="34.8571428571429" bestFit="1" customWidth="1"/>
    <col min="2" max="2" width="17.5714285714286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1.4285714285714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3.5714285714286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.1428571428571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2.5714285714286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2.7142857142857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.5714285714286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4.1428571428571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8571428571429" customWidth="1"/>
    <col min="43" max="43" width="5.42857142857143" customWidth="1"/>
    <col min="44" max="44" width="5.85714285714286" customWidth="1"/>
    <col min="45" max="45" width="7" customWidth="1"/>
    <col min="46" max="46" width="7.57142857142857" customWidth="1"/>
    <col min="47" max="47" width="11.4285714285714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3.7142857142857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3.8571428571429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2857142857143" customWidth="1"/>
    <col min="63" max="63" width="7.57142857142857" customWidth="1"/>
  </cols>
  <sheetData>
    <row r="1" spans="1:63" ht="15.75" thickBot="1">
      <c r="A1" s="1" t="s">
        <v>0</v>
      </c>
      <c r="B1" s="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16.5" thickBot="1">
      <c r="A2" s="4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1" t="s">
        <v>20</v>
      </c>
      <c r="B3" s="87">
        <v>31500</v>
      </c>
      <c r="C3" s="13"/>
      <c r="D3" s="14"/>
      <c r="E3" s="15"/>
      <c r="F3" s="16">
        <f t="shared" si="0" ref="F3:F37">+E3-H3</f>
        <v>0</v>
      </c>
      <c r="G3" s="17">
        <f t="shared" si="1" ref="G3:G37">((E3-F3)*$B3)</f>
        <v>0</v>
      </c>
      <c r="H3" s="13"/>
      <c r="I3" s="14"/>
      <c r="J3" s="15"/>
      <c r="K3" s="16">
        <f t="shared" si="2" ref="K3:K37">+J3-M3</f>
        <v>0</v>
      </c>
      <c r="L3" s="17">
        <f t="shared" si="3" ref="L3:L37">((J3-K3)*$B3)</f>
        <v>0</v>
      </c>
      <c r="M3" s="13"/>
      <c r="N3" s="14"/>
      <c r="O3" s="15"/>
      <c r="P3" s="16">
        <f t="shared" si="4" ref="P3:P37">+O3-R3</f>
        <v>0</v>
      </c>
      <c r="Q3" s="17">
        <f t="shared" si="5" ref="Q3:Q37">((O3-P3)*$B3)</f>
        <v>0</v>
      </c>
      <c r="R3" s="13"/>
      <c r="S3" s="14"/>
      <c r="T3" s="15"/>
      <c r="U3" s="16">
        <f t="shared" si="6" ref="U3:U37">+T3-W3</f>
        <v>0</v>
      </c>
      <c r="V3" s="17">
        <f t="shared" si="7" ref="V3:V37">((T3-U3)*$B3)</f>
        <v>0</v>
      </c>
      <c r="W3" s="13"/>
      <c r="X3" s="14"/>
      <c r="Y3" s="15">
        <f t="shared" si="8" ref="Y3:Y37">+W3+X3</f>
        <v>0</v>
      </c>
      <c r="Z3" s="16">
        <f t="shared" si="9" ref="Z3:Z37">+Y3-AB3</f>
        <v>0</v>
      </c>
      <c r="AA3" s="17">
        <f t="shared" si="10" ref="AA3:AA37">((Y3-Z3)*$B3)</f>
        <v>0</v>
      </c>
      <c r="AB3" s="13"/>
      <c r="AC3" s="14"/>
      <c r="AD3" s="15">
        <f t="shared" si="11" ref="AD3:AD37">+AB3+AC3</f>
        <v>0</v>
      </c>
      <c r="AE3" s="16">
        <f t="shared" si="12" ref="AE3:AE37">+AD3-AG3</f>
        <v>-13</v>
      </c>
      <c r="AF3" s="17">
        <f t="shared" si="13" ref="AF3:AF37">((AD3-AE3)*$B3)</f>
        <v>409500</v>
      </c>
      <c r="AG3" s="13">
        <v>13</v>
      </c>
      <c r="AH3" s="14"/>
      <c r="AI3" s="15">
        <f t="shared" si="14" ref="AI3:AI37">+AG3+AH3</f>
        <v>13</v>
      </c>
      <c r="AJ3" s="16">
        <f>+AI3-AL3</f>
        <v>1</v>
      </c>
      <c r="AK3" s="17">
        <f t="shared" si="15" ref="AK3:AK37">((AI3-AJ3)*$B3)</f>
        <v>378000</v>
      </c>
      <c r="AL3" s="13">
        <v>12</v>
      </c>
      <c r="AM3" s="14"/>
      <c r="AN3" s="15">
        <f t="shared" si="16" ref="AN3:AN37">+AL3+AM3</f>
        <v>12</v>
      </c>
      <c r="AO3" s="16">
        <f t="shared" si="17" ref="AO3:AO37">+AN3-AQ3</f>
        <v>3</v>
      </c>
      <c r="AP3" s="17">
        <f t="shared" si="18" ref="AP3:AP37">((AN3-AO3)*$B3)</f>
        <v>283500</v>
      </c>
      <c r="AQ3" s="13">
        <v>9</v>
      </c>
      <c r="AR3" s="14"/>
      <c r="AS3" s="15">
        <f t="shared" si="19" ref="AS3:AS37">AQ3+AR3</f>
        <v>9</v>
      </c>
      <c r="AT3" s="16">
        <f t="shared" si="20" ref="AT3:AT37">+AS3-AV3</f>
        <v>9</v>
      </c>
      <c r="AU3" s="17">
        <f t="shared" si="21" ref="AU3:AU37">((AS3-AT3)*$B3)</f>
        <v>0</v>
      </c>
      <c r="AV3" s="13"/>
      <c r="AW3" s="18"/>
      <c r="AX3" s="15">
        <f t="shared" si="22" ref="AX3:AX37">+AV3+AW3</f>
        <v>0</v>
      </c>
      <c r="AY3" s="16">
        <f t="shared" si="23" ref="AY3:AY26">+AX3-BA3</f>
        <v>0</v>
      </c>
      <c r="AZ3" s="17">
        <f t="shared" si="24" ref="AZ3:AZ37">((AX3-AY3)*$B3)</f>
        <v>0</v>
      </c>
      <c r="BA3" s="13"/>
      <c r="BB3" s="14"/>
      <c r="BC3" s="15">
        <f t="shared" si="25" ref="BC3:BC37">+BA3+BB3</f>
        <v>0</v>
      </c>
      <c r="BD3" s="16">
        <f t="shared" si="26" ref="BD3:BD37">+BC3-BF3</f>
        <v>0</v>
      </c>
      <c r="BE3" s="17">
        <f t="shared" si="27" ref="BE3:BE37">((BC3-BD3)*$B3)</f>
        <v>0</v>
      </c>
      <c r="BF3" s="13"/>
      <c r="BG3" s="14"/>
      <c r="BH3" s="15">
        <f t="shared" si="28" ref="BH3:BH37">+BF3+BG3</f>
        <v>0</v>
      </c>
      <c r="BI3" s="16">
        <f t="shared" si="29" ref="BI3:BI37">+BH3-BK3</f>
        <v>0</v>
      </c>
      <c r="BJ3" s="17">
        <f t="shared" si="30" ref="BJ3:BJ37">((BH3-BI3)*$B3)</f>
        <v>0</v>
      </c>
      <c r="BK3" s="13"/>
    </row>
    <row r="4" spans="1:63" ht="16.5" thickBot="1">
      <c r="A4" s="19" t="s">
        <v>21</v>
      </c>
      <c r="B4" s="88">
        <v>28000</v>
      </c>
      <c r="C4" s="13"/>
      <c r="D4" s="14"/>
      <c r="E4" s="15"/>
      <c r="F4" s="16">
        <f t="shared" si="0"/>
        <v>0</v>
      </c>
      <c r="G4" s="17">
        <f t="shared" si="1"/>
        <v>0</v>
      </c>
      <c r="H4" s="13"/>
      <c r="I4" s="14"/>
      <c r="J4" s="15"/>
      <c r="K4" s="16">
        <f t="shared" si="2"/>
        <v>0</v>
      </c>
      <c r="L4" s="17">
        <f t="shared" si="3"/>
        <v>0</v>
      </c>
      <c r="M4" s="13"/>
      <c r="N4" s="14"/>
      <c r="O4" s="15"/>
      <c r="P4" s="16">
        <f t="shared" si="4"/>
        <v>0</v>
      </c>
      <c r="Q4" s="17">
        <f t="shared" si="5"/>
        <v>0</v>
      </c>
      <c r="R4" s="13"/>
      <c r="S4" s="14"/>
      <c r="T4" s="15"/>
      <c r="U4" s="16">
        <f t="shared" si="6"/>
        <v>0</v>
      </c>
      <c r="V4" s="17">
        <f t="shared" si="7"/>
        <v>0</v>
      </c>
      <c r="W4" s="13"/>
      <c r="X4" s="14"/>
      <c r="Y4" s="15">
        <f t="shared" si="8"/>
        <v>0</v>
      </c>
      <c r="Z4" s="16">
        <f t="shared" si="9"/>
        <v>0</v>
      </c>
      <c r="AA4" s="17">
        <f t="shared" si="10"/>
        <v>0</v>
      </c>
      <c r="AB4" s="13"/>
      <c r="AC4" s="14"/>
      <c r="AD4" s="15">
        <f t="shared" si="11"/>
        <v>0</v>
      </c>
      <c r="AE4" s="16">
        <f t="shared" si="12"/>
        <v>-9</v>
      </c>
      <c r="AF4" s="17">
        <f t="shared" si="13"/>
        <v>252000</v>
      </c>
      <c r="AG4" s="13">
        <v>9</v>
      </c>
      <c r="AH4" s="14"/>
      <c r="AI4" s="15">
        <f t="shared" si="14"/>
        <v>9</v>
      </c>
      <c r="AJ4" s="16">
        <f t="shared" si="31" ref="AJ4:AJ37">+AI4-AL4</f>
        <v>1</v>
      </c>
      <c r="AK4" s="17">
        <f t="shared" si="15"/>
        <v>224000</v>
      </c>
      <c r="AL4" s="13">
        <v>8</v>
      </c>
      <c r="AM4" s="14"/>
      <c r="AN4" s="15">
        <f t="shared" si="16"/>
        <v>8</v>
      </c>
      <c r="AO4" s="16">
        <f t="shared" si="17"/>
        <v>2</v>
      </c>
      <c r="AP4" s="17">
        <f t="shared" si="18"/>
        <v>168000</v>
      </c>
      <c r="AQ4" s="13">
        <v>6</v>
      </c>
      <c r="AR4" s="14"/>
      <c r="AS4" s="15">
        <f t="shared" si="19"/>
        <v>6</v>
      </c>
      <c r="AT4" s="16">
        <f t="shared" si="20"/>
        <v>6</v>
      </c>
      <c r="AU4" s="17">
        <f t="shared" si="21"/>
        <v>0</v>
      </c>
      <c r="AV4" s="13"/>
      <c r="AW4" s="14"/>
      <c r="AX4" s="15">
        <f t="shared" si="22"/>
        <v>0</v>
      </c>
      <c r="AY4" s="16">
        <f t="shared" si="23"/>
        <v>0</v>
      </c>
      <c r="AZ4" s="17">
        <f t="shared" si="24"/>
        <v>0</v>
      </c>
      <c r="BA4" s="13"/>
      <c r="BB4" s="14"/>
      <c r="BC4" s="15">
        <f t="shared" si="25"/>
        <v>0</v>
      </c>
      <c r="BD4" s="16">
        <f t="shared" si="26"/>
        <v>0</v>
      </c>
      <c r="BE4" s="17">
        <f t="shared" si="27"/>
        <v>0</v>
      </c>
      <c r="BF4" s="13"/>
      <c r="BG4" s="14"/>
      <c r="BH4" s="15">
        <f t="shared" si="28"/>
        <v>0</v>
      </c>
      <c r="BI4" s="16">
        <f t="shared" si="29"/>
        <v>0</v>
      </c>
      <c r="BJ4" s="17">
        <f t="shared" si="30"/>
        <v>0</v>
      </c>
      <c r="BK4" s="13"/>
    </row>
    <row r="5" spans="1:63" ht="16.5" thickBot="1">
      <c r="A5" s="19" t="s">
        <v>22</v>
      </c>
      <c r="B5" s="88">
        <v>31500</v>
      </c>
      <c r="C5" s="13"/>
      <c r="D5" s="14"/>
      <c r="E5" s="15"/>
      <c r="F5" s="16">
        <f t="shared" si="0"/>
        <v>0</v>
      </c>
      <c r="G5" s="17">
        <f t="shared" si="1"/>
        <v>0</v>
      </c>
      <c r="H5" s="13"/>
      <c r="I5" s="14"/>
      <c r="J5" s="15"/>
      <c r="K5" s="16">
        <f t="shared" si="2"/>
        <v>0</v>
      </c>
      <c r="L5" s="17">
        <f t="shared" si="3"/>
        <v>0</v>
      </c>
      <c r="M5" s="13"/>
      <c r="N5" s="14"/>
      <c r="O5" s="15"/>
      <c r="P5" s="16">
        <f t="shared" si="4"/>
        <v>0</v>
      </c>
      <c r="Q5" s="17">
        <f t="shared" si="5"/>
        <v>0</v>
      </c>
      <c r="R5" s="13"/>
      <c r="S5" s="14"/>
      <c r="T5" s="15"/>
      <c r="U5" s="16">
        <f t="shared" si="6"/>
        <v>0</v>
      </c>
      <c r="V5" s="17">
        <f t="shared" si="7"/>
        <v>0</v>
      </c>
      <c r="W5" s="13"/>
      <c r="X5" s="14"/>
      <c r="Y5" s="15">
        <f t="shared" si="8"/>
        <v>0</v>
      </c>
      <c r="Z5" s="16">
        <f t="shared" si="9"/>
        <v>0</v>
      </c>
      <c r="AA5" s="17">
        <f t="shared" si="10"/>
        <v>0</v>
      </c>
      <c r="AB5" s="13"/>
      <c r="AC5" s="14"/>
      <c r="AD5" s="15">
        <f t="shared" si="11"/>
        <v>0</v>
      </c>
      <c r="AE5" s="16">
        <f t="shared" si="12"/>
        <v>-6</v>
      </c>
      <c r="AF5" s="17">
        <f t="shared" si="13"/>
        <v>189000</v>
      </c>
      <c r="AG5" s="13">
        <v>6</v>
      </c>
      <c r="AH5" s="14"/>
      <c r="AI5" s="15">
        <f t="shared" si="14"/>
        <v>6</v>
      </c>
      <c r="AJ5" s="16">
        <f t="shared" si="31"/>
        <v>1</v>
      </c>
      <c r="AK5" s="17">
        <f t="shared" si="15"/>
        <v>157500</v>
      </c>
      <c r="AL5" s="13">
        <v>5</v>
      </c>
      <c r="AM5" s="14"/>
      <c r="AN5" s="15">
        <f t="shared" si="16"/>
        <v>5</v>
      </c>
      <c r="AO5" s="16">
        <f t="shared" si="17"/>
        <v>2</v>
      </c>
      <c r="AP5" s="17">
        <f t="shared" si="18"/>
        <v>94500</v>
      </c>
      <c r="AQ5" s="13">
        <v>3</v>
      </c>
      <c r="AR5" s="14"/>
      <c r="AS5" s="15">
        <f t="shared" si="19"/>
        <v>3</v>
      </c>
      <c r="AT5" s="16">
        <f t="shared" si="20"/>
        <v>3</v>
      </c>
      <c r="AU5" s="17">
        <f t="shared" si="21"/>
        <v>0</v>
      </c>
      <c r="AV5" s="13"/>
      <c r="AW5" s="18"/>
      <c r="AX5" s="15">
        <f t="shared" si="22"/>
        <v>0</v>
      </c>
      <c r="AY5" s="16">
        <f t="shared" si="23"/>
        <v>0</v>
      </c>
      <c r="AZ5" s="17">
        <f t="shared" si="24"/>
        <v>0</v>
      </c>
      <c r="BA5" s="13"/>
      <c r="BB5" s="18"/>
      <c r="BC5" s="15">
        <f t="shared" si="25"/>
        <v>0</v>
      </c>
      <c r="BD5" s="16">
        <f t="shared" si="26"/>
        <v>0</v>
      </c>
      <c r="BE5" s="17">
        <f t="shared" si="27"/>
        <v>0</v>
      </c>
      <c r="BF5" s="13"/>
      <c r="BG5" s="14"/>
      <c r="BH5" s="15">
        <f t="shared" si="28"/>
        <v>0</v>
      </c>
      <c r="BI5" s="16">
        <f t="shared" si="29"/>
        <v>0</v>
      </c>
      <c r="BJ5" s="17">
        <f t="shared" si="30"/>
        <v>0</v>
      </c>
      <c r="BK5" s="13"/>
    </row>
    <row r="6" spans="1:63" ht="16.5" thickBot="1">
      <c r="A6" s="19" t="s">
        <v>23</v>
      </c>
      <c r="B6" s="88">
        <v>28000</v>
      </c>
      <c r="C6" s="13"/>
      <c r="D6" s="14"/>
      <c r="E6" s="15"/>
      <c r="F6" s="16">
        <f t="shared" si="0"/>
        <v>0</v>
      </c>
      <c r="G6" s="17">
        <f t="shared" si="1"/>
        <v>0</v>
      </c>
      <c r="H6" s="13"/>
      <c r="I6" s="14"/>
      <c r="J6" s="15"/>
      <c r="K6" s="16">
        <f t="shared" si="2"/>
        <v>0</v>
      </c>
      <c r="L6" s="17">
        <f t="shared" si="3"/>
        <v>0</v>
      </c>
      <c r="M6" s="13"/>
      <c r="N6" s="14"/>
      <c r="O6" s="15"/>
      <c r="P6" s="16">
        <f t="shared" si="4"/>
        <v>0</v>
      </c>
      <c r="Q6" s="17">
        <f t="shared" si="5"/>
        <v>0</v>
      </c>
      <c r="R6" s="13"/>
      <c r="S6" s="14"/>
      <c r="T6" s="15"/>
      <c r="U6" s="16">
        <f t="shared" si="6"/>
        <v>0</v>
      </c>
      <c r="V6" s="17">
        <f t="shared" si="7"/>
        <v>0</v>
      </c>
      <c r="W6" s="13"/>
      <c r="X6" s="14"/>
      <c r="Y6" s="15">
        <f t="shared" si="8"/>
        <v>0</v>
      </c>
      <c r="Z6" s="16">
        <f t="shared" si="9"/>
        <v>0</v>
      </c>
      <c r="AA6" s="17">
        <f t="shared" si="10"/>
        <v>0</v>
      </c>
      <c r="AB6" s="13"/>
      <c r="AC6" s="14"/>
      <c r="AD6" s="15">
        <f t="shared" si="11"/>
        <v>0</v>
      </c>
      <c r="AE6" s="16">
        <f t="shared" si="12"/>
        <v>-10</v>
      </c>
      <c r="AF6" s="17">
        <f t="shared" si="13"/>
        <v>280000</v>
      </c>
      <c r="AG6" s="13">
        <v>10</v>
      </c>
      <c r="AH6" s="14"/>
      <c r="AI6" s="15">
        <f t="shared" si="14"/>
        <v>10</v>
      </c>
      <c r="AJ6" s="16">
        <f t="shared" si="31"/>
        <v>1</v>
      </c>
      <c r="AK6" s="17">
        <f t="shared" si="15"/>
        <v>252000</v>
      </c>
      <c r="AL6" s="13">
        <v>9</v>
      </c>
      <c r="AM6" s="14"/>
      <c r="AN6" s="15">
        <f t="shared" si="16"/>
        <v>9</v>
      </c>
      <c r="AO6" s="16">
        <f t="shared" si="17"/>
        <v>3</v>
      </c>
      <c r="AP6" s="17">
        <f t="shared" si="18"/>
        <v>168000</v>
      </c>
      <c r="AQ6" s="13">
        <v>6</v>
      </c>
      <c r="AR6" s="14"/>
      <c r="AS6" s="15">
        <f t="shared" si="19"/>
        <v>6</v>
      </c>
      <c r="AT6" s="16">
        <f t="shared" si="20"/>
        <v>6</v>
      </c>
      <c r="AU6" s="17">
        <f t="shared" si="21"/>
        <v>0</v>
      </c>
      <c r="AV6" s="13"/>
      <c r="AW6" s="18"/>
      <c r="AX6" s="15">
        <f t="shared" si="22"/>
        <v>0</v>
      </c>
      <c r="AY6" s="16">
        <f t="shared" si="23"/>
        <v>0</v>
      </c>
      <c r="AZ6" s="17">
        <f t="shared" si="24"/>
        <v>0</v>
      </c>
      <c r="BA6" s="13"/>
      <c r="BB6" s="14"/>
      <c r="BC6" s="15">
        <f t="shared" si="25"/>
        <v>0</v>
      </c>
      <c r="BD6" s="16">
        <f t="shared" si="26"/>
        <v>0</v>
      </c>
      <c r="BE6" s="17">
        <f t="shared" si="27"/>
        <v>0</v>
      </c>
      <c r="BF6" s="13"/>
      <c r="BG6" s="14"/>
      <c r="BH6" s="15">
        <f t="shared" si="28"/>
        <v>0</v>
      </c>
      <c r="BI6" s="16">
        <f t="shared" si="29"/>
        <v>0</v>
      </c>
      <c r="BJ6" s="17">
        <f t="shared" si="30"/>
        <v>0</v>
      </c>
      <c r="BK6" s="13"/>
    </row>
    <row r="7" spans="1:63" ht="16.5" thickBot="1">
      <c r="A7" s="19" t="s">
        <v>24</v>
      </c>
      <c r="B7" s="88">
        <v>28000</v>
      </c>
      <c r="C7" s="13"/>
      <c r="D7" s="14"/>
      <c r="E7" s="15"/>
      <c r="F7" s="16">
        <f t="shared" si="0"/>
        <v>0</v>
      </c>
      <c r="G7" s="17">
        <f t="shared" si="1"/>
        <v>0</v>
      </c>
      <c r="H7" s="13"/>
      <c r="I7" s="14"/>
      <c r="J7" s="15"/>
      <c r="K7" s="16">
        <f t="shared" si="2"/>
        <v>0</v>
      </c>
      <c r="L7" s="17">
        <f t="shared" si="3"/>
        <v>0</v>
      </c>
      <c r="M7" s="13"/>
      <c r="N7" s="14"/>
      <c r="O7" s="15"/>
      <c r="P7" s="16">
        <f t="shared" si="4"/>
        <v>0</v>
      </c>
      <c r="Q7" s="17">
        <f t="shared" si="5"/>
        <v>0</v>
      </c>
      <c r="R7" s="13"/>
      <c r="S7" s="14"/>
      <c r="T7" s="15"/>
      <c r="U7" s="16">
        <f t="shared" si="6"/>
        <v>0</v>
      </c>
      <c r="V7" s="17">
        <f t="shared" si="7"/>
        <v>0</v>
      </c>
      <c r="W7" s="13"/>
      <c r="X7" s="14"/>
      <c r="Y7" s="15">
        <f t="shared" si="8"/>
        <v>0</v>
      </c>
      <c r="Z7" s="16">
        <f t="shared" si="9"/>
        <v>0</v>
      </c>
      <c r="AA7" s="17">
        <f t="shared" si="10"/>
        <v>0</v>
      </c>
      <c r="AB7" s="13"/>
      <c r="AC7" s="14"/>
      <c r="AD7" s="15">
        <f t="shared" si="11"/>
        <v>0</v>
      </c>
      <c r="AE7" s="16">
        <f t="shared" si="12"/>
        <v>-4</v>
      </c>
      <c r="AF7" s="17">
        <f t="shared" si="13"/>
        <v>112000</v>
      </c>
      <c r="AG7" s="13">
        <v>4</v>
      </c>
      <c r="AH7" s="14"/>
      <c r="AI7" s="15">
        <f t="shared" si="14"/>
        <v>4</v>
      </c>
      <c r="AJ7" s="16">
        <f t="shared" si="31"/>
        <v>0</v>
      </c>
      <c r="AK7" s="17">
        <f t="shared" si="15"/>
        <v>112000</v>
      </c>
      <c r="AL7" s="13">
        <v>4</v>
      </c>
      <c r="AM7" s="14"/>
      <c r="AN7" s="15">
        <f t="shared" si="16"/>
        <v>4</v>
      </c>
      <c r="AO7" s="16">
        <f t="shared" si="17"/>
        <v>1</v>
      </c>
      <c r="AP7" s="17">
        <f t="shared" si="18"/>
        <v>84000</v>
      </c>
      <c r="AQ7" s="13">
        <v>3</v>
      </c>
      <c r="AR7" s="14"/>
      <c r="AS7" s="15">
        <f t="shared" si="19"/>
        <v>3</v>
      </c>
      <c r="AT7" s="16">
        <f t="shared" si="20"/>
        <v>3</v>
      </c>
      <c r="AU7" s="17">
        <f t="shared" si="21"/>
        <v>0</v>
      </c>
      <c r="AV7" s="13"/>
      <c r="AW7" s="18"/>
      <c r="AX7" s="15">
        <f t="shared" si="22"/>
        <v>0</v>
      </c>
      <c r="AY7" s="16">
        <f t="shared" si="23"/>
        <v>0</v>
      </c>
      <c r="AZ7" s="17">
        <f t="shared" si="24"/>
        <v>0</v>
      </c>
      <c r="BA7" s="13"/>
      <c r="BB7" s="14"/>
      <c r="BC7" s="15">
        <f t="shared" si="25"/>
        <v>0</v>
      </c>
      <c r="BD7" s="16">
        <f t="shared" si="26"/>
        <v>0</v>
      </c>
      <c r="BE7" s="17">
        <f t="shared" si="27"/>
        <v>0</v>
      </c>
      <c r="BF7" s="13"/>
      <c r="BG7" s="14"/>
      <c r="BH7" s="15">
        <f t="shared" si="28"/>
        <v>0</v>
      </c>
      <c r="BI7" s="16">
        <f t="shared" si="29"/>
        <v>0</v>
      </c>
      <c r="BJ7" s="17">
        <f t="shared" si="30"/>
        <v>0</v>
      </c>
      <c r="BK7" s="13"/>
    </row>
    <row r="8" spans="1:63" ht="16.5" thickBot="1">
      <c r="A8" s="19" t="s">
        <v>25</v>
      </c>
      <c r="B8" s="88">
        <v>28000</v>
      </c>
      <c r="C8" s="13"/>
      <c r="D8" s="14"/>
      <c r="E8" s="15"/>
      <c r="F8" s="16">
        <f t="shared" si="0"/>
        <v>0</v>
      </c>
      <c r="G8" s="17">
        <f t="shared" si="1"/>
        <v>0</v>
      </c>
      <c r="H8" s="13"/>
      <c r="I8" s="14"/>
      <c r="J8" s="15"/>
      <c r="K8" s="16">
        <f t="shared" si="2"/>
        <v>0</v>
      </c>
      <c r="L8" s="17">
        <f t="shared" si="3"/>
        <v>0</v>
      </c>
      <c r="M8" s="13"/>
      <c r="N8" s="18"/>
      <c r="O8" s="15"/>
      <c r="P8" s="16">
        <f t="shared" si="4"/>
        <v>0</v>
      </c>
      <c r="Q8" s="17">
        <f t="shared" si="5"/>
        <v>0</v>
      </c>
      <c r="R8" s="13"/>
      <c r="S8" s="14"/>
      <c r="T8" s="15"/>
      <c r="U8" s="16">
        <f t="shared" si="6"/>
        <v>0</v>
      </c>
      <c r="V8" s="17">
        <f t="shared" si="7"/>
        <v>0</v>
      </c>
      <c r="W8" s="13"/>
      <c r="X8" s="14"/>
      <c r="Y8" s="15">
        <f t="shared" si="8"/>
        <v>0</v>
      </c>
      <c r="Z8" s="16">
        <f t="shared" si="9"/>
        <v>0</v>
      </c>
      <c r="AA8" s="17">
        <f t="shared" si="10"/>
        <v>0</v>
      </c>
      <c r="AB8" s="13"/>
      <c r="AC8" s="14"/>
      <c r="AD8" s="15">
        <f t="shared" si="11"/>
        <v>0</v>
      </c>
      <c r="AE8" s="16">
        <f t="shared" si="12"/>
        <v>-12</v>
      </c>
      <c r="AF8" s="17">
        <f t="shared" si="13"/>
        <v>336000</v>
      </c>
      <c r="AG8" s="13">
        <v>12</v>
      </c>
      <c r="AH8" s="14"/>
      <c r="AI8" s="15">
        <f t="shared" si="14"/>
        <v>12</v>
      </c>
      <c r="AJ8" s="16">
        <f t="shared" si="31"/>
        <v>0</v>
      </c>
      <c r="AK8" s="17">
        <f t="shared" si="15"/>
        <v>336000</v>
      </c>
      <c r="AL8" s="13">
        <v>12</v>
      </c>
      <c r="AM8" s="14"/>
      <c r="AN8" s="15">
        <f t="shared" si="16"/>
        <v>12</v>
      </c>
      <c r="AO8" s="16">
        <f t="shared" si="17"/>
        <v>0</v>
      </c>
      <c r="AP8" s="17">
        <f t="shared" si="18"/>
        <v>336000</v>
      </c>
      <c r="AQ8" s="13">
        <v>12</v>
      </c>
      <c r="AR8" s="14"/>
      <c r="AS8" s="15">
        <f t="shared" si="19"/>
        <v>12</v>
      </c>
      <c r="AT8" s="16">
        <f t="shared" si="20"/>
        <v>12</v>
      </c>
      <c r="AU8" s="17">
        <f t="shared" si="21"/>
        <v>0</v>
      </c>
      <c r="AV8" s="13"/>
      <c r="AW8" s="18"/>
      <c r="AX8" s="15">
        <f t="shared" si="22"/>
        <v>0</v>
      </c>
      <c r="AY8" s="16">
        <f t="shared" si="23"/>
        <v>0</v>
      </c>
      <c r="AZ8" s="17">
        <f t="shared" si="24"/>
        <v>0</v>
      </c>
      <c r="BA8" s="13"/>
      <c r="BB8" s="18"/>
      <c r="BC8" s="15">
        <f t="shared" si="25"/>
        <v>0</v>
      </c>
      <c r="BD8" s="16">
        <f t="shared" si="26"/>
        <v>0</v>
      </c>
      <c r="BE8" s="17">
        <f t="shared" si="27"/>
        <v>0</v>
      </c>
      <c r="BF8" s="13"/>
      <c r="BG8" s="14"/>
      <c r="BH8" s="15">
        <f t="shared" si="28"/>
        <v>0</v>
      </c>
      <c r="BI8" s="16">
        <f t="shared" si="29"/>
        <v>0</v>
      </c>
      <c r="BJ8" s="17">
        <f t="shared" si="30"/>
        <v>0</v>
      </c>
      <c r="BK8" s="13"/>
    </row>
    <row r="9" spans="1:63" ht="16.5" thickBot="1">
      <c r="A9" s="19" t="s">
        <v>26</v>
      </c>
      <c r="B9" s="88">
        <v>28000</v>
      </c>
      <c r="C9" s="13"/>
      <c r="D9" s="14"/>
      <c r="E9" s="15"/>
      <c r="F9" s="16">
        <f t="shared" si="0"/>
        <v>0</v>
      </c>
      <c r="G9" s="17">
        <f t="shared" si="1"/>
        <v>0</v>
      </c>
      <c r="H9" s="13"/>
      <c r="I9" s="14"/>
      <c r="J9" s="15"/>
      <c r="K9" s="16">
        <f t="shared" si="2"/>
        <v>0</v>
      </c>
      <c r="L9" s="17">
        <f t="shared" si="3"/>
        <v>0</v>
      </c>
      <c r="M9" s="13"/>
      <c r="N9" s="18"/>
      <c r="O9" s="15"/>
      <c r="P9" s="16">
        <f t="shared" si="4"/>
        <v>0</v>
      </c>
      <c r="Q9" s="17">
        <f t="shared" si="5"/>
        <v>0</v>
      </c>
      <c r="R9" s="13"/>
      <c r="S9" s="14"/>
      <c r="T9" s="15"/>
      <c r="U9" s="16">
        <f t="shared" si="6"/>
        <v>0</v>
      </c>
      <c r="V9" s="17">
        <f t="shared" si="7"/>
        <v>0</v>
      </c>
      <c r="W9" s="13"/>
      <c r="X9" s="14"/>
      <c r="Y9" s="15">
        <f t="shared" si="8"/>
        <v>0</v>
      </c>
      <c r="Z9" s="16">
        <f t="shared" si="9"/>
        <v>0</v>
      </c>
      <c r="AA9" s="17">
        <f t="shared" si="10"/>
        <v>0</v>
      </c>
      <c r="AB9" s="13"/>
      <c r="AC9" s="14"/>
      <c r="AD9" s="15">
        <f t="shared" si="11"/>
        <v>0</v>
      </c>
      <c r="AE9" s="16">
        <f t="shared" si="12"/>
        <v>-10</v>
      </c>
      <c r="AF9" s="17">
        <f t="shared" si="13"/>
        <v>280000</v>
      </c>
      <c r="AG9" s="13">
        <v>10</v>
      </c>
      <c r="AH9" s="18"/>
      <c r="AI9" s="15">
        <f t="shared" si="14"/>
        <v>10</v>
      </c>
      <c r="AJ9" s="16">
        <f t="shared" si="31"/>
        <v>0</v>
      </c>
      <c r="AK9" s="17">
        <f t="shared" si="15"/>
        <v>280000</v>
      </c>
      <c r="AL9" s="13">
        <v>10</v>
      </c>
      <c r="AM9" s="14"/>
      <c r="AN9" s="15">
        <f t="shared" si="16"/>
        <v>10</v>
      </c>
      <c r="AO9" s="16">
        <f t="shared" si="17"/>
        <v>0</v>
      </c>
      <c r="AP9" s="17">
        <f t="shared" si="18"/>
        <v>280000</v>
      </c>
      <c r="AQ9" s="13">
        <v>10</v>
      </c>
      <c r="AR9" s="14"/>
      <c r="AS9" s="15">
        <f t="shared" si="19"/>
        <v>10</v>
      </c>
      <c r="AT9" s="16">
        <f t="shared" si="20"/>
        <v>10</v>
      </c>
      <c r="AU9" s="17">
        <f t="shared" si="21"/>
        <v>0</v>
      </c>
      <c r="AV9" s="13"/>
      <c r="AW9" s="18"/>
      <c r="AX9" s="15">
        <f t="shared" si="22"/>
        <v>0</v>
      </c>
      <c r="AY9" s="16">
        <f t="shared" si="23"/>
        <v>0</v>
      </c>
      <c r="AZ9" s="17">
        <f t="shared" si="24"/>
        <v>0</v>
      </c>
      <c r="BA9" s="13"/>
      <c r="BB9" s="18"/>
      <c r="BC9" s="15">
        <f t="shared" si="25"/>
        <v>0</v>
      </c>
      <c r="BD9" s="16">
        <f t="shared" si="26"/>
        <v>0</v>
      </c>
      <c r="BE9" s="17">
        <f t="shared" si="27"/>
        <v>0</v>
      </c>
      <c r="BF9" s="13"/>
      <c r="BG9" s="14"/>
      <c r="BH9" s="15">
        <f t="shared" si="28"/>
        <v>0</v>
      </c>
      <c r="BI9" s="16">
        <f t="shared" si="29"/>
        <v>0</v>
      </c>
      <c r="BJ9" s="17">
        <f t="shared" si="30"/>
        <v>0</v>
      </c>
      <c r="BK9" s="13"/>
    </row>
    <row r="10" spans="1:63" ht="16.5" thickBot="1">
      <c r="A10" s="19" t="s">
        <v>27</v>
      </c>
      <c r="B10" s="88">
        <v>35000</v>
      </c>
      <c r="C10" s="13"/>
      <c r="D10" s="14"/>
      <c r="E10" s="15"/>
      <c r="F10" s="16">
        <f t="shared" si="0"/>
        <v>0</v>
      </c>
      <c r="G10" s="17">
        <f t="shared" si="1"/>
        <v>0</v>
      </c>
      <c r="H10" s="13"/>
      <c r="I10" s="14"/>
      <c r="J10" s="15"/>
      <c r="K10" s="16">
        <f t="shared" si="2"/>
        <v>0</v>
      </c>
      <c r="L10" s="17">
        <f t="shared" si="3"/>
        <v>0</v>
      </c>
      <c r="M10" s="13"/>
      <c r="N10" s="18"/>
      <c r="O10" s="15"/>
      <c r="P10" s="16">
        <f t="shared" si="4"/>
        <v>0</v>
      </c>
      <c r="Q10" s="17">
        <f t="shared" si="5"/>
        <v>0</v>
      </c>
      <c r="R10" s="13"/>
      <c r="S10" s="14"/>
      <c r="T10" s="15"/>
      <c r="U10" s="16">
        <f t="shared" si="6"/>
        <v>0</v>
      </c>
      <c r="V10" s="17">
        <f t="shared" si="7"/>
        <v>0</v>
      </c>
      <c r="W10" s="13"/>
      <c r="X10" s="14"/>
      <c r="Y10" s="15">
        <f t="shared" si="8"/>
        <v>0</v>
      </c>
      <c r="Z10" s="16">
        <f t="shared" si="9"/>
        <v>0</v>
      </c>
      <c r="AA10" s="17">
        <f t="shared" si="10"/>
        <v>0</v>
      </c>
      <c r="AB10" s="13"/>
      <c r="AC10" s="14"/>
      <c r="AD10" s="15">
        <f t="shared" si="11"/>
        <v>0</v>
      </c>
      <c r="AE10" s="16">
        <f t="shared" si="12"/>
        <v>-6</v>
      </c>
      <c r="AF10" s="17">
        <f t="shared" si="13"/>
        <v>210000</v>
      </c>
      <c r="AG10" s="13">
        <v>6</v>
      </c>
      <c r="AH10" s="18"/>
      <c r="AI10" s="15">
        <f t="shared" si="14"/>
        <v>6</v>
      </c>
      <c r="AJ10" s="16">
        <f t="shared" si="31"/>
        <v>1</v>
      </c>
      <c r="AK10" s="17">
        <f t="shared" si="15"/>
        <v>175000</v>
      </c>
      <c r="AL10" s="13">
        <v>5</v>
      </c>
      <c r="AM10" s="14"/>
      <c r="AN10" s="15">
        <f t="shared" si="16"/>
        <v>5</v>
      </c>
      <c r="AO10" s="16">
        <f t="shared" si="17"/>
        <v>-1</v>
      </c>
      <c r="AP10" s="17">
        <f t="shared" si="18"/>
        <v>210000</v>
      </c>
      <c r="AQ10" s="13">
        <v>6</v>
      </c>
      <c r="AR10" s="14"/>
      <c r="AS10" s="15">
        <f t="shared" si="19"/>
        <v>6</v>
      </c>
      <c r="AT10" s="16">
        <f t="shared" si="20"/>
        <v>6</v>
      </c>
      <c r="AU10" s="17">
        <f t="shared" si="21"/>
        <v>0</v>
      </c>
      <c r="AV10" s="13"/>
      <c r="AW10" s="18"/>
      <c r="AX10" s="15">
        <f t="shared" si="22"/>
        <v>0</v>
      </c>
      <c r="AY10" s="16">
        <f t="shared" si="23"/>
        <v>0</v>
      </c>
      <c r="AZ10" s="17">
        <f t="shared" si="24"/>
        <v>0</v>
      </c>
      <c r="BA10" s="13"/>
      <c r="BB10" s="18"/>
      <c r="BC10" s="15">
        <f t="shared" si="25"/>
        <v>0</v>
      </c>
      <c r="BD10" s="16">
        <f t="shared" si="26"/>
        <v>0</v>
      </c>
      <c r="BE10" s="17">
        <f t="shared" si="27"/>
        <v>0</v>
      </c>
      <c r="BF10" s="13"/>
      <c r="BG10" s="14"/>
      <c r="BH10" s="15">
        <f t="shared" si="28"/>
        <v>0</v>
      </c>
      <c r="BI10" s="16">
        <f t="shared" si="29"/>
        <v>0</v>
      </c>
      <c r="BJ10" s="17">
        <f t="shared" si="30"/>
        <v>0</v>
      </c>
      <c r="BK10" s="13"/>
    </row>
    <row r="11" spans="1:63" ht="16.5" thickBot="1">
      <c r="A11" s="19" t="s">
        <v>28</v>
      </c>
      <c r="B11" s="88">
        <v>28000</v>
      </c>
      <c r="C11" s="13"/>
      <c r="D11" s="14"/>
      <c r="E11" s="15"/>
      <c r="F11" s="16">
        <f t="shared" si="0"/>
        <v>0</v>
      </c>
      <c r="G11" s="17">
        <f t="shared" si="1"/>
        <v>0</v>
      </c>
      <c r="H11" s="13"/>
      <c r="I11" s="14"/>
      <c r="J11" s="15"/>
      <c r="K11" s="16">
        <f t="shared" si="2"/>
        <v>0</v>
      </c>
      <c r="L11" s="17">
        <f t="shared" si="3"/>
        <v>0</v>
      </c>
      <c r="M11" s="13"/>
      <c r="N11" s="18"/>
      <c r="O11" s="15"/>
      <c r="P11" s="16">
        <f t="shared" si="4"/>
        <v>0</v>
      </c>
      <c r="Q11" s="17">
        <f t="shared" si="5"/>
        <v>0</v>
      </c>
      <c r="R11" s="13"/>
      <c r="S11" s="14"/>
      <c r="T11" s="15"/>
      <c r="U11" s="16">
        <f t="shared" si="6"/>
        <v>0</v>
      </c>
      <c r="V11" s="17">
        <f t="shared" si="7"/>
        <v>0</v>
      </c>
      <c r="W11" s="13"/>
      <c r="X11" s="14"/>
      <c r="Y11" s="15">
        <f t="shared" si="8"/>
        <v>0</v>
      </c>
      <c r="Z11" s="16">
        <f t="shared" si="9"/>
        <v>0</v>
      </c>
      <c r="AA11" s="17">
        <f t="shared" si="10"/>
        <v>0</v>
      </c>
      <c r="AB11" s="13"/>
      <c r="AC11" s="14"/>
      <c r="AD11" s="15">
        <f t="shared" si="11"/>
        <v>0</v>
      </c>
      <c r="AE11" s="16">
        <f t="shared" si="12"/>
        <v>-6</v>
      </c>
      <c r="AF11" s="17">
        <f t="shared" si="13"/>
        <v>168000</v>
      </c>
      <c r="AG11" s="13">
        <v>6</v>
      </c>
      <c r="AH11" s="18"/>
      <c r="AI11" s="15">
        <f t="shared" si="14"/>
        <v>6</v>
      </c>
      <c r="AJ11" s="16">
        <f t="shared" si="31"/>
        <v>0</v>
      </c>
      <c r="AK11" s="17">
        <f t="shared" si="15"/>
        <v>168000</v>
      </c>
      <c r="AL11" s="13">
        <v>6</v>
      </c>
      <c r="AM11" s="14"/>
      <c r="AN11" s="15">
        <f t="shared" si="16"/>
        <v>6</v>
      </c>
      <c r="AO11" s="16">
        <f t="shared" si="17"/>
        <v>3</v>
      </c>
      <c r="AP11" s="17">
        <f t="shared" si="18"/>
        <v>84000</v>
      </c>
      <c r="AQ11" s="13">
        <v>3</v>
      </c>
      <c r="AR11" s="14"/>
      <c r="AS11" s="15">
        <f t="shared" si="19"/>
        <v>3</v>
      </c>
      <c r="AT11" s="16">
        <f t="shared" si="20"/>
        <v>3</v>
      </c>
      <c r="AU11" s="17">
        <f t="shared" si="21"/>
        <v>0</v>
      </c>
      <c r="AV11" s="13"/>
      <c r="AW11" s="18"/>
      <c r="AX11" s="15">
        <f t="shared" si="22"/>
        <v>0</v>
      </c>
      <c r="AY11" s="16">
        <f t="shared" si="23"/>
        <v>0</v>
      </c>
      <c r="AZ11" s="17">
        <f t="shared" si="24"/>
        <v>0</v>
      </c>
      <c r="BA11" s="13"/>
      <c r="BB11" s="18"/>
      <c r="BC11" s="15">
        <f t="shared" si="25"/>
        <v>0</v>
      </c>
      <c r="BD11" s="16">
        <f t="shared" si="26"/>
        <v>0</v>
      </c>
      <c r="BE11" s="17">
        <f t="shared" si="27"/>
        <v>0</v>
      </c>
      <c r="BF11" s="13"/>
      <c r="BG11" s="14"/>
      <c r="BH11" s="15">
        <f t="shared" si="28"/>
        <v>0</v>
      </c>
      <c r="BI11" s="16">
        <f t="shared" si="29"/>
        <v>0</v>
      </c>
      <c r="BJ11" s="17">
        <f t="shared" si="30"/>
        <v>0</v>
      </c>
      <c r="BK11" s="13"/>
    </row>
    <row r="12" spans="1:63" ht="16.5" thickBot="1">
      <c r="A12" s="19" t="s">
        <v>29</v>
      </c>
      <c r="B12" s="88">
        <v>28000</v>
      </c>
      <c r="C12" s="13"/>
      <c r="D12" s="14"/>
      <c r="E12" s="15"/>
      <c r="F12" s="16">
        <f t="shared" si="0"/>
        <v>0</v>
      </c>
      <c r="G12" s="17">
        <f t="shared" si="1"/>
        <v>0</v>
      </c>
      <c r="H12" s="13"/>
      <c r="I12" s="14"/>
      <c r="J12" s="15"/>
      <c r="K12" s="16">
        <f t="shared" si="2"/>
        <v>0</v>
      </c>
      <c r="L12" s="17">
        <f t="shared" si="3"/>
        <v>0</v>
      </c>
      <c r="M12" s="13"/>
      <c r="N12" s="14"/>
      <c r="O12" s="15"/>
      <c r="P12" s="16">
        <f t="shared" si="4"/>
        <v>0</v>
      </c>
      <c r="Q12" s="17">
        <f t="shared" si="5"/>
        <v>0</v>
      </c>
      <c r="R12" s="13"/>
      <c r="S12" s="14"/>
      <c r="T12" s="15"/>
      <c r="U12" s="16">
        <f t="shared" si="6"/>
        <v>0</v>
      </c>
      <c r="V12" s="17">
        <f t="shared" si="7"/>
        <v>0</v>
      </c>
      <c r="W12" s="13"/>
      <c r="X12" s="14"/>
      <c r="Y12" s="15">
        <f t="shared" si="8"/>
        <v>0</v>
      </c>
      <c r="Z12" s="16">
        <f t="shared" si="9"/>
        <v>0</v>
      </c>
      <c r="AA12" s="17">
        <f t="shared" si="10"/>
        <v>0</v>
      </c>
      <c r="AB12" s="13"/>
      <c r="AC12" s="14"/>
      <c r="AD12" s="15">
        <f t="shared" si="11"/>
        <v>0</v>
      </c>
      <c r="AE12" s="16">
        <f t="shared" si="12"/>
        <v>-3</v>
      </c>
      <c r="AF12" s="17">
        <f t="shared" si="13"/>
        <v>84000</v>
      </c>
      <c r="AG12" s="13">
        <v>3</v>
      </c>
      <c r="AH12" s="14"/>
      <c r="AI12" s="15">
        <f t="shared" si="14"/>
        <v>3</v>
      </c>
      <c r="AJ12" s="16">
        <f t="shared" si="31"/>
        <v>0</v>
      </c>
      <c r="AK12" s="17">
        <f t="shared" si="15"/>
        <v>84000</v>
      </c>
      <c r="AL12" s="13">
        <v>3</v>
      </c>
      <c r="AM12" s="14"/>
      <c r="AN12" s="15">
        <f t="shared" si="16"/>
        <v>3</v>
      </c>
      <c r="AO12" s="16">
        <f t="shared" si="17"/>
        <v>1</v>
      </c>
      <c r="AP12" s="17">
        <f t="shared" si="18"/>
        <v>56000</v>
      </c>
      <c r="AQ12" s="13">
        <v>2</v>
      </c>
      <c r="AR12" s="14"/>
      <c r="AS12" s="15">
        <f t="shared" si="19"/>
        <v>2</v>
      </c>
      <c r="AT12" s="16">
        <f t="shared" si="20"/>
        <v>2</v>
      </c>
      <c r="AU12" s="17">
        <f t="shared" si="21"/>
        <v>0</v>
      </c>
      <c r="AV12" s="13"/>
      <c r="AW12" s="18"/>
      <c r="AX12" s="15">
        <f t="shared" si="22"/>
        <v>0</v>
      </c>
      <c r="AY12" s="16">
        <f t="shared" si="23"/>
        <v>0</v>
      </c>
      <c r="AZ12" s="17">
        <f t="shared" si="24"/>
        <v>0</v>
      </c>
      <c r="BA12" s="13"/>
      <c r="BB12" s="14"/>
      <c r="BC12" s="15">
        <f t="shared" si="25"/>
        <v>0</v>
      </c>
      <c r="BD12" s="16">
        <f t="shared" si="26"/>
        <v>0</v>
      </c>
      <c r="BE12" s="17">
        <f t="shared" si="27"/>
        <v>0</v>
      </c>
      <c r="BF12" s="13"/>
      <c r="BG12" s="14"/>
      <c r="BH12" s="15">
        <f t="shared" si="28"/>
        <v>0</v>
      </c>
      <c r="BI12" s="16">
        <f t="shared" si="29"/>
        <v>0</v>
      </c>
      <c r="BJ12" s="17">
        <f t="shared" si="30"/>
        <v>0</v>
      </c>
      <c r="BK12" s="13"/>
    </row>
    <row r="13" spans="1:63" ht="16.5" thickBot="1">
      <c r="A13" s="19" t="s">
        <v>30</v>
      </c>
      <c r="B13" s="88">
        <v>28000</v>
      </c>
      <c r="C13" s="13"/>
      <c r="D13" s="14"/>
      <c r="E13" s="15"/>
      <c r="F13" s="16">
        <f t="shared" si="0"/>
        <v>0</v>
      </c>
      <c r="G13" s="17">
        <f t="shared" si="1"/>
        <v>0</v>
      </c>
      <c r="H13" s="13"/>
      <c r="I13" s="14"/>
      <c r="J13" s="15"/>
      <c r="K13" s="16">
        <f t="shared" si="2"/>
        <v>0</v>
      </c>
      <c r="L13" s="17">
        <f t="shared" si="3"/>
        <v>0</v>
      </c>
      <c r="M13" s="13"/>
      <c r="N13" s="14"/>
      <c r="O13" s="15"/>
      <c r="P13" s="16">
        <f t="shared" si="4"/>
        <v>0</v>
      </c>
      <c r="Q13" s="17">
        <f t="shared" si="5"/>
        <v>0</v>
      </c>
      <c r="R13" s="13"/>
      <c r="S13" s="14"/>
      <c r="T13" s="15"/>
      <c r="U13" s="16">
        <f t="shared" si="6"/>
        <v>0</v>
      </c>
      <c r="V13" s="17">
        <f t="shared" si="7"/>
        <v>0</v>
      </c>
      <c r="W13" s="13"/>
      <c r="X13" s="14"/>
      <c r="Y13" s="15">
        <f t="shared" si="8"/>
        <v>0</v>
      </c>
      <c r="Z13" s="16">
        <f t="shared" si="9"/>
        <v>0</v>
      </c>
      <c r="AA13" s="17">
        <f t="shared" si="10"/>
        <v>0</v>
      </c>
      <c r="AB13" s="13"/>
      <c r="AC13" s="14"/>
      <c r="AD13" s="15">
        <f t="shared" si="11"/>
        <v>0</v>
      </c>
      <c r="AE13" s="16">
        <f t="shared" si="12"/>
        <v>-3</v>
      </c>
      <c r="AF13" s="17">
        <f t="shared" si="13"/>
        <v>84000</v>
      </c>
      <c r="AG13" s="13">
        <v>3</v>
      </c>
      <c r="AH13" s="14"/>
      <c r="AI13" s="15">
        <f t="shared" si="14"/>
        <v>3</v>
      </c>
      <c r="AJ13" s="16">
        <f t="shared" si="31"/>
        <v>1</v>
      </c>
      <c r="AK13" s="17">
        <f t="shared" si="15"/>
        <v>56000</v>
      </c>
      <c r="AL13" s="13">
        <v>2</v>
      </c>
      <c r="AM13" s="14">
        <v>4</v>
      </c>
      <c r="AN13" s="15">
        <f t="shared" si="16"/>
        <v>6</v>
      </c>
      <c r="AO13" s="16">
        <f t="shared" si="17"/>
        <v>0</v>
      </c>
      <c r="AP13" s="17">
        <f t="shared" si="18"/>
        <v>168000</v>
      </c>
      <c r="AQ13" s="13">
        <v>6</v>
      </c>
      <c r="AR13" s="14"/>
      <c r="AS13" s="15">
        <f t="shared" si="19"/>
        <v>6</v>
      </c>
      <c r="AT13" s="16">
        <f t="shared" si="20"/>
        <v>6</v>
      </c>
      <c r="AU13" s="17">
        <f t="shared" si="21"/>
        <v>0</v>
      </c>
      <c r="AV13" s="13"/>
      <c r="AW13" s="18"/>
      <c r="AX13" s="15">
        <f t="shared" si="22"/>
        <v>0</v>
      </c>
      <c r="AY13" s="16">
        <f t="shared" si="23"/>
        <v>0</v>
      </c>
      <c r="AZ13" s="17">
        <f t="shared" si="24"/>
        <v>0</v>
      </c>
      <c r="BA13" s="13"/>
      <c r="BB13" s="14"/>
      <c r="BC13" s="15">
        <f t="shared" si="25"/>
        <v>0</v>
      </c>
      <c r="BD13" s="16">
        <f t="shared" si="26"/>
        <v>0</v>
      </c>
      <c r="BE13" s="17">
        <f t="shared" si="27"/>
        <v>0</v>
      </c>
      <c r="BF13" s="13"/>
      <c r="BG13" s="14"/>
      <c r="BH13" s="15">
        <f t="shared" si="28"/>
        <v>0</v>
      </c>
      <c r="BI13" s="16">
        <f t="shared" si="29"/>
        <v>0</v>
      </c>
      <c r="BJ13" s="17">
        <f t="shared" si="30"/>
        <v>0</v>
      </c>
      <c r="BK13" s="13"/>
    </row>
    <row r="14" spans="1:63" ht="16.5" thickBot="1">
      <c r="A14" s="19" t="s">
        <v>31</v>
      </c>
      <c r="B14" s="88">
        <v>28000</v>
      </c>
      <c r="C14" s="13"/>
      <c r="D14" s="14"/>
      <c r="E14" s="15"/>
      <c r="F14" s="16">
        <f t="shared" si="0"/>
        <v>0</v>
      </c>
      <c r="G14" s="17">
        <f t="shared" si="1"/>
        <v>0</v>
      </c>
      <c r="H14" s="13"/>
      <c r="I14" s="14"/>
      <c r="J14" s="15"/>
      <c r="K14" s="16">
        <f t="shared" si="2"/>
        <v>0</v>
      </c>
      <c r="L14" s="17">
        <f t="shared" si="3"/>
        <v>0</v>
      </c>
      <c r="M14" s="13"/>
      <c r="N14" s="18"/>
      <c r="O14" s="15"/>
      <c r="P14" s="16">
        <f t="shared" si="4"/>
        <v>0</v>
      </c>
      <c r="Q14" s="17">
        <f t="shared" si="5"/>
        <v>0</v>
      </c>
      <c r="R14" s="13"/>
      <c r="S14" s="14"/>
      <c r="T14" s="15"/>
      <c r="U14" s="16">
        <f t="shared" si="6"/>
        <v>0</v>
      </c>
      <c r="V14" s="17">
        <f t="shared" si="7"/>
        <v>0</v>
      </c>
      <c r="W14" s="13"/>
      <c r="X14" s="14"/>
      <c r="Y14" s="15">
        <f t="shared" si="8"/>
        <v>0</v>
      </c>
      <c r="Z14" s="16">
        <f t="shared" si="9"/>
        <v>0</v>
      </c>
      <c r="AA14" s="17">
        <f t="shared" si="10"/>
        <v>0</v>
      </c>
      <c r="AB14" s="13"/>
      <c r="AC14" s="14"/>
      <c r="AD14" s="15">
        <f t="shared" si="11"/>
        <v>0</v>
      </c>
      <c r="AE14" s="16">
        <f t="shared" si="12"/>
        <v>-2</v>
      </c>
      <c r="AF14" s="17">
        <f t="shared" si="13"/>
        <v>56000</v>
      </c>
      <c r="AG14" s="13">
        <v>2</v>
      </c>
      <c r="AH14" s="18"/>
      <c r="AI14" s="15">
        <f t="shared" si="14"/>
        <v>2</v>
      </c>
      <c r="AJ14" s="16">
        <f t="shared" si="31"/>
        <v>0</v>
      </c>
      <c r="AK14" s="17">
        <f t="shared" si="15"/>
        <v>56000</v>
      </c>
      <c r="AL14" s="13">
        <v>2</v>
      </c>
      <c r="AM14" s="14"/>
      <c r="AN14" s="15">
        <f t="shared" si="16"/>
        <v>2</v>
      </c>
      <c r="AO14" s="16">
        <f t="shared" si="17"/>
        <v>1</v>
      </c>
      <c r="AP14" s="17">
        <f t="shared" si="18"/>
        <v>28000</v>
      </c>
      <c r="AQ14" s="13">
        <v>1</v>
      </c>
      <c r="AR14" s="14"/>
      <c r="AS14" s="15">
        <f t="shared" si="19"/>
        <v>1</v>
      </c>
      <c r="AT14" s="16">
        <f t="shared" si="20"/>
        <v>1</v>
      </c>
      <c r="AU14" s="17">
        <f t="shared" si="21"/>
        <v>0</v>
      </c>
      <c r="AV14" s="13"/>
      <c r="AW14" s="18"/>
      <c r="AX14" s="15">
        <f t="shared" si="22"/>
        <v>0</v>
      </c>
      <c r="AY14" s="16">
        <f t="shared" si="23"/>
        <v>0</v>
      </c>
      <c r="AZ14" s="17">
        <f t="shared" si="24"/>
        <v>0</v>
      </c>
      <c r="BA14" s="13"/>
      <c r="BB14" s="18"/>
      <c r="BC14" s="15">
        <f t="shared" si="25"/>
        <v>0</v>
      </c>
      <c r="BD14" s="16">
        <f t="shared" si="26"/>
        <v>0</v>
      </c>
      <c r="BE14" s="17">
        <f t="shared" si="27"/>
        <v>0</v>
      </c>
      <c r="BF14" s="13"/>
      <c r="BG14" s="14"/>
      <c r="BH14" s="15">
        <f t="shared" si="28"/>
        <v>0</v>
      </c>
      <c r="BI14" s="16">
        <f t="shared" si="29"/>
        <v>0</v>
      </c>
      <c r="BJ14" s="17">
        <f t="shared" si="30"/>
        <v>0</v>
      </c>
      <c r="BK14" s="13"/>
    </row>
    <row r="15" spans="1:63" ht="16.5" thickBot="1">
      <c r="A15" s="19" t="s">
        <v>32</v>
      </c>
      <c r="B15" s="88">
        <v>30100</v>
      </c>
      <c r="C15" s="13"/>
      <c r="D15" s="14"/>
      <c r="E15" s="15"/>
      <c r="F15" s="16">
        <f t="shared" si="0"/>
        <v>0</v>
      </c>
      <c r="G15" s="17">
        <f t="shared" si="1"/>
        <v>0</v>
      </c>
      <c r="H15" s="13"/>
      <c r="I15" s="14"/>
      <c r="J15" s="15"/>
      <c r="K15" s="16">
        <f t="shared" si="2"/>
        <v>0</v>
      </c>
      <c r="L15" s="17">
        <f t="shared" si="3"/>
        <v>0</v>
      </c>
      <c r="M15" s="13"/>
      <c r="N15" s="14"/>
      <c r="O15" s="15"/>
      <c r="P15" s="16">
        <f t="shared" si="4"/>
        <v>0</v>
      </c>
      <c r="Q15" s="17">
        <f t="shared" si="5"/>
        <v>0</v>
      </c>
      <c r="R15" s="13"/>
      <c r="S15" s="14"/>
      <c r="T15" s="15"/>
      <c r="U15" s="16">
        <f t="shared" si="6"/>
        <v>0</v>
      </c>
      <c r="V15" s="17">
        <f t="shared" si="7"/>
        <v>0</v>
      </c>
      <c r="W15" s="13"/>
      <c r="X15" s="14"/>
      <c r="Y15" s="15">
        <f t="shared" si="8"/>
        <v>0</v>
      </c>
      <c r="Z15" s="16">
        <f t="shared" si="9"/>
        <v>0</v>
      </c>
      <c r="AA15" s="17">
        <f t="shared" si="10"/>
        <v>0</v>
      </c>
      <c r="AB15" s="13"/>
      <c r="AC15" s="14"/>
      <c r="AD15" s="15">
        <f t="shared" si="11"/>
        <v>0</v>
      </c>
      <c r="AE15" s="16">
        <f t="shared" si="12"/>
        <v>-3</v>
      </c>
      <c r="AF15" s="17">
        <f t="shared" si="13"/>
        <v>90300</v>
      </c>
      <c r="AG15" s="13">
        <v>3</v>
      </c>
      <c r="AH15" s="14"/>
      <c r="AI15" s="15">
        <f t="shared" si="14"/>
        <v>3</v>
      </c>
      <c r="AJ15" s="16">
        <f t="shared" si="31"/>
        <v>0</v>
      </c>
      <c r="AK15" s="17">
        <f t="shared" si="15"/>
        <v>90300</v>
      </c>
      <c r="AL15" s="13">
        <v>3</v>
      </c>
      <c r="AM15" s="14"/>
      <c r="AN15" s="15">
        <f t="shared" si="16"/>
        <v>3</v>
      </c>
      <c r="AO15" s="16">
        <f t="shared" si="17"/>
        <v>1</v>
      </c>
      <c r="AP15" s="17">
        <f t="shared" si="18"/>
        <v>60200</v>
      </c>
      <c r="AQ15" s="13">
        <v>2</v>
      </c>
      <c r="AR15" s="14"/>
      <c r="AS15" s="15">
        <f t="shared" si="19"/>
        <v>2</v>
      </c>
      <c r="AT15" s="16">
        <f t="shared" si="20"/>
        <v>2</v>
      </c>
      <c r="AU15" s="17">
        <f t="shared" si="21"/>
        <v>0</v>
      </c>
      <c r="AV15" s="13"/>
      <c r="AW15" s="18"/>
      <c r="AX15" s="15">
        <f t="shared" si="22"/>
        <v>0</v>
      </c>
      <c r="AY15" s="16">
        <f t="shared" si="23"/>
        <v>0</v>
      </c>
      <c r="AZ15" s="17">
        <f t="shared" si="24"/>
        <v>0</v>
      </c>
      <c r="BA15" s="13"/>
      <c r="BB15" s="14"/>
      <c r="BC15" s="15">
        <f t="shared" si="25"/>
        <v>0</v>
      </c>
      <c r="BD15" s="16">
        <f t="shared" si="26"/>
        <v>0</v>
      </c>
      <c r="BE15" s="17">
        <f t="shared" si="27"/>
        <v>0</v>
      </c>
      <c r="BF15" s="13"/>
      <c r="BG15" s="14"/>
      <c r="BH15" s="15">
        <f t="shared" si="28"/>
        <v>0</v>
      </c>
      <c r="BI15" s="16">
        <f t="shared" si="29"/>
        <v>0</v>
      </c>
      <c r="BJ15" s="17">
        <f t="shared" si="30"/>
        <v>0</v>
      </c>
      <c r="BK15" s="13"/>
    </row>
    <row r="16" spans="1:63" ht="16.5" thickBot="1">
      <c r="A16" s="19" t="s">
        <v>33</v>
      </c>
      <c r="B16" s="88">
        <v>32200</v>
      </c>
      <c r="C16" s="13"/>
      <c r="D16" s="14"/>
      <c r="E16" s="15"/>
      <c r="F16" s="16">
        <f t="shared" si="0"/>
        <v>0</v>
      </c>
      <c r="G16" s="17">
        <f t="shared" si="1"/>
        <v>0</v>
      </c>
      <c r="H16" s="13"/>
      <c r="I16" s="14"/>
      <c r="J16" s="15"/>
      <c r="K16" s="16">
        <f t="shared" si="2"/>
        <v>0</v>
      </c>
      <c r="L16" s="17">
        <f t="shared" si="3"/>
        <v>0</v>
      </c>
      <c r="M16" s="13"/>
      <c r="N16" s="14"/>
      <c r="O16" s="15"/>
      <c r="P16" s="16">
        <f t="shared" si="4"/>
        <v>0</v>
      </c>
      <c r="Q16" s="17">
        <f t="shared" si="5"/>
        <v>0</v>
      </c>
      <c r="R16" s="13"/>
      <c r="S16" s="14"/>
      <c r="T16" s="15"/>
      <c r="U16" s="16">
        <f t="shared" si="6"/>
        <v>0</v>
      </c>
      <c r="V16" s="17">
        <f t="shared" si="7"/>
        <v>0</v>
      </c>
      <c r="W16" s="13"/>
      <c r="X16" s="14"/>
      <c r="Y16" s="15">
        <f t="shared" si="8"/>
        <v>0</v>
      </c>
      <c r="Z16" s="16">
        <f t="shared" si="9"/>
        <v>0</v>
      </c>
      <c r="AA16" s="17">
        <f t="shared" si="10"/>
        <v>0</v>
      </c>
      <c r="AB16" s="13"/>
      <c r="AC16" s="14"/>
      <c r="AD16" s="15">
        <f t="shared" si="11"/>
        <v>0</v>
      </c>
      <c r="AE16" s="16">
        <f t="shared" si="12"/>
        <v>-12</v>
      </c>
      <c r="AF16" s="17">
        <f t="shared" si="13"/>
        <v>386400</v>
      </c>
      <c r="AG16" s="13">
        <v>12</v>
      </c>
      <c r="AH16" s="14"/>
      <c r="AI16" s="15">
        <f t="shared" si="14"/>
        <v>12</v>
      </c>
      <c r="AJ16" s="16">
        <f t="shared" si="31"/>
        <v>0</v>
      </c>
      <c r="AK16" s="17">
        <f t="shared" si="15"/>
        <v>386400</v>
      </c>
      <c r="AL16" s="13">
        <v>12</v>
      </c>
      <c r="AM16" s="14"/>
      <c r="AN16" s="15">
        <f t="shared" si="16"/>
        <v>12</v>
      </c>
      <c r="AO16" s="16">
        <f t="shared" si="17"/>
        <v>0</v>
      </c>
      <c r="AP16" s="17">
        <f t="shared" si="18"/>
        <v>386400</v>
      </c>
      <c r="AQ16" s="13">
        <v>12</v>
      </c>
      <c r="AR16" s="14"/>
      <c r="AS16" s="15">
        <f t="shared" si="19"/>
        <v>12</v>
      </c>
      <c r="AT16" s="16">
        <f t="shared" si="20"/>
        <v>12</v>
      </c>
      <c r="AU16" s="17">
        <f t="shared" si="21"/>
        <v>0</v>
      </c>
      <c r="AV16" s="13"/>
      <c r="AW16" s="18"/>
      <c r="AX16" s="15">
        <f t="shared" si="22"/>
        <v>0</v>
      </c>
      <c r="AY16" s="16">
        <f t="shared" si="23"/>
        <v>0</v>
      </c>
      <c r="AZ16" s="17">
        <f t="shared" si="24"/>
        <v>0</v>
      </c>
      <c r="BA16" s="13"/>
      <c r="BB16" s="14"/>
      <c r="BC16" s="15">
        <f t="shared" si="25"/>
        <v>0</v>
      </c>
      <c r="BD16" s="16">
        <f t="shared" si="26"/>
        <v>0</v>
      </c>
      <c r="BE16" s="17">
        <f t="shared" si="27"/>
        <v>0</v>
      </c>
      <c r="BF16" s="13"/>
      <c r="BG16" s="14"/>
      <c r="BH16" s="15">
        <f t="shared" si="28"/>
        <v>0</v>
      </c>
      <c r="BI16" s="16">
        <f t="shared" si="29"/>
        <v>0</v>
      </c>
      <c r="BJ16" s="17">
        <f t="shared" si="30"/>
        <v>0</v>
      </c>
      <c r="BK16" s="13"/>
    </row>
    <row r="17" spans="1:63" ht="16.5" thickBot="1">
      <c r="A17" s="19" t="s">
        <v>34</v>
      </c>
      <c r="B17" s="88">
        <v>31500</v>
      </c>
      <c r="C17" s="13"/>
      <c r="D17" s="14"/>
      <c r="E17" s="15"/>
      <c r="F17" s="16">
        <f t="shared" si="0"/>
        <v>0</v>
      </c>
      <c r="G17" s="17">
        <f t="shared" si="1"/>
        <v>0</v>
      </c>
      <c r="H17" s="13"/>
      <c r="I17" s="14"/>
      <c r="J17" s="15"/>
      <c r="K17" s="16">
        <f t="shared" si="2"/>
        <v>0</v>
      </c>
      <c r="L17" s="17">
        <f t="shared" si="3"/>
        <v>0</v>
      </c>
      <c r="M17" s="13"/>
      <c r="N17" s="14"/>
      <c r="O17" s="15"/>
      <c r="P17" s="16">
        <f t="shared" si="4"/>
        <v>0</v>
      </c>
      <c r="Q17" s="17">
        <f t="shared" si="5"/>
        <v>0</v>
      </c>
      <c r="R17" s="13"/>
      <c r="S17" s="14"/>
      <c r="T17" s="15"/>
      <c r="U17" s="16">
        <f t="shared" si="6"/>
        <v>0</v>
      </c>
      <c r="V17" s="17">
        <f t="shared" si="7"/>
        <v>0</v>
      </c>
      <c r="W17" s="13"/>
      <c r="X17" s="14"/>
      <c r="Y17" s="15">
        <f t="shared" si="8"/>
        <v>0</v>
      </c>
      <c r="Z17" s="16">
        <f t="shared" si="9"/>
        <v>0</v>
      </c>
      <c r="AA17" s="17">
        <f t="shared" si="10"/>
        <v>0</v>
      </c>
      <c r="AB17" s="13"/>
      <c r="AC17" s="14"/>
      <c r="AD17" s="15">
        <f t="shared" si="11"/>
        <v>0</v>
      </c>
      <c r="AE17" s="16">
        <f t="shared" si="12"/>
        <v>0</v>
      </c>
      <c r="AF17" s="17">
        <f t="shared" si="13"/>
        <v>0</v>
      </c>
      <c r="AG17" s="13">
        <v>0</v>
      </c>
      <c r="AH17" s="14"/>
      <c r="AI17" s="15">
        <f t="shared" si="14"/>
        <v>0</v>
      </c>
      <c r="AJ17" s="16">
        <f t="shared" si="31"/>
        <v>0</v>
      </c>
      <c r="AK17" s="17">
        <f t="shared" si="15"/>
        <v>0</v>
      </c>
      <c r="AL17" s="13">
        <v>0</v>
      </c>
      <c r="AM17" s="14">
        <v>6</v>
      </c>
      <c r="AN17" s="15">
        <f t="shared" si="16"/>
        <v>6</v>
      </c>
      <c r="AO17" s="16">
        <f t="shared" si="17"/>
        <v>0</v>
      </c>
      <c r="AP17" s="17">
        <f t="shared" si="18"/>
        <v>189000</v>
      </c>
      <c r="AQ17" s="13">
        <v>6</v>
      </c>
      <c r="AR17" s="14"/>
      <c r="AS17" s="15">
        <f t="shared" si="19"/>
        <v>6</v>
      </c>
      <c r="AT17" s="16">
        <f t="shared" si="20"/>
        <v>6</v>
      </c>
      <c r="AU17" s="17">
        <f t="shared" si="21"/>
        <v>0</v>
      </c>
      <c r="AV17" s="13"/>
      <c r="AW17" s="18"/>
      <c r="AX17" s="15">
        <f t="shared" si="22"/>
        <v>0</v>
      </c>
      <c r="AY17" s="16">
        <f t="shared" si="23"/>
        <v>0</v>
      </c>
      <c r="AZ17" s="17">
        <f t="shared" si="24"/>
        <v>0</v>
      </c>
      <c r="BA17" s="13"/>
      <c r="BB17" s="14"/>
      <c r="BC17" s="15">
        <f t="shared" si="25"/>
        <v>0</v>
      </c>
      <c r="BD17" s="16">
        <f t="shared" si="26"/>
        <v>0</v>
      </c>
      <c r="BE17" s="17">
        <f t="shared" si="27"/>
        <v>0</v>
      </c>
      <c r="BF17" s="13"/>
      <c r="BG17" s="14"/>
      <c r="BH17" s="15">
        <f t="shared" si="28"/>
        <v>0</v>
      </c>
      <c r="BI17" s="16">
        <f t="shared" si="29"/>
        <v>0</v>
      </c>
      <c r="BJ17" s="17">
        <f t="shared" si="30"/>
        <v>0</v>
      </c>
      <c r="BK17" s="13"/>
    </row>
    <row r="18" spans="1:63" ht="16.5" thickBot="1">
      <c r="A18" s="19" t="s">
        <v>35</v>
      </c>
      <c r="B18" s="88">
        <v>30100</v>
      </c>
      <c r="C18" s="13"/>
      <c r="D18" s="14"/>
      <c r="E18" s="15"/>
      <c r="F18" s="16">
        <f t="shared" si="0"/>
        <v>0</v>
      </c>
      <c r="G18" s="17">
        <f t="shared" si="1"/>
        <v>0</v>
      </c>
      <c r="H18" s="13"/>
      <c r="I18" s="14"/>
      <c r="J18" s="15"/>
      <c r="K18" s="16">
        <f t="shared" si="2"/>
        <v>0</v>
      </c>
      <c r="L18" s="17">
        <f t="shared" si="3"/>
        <v>0</v>
      </c>
      <c r="M18" s="13"/>
      <c r="N18" s="14"/>
      <c r="O18" s="15"/>
      <c r="P18" s="16">
        <f t="shared" si="4"/>
        <v>0</v>
      </c>
      <c r="Q18" s="17">
        <f t="shared" si="5"/>
        <v>0</v>
      </c>
      <c r="R18" s="13"/>
      <c r="S18" s="14"/>
      <c r="T18" s="15"/>
      <c r="U18" s="16">
        <f t="shared" si="6"/>
        <v>0</v>
      </c>
      <c r="V18" s="17">
        <f t="shared" si="7"/>
        <v>0</v>
      </c>
      <c r="W18" s="13"/>
      <c r="X18" s="14"/>
      <c r="Y18" s="15">
        <f t="shared" si="8"/>
        <v>0</v>
      </c>
      <c r="Z18" s="16">
        <f t="shared" si="9"/>
        <v>0</v>
      </c>
      <c r="AA18" s="17">
        <f t="shared" si="10"/>
        <v>0</v>
      </c>
      <c r="AB18" s="13"/>
      <c r="AC18" s="14"/>
      <c r="AD18" s="15">
        <f t="shared" si="11"/>
        <v>0</v>
      </c>
      <c r="AE18" s="16">
        <f t="shared" si="12"/>
        <v>-4</v>
      </c>
      <c r="AF18" s="17">
        <f t="shared" si="13"/>
        <v>120400</v>
      </c>
      <c r="AG18" s="13">
        <v>4</v>
      </c>
      <c r="AH18" s="14"/>
      <c r="AI18" s="15">
        <f t="shared" si="14"/>
        <v>4</v>
      </c>
      <c r="AJ18" s="16">
        <f t="shared" si="31"/>
        <v>2</v>
      </c>
      <c r="AK18" s="17">
        <f t="shared" si="15"/>
        <v>60200</v>
      </c>
      <c r="AL18" s="13">
        <v>2</v>
      </c>
      <c r="AM18" s="14"/>
      <c r="AN18" s="15">
        <f t="shared" si="16"/>
        <v>2</v>
      </c>
      <c r="AO18" s="16">
        <f t="shared" si="17"/>
        <v>-1</v>
      </c>
      <c r="AP18" s="17">
        <f t="shared" si="18"/>
        <v>90300</v>
      </c>
      <c r="AQ18" s="13">
        <v>3</v>
      </c>
      <c r="AR18" s="14"/>
      <c r="AS18" s="15">
        <f t="shared" si="19"/>
        <v>3</v>
      </c>
      <c r="AT18" s="16">
        <f t="shared" si="20"/>
        <v>3</v>
      </c>
      <c r="AU18" s="17">
        <f t="shared" si="21"/>
        <v>0</v>
      </c>
      <c r="AV18" s="13"/>
      <c r="AW18" s="14"/>
      <c r="AX18" s="15">
        <f t="shared" si="22"/>
        <v>0</v>
      </c>
      <c r="AY18" s="16">
        <f t="shared" si="23"/>
        <v>0</v>
      </c>
      <c r="AZ18" s="17">
        <f t="shared" si="24"/>
        <v>0</v>
      </c>
      <c r="BA18" s="13"/>
      <c r="BB18" s="18"/>
      <c r="BC18" s="15">
        <f t="shared" si="25"/>
        <v>0</v>
      </c>
      <c r="BD18" s="16">
        <f t="shared" si="26"/>
        <v>0</v>
      </c>
      <c r="BE18" s="17">
        <f t="shared" si="27"/>
        <v>0</v>
      </c>
      <c r="BF18" s="13"/>
      <c r="BG18" s="14"/>
      <c r="BH18" s="15">
        <f t="shared" si="28"/>
        <v>0</v>
      </c>
      <c r="BI18" s="16">
        <f t="shared" si="29"/>
        <v>0</v>
      </c>
      <c r="BJ18" s="17">
        <f t="shared" si="30"/>
        <v>0</v>
      </c>
      <c r="BK18" s="13"/>
    </row>
    <row r="19" spans="1:63" ht="16.5" thickBot="1">
      <c r="A19" s="19" t="s">
        <v>36</v>
      </c>
      <c r="B19" s="88">
        <v>26600</v>
      </c>
      <c r="C19" s="13"/>
      <c r="D19" s="14"/>
      <c r="E19" s="15"/>
      <c r="F19" s="16">
        <f t="shared" si="0"/>
        <v>0</v>
      </c>
      <c r="G19" s="17">
        <f t="shared" si="1"/>
        <v>0</v>
      </c>
      <c r="H19" s="13"/>
      <c r="I19" s="14"/>
      <c r="J19" s="15"/>
      <c r="K19" s="16">
        <f t="shared" si="2"/>
        <v>0</v>
      </c>
      <c r="L19" s="17">
        <f t="shared" si="3"/>
        <v>0</v>
      </c>
      <c r="M19" s="13"/>
      <c r="N19" s="14"/>
      <c r="O19" s="15"/>
      <c r="P19" s="16">
        <f t="shared" si="4"/>
        <v>0</v>
      </c>
      <c r="Q19" s="17">
        <f t="shared" si="5"/>
        <v>0</v>
      </c>
      <c r="R19" s="13"/>
      <c r="S19" s="14"/>
      <c r="T19" s="15"/>
      <c r="U19" s="16">
        <f t="shared" si="6"/>
        <v>0</v>
      </c>
      <c r="V19" s="17">
        <f t="shared" si="7"/>
        <v>0</v>
      </c>
      <c r="W19" s="13"/>
      <c r="X19" s="14"/>
      <c r="Y19" s="15">
        <f t="shared" si="8"/>
        <v>0</v>
      </c>
      <c r="Z19" s="16">
        <f t="shared" si="9"/>
        <v>0</v>
      </c>
      <c r="AA19" s="17">
        <f t="shared" si="10"/>
        <v>0</v>
      </c>
      <c r="AB19" s="13"/>
      <c r="AC19" s="14"/>
      <c r="AD19" s="15">
        <f t="shared" si="11"/>
        <v>0</v>
      </c>
      <c r="AE19" s="16">
        <f t="shared" si="12"/>
        <v>-2</v>
      </c>
      <c r="AF19" s="17">
        <f t="shared" si="13"/>
        <v>53200</v>
      </c>
      <c r="AG19" s="13">
        <v>2</v>
      </c>
      <c r="AH19" s="14"/>
      <c r="AI19" s="15">
        <f t="shared" si="14"/>
        <v>2</v>
      </c>
      <c r="AJ19" s="16">
        <f t="shared" si="31"/>
        <v>1</v>
      </c>
      <c r="AK19" s="17">
        <f t="shared" si="15"/>
        <v>26600</v>
      </c>
      <c r="AL19" s="13">
        <v>1</v>
      </c>
      <c r="AM19" s="14"/>
      <c r="AN19" s="15">
        <f t="shared" si="16"/>
        <v>1</v>
      </c>
      <c r="AO19" s="16">
        <f t="shared" si="17"/>
        <v>0</v>
      </c>
      <c r="AP19" s="17">
        <f t="shared" si="18"/>
        <v>26600</v>
      </c>
      <c r="AQ19" s="13">
        <v>1</v>
      </c>
      <c r="AR19" s="14"/>
      <c r="AS19" s="15">
        <f t="shared" si="19"/>
        <v>1</v>
      </c>
      <c r="AT19" s="16">
        <f t="shared" si="20"/>
        <v>1</v>
      </c>
      <c r="AU19" s="17">
        <f t="shared" si="21"/>
        <v>0</v>
      </c>
      <c r="AV19" s="13"/>
      <c r="AW19" s="14"/>
      <c r="AX19" s="15">
        <f t="shared" si="22"/>
        <v>0</v>
      </c>
      <c r="AY19" s="16">
        <f t="shared" si="23"/>
        <v>0</v>
      </c>
      <c r="AZ19" s="17">
        <f t="shared" si="24"/>
        <v>0</v>
      </c>
      <c r="BA19" s="13"/>
      <c r="BB19" s="14"/>
      <c r="BC19" s="15">
        <f t="shared" si="25"/>
        <v>0</v>
      </c>
      <c r="BD19" s="16">
        <f t="shared" si="26"/>
        <v>0</v>
      </c>
      <c r="BE19" s="17">
        <f t="shared" si="27"/>
        <v>0</v>
      </c>
      <c r="BF19" s="13"/>
      <c r="BG19" s="14"/>
      <c r="BH19" s="15">
        <f t="shared" si="28"/>
        <v>0</v>
      </c>
      <c r="BI19" s="16">
        <f t="shared" si="29"/>
        <v>0</v>
      </c>
      <c r="BJ19" s="17">
        <f t="shared" si="30"/>
        <v>0</v>
      </c>
      <c r="BK19" s="13"/>
    </row>
    <row r="20" spans="1:63" ht="16.5" thickBot="1">
      <c r="A20" s="19" t="s">
        <v>37</v>
      </c>
      <c r="B20" s="88">
        <v>31500</v>
      </c>
      <c r="C20" s="13"/>
      <c r="D20" s="14"/>
      <c r="E20" s="15"/>
      <c r="F20" s="16">
        <f t="shared" si="0"/>
        <v>0</v>
      </c>
      <c r="G20" s="17">
        <f t="shared" si="1"/>
        <v>0</v>
      </c>
      <c r="H20" s="13"/>
      <c r="I20" s="14"/>
      <c r="J20" s="15"/>
      <c r="K20" s="16">
        <f t="shared" si="2"/>
        <v>0</v>
      </c>
      <c r="L20" s="17">
        <f t="shared" si="3"/>
        <v>0</v>
      </c>
      <c r="M20" s="13"/>
      <c r="N20" s="14"/>
      <c r="O20" s="15"/>
      <c r="P20" s="16">
        <f t="shared" si="4"/>
        <v>0</v>
      </c>
      <c r="Q20" s="17">
        <f t="shared" si="5"/>
        <v>0</v>
      </c>
      <c r="R20" s="13"/>
      <c r="S20" s="14"/>
      <c r="T20" s="15"/>
      <c r="U20" s="16">
        <f t="shared" si="6"/>
        <v>0</v>
      </c>
      <c r="V20" s="17">
        <f t="shared" si="7"/>
        <v>0</v>
      </c>
      <c r="W20" s="13"/>
      <c r="X20" s="14"/>
      <c r="Y20" s="15">
        <f t="shared" si="8"/>
        <v>0</v>
      </c>
      <c r="Z20" s="16">
        <f t="shared" si="9"/>
        <v>0</v>
      </c>
      <c r="AA20" s="17">
        <f t="shared" si="10"/>
        <v>0</v>
      </c>
      <c r="AB20" s="13"/>
      <c r="AC20" s="14"/>
      <c r="AD20" s="15">
        <f t="shared" si="11"/>
        <v>0</v>
      </c>
      <c r="AE20" s="16">
        <f t="shared" si="12"/>
        <v>-5</v>
      </c>
      <c r="AF20" s="17">
        <f t="shared" si="13"/>
        <v>157500</v>
      </c>
      <c r="AG20" s="13">
        <v>5</v>
      </c>
      <c r="AH20" s="14"/>
      <c r="AI20" s="15">
        <f t="shared" si="14"/>
        <v>5</v>
      </c>
      <c r="AJ20" s="16">
        <f t="shared" si="31"/>
        <v>0</v>
      </c>
      <c r="AK20" s="17">
        <f t="shared" si="15"/>
        <v>157500</v>
      </c>
      <c r="AL20" s="13">
        <v>5</v>
      </c>
      <c r="AM20" s="14"/>
      <c r="AN20" s="15">
        <f t="shared" si="16"/>
        <v>5</v>
      </c>
      <c r="AO20" s="16">
        <f t="shared" si="17"/>
        <v>0</v>
      </c>
      <c r="AP20" s="17">
        <f t="shared" si="18"/>
        <v>157500</v>
      </c>
      <c r="AQ20" s="13">
        <v>5</v>
      </c>
      <c r="AR20" s="14"/>
      <c r="AS20" s="15">
        <f t="shared" si="19"/>
        <v>5</v>
      </c>
      <c r="AT20" s="16">
        <f t="shared" si="20"/>
        <v>5</v>
      </c>
      <c r="AU20" s="17">
        <f t="shared" si="21"/>
        <v>0</v>
      </c>
      <c r="AV20" s="13"/>
      <c r="AW20" s="14"/>
      <c r="AX20" s="15">
        <f t="shared" si="22"/>
        <v>0</v>
      </c>
      <c r="AY20" s="16">
        <f t="shared" si="23"/>
        <v>0</v>
      </c>
      <c r="AZ20" s="17">
        <f t="shared" si="24"/>
        <v>0</v>
      </c>
      <c r="BA20" s="13"/>
      <c r="BB20" s="14"/>
      <c r="BC20" s="15">
        <f t="shared" si="25"/>
        <v>0</v>
      </c>
      <c r="BD20" s="16">
        <f t="shared" si="26"/>
        <v>0</v>
      </c>
      <c r="BE20" s="17">
        <f t="shared" si="27"/>
        <v>0</v>
      </c>
      <c r="BF20" s="13"/>
      <c r="BG20" s="14"/>
      <c r="BH20" s="15">
        <f t="shared" si="28"/>
        <v>0</v>
      </c>
      <c r="BI20" s="16">
        <f t="shared" si="29"/>
        <v>0</v>
      </c>
      <c r="BJ20" s="17">
        <f t="shared" si="30"/>
        <v>0</v>
      </c>
      <c r="BK20" s="13"/>
    </row>
    <row r="21" spans="1:63" ht="16.5" thickBot="1">
      <c r="A21" s="19" t="s">
        <v>38</v>
      </c>
      <c r="B21" s="88">
        <v>49000</v>
      </c>
      <c r="C21" s="13"/>
      <c r="D21" s="14"/>
      <c r="E21" s="15"/>
      <c r="F21" s="16">
        <f t="shared" si="0"/>
        <v>0</v>
      </c>
      <c r="G21" s="17">
        <f t="shared" si="1"/>
        <v>0</v>
      </c>
      <c r="H21" s="13"/>
      <c r="I21" s="14"/>
      <c r="J21" s="15"/>
      <c r="K21" s="16">
        <f t="shared" si="2"/>
        <v>0</v>
      </c>
      <c r="L21" s="17">
        <f t="shared" si="3"/>
        <v>0</v>
      </c>
      <c r="M21" s="13"/>
      <c r="N21" s="14"/>
      <c r="O21" s="15"/>
      <c r="P21" s="16">
        <f t="shared" si="4"/>
        <v>0</v>
      </c>
      <c r="Q21" s="17">
        <f t="shared" si="5"/>
        <v>0</v>
      </c>
      <c r="R21" s="13"/>
      <c r="S21" s="14"/>
      <c r="T21" s="15"/>
      <c r="U21" s="16">
        <f t="shared" si="6"/>
        <v>0</v>
      </c>
      <c r="V21" s="17">
        <f t="shared" si="7"/>
        <v>0</v>
      </c>
      <c r="W21" s="13"/>
      <c r="X21" s="14"/>
      <c r="Y21" s="15">
        <f t="shared" si="8"/>
        <v>0</v>
      </c>
      <c r="Z21" s="16">
        <f t="shared" si="9"/>
        <v>0</v>
      </c>
      <c r="AA21" s="17">
        <f t="shared" si="10"/>
        <v>0</v>
      </c>
      <c r="AB21" s="13"/>
      <c r="AC21" s="14"/>
      <c r="AD21" s="15">
        <f t="shared" si="11"/>
        <v>0</v>
      </c>
      <c r="AE21" s="16">
        <f t="shared" si="12"/>
        <v>-2</v>
      </c>
      <c r="AF21" s="17">
        <f t="shared" si="13"/>
        <v>98000</v>
      </c>
      <c r="AG21" s="13">
        <v>2</v>
      </c>
      <c r="AH21" s="14"/>
      <c r="AI21" s="15">
        <f t="shared" si="14"/>
        <v>2</v>
      </c>
      <c r="AJ21" s="16">
        <f t="shared" si="31"/>
        <v>0</v>
      </c>
      <c r="AK21" s="17">
        <f t="shared" si="15"/>
        <v>98000</v>
      </c>
      <c r="AL21" s="13">
        <v>2</v>
      </c>
      <c r="AM21" s="14"/>
      <c r="AN21" s="15">
        <f t="shared" si="16"/>
        <v>2</v>
      </c>
      <c r="AO21" s="16">
        <f t="shared" si="17"/>
        <v>0</v>
      </c>
      <c r="AP21" s="17">
        <f t="shared" si="18"/>
        <v>98000</v>
      </c>
      <c r="AQ21" s="13">
        <v>2</v>
      </c>
      <c r="AR21" s="14"/>
      <c r="AS21" s="15">
        <f t="shared" si="19"/>
        <v>2</v>
      </c>
      <c r="AT21" s="16">
        <f t="shared" si="20"/>
        <v>2</v>
      </c>
      <c r="AU21" s="17">
        <f t="shared" si="21"/>
        <v>0</v>
      </c>
      <c r="AV21" s="13"/>
      <c r="AW21" s="18"/>
      <c r="AX21" s="15">
        <f t="shared" si="22"/>
        <v>0</v>
      </c>
      <c r="AY21" s="16">
        <f t="shared" si="23"/>
        <v>0</v>
      </c>
      <c r="AZ21" s="17">
        <f t="shared" si="24"/>
        <v>0</v>
      </c>
      <c r="BA21" s="13"/>
      <c r="BB21" s="14"/>
      <c r="BC21" s="15">
        <f t="shared" si="25"/>
        <v>0</v>
      </c>
      <c r="BD21" s="16">
        <f t="shared" si="26"/>
        <v>0</v>
      </c>
      <c r="BE21" s="17">
        <f t="shared" si="27"/>
        <v>0</v>
      </c>
      <c r="BF21" s="13"/>
      <c r="BG21" s="14"/>
      <c r="BH21" s="15">
        <f t="shared" si="28"/>
        <v>0</v>
      </c>
      <c r="BI21" s="16">
        <f t="shared" si="29"/>
        <v>0</v>
      </c>
      <c r="BJ21" s="17">
        <f t="shared" si="30"/>
        <v>0</v>
      </c>
      <c r="BK21" s="13"/>
    </row>
    <row r="22" spans="1:63" ht="16.5" thickBot="1">
      <c r="A22" s="19" t="s">
        <v>39</v>
      </c>
      <c r="B22" s="88">
        <v>49000</v>
      </c>
      <c r="C22" s="13"/>
      <c r="D22" s="14"/>
      <c r="E22" s="15"/>
      <c r="F22" s="16">
        <f t="shared" si="0"/>
        <v>0</v>
      </c>
      <c r="G22" s="17">
        <f t="shared" si="1"/>
        <v>0</v>
      </c>
      <c r="H22" s="13"/>
      <c r="I22" s="14"/>
      <c r="J22" s="15"/>
      <c r="K22" s="16">
        <f t="shared" si="2"/>
        <v>0</v>
      </c>
      <c r="L22" s="17">
        <f t="shared" si="3"/>
        <v>0</v>
      </c>
      <c r="M22" s="13"/>
      <c r="N22" s="18"/>
      <c r="O22" s="15"/>
      <c r="P22" s="16">
        <f t="shared" si="4"/>
        <v>0</v>
      </c>
      <c r="Q22" s="17">
        <f t="shared" si="5"/>
        <v>0</v>
      </c>
      <c r="R22" s="13"/>
      <c r="S22" s="14"/>
      <c r="T22" s="15"/>
      <c r="U22" s="16">
        <f t="shared" si="6"/>
        <v>0</v>
      </c>
      <c r="V22" s="17">
        <f t="shared" si="7"/>
        <v>0</v>
      </c>
      <c r="W22" s="13"/>
      <c r="X22" s="14"/>
      <c r="Y22" s="15">
        <f t="shared" si="8"/>
        <v>0</v>
      </c>
      <c r="Z22" s="16">
        <f t="shared" si="9"/>
        <v>0</v>
      </c>
      <c r="AA22" s="17">
        <f t="shared" si="10"/>
        <v>0</v>
      </c>
      <c r="AB22" s="13"/>
      <c r="AC22" s="14"/>
      <c r="AD22" s="15">
        <f t="shared" si="11"/>
        <v>0</v>
      </c>
      <c r="AE22" s="16">
        <f t="shared" si="12"/>
        <v>-3</v>
      </c>
      <c r="AF22" s="17">
        <f t="shared" si="13"/>
        <v>147000</v>
      </c>
      <c r="AG22" s="13">
        <v>3</v>
      </c>
      <c r="AH22" s="14"/>
      <c r="AI22" s="15">
        <f t="shared" si="14"/>
        <v>3</v>
      </c>
      <c r="AJ22" s="16">
        <f t="shared" si="31"/>
        <v>0</v>
      </c>
      <c r="AK22" s="17">
        <f t="shared" si="15"/>
        <v>147000</v>
      </c>
      <c r="AL22" s="13">
        <v>3</v>
      </c>
      <c r="AM22" s="14"/>
      <c r="AN22" s="15">
        <f t="shared" si="16"/>
        <v>3</v>
      </c>
      <c r="AO22" s="16">
        <f t="shared" si="17"/>
        <v>1</v>
      </c>
      <c r="AP22" s="17">
        <f t="shared" si="18"/>
        <v>98000</v>
      </c>
      <c r="AQ22" s="13">
        <v>2</v>
      </c>
      <c r="AR22" s="14"/>
      <c r="AS22" s="15">
        <f t="shared" si="19"/>
        <v>2</v>
      </c>
      <c r="AT22" s="16">
        <f t="shared" si="20"/>
        <v>2</v>
      </c>
      <c r="AU22" s="17">
        <f t="shared" si="21"/>
        <v>0</v>
      </c>
      <c r="AV22" s="13"/>
      <c r="AW22" s="14"/>
      <c r="AX22" s="15">
        <f t="shared" si="22"/>
        <v>0</v>
      </c>
      <c r="AY22" s="16">
        <f t="shared" si="23"/>
        <v>0</v>
      </c>
      <c r="AZ22" s="17">
        <f t="shared" si="24"/>
        <v>0</v>
      </c>
      <c r="BA22" s="13"/>
      <c r="BB22" s="14"/>
      <c r="BC22" s="15">
        <f t="shared" si="25"/>
        <v>0</v>
      </c>
      <c r="BD22" s="16">
        <f t="shared" si="26"/>
        <v>0</v>
      </c>
      <c r="BE22" s="17">
        <f t="shared" si="27"/>
        <v>0</v>
      </c>
      <c r="BF22" s="13"/>
      <c r="BG22" s="14"/>
      <c r="BH22" s="15">
        <f t="shared" si="28"/>
        <v>0</v>
      </c>
      <c r="BI22" s="16">
        <f t="shared" si="29"/>
        <v>0</v>
      </c>
      <c r="BJ22" s="17">
        <f t="shared" si="30"/>
        <v>0</v>
      </c>
      <c r="BK22" s="13"/>
    </row>
    <row r="23" spans="1:63" ht="16.5" thickBot="1">
      <c r="A23" s="19" t="s">
        <v>40</v>
      </c>
      <c r="B23" s="88">
        <v>49000</v>
      </c>
      <c r="C23" s="13"/>
      <c r="D23" s="14"/>
      <c r="E23" s="15"/>
      <c r="F23" s="16">
        <f t="shared" si="0"/>
        <v>0</v>
      </c>
      <c r="G23" s="17">
        <f t="shared" si="1"/>
        <v>0</v>
      </c>
      <c r="H23" s="13"/>
      <c r="I23" s="14"/>
      <c r="J23" s="15"/>
      <c r="K23" s="16">
        <f t="shared" si="2"/>
        <v>0</v>
      </c>
      <c r="L23" s="17">
        <f t="shared" si="3"/>
        <v>0</v>
      </c>
      <c r="M23" s="13"/>
      <c r="N23" s="14"/>
      <c r="O23" s="15"/>
      <c r="P23" s="16">
        <f t="shared" si="4"/>
        <v>0</v>
      </c>
      <c r="Q23" s="17">
        <f t="shared" si="5"/>
        <v>0</v>
      </c>
      <c r="R23" s="13"/>
      <c r="S23" s="14"/>
      <c r="T23" s="15"/>
      <c r="U23" s="16">
        <f t="shared" si="6"/>
        <v>0</v>
      </c>
      <c r="V23" s="17">
        <f t="shared" si="7"/>
        <v>0</v>
      </c>
      <c r="W23" s="13"/>
      <c r="X23" s="14"/>
      <c r="Y23" s="15">
        <f t="shared" si="8"/>
        <v>0</v>
      </c>
      <c r="Z23" s="16">
        <f t="shared" si="9"/>
        <v>0</v>
      </c>
      <c r="AA23" s="17">
        <f t="shared" si="10"/>
        <v>0</v>
      </c>
      <c r="AB23" s="13"/>
      <c r="AC23" s="14"/>
      <c r="AD23" s="15">
        <f t="shared" si="11"/>
        <v>0</v>
      </c>
      <c r="AE23" s="16">
        <f t="shared" si="12"/>
        <v>-2</v>
      </c>
      <c r="AF23" s="17">
        <f t="shared" si="13"/>
        <v>98000</v>
      </c>
      <c r="AG23" s="13">
        <v>2</v>
      </c>
      <c r="AH23" s="14"/>
      <c r="AI23" s="15">
        <f t="shared" si="14"/>
        <v>2</v>
      </c>
      <c r="AJ23" s="16">
        <f t="shared" si="31"/>
        <v>1</v>
      </c>
      <c r="AK23" s="17">
        <f t="shared" si="15"/>
        <v>49000</v>
      </c>
      <c r="AL23" s="13">
        <v>1</v>
      </c>
      <c r="AM23" s="14"/>
      <c r="AN23" s="15">
        <f t="shared" si="16"/>
        <v>1</v>
      </c>
      <c r="AO23" s="16">
        <f t="shared" si="17"/>
        <v>0</v>
      </c>
      <c r="AP23" s="17">
        <f t="shared" si="18"/>
        <v>49000</v>
      </c>
      <c r="AQ23" s="13">
        <v>1</v>
      </c>
      <c r="AR23" s="14"/>
      <c r="AS23" s="15">
        <f t="shared" si="19"/>
        <v>1</v>
      </c>
      <c r="AT23" s="16">
        <f t="shared" si="20"/>
        <v>1</v>
      </c>
      <c r="AU23" s="17">
        <f t="shared" si="21"/>
        <v>0</v>
      </c>
      <c r="AV23" s="13"/>
      <c r="AW23" s="18"/>
      <c r="AX23" s="15">
        <f t="shared" si="22"/>
        <v>0</v>
      </c>
      <c r="AY23" s="16">
        <f t="shared" si="23"/>
        <v>0</v>
      </c>
      <c r="AZ23" s="17">
        <f t="shared" si="24"/>
        <v>0</v>
      </c>
      <c r="BA23" s="13"/>
      <c r="BB23" s="14"/>
      <c r="BC23" s="15">
        <f t="shared" si="25"/>
        <v>0</v>
      </c>
      <c r="BD23" s="16">
        <f t="shared" si="26"/>
        <v>0</v>
      </c>
      <c r="BE23" s="17">
        <f t="shared" si="27"/>
        <v>0</v>
      </c>
      <c r="BF23" s="13"/>
      <c r="BG23" s="14"/>
      <c r="BH23" s="15">
        <f t="shared" si="28"/>
        <v>0</v>
      </c>
      <c r="BI23" s="16">
        <f t="shared" si="29"/>
        <v>0</v>
      </c>
      <c r="BJ23" s="17">
        <f t="shared" si="30"/>
        <v>0</v>
      </c>
      <c r="BK23" s="13"/>
    </row>
    <row r="24" spans="1:63" ht="15.75" customHeight="1" thickBot="1">
      <c r="A24" s="19" t="s">
        <v>41</v>
      </c>
      <c r="B24" s="88">
        <v>26600</v>
      </c>
      <c r="C24" s="13"/>
      <c r="D24" s="14"/>
      <c r="E24" s="15"/>
      <c r="F24" s="16">
        <f t="shared" si="0"/>
        <v>0</v>
      </c>
      <c r="G24" s="17">
        <f t="shared" si="1"/>
        <v>0</v>
      </c>
      <c r="H24" s="13"/>
      <c r="I24" s="14"/>
      <c r="J24" s="15"/>
      <c r="K24" s="16">
        <f t="shared" si="2"/>
        <v>0</v>
      </c>
      <c r="L24" s="17">
        <f t="shared" si="3"/>
        <v>0</v>
      </c>
      <c r="M24" s="13"/>
      <c r="N24" s="18"/>
      <c r="O24" s="15"/>
      <c r="P24" s="16">
        <f t="shared" si="4"/>
        <v>0</v>
      </c>
      <c r="Q24" s="17">
        <f t="shared" si="5"/>
        <v>0</v>
      </c>
      <c r="R24" s="13"/>
      <c r="S24" s="14"/>
      <c r="T24" s="15"/>
      <c r="U24" s="16">
        <f t="shared" si="6"/>
        <v>0</v>
      </c>
      <c r="V24" s="17">
        <f t="shared" si="7"/>
        <v>0</v>
      </c>
      <c r="W24" s="13"/>
      <c r="X24" s="14"/>
      <c r="Y24" s="15">
        <f t="shared" si="8"/>
        <v>0</v>
      </c>
      <c r="Z24" s="16">
        <f t="shared" si="9"/>
        <v>0</v>
      </c>
      <c r="AA24" s="17">
        <f t="shared" si="10"/>
        <v>0</v>
      </c>
      <c r="AB24" s="13"/>
      <c r="AC24" s="14"/>
      <c r="AD24" s="15">
        <f t="shared" si="11"/>
        <v>0</v>
      </c>
      <c r="AE24" s="16">
        <f t="shared" si="12"/>
        <v>0</v>
      </c>
      <c r="AF24" s="17">
        <f t="shared" si="13"/>
        <v>0</v>
      </c>
      <c r="AG24" s="13">
        <v>0</v>
      </c>
      <c r="AH24" s="14"/>
      <c r="AI24" s="15">
        <f t="shared" si="14"/>
        <v>0</v>
      </c>
      <c r="AJ24" s="16">
        <f t="shared" si="31"/>
        <v>0</v>
      </c>
      <c r="AK24" s="17">
        <f t="shared" si="15"/>
        <v>0</v>
      </c>
      <c r="AL24" s="13">
        <v>0</v>
      </c>
      <c r="AM24" s="14"/>
      <c r="AN24" s="15">
        <f t="shared" si="16"/>
        <v>0</v>
      </c>
      <c r="AO24" s="16">
        <f t="shared" si="17"/>
        <v>0</v>
      </c>
      <c r="AP24" s="17">
        <f t="shared" si="18"/>
        <v>0</v>
      </c>
      <c r="AQ24" s="13">
        <v>0</v>
      </c>
      <c r="AR24" s="14"/>
      <c r="AS24" s="15">
        <f t="shared" si="19"/>
        <v>0</v>
      </c>
      <c r="AT24" s="16">
        <f t="shared" si="20"/>
        <v>0</v>
      </c>
      <c r="AU24" s="17">
        <f t="shared" si="21"/>
        <v>0</v>
      </c>
      <c r="AV24" s="13"/>
      <c r="AW24" s="18"/>
      <c r="AX24" s="15">
        <f t="shared" si="22"/>
        <v>0</v>
      </c>
      <c r="AY24" s="16">
        <f t="shared" si="23"/>
        <v>0</v>
      </c>
      <c r="AZ24" s="17">
        <f t="shared" si="24"/>
        <v>0</v>
      </c>
      <c r="BA24" s="13"/>
      <c r="BB24" s="14"/>
      <c r="BC24" s="15">
        <f t="shared" si="25"/>
        <v>0</v>
      </c>
      <c r="BD24" s="16">
        <f t="shared" si="26"/>
        <v>0</v>
      </c>
      <c r="BE24" s="17">
        <f t="shared" si="27"/>
        <v>0</v>
      </c>
      <c r="BF24" s="13"/>
      <c r="BG24" s="14"/>
      <c r="BH24" s="15">
        <f t="shared" si="28"/>
        <v>0</v>
      </c>
      <c r="BI24" s="16">
        <f t="shared" si="29"/>
        <v>0</v>
      </c>
      <c r="BJ24" s="17">
        <f t="shared" si="30"/>
        <v>0</v>
      </c>
      <c r="BK24" s="13"/>
    </row>
    <row r="25" spans="1:63" ht="15.75" customHeight="1" thickBot="1">
      <c r="A25" s="19" t="s">
        <v>42</v>
      </c>
      <c r="B25" s="88">
        <v>33600</v>
      </c>
      <c r="C25" s="13"/>
      <c r="D25" s="14"/>
      <c r="E25" s="15"/>
      <c r="F25" s="16">
        <f t="shared" si="0"/>
        <v>0</v>
      </c>
      <c r="G25" s="17">
        <f t="shared" si="1"/>
        <v>0</v>
      </c>
      <c r="H25" s="13"/>
      <c r="I25" s="14"/>
      <c r="J25" s="15"/>
      <c r="K25" s="16">
        <f t="shared" si="2"/>
        <v>0</v>
      </c>
      <c r="L25" s="17">
        <f t="shared" si="3"/>
        <v>0</v>
      </c>
      <c r="M25" s="13"/>
      <c r="N25" s="14"/>
      <c r="O25" s="15"/>
      <c r="P25" s="16">
        <f t="shared" si="4"/>
        <v>0</v>
      </c>
      <c r="Q25" s="17">
        <f t="shared" si="5"/>
        <v>0</v>
      </c>
      <c r="R25" s="13"/>
      <c r="S25" s="14"/>
      <c r="T25" s="15"/>
      <c r="U25" s="16">
        <f t="shared" si="6"/>
        <v>0</v>
      </c>
      <c r="V25" s="17">
        <f t="shared" si="7"/>
        <v>0</v>
      </c>
      <c r="W25" s="13"/>
      <c r="X25" s="14"/>
      <c r="Y25" s="15">
        <f t="shared" si="8"/>
        <v>0</v>
      </c>
      <c r="Z25" s="16">
        <f t="shared" si="9"/>
        <v>0</v>
      </c>
      <c r="AA25" s="17">
        <f t="shared" si="10"/>
        <v>0</v>
      </c>
      <c r="AB25" s="13"/>
      <c r="AC25" s="14"/>
      <c r="AD25" s="15">
        <f t="shared" si="11"/>
        <v>0</v>
      </c>
      <c r="AE25" s="16">
        <f t="shared" si="12"/>
        <v>-1</v>
      </c>
      <c r="AF25" s="17">
        <f t="shared" si="13"/>
        <v>33600</v>
      </c>
      <c r="AG25" s="13">
        <v>1</v>
      </c>
      <c r="AH25" s="14"/>
      <c r="AI25" s="15">
        <f t="shared" si="14"/>
        <v>1</v>
      </c>
      <c r="AJ25" s="16">
        <f t="shared" si="31"/>
        <v>0</v>
      </c>
      <c r="AK25" s="17">
        <f t="shared" si="15"/>
        <v>33600</v>
      </c>
      <c r="AL25" s="13">
        <v>1</v>
      </c>
      <c r="AM25" s="14"/>
      <c r="AN25" s="15">
        <f t="shared" si="16"/>
        <v>1</v>
      </c>
      <c r="AO25" s="16">
        <f t="shared" si="17"/>
        <v>0</v>
      </c>
      <c r="AP25" s="17">
        <f t="shared" si="18"/>
        <v>33600</v>
      </c>
      <c r="AQ25" s="13">
        <v>1</v>
      </c>
      <c r="AR25" s="14"/>
      <c r="AS25" s="15">
        <f t="shared" si="19"/>
        <v>1</v>
      </c>
      <c r="AT25" s="16">
        <f t="shared" si="20"/>
        <v>1</v>
      </c>
      <c r="AU25" s="17">
        <f t="shared" si="21"/>
        <v>0</v>
      </c>
      <c r="AV25" s="13"/>
      <c r="AW25" s="14"/>
      <c r="AX25" s="15">
        <f t="shared" si="22"/>
        <v>0</v>
      </c>
      <c r="AY25" s="16">
        <f t="shared" si="23"/>
        <v>0</v>
      </c>
      <c r="AZ25" s="17">
        <f t="shared" si="24"/>
        <v>0</v>
      </c>
      <c r="BA25" s="13"/>
      <c r="BB25" s="18"/>
      <c r="BC25" s="15">
        <f t="shared" si="25"/>
        <v>0</v>
      </c>
      <c r="BD25" s="16">
        <f t="shared" si="26"/>
        <v>0</v>
      </c>
      <c r="BE25" s="17">
        <f t="shared" si="27"/>
        <v>0</v>
      </c>
      <c r="BF25" s="13"/>
      <c r="BG25" s="14"/>
      <c r="BH25" s="15">
        <f t="shared" si="28"/>
        <v>0</v>
      </c>
      <c r="BI25" s="16">
        <f t="shared" si="29"/>
        <v>0</v>
      </c>
      <c r="BJ25" s="17">
        <f t="shared" si="30"/>
        <v>0</v>
      </c>
      <c r="BK25" s="13"/>
    </row>
    <row r="26" spans="1:63" ht="15.75" customHeight="1" thickBot="1">
      <c r="A26" s="19" t="s">
        <v>43</v>
      </c>
      <c r="B26" s="88">
        <v>42000</v>
      </c>
      <c r="C26" s="13"/>
      <c r="D26" s="14"/>
      <c r="E26" s="15"/>
      <c r="F26" s="16">
        <f t="shared" si="0"/>
        <v>0</v>
      </c>
      <c r="G26" s="17">
        <f t="shared" si="1"/>
        <v>0</v>
      </c>
      <c r="H26" s="13"/>
      <c r="I26" s="14"/>
      <c r="J26" s="15"/>
      <c r="K26" s="16">
        <f t="shared" si="2"/>
        <v>0</v>
      </c>
      <c r="L26" s="17">
        <f t="shared" si="3"/>
        <v>0</v>
      </c>
      <c r="M26" s="13"/>
      <c r="N26" s="14"/>
      <c r="O26" s="15"/>
      <c r="P26" s="16">
        <f t="shared" si="4"/>
        <v>0</v>
      </c>
      <c r="Q26" s="17">
        <f t="shared" si="5"/>
        <v>0</v>
      </c>
      <c r="R26" s="13"/>
      <c r="S26" s="14"/>
      <c r="T26" s="15"/>
      <c r="U26" s="16">
        <f t="shared" si="6"/>
        <v>0</v>
      </c>
      <c r="V26" s="17">
        <f t="shared" si="7"/>
        <v>0</v>
      </c>
      <c r="W26" s="13"/>
      <c r="X26" s="14"/>
      <c r="Y26" s="15">
        <f t="shared" si="8"/>
        <v>0</v>
      </c>
      <c r="Z26" s="16">
        <f t="shared" si="9"/>
        <v>0</v>
      </c>
      <c r="AA26" s="17">
        <f t="shared" si="10"/>
        <v>0</v>
      </c>
      <c r="AB26" s="13"/>
      <c r="AC26" s="14"/>
      <c r="AD26" s="15">
        <f t="shared" si="11"/>
        <v>0</v>
      </c>
      <c r="AE26" s="16">
        <f t="shared" si="12"/>
        <v>0</v>
      </c>
      <c r="AF26" s="17">
        <f t="shared" si="13"/>
        <v>0</v>
      </c>
      <c r="AG26" s="13">
        <v>0</v>
      </c>
      <c r="AH26" s="14"/>
      <c r="AI26" s="15">
        <f t="shared" si="14"/>
        <v>0</v>
      </c>
      <c r="AJ26" s="16">
        <f t="shared" si="31"/>
        <v>0</v>
      </c>
      <c r="AK26" s="17">
        <f t="shared" si="15"/>
        <v>0</v>
      </c>
      <c r="AL26" s="13">
        <v>0</v>
      </c>
      <c r="AM26" s="14"/>
      <c r="AN26" s="15">
        <f t="shared" si="16"/>
        <v>0</v>
      </c>
      <c r="AO26" s="16">
        <f t="shared" si="17"/>
        <v>0</v>
      </c>
      <c r="AP26" s="17">
        <f t="shared" si="18"/>
        <v>0</v>
      </c>
      <c r="AQ26" s="13">
        <v>0</v>
      </c>
      <c r="AR26" s="14"/>
      <c r="AS26" s="15">
        <f t="shared" si="19"/>
        <v>0</v>
      </c>
      <c r="AT26" s="16">
        <f t="shared" si="20"/>
        <v>0</v>
      </c>
      <c r="AU26" s="17">
        <f t="shared" si="21"/>
        <v>0</v>
      </c>
      <c r="AV26" s="13"/>
      <c r="AW26" s="14"/>
      <c r="AX26" s="15">
        <f t="shared" si="22"/>
        <v>0</v>
      </c>
      <c r="AY26" s="16">
        <f t="shared" si="23"/>
        <v>0</v>
      </c>
      <c r="AZ26" s="17">
        <f t="shared" si="24"/>
        <v>0</v>
      </c>
      <c r="BA26" s="13"/>
      <c r="BB26" s="14"/>
      <c r="BC26" s="15">
        <f t="shared" si="25"/>
        <v>0</v>
      </c>
      <c r="BD26" s="16">
        <f t="shared" si="26"/>
        <v>0</v>
      </c>
      <c r="BE26" s="17">
        <f t="shared" si="27"/>
        <v>0</v>
      </c>
      <c r="BF26" s="13"/>
      <c r="BG26" s="14"/>
      <c r="BH26" s="15">
        <f t="shared" si="28"/>
        <v>0</v>
      </c>
      <c r="BI26" s="16">
        <f t="shared" si="29"/>
        <v>0</v>
      </c>
      <c r="BJ26" s="17">
        <f t="shared" si="30"/>
        <v>0</v>
      </c>
      <c r="BK26" s="13"/>
    </row>
    <row r="27" spans="1:63" ht="15.75" customHeight="1" thickBot="1">
      <c r="A27" s="19" t="s">
        <v>44</v>
      </c>
      <c r="B27" s="88">
        <v>49000</v>
      </c>
      <c r="C27" s="13"/>
      <c r="D27" s="14"/>
      <c r="E27" s="15"/>
      <c r="F27" s="16">
        <f t="shared" si="0"/>
        <v>0</v>
      </c>
      <c r="G27" s="17">
        <f t="shared" si="1"/>
        <v>0</v>
      </c>
      <c r="H27" s="13"/>
      <c r="I27" s="14"/>
      <c r="J27" s="15"/>
      <c r="K27" s="16">
        <f t="shared" si="2"/>
        <v>0</v>
      </c>
      <c r="L27" s="17">
        <f t="shared" si="3"/>
        <v>0</v>
      </c>
      <c r="M27" s="13"/>
      <c r="N27" s="18"/>
      <c r="O27" s="15"/>
      <c r="P27" s="16">
        <f t="shared" si="4"/>
        <v>0</v>
      </c>
      <c r="Q27" s="17">
        <f t="shared" si="5"/>
        <v>0</v>
      </c>
      <c r="R27" s="13"/>
      <c r="S27" s="14"/>
      <c r="T27" s="15"/>
      <c r="U27" s="16">
        <f t="shared" si="6"/>
        <v>0</v>
      </c>
      <c r="V27" s="17">
        <f t="shared" si="7"/>
        <v>0</v>
      </c>
      <c r="W27" s="13"/>
      <c r="X27" s="14"/>
      <c r="Y27" s="15">
        <f t="shared" si="8"/>
        <v>0</v>
      </c>
      <c r="Z27" s="16">
        <f t="shared" si="9"/>
        <v>0</v>
      </c>
      <c r="AA27" s="17">
        <f t="shared" si="10"/>
        <v>0</v>
      </c>
      <c r="AB27" s="13"/>
      <c r="AC27" s="14"/>
      <c r="AD27" s="15">
        <f t="shared" si="11"/>
        <v>0</v>
      </c>
      <c r="AE27" s="16">
        <f t="shared" si="12"/>
        <v>0</v>
      </c>
      <c r="AF27" s="17">
        <f t="shared" si="13"/>
        <v>0</v>
      </c>
      <c r="AG27" s="13">
        <v>0</v>
      </c>
      <c r="AH27" s="14"/>
      <c r="AI27" s="15">
        <f t="shared" si="14"/>
        <v>0</v>
      </c>
      <c r="AJ27" s="16">
        <f t="shared" si="31"/>
        <v>0</v>
      </c>
      <c r="AK27" s="17">
        <f t="shared" si="15"/>
        <v>0</v>
      </c>
      <c r="AL27" s="13">
        <v>0</v>
      </c>
      <c r="AM27" s="14"/>
      <c r="AN27" s="15">
        <f t="shared" si="16"/>
        <v>0</v>
      </c>
      <c r="AO27" s="16">
        <f t="shared" si="17"/>
        <v>0</v>
      </c>
      <c r="AP27" s="17">
        <f t="shared" si="18"/>
        <v>0</v>
      </c>
      <c r="AQ27" s="13">
        <v>0</v>
      </c>
      <c r="AR27" s="14"/>
      <c r="AS27" s="15">
        <f t="shared" si="19"/>
        <v>0</v>
      </c>
      <c r="AT27" s="16">
        <f t="shared" si="20"/>
        <v>0</v>
      </c>
      <c r="AU27" s="17">
        <f t="shared" si="21"/>
        <v>0</v>
      </c>
      <c r="AV27" s="13"/>
      <c r="AW27" s="14"/>
      <c r="AX27" s="15">
        <f t="shared" si="22"/>
        <v>0</v>
      </c>
      <c r="AY27" s="16">
        <v>0</v>
      </c>
      <c r="AZ27" s="17">
        <f t="shared" si="24"/>
        <v>0</v>
      </c>
      <c r="BA27" s="13"/>
      <c r="BB27" s="14"/>
      <c r="BC27" s="15">
        <f t="shared" si="25"/>
        <v>0</v>
      </c>
      <c r="BD27" s="16">
        <f t="shared" si="26"/>
        <v>0</v>
      </c>
      <c r="BE27" s="17">
        <f t="shared" si="27"/>
        <v>0</v>
      </c>
      <c r="BF27" s="13"/>
      <c r="BG27" s="14"/>
      <c r="BH27" s="15">
        <f t="shared" si="28"/>
        <v>0</v>
      </c>
      <c r="BI27" s="16">
        <f t="shared" si="29"/>
        <v>0</v>
      </c>
      <c r="BJ27" s="17">
        <f t="shared" si="30"/>
        <v>0</v>
      </c>
      <c r="BK27" s="13"/>
    </row>
    <row r="28" spans="1:63" ht="15.75" customHeight="1" thickBot="1">
      <c r="A28" s="19" t="s">
        <v>45</v>
      </c>
      <c r="B28" s="88">
        <v>26600</v>
      </c>
      <c r="C28" s="13"/>
      <c r="D28" s="14"/>
      <c r="E28" s="15"/>
      <c r="F28" s="16">
        <f t="shared" si="0"/>
        <v>0</v>
      </c>
      <c r="G28" s="17">
        <f t="shared" si="1"/>
        <v>0</v>
      </c>
      <c r="H28" s="13"/>
      <c r="I28" s="14"/>
      <c r="J28" s="15"/>
      <c r="K28" s="16">
        <f t="shared" si="2"/>
        <v>0</v>
      </c>
      <c r="L28" s="17">
        <f t="shared" si="3"/>
        <v>0</v>
      </c>
      <c r="M28" s="13"/>
      <c r="N28" s="14"/>
      <c r="O28" s="15"/>
      <c r="P28" s="16">
        <f t="shared" si="4"/>
        <v>0</v>
      </c>
      <c r="Q28" s="17">
        <f t="shared" si="5"/>
        <v>0</v>
      </c>
      <c r="R28" s="13"/>
      <c r="S28" s="14"/>
      <c r="T28" s="15"/>
      <c r="U28" s="16">
        <f t="shared" si="6"/>
        <v>0</v>
      </c>
      <c r="V28" s="17">
        <f t="shared" si="7"/>
        <v>0</v>
      </c>
      <c r="W28" s="13"/>
      <c r="X28" s="14"/>
      <c r="Y28" s="15">
        <f t="shared" si="8"/>
        <v>0</v>
      </c>
      <c r="Z28" s="16">
        <f t="shared" si="9"/>
        <v>0</v>
      </c>
      <c r="AA28" s="17">
        <f t="shared" si="10"/>
        <v>0</v>
      </c>
      <c r="AB28" s="13"/>
      <c r="AC28" s="14"/>
      <c r="AD28" s="15">
        <f t="shared" si="11"/>
        <v>0</v>
      </c>
      <c r="AE28" s="16">
        <f t="shared" si="12"/>
        <v>-3</v>
      </c>
      <c r="AF28" s="17">
        <f t="shared" si="13"/>
        <v>79800</v>
      </c>
      <c r="AG28" s="13">
        <v>3</v>
      </c>
      <c r="AH28" s="14"/>
      <c r="AI28" s="15">
        <f t="shared" si="14"/>
        <v>3</v>
      </c>
      <c r="AJ28" s="16">
        <f t="shared" si="31"/>
        <v>0</v>
      </c>
      <c r="AK28" s="17">
        <f t="shared" si="15"/>
        <v>79800</v>
      </c>
      <c r="AL28" s="13">
        <v>3</v>
      </c>
      <c r="AM28" s="14"/>
      <c r="AN28" s="15">
        <f t="shared" si="16"/>
        <v>3</v>
      </c>
      <c r="AO28" s="16">
        <f t="shared" si="17"/>
        <v>0</v>
      </c>
      <c r="AP28" s="17">
        <f t="shared" si="18"/>
        <v>79800</v>
      </c>
      <c r="AQ28" s="13">
        <v>3</v>
      </c>
      <c r="AR28" s="14"/>
      <c r="AS28" s="15">
        <f t="shared" si="19"/>
        <v>3</v>
      </c>
      <c r="AT28" s="16">
        <f t="shared" si="20"/>
        <v>3</v>
      </c>
      <c r="AU28" s="17">
        <f t="shared" si="21"/>
        <v>0</v>
      </c>
      <c r="AV28" s="13"/>
      <c r="AW28" s="14"/>
      <c r="AX28" s="15">
        <f t="shared" si="22"/>
        <v>0</v>
      </c>
      <c r="AY28" s="16">
        <f t="shared" si="32" ref="AY28:AY37">+AX28-BA28</f>
        <v>0</v>
      </c>
      <c r="AZ28" s="17">
        <f t="shared" si="24"/>
        <v>0</v>
      </c>
      <c r="BA28" s="13"/>
      <c r="BB28" s="14"/>
      <c r="BC28" s="15">
        <f t="shared" si="25"/>
        <v>0</v>
      </c>
      <c r="BD28" s="16">
        <f t="shared" si="26"/>
        <v>0</v>
      </c>
      <c r="BE28" s="17">
        <f t="shared" si="27"/>
        <v>0</v>
      </c>
      <c r="BF28" s="13"/>
      <c r="BG28" s="14"/>
      <c r="BH28" s="15">
        <f t="shared" si="28"/>
        <v>0</v>
      </c>
      <c r="BI28" s="16">
        <f t="shared" si="29"/>
        <v>0</v>
      </c>
      <c r="BJ28" s="17">
        <f t="shared" si="30"/>
        <v>0</v>
      </c>
      <c r="BK28" s="13"/>
    </row>
    <row r="29" spans="1:63" ht="15.75" customHeight="1" thickBot="1">
      <c r="A29" s="19" t="s">
        <v>46</v>
      </c>
      <c r="B29" s="88">
        <v>87500</v>
      </c>
      <c r="C29" s="13"/>
      <c r="D29" s="14"/>
      <c r="E29" s="15"/>
      <c r="F29" s="16">
        <f t="shared" si="0"/>
        <v>0</v>
      </c>
      <c r="G29" s="17">
        <f t="shared" si="1"/>
        <v>0</v>
      </c>
      <c r="H29" s="13"/>
      <c r="I29" s="14"/>
      <c r="J29" s="15"/>
      <c r="K29" s="16">
        <f t="shared" si="2"/>
        <v>0</v>
      </c>
      <c r="L29" s="17">
        <f t="shared" si="3"/>
        <v>0</v>
      </c>
      <c r="M29" s="13"/>
      <c r="N29" s="14"/>
      <c r="O29" s="15"/>
      <c r="P29" s="16">
        <f t="shared" si="4"/>
        <v>0</v>
      </c>
      <c r="Q29" s="17">
        <f t="shared" si="5"/>
        <v>0</v>
      </c>
      <c r="R29" s="13"/>
      <c r="S29" s="14"/>
      <c r="T29" s="15"/>
      <c r="U29" s="16">
        <f t="shared" si="6"/>
        <v>0</v>
      </c>
      <c r="V29" s="17">
        <f t="shared" si="7"/>
        <v>0</v>
      </c>
      <c r="W29" s="13"/>
      <c r="X29" s="14"/>
      <c r="Y29" s="15">
        <f t="shared" si="8"/>
        <v>0</v>
      </c>
      <c r="Z29" s="16">
        <f t="shared" si="9"/>
        <v>0</v>
      </c>
      <c r="AA29" s="17">
        <f t="shared" si="10"/>
        <v>0</v>
      </c>
      <c r="AB29" s="13"/>
      <c r="AC29" s="14"/>
      <c r="AD29" s="15">
        <f t="shared" si="11"/>
        <v>0</v>
      </c>
      <c r="AE29" s="16">
        <f t="shared" si="12"/>
        <v>-1</v>
      </c>
      <c r="AF29" s="17">
        <f t="shared" si="13"/>
        <v>87500</v>
      </c>
      <c r="AG29" s="13">
        <v>1</v>
      </c>
      <c r="AH29" s="14"/>
      <c r="AI29" s="15">
        <f t="shared" si="14"/>
        <v>1</v>
      </c>
      <c r="AJ29" s="16">
        <f t="shared" si="31"/>
        <v>0</v>
      </c>
      <c r="AK29" s="17">
        <f t="shared" si="15"/>
        <v>87500</v>
      </c>
      <c r="AL29" s="13">
        <v>1</v>
      </c>
      <c r="AM29" s="14"/>
      <c r="AN29" s="15">
        <f t="shared" si="16"/>
        <v>1</v>
      </c>
      <c r="AO29" s="16">
        <f t="shared" si="17"/>
        <v>0</v>
      </c>
      <c r="AP29" s="17">
        <f t="shared" si="18"/>
        <v>87500</v>
      </c>
      <c r="AQ29" s="13">
        <v>1</v>
      </c>
      <c r="AR29" s="14"/>
      <c r="AS29" s="15">
        <f t="shared" si="19"/>
        <v>1</v>
      </c>
      <c r="AT29" s="16">
        <f t="shared" si="20"/>
        <v>1</v>
      </c>
      <c r="AU29" s="17">
        <f t="shared" si="21"/>
        <v>0</v>
      </c>
      <c r="AV29" s="13"/>
      <c r="AW29" s="14"/>
      <c r="AX29" s="15">
        <f t="shared" si="22"/>
        <v>0</v>
      </c>
      <c r="AY29" s="16">
        <f t="shared" si="32"/>
        <v>0</v>
      </c>
      <c r="AZ29" s="17">
        <f t="shared" si="24"/>
        <v>0</v>
      </c>
      <c r="BA29" s="13"/>
      <c r="BB29" s="14"/>
      <c r="BC29" s="15">
        <f t="shared" si="25"/>
        <v>0</v>
      </c>
      <c r="BD29" s="16">
        <f t="shared" si="26"/>
        <v>0</v>
      </c>
      <c r="BE29" s="17">
        <f t="shared" si="27"/>
        <v>0</v>
      </c>
      <c r="BF29" s="13"/>
      <c r="BG29" s="14"/>
      <c r="BH29" s="15">
        <f t="shared" si="28"/>
        <v>0</v>
      </c>
      <c r="BI29" s="16">
        <f t="shared" si="29"/>
        <v>0</v>
      </c>
      <c r="BJ29" s="17">
        <f t="shared" si="30"/>
        <v>0</v>
      </c>
      <c r="BK29" s="13"/>
    </row>
    <row r="30" spans="1:63" ht="15.75" customHeight="1" thickBot="1">
      <c r="A30" s="19" t="s">
        <v>47</v>
      </c>
      <c r="B30" s="88">
        <v>29400</v>
      </c>
      <c r="C30" s="13"/>
      <c r="D30" s="18"/>
      <c r="E30" s="15"/>
      <c r="F30" s="16">
        <f t="shared" si="0"/>
        <v>0</v>
      </c>
      <c r="G30" s="17">
        <f t="shared" si="1"/>
        <v>0</v>
      </c>
      <c r="H30" s="13"/>
      <c r="I30" s="14"/>
      <c r="J30" s="15"/>
      <c r="K30" s="16">
        <f t="shared" si="2"/>
        <v>0</v>
      </c>
      <c r="L30" s="17">
        <f t="shared" si="3"/>
        <v>0</v>
      </c>
      <c r="M30" s="13"/>
      <c r="N30" s="14"/>
      <c r="O30" s="15"/>
      <c r="P30" s="16">
        <f t="shared" si="4"/>
        <v>0</v>
      </c>
      <c r="Q30" s="17">
        <f t="shared" si="5"/>
        <v>0</v>
      </c>
      <c r="R30" s="13"/>
      <c r="S30" s="14"/>
      <c r="T30" s="15"/>
      <c r="U30" s="16">
        <f t="shared" si="6"/>
        <v>0</v>
      </c>
      <c r="V30" s="17">
        <f t="shared" si="7"/>
        <v>0</v>
      </c>
      <c r="W30" s="13"/>
      <c r="X30" s="14"/>
      <c r="Y30" s="15">
        <f t="shared" si="8"/>
        <v>0</v>
      </c>
      <c r="Z30" s="16">
        <f t="shared" si="9"/>
        <v>0</v>
      </c>
      <c r="AA30" s="17">
        <f t="shared" si="10"/>
        <v>0</v>
      </c>
      <c r="AB30" s="13"/>
      <c r="AC30" s="14"/>
      <c r="AD30" s="15">
        <f t="shared" si="11"/>
        <v>0</v>
      </c>
      <c r="AE30" s="16">
        <f t="shared" si="12"/>
        <v>-9</v>
      </c>
      <c r="AF30" s="17">
        <f t="shared" si="13"/>
        <v>264600</v>
      </c>
      <c r="AG30" s="13">
        <v>9</v>
      </c>
      <c r="AH30" s="14"/>
      <c r="AI30" s="15">
        <f t="shared" si="14"/>
        <v>9</v>
      </c>
      <c r="AJ30" s="16">
        <f t="shared" si="31"/>
        <v>0</v>
      </c>
      <c r="AK30" s="17">
        <f t="shared" si="15"/>
        <v>264600</v>
      </c>
      <c r="AL30" s="13">
        <v>9</v>
      </c>
      <c r="AM30" s="14"/>
      <c r="AN30" s="15">
        <f t="shared" si="16"/>
        <v>9</v>
      </c>
      <c r="AO30" s="16">
        <f t="shared" si="17"/>
        <v>0</v>
      </c>
      <c r="AP30" s="17">
        <f t="shared" si="18"/>
        <v>264600</v>
      </c>
      <c r="AQ30" s="13">
        <v>9</v>
      </c>
      <c r="AR30" s="14"/>
      <c r="AS30" s="15">
        <f t="shared" si="19"/>
        <v>9</v>
      </c>
      <c r="AT30" s="16">
        <f t="shared" si="20"/>
        <v>9</v>
      </c>
      <c r="AU30" s="17">
        <f t="shared" si="21"/>
        <v>0</v>
      </c>
      <c r="AV30" s="13"/>
      <c r="AW30" s="14"/>
      <c r="AX30" s="15">
        <f t="shared" si="22"/>
        <v>0</v>
      </c>
      <c r="AY30" s="16">
        <f t="shared" si="32"/>
        <v>0</v>
      </c>
      <c r="AZ30" s="17">
        <f t="shared" si="24"/>
        <v>0</v>
      </c>
      <c r="BA30" s="13"/>
      <c r="BB30" s="14"/>
      <c r="BC30" s="15">
        <f t="shared" si="25"/>
        <v>0</v>
      </c>
      <c r="BD30" s="16">
        <f t="shared" si="26"/>
        <v>0</v>
      </c>
      <c r="BE30" s="17">
        <f t="shared" si="27"/>
        <v>0</v>
      </c>
      <c r="BF30" s="13"/>
      <c r="BG30" s="14"/>
      <c r="BH30" s="15">
        <f t="shared" si="28"/>
        <v>0</v>
      </c>
      <c r="BI30" s="16">
        <f t="shared" si="29"/>
        <v>0</v>
      </c>
      <c r="BJ30" s="17">
        <f t="shared" si="30"/>
        <v>0</v>
      </c>
      <c r="BK30" s="13"/>
    </row>
    <row r="31" spans="1:63" ht="15.75" customHeight="1" thickBot="1">
      <c r="A31" s="21" t="s">
        <v>451</v>
      </c>
      <c r="B31" s="89">
        <v>35000</v>
      </c>
      <c r="C31" s="13"/>
      <c r="D31" s="14"/>
      <c r="E31" s="15"/>
      <c r="F31" s="16">
        <f t="shared" si="0"/>
        <v>0</v>
      </c>
      <c r="G31" s="17">
        <f t="shared" si="1"/>
        <v>0</v>
      </c>
      <c r="H31" s="13"/>
      <c r="I31" s="14"/>
      <c r="J31" s="15"/>
      <c r="K31" s="16">
        <f t="shared" si="2"/>
        <v>0</v>
      </c>
      <c r="L31" s="17">
        <f t="shared" si="3"/>
        <v>0</v>
      </c>
      <c r="M31" s="13"/>
      <c r="N31" s="14"/>
      <c r="O31" s="15"/>
      <c r="P31" s="16">
        <f t="shared" si="4"/>
        <v>0</v>
      </c>
      <c r="Q31" s="17">
        <f t="shared" si="5"/>
        <v>0</v>
      </c>
      <c r="R31" s="13"/>
      <c r="S31" s="14"/>
      <c r="T31" s="15"/>
      <c r="U31" s="16">
        <f t="shared" si="6"/>
        <v>0</v>
      </c>
      <c r="V31" s="17">
        <f t="shared" si="7"/>
        <v>0</v>
      </c>
      <c r="W31" s="13"/>
      <c r="X31" s="14"/>
      <c r="Y31" s="15">
        <f t="shared" si="8"/>
        <v>0</v>
      </c>
      <c r="Z31" s="16">
        <f t="shared" si="9"/>
        <v>0</v>
      </c>
      <c r="AA31" s="17">
        <f t="shared" si="10"/>
        <v>0</v>
      </c>
      <c r="AB31" s="13"/>
      <c r="AC31" s="14"/>
      <c r="AD31" s="15">
        <f t="shared" si="11"/>
        <v>0</v>
      </c>
      <c r="AE31" s="16">
        <f t="shared" si="12"/>
        <v>0</v>
      </c>
      <c r="AF31" s="17">
        <f t="shared" si="13"/>
        <v>0</v>
      </c>
      <c r="AG31" s="13">
        <v>0</v>
      </c>
      <c r="AH31" s="14"/>
      <c r="AI31" s="15">
        <f t="shared" si="14"/>
        <v>0</v>
      </c>
      <c r="AJ31" s="16">
        <f t="shared" si="31"/>
        <v>0</v>
      </c>
      <c r="AK31" s="17">
        <f t="shared" si="15"/>
        <v>0</v>
      </c>
      <c r="AL31" s="13">
        <v>0</v>
      </c>
      <c r="AM31" s="14"/>
      <c r="AN31" s="15">
        <f t="shared" si="16"/>
        <v>0</v>
      </c>
      <c r="AO31" s="16">
        <f t="shared" si="17"/>
        <v>0</v>
      </c>
      <c r="AP31" s="17">
        <f t="shared" si="18"/>
        <v>0</v>
      </c>
      <c r="AQ31" s="13">
        <v>0</v>
      </c>
      <c r="AR31" s="14"/>
      <c r="AS31" s="15">
        <f t="shared" si="19"/>
        <v>0</v>
      </c>
      <c r="AT31" s="16">
        <f t="shared" si="20"/>
        <v>0</v>
      </c>
      <c r="AU31" s="17">
        <f t="shared" si="21"/>
        <v>0</v>
      </c>
      <c r="AV31" s="13"/>
      <c r="AW31" s="14"/>
      <c r="AX31" s="15">
        <f t="shared" si="22"/>
        <v>0</v>
      </c>
      <c r="AY31" s="16">
        <f t="shared" si="32"/>
        <v>0</v>
      </c>
      <c r="AZ31" s="17">
        <f t="shared" si="24"/>
        <v>0</v>
      </c>
      <c r="BA31" s="13"/>
      <c r="BB31" s="14"/>
      <c r="BC31" s="15">
        <f t="shared" si="25"/>
        <v>0</v>
      </c>
      <c r="BD31" s="16">
        <f t="shared" si="26"/>
        <v>0</v>
      </c>
      <c r="BE31" s="17">
        <f t="shared" si="27"/>
        <v>0</v>
      </c>
      <c r="BF31" s="13"/>
      <c r="BG31" s="14"/>
      <c r="BH31" s="15">
        <f t="shared" si="28"/>
        <v>0</v>
      </c>
      <c r="BI31" s="16">
        <f t="shared" si="29"/>
        <v>0</v>
      </c>
      <c r="BJ31" s="17">
        <f t="shared" si="30"/>
        <v>0</v>
      </c>
      <c r="BK31" s="13"/>
    </row>
    <row r="32" spans="1:63" ht="15.75" customHeight="1" thickBot="1">
      <c r="A32" s="21" t="s">
        <v>542</v>
      </c>
      <c r="B32" s="89">
        <v>42000</v>
      </c>
      <c r="C32" s="22"/>
      <c r="D32" s="18"/>
      <c r="E32" s="15"/>
      <c r="F32" s="16">
        <f t="shared" si="33" ref="F32">+E32-H32</f>
        <v>0</v>
      </c>
      <c r="G32" s="33">
        <f t="shared" si="34" ref="G32">((E32-F32)*$B32)</f>
        <v>0</v>
      </c>
      <c r="H32" s="22"/>
      <c r="I32" s="18"/>
      <c r="J32" s="15"/>
      <c r="K32" s="16">
        <f t="shared" si="35" ref="K32">+J32-M32</f>
        <v>0</v>
      </c>
      <c r="L32" s="33">
        <f t="shared" si="36" ref="L32">((J32-K32)*$B32)</f>
        <v>0</v>
      </c>
      <c r="M32" s="22"/>
      <c r="N32" s="18"/>
      <c r="O32" s="15"/>
      <c r="P32" s="16">
        <f t="shared" si="37" ref="P32">+O32-R32</f>
        <v>0</v>
      </c>
      <c r="Q32" s="33">
        <f t="shared" si="38" ref="Q32">((O32-P32)*$B32)</f>
        <v>0</v>
      </c>
      <c r="R32" s="22"/>
      <c r="S32" s="18"/>
      <c r="T32" s="15"/>
      <c r="U32" s="16">
        <f t="shared" si="39" ref="U32">+T32-W32</f>
        <v>0</v>
      </c>
      <c r="V32" s="33">
        <f t="shared" si="40" ref="V32">((T32-U32)*$B32)</f>
        <v>0</v>
      </c>
      <c r="W32" s="22"/>
      <c r="X32" s="18"/>
      <c r="Y32" s="15">
        <f t="shared" si="41" ref="Y32">+W32+X32</f>
        <v>0</v>
      </c>
      <c r="Z32" s="16">
        <f t="shared" si="42" ref="Z32">+Y32-AB32</f>
        <v>0</v>
      </c>
      <c r="AA32" s="33">
        <f t="shared" si="43" ref="AA32">((Y32-Z32)*$B32)</f>
        <v>0</v>
      </c>
      <c r="AB32" s="22"/>
      <c r="AC32" s="18"/>
      <c r="AD32" s="15">
        <f t="shared" si="44" ref="AD32">+AB32+AC32</f>
        <v>0</v>
      </c>
      <c r="AE32" s="16">
        <f t="shared" si="45" ref="AE32">+AD32-AG32</f>
        <v>0</v>
      </c>
      <c r="AF32" s="33">
        <f t="shared" si="46" ref="AF32">((AD32-AE32)*$B32)</f>
        <v>0</v>
      </c>
      <c r="AG32" s="22">
        <v>0</v>
      </c>
      <c r="AH32" s="18"/>
      <c r="AI32" s="15">
        <f t="shared" si="47" ref="AI32">+AG32+AH32</f>
        <v>0</v>
      </c>
      <c r="AJ32" s="16">
        <f t="shared" si="48" ref="AJ32">+AI32-AL32</f>
        <v>0</v>
      </c>
      <c r="AK32" s="33">
        <f t="shared" si="49" ref="AK32">((AI32-AJ32)*$B32)</f>
        <v>0</v>
      </c>
      <c r="AL32" s="22">
        <v>0</v>
      </c>
      <c r="AM32" s="18">
        <v>2</v>
      </c>
      <c r="AN32" s="15">
        <f t="shared" si="50" ref="AN32">+AL32+AM32</f>
        <v>2</v>
      </c>
      <c r="AO32" s="16">
        <f t="shared" si="51" ref="AO32">+AN32-AQ32</f>
        <v>2</v>
      </c>
      <c r="AP32" s="33">
        <f t="shared" si="52" ref="AP32">((AN32-AO32)*$B32)</f>
        <v>0</v>
      </c>
      <c r="AQ32" s="22">
        <v>0</v>
      </c>
      <c r="AR32" s="18"/>
      <c r="AS32" s="15">
        <f t="shared" si="53" ref="AS32">AQ32+AR32</f>
        <v>0</v>
      </c>
      <c r="AT32" s="16">
        <f t="shared" si="54" ref="AT32">+AS32-AV32</f>
        <v>0</v>
      </c>
      <c r="AU32" s="33">
        <f t="shared" si="55" ref="AU32">((AS32-AT32)*$B32)</f>
        <v>0</v>
      </c>
      <c r="AV32" s="22"/>
      <c r="AW32" s="18"/>
      <c r="AX32" s="15">
        <f t="shared" si="56" ref="AX32">+AV32+AW32</f>
        <v>0</v>
      </c>
      <c r="AY32" s="16">
        <f t="shared" si="57" ref="AY32">+AX32-BA32</f>
        <v>0</v>
      </c>
      <c r="AZ32" s="33">
        <f t="shared" si="58" ref="AZ32">((AX32-AY32)*$B32)</f>
        <v>0</v>
      </c>
      <c r="BA32" s="22"/>
      <c r="BB32" s="18"/>
      <c r="BC32" s="15">
        <f t="shared" si="59" ref="BC32">+BA32+BB32</f>
        <v>0</v>
      </c>
      <c r="BD32" s="16">
        <f t="shared" si="60" ref="BD32">+BC32-BF32</f>
        <v>0</v>
      </c>
      <c r="BE32" s="33">
        <f t="shared" si="61" ref="BE32">((BC32-BD32)*$B32)</f>
        <v>0</v>
      </c>
      <c r="BF32" s="22"/>
      <c r="BG32" s="18"/>
      <c r="BH32" s="15">
        <f t="shared" si="62" ref="BH32">+BF32+BG32</f>
        <v>0</v>
      </c>
      <c r="BI32" s="16">
        <f t="shared" si="63" ref="BI32">+BH32-BK32</f>
        <v>0</v>
      </c>
      <c r="BJ32" s="33">
        <f t="shared" si="64" ref="BJ32">((BH32-BI32)*$B32)</f>
        <v>0</v>
      </c>
      <c r="BK32" s="22"/>
    </row>
    <row r="33" spans="1:63" ht="15.75" customHeight="1" thickBot="1">
      <c r="A33" s="21" t="s">
        <v>543</v>
      </c>
      <c r="B33" s="89">
        <v>52500</v>
      </c>
      <c r="C33" s="22"/>
      <c r="D33" s="18"/>
      <c r="E33" s="15"/>
      <c r="F33" s="16">
        <f t="shared" si="65" ref="F33">+E33-H33</f>
        <v>0</v>
      </c>
      <c r="G33" s="33">
        <f t="shared" si="66" ref="G33">((E33-F33)*$B33)</f>
        <v>0</v>
      </c>
      <c r="H33" s="22"/>
      <c r="I33" s="18"/>
      <c r="J33" s="15"/>
      <c r="K33" s="16">
        <f t="shared" si="67" ref="K33">+J33-M33</f>
        <v>0</v>
      </c>
      <c r="L33" s="33">
        <f t="shared" si="68" ref="L33">((J33-K33)*$B33)</f>
        <v>0</v>
      </c>
      <c r="M33" s="22"/>
      <c r="N33" s="18"/>
      <c r="O33" s="15"/>
      <c r="P33" s="16">
        <f t="shared" si="69" ref="P33">+O33-R33</f>
        <v>0</v>
      </c>
      <c r="Q33" s="33">
        <f t="shared" si="70" ref="Q33">((O33-P33)*$B33)</f>
        <v>0</v>
      </c>
      <c r="R33" s="22"/>
      <c r="S33" s="18"/>
      <c r="T33" s="15"/>
      <c r="U33" s="16">
        <f t="shared" si="71" ref="U33">+T33-W33</f>
        <v>0</v>
      </c>
      <c r="V33" s="33">
        <f t="shared" si="72" ref="V33">((T33-U33)*$B33)</f>
        <v>0</v>
      </c>
      <c r="W33" s="22"/>
      <c r="X33" s="18"/>
      <c r="Y33" s="15">
        <f t="shared" si="73" ref="Y33">+W33+X33</f>
        <v>0</v>
      </c>
      <c r="Z33" s="16">
        <f t="shared" si="74" ref="Z33">+Y33-AB33</f>
        <v>0</v>
      </c>
      <c r="AA33" s="33">
        <f t="shared" si="75" ref="AA33">((Y33-Z33)*$B33)</f>
        <v>0</v>
      </c>
      <c r="AB33" s="22"/>
      <c r="AC33" s="18"/>
      <c r="AD33" s="15">
        <f t="shared" si="76" ref="AD33">+AB33+AC33</f>
        <v>0</v>
      </c>
      <c r="AE33" s="16">
        <f t="shared" si="77" ref="AE33">+AD33-AG33</f>
        <v>0</v>
      </c>
      <c r="AF33" s="33">
        <f t="shared" si="78" ref="AF33">((AD33-AE33)*$B33)</f>
        <v>0</v>
      </c>
      <c r="AG33" s="22">
        <v>0</v>
      </c>
      <c r="AH33" s="18"/>
      <c r="AI33" s="15">
        <f t="shared" si="79" ref="AI33">+AG33+AH33</f>
        <v>0</v>
      </c>
      <c r="AJ33" s="16">
        <f t="shared" si="80" ref="AJ33">+AI33-AL33</f>
        <v>0</v>
      </c>
      <c r="AK33" s="33">
        <f t="shared" si="81" ref="AK33">((AI33-AJ33)*$B33)</f>
        <v>0</v>
      </c>
      <c r="AL33" s="22">
        <v>0</v>
      </c>
      <c r="AM33" s="18">
        <v>6</v>
      </c>
      <c r="AN33" s="15">
        <f t="shared" si="82" ref="AN33">+AL33+AM33</f>
        <v>6</v>
      </c>
      <c r="AO33" s="16">
        <f t="shared" si="83" ref="AO33">+AN33-AQ33</f>
        <v>3</v>
      </c>
      <c r="AP33" s="33">
        <f t="shared" si="84" ref="AP33">((AN33-AO33)*$B33)</f>
        <v>157500</v>
      </c>
      <c r="AQ33" s="22">
        <v>3</v>
      </c>
      <c r="AR33" s="18"/>
      <c r="AS33" s="15">
        <f t="shared" si="85" ref="AS33">AQ33+AR33</f>
        <v>3</v>
      </c>
      <c r="AT33" s="16">
        <f t="shared" si="86" ref="AT33">+AS33-AV33</f>
        <v>3</v>
      </c>
      <c r="AU33" s="33">
        <f t="shared" si="87" ref="AU33">((AS33-AT33)*$B33)</f>
        <v>0</v>
      </c>
      <c r="AV33" s="22"/>
      <c r="AW33" s="18"/>
      <c r="AX33" s="15">
        <f t="shared" si="88" ref="AX33">+AV33+AW33</f>
        <v>0</v>
      </c>
      <c r="AY33" s="16">
        <f t="shared" si="89" ref="AY33">+AX33-BA33</f>
        <v>0</v>
      </c>
      <c r="AZ33" s="33">
        <f t="shared" si="90" ref="AZ33">((AX33-AY33)*$B33)</f>
        <v>0</v>
      </c>
      <c r="BA33" s="22"/>
      <c r="BB33" s="18"/>
      <c r="BC33" s="15">
        <f t="shared" si="91" ref="BC33">+BA33+BB33</f>
        <v>0</v>
      </c>
      <c r="BD33" s="16">
        <f t="shared" si="92" ref="BD33">+BC33-BF33</f>
        <v>0</v>
      </c>
      <c r="BE33" s="33">
        <f t="shared" si="93" ref="BE33">((BC33-BD33)*$B33)</f>
        <v>0</v>
      </c>
      <c r="BF33" s="22"/>
      <c r="BG33" s="18"/>
      <c r="BH33" s="15">
        <f t="shared" si="94" ref="BH33">+BF33+BG33</f>
        <v>0</v>
      </c>
      <c r="BI33" s="16">
        <f t="shared" si="95" ref="BI33">+BH33-BK33</f>
        <v>0</v>
      </c>
      <c r="BJ33" s="33">
        <f t="shared" si="96" ref="BJ33">((BH33-BI33)*$B33)</f>
        <v>0</v>
      </c>
      <c r="BK33" s="22"/>
    </row>
    <row r="34" spans="1:63" ht="15.75" customHeight="1" thickBot="1">
      <c r="A34" s="23"/>
      <c r="B34" s="20"/>
      <c r="C34" s="13"/>
      <c r="D34" s="14"/>
      <c r="E34" s="15"/>
      <c r="F34" s="16">
        <f t="shared" si="0"/>
        <v>0</v>
      </c>
      <c r="G34" s="17">
        <f t="shared" si="1"/>
        <v>0</v>
      </c>
      <c r="H34" s="13"/>
      <c r="I34" s="14"/>
      <c r="J34" s="15"/>
      <c r="K34" s="16">
        <f t="shared" si="2"/>
        <v>0</v>
      </c>
      <c r="L34" s="17">
        <f t="shared" si="3"/>
        <v>0</v>
      </c>
      <c r="M34" s="13"/>
      <c r="N34" s="14"/>
      <c r="O34" s="15"/>
      <c r="P34" s="16">
        <f t="shared" si="4"/>
        <v>0</v>
      </c>
      <c r="Q34" s="17">
        <f t="shared" si="5"/>
        <v>0</v>
      </c>
      <c r="R34" s="13"/>
      <c r="S34" s="14"/>
      <c r="T34" s="15"/>
      <c r="U34" s="16">
        <f t="shared" si="6"/>
        <v>0</v>
      </c>
      <c r="V34" s="17">
        <f t="shared" si="7"/>
        <v>0</v>
      </c>
      <c r="W34" s="13"/>
      <c r="X34" s="14"/>
      <c r="Y34" s="15">
        <f t="shared" si="8"/>
        <v>0</v>
      </c>
      <c r="Z34" s="16">
        <f t="shared" si="9"/>
        <v>0</v>
      </c>
      <c r="AA34" s="17">
        <f t="shared" si="10"/>
        <v>0</v>
      </c>
      <c r="AB34" s="13"/>
      <c r="AC34" s="14"/>
      <c r="AD34" s="15">
        <f t="shared" si="11"/>
        <v>0</v>
      </c>
      <c r="AE34" s="16">
        <f t="shared" si="12"/>
        <v>0</v>
      </c>
      <c r="AF34" s="17">
        <f t="shared" si="13"/>
        <v>0</v>
      </c>
      <c r="AG34" s="13"/>
      <c r="AH34" s="14"/>
      <c r="AI34" s="15">
        <f t="shared" si="14"/>
        <v>0</v>
      </c>
      <c r="AJ34" s="16">
        <f t="shared" si="31"/>
        <v>0</v>
      </c>
      <c r="AK34" s="17">
        <f t="shared" si="15"/>
        <v>0</v>
      </c>
      <c r="AL34" s="13"/>
      <c r="AM34" s="14"/>
      <c r="AN34" s="15">
        <f t="shared" si="16"/>
        <v>0</v>
      </c>
      <c r="AO34" s="16">
        <f t="shared" si="17"/>
        <v>0</v>
      </c>
      <c r="AP34" s="17">
        <f t="shared" si="18"/>
        <v>0</v>
      </c>
      <c r="AQ34" s="13"/>
      <c r="AR34" s="14"/>
      <c r="AS34" s="15">
        <f t="shared" si="19"/>
        <v>0</v>
      </c>
      <c r="AT34" s="16">
        <f t="shared" si="20"/>
        <v>0</v>
      </c>
      <c r="AU34" s="17">
        <f t="shared" si="21"/>
        <v>0</v>
      </c>
      <c r="AV34" s="13"/>
      <c r="AW34" s="14"/>
      <c r="AX34" s="15">
        <f t="shared" si="22"/>
        <v>0</v>
      </c>
      <c r="AY34" s="16">
        <f t="shared" si="32"/>
        <v>0</v>
      </c>
      <c r="AZ34" s="17">
        <f t="shared" si="24"/>
        <v>0</v>
      </c>
      <c r="BA34" s="13"/>
      <c r="BB34" s="18"/>
      <c r="BC34" s="15">
        <f t="shared" si="25"/>
        <v>0</v>
      </c>
      <c r="BD34" s="16">
        <f t="shared" si="26"/>
        <v>0</v>
      </c>
      <c r="BE34" s="17">
        <f t="shared" si="27"/>
        <v>0</v>
      </c>
      <c r="BF34" s="13"/>
      <c r="BG34" s="14"/>
      <c r="BH34" s="15">
        <f t="shared" si="28"/>
        <v>0</v>
      </c>
      <c r="BI34" s="16">
        <f t="shared" si="29"/>
        <v>0</v>
      </c>
      <c r="BJ34" s="17">
        <f t="shared" si="30"/>
        <v>0</v>
      </c>
      <c r="BK34" s="13"/>
    </row>
    <row r="35" spans="1:63" ht="15.75" customHeight="1" thickBot="1">
      <c r="A35" s="23"/>
      <c r="B35" s="20"/>
      <c r="C35" s="13"/>
      <c r="D35" s="14"/>
      <c r="E35" s="15"/>
      <c r="F35" s="16">
        <f t="shared" si="0"/>
        <v>0</v>
      </c>
      <c r="G35" s="17">
        <f t="shared" si="1"/>
        <v>0</v>
      </c>
      <c r="H35" s="13"/>
      <c r="I35" s="14"/>
      <c r="J35" s="15"/>
      <c r="K35" s="16">
        <f t="shared" si="2"/>
        <v>0</v>
      </c>
      <c r="L35" s="17">
        <f t="shared" si="3"/>
        <v>0</v>
      </c>
      <c r="M35" s="13"/>
      <c r="N35" s="14"/>
      <c r="O35" s="15"/>
      <c r="P35" s="16">
        <f t="shared" si="4"/>
        <v>0</v>
      </c>
      <c r="Q35" s="17">
        <f t="shared" si="5"/>
        <v>0</v>
      </c>
      <c r="R35" s="13"/>
      <c r="S35" s="14"/>
      <c r="T35" s="15"/>
      <c r="U35" s="16">
        <f t="shared" si="6"/>
        <v>0</v>
      </c>
      <c r="V35" s="17">
        <f t="shared" si="7"/>
        <v>0</v>
      </c>
      <c r="W35" s="13"/>
      <c r="X35" s="14"/>
      <c r="Y35" s="15">
        <f t="shared" si="8"/>
        <v>0</v>
      </c>
      <c r="Z35" s="16">
        <f t="shared" si="9"/>
        <v>0</v>
      </c>
      <c r="AA35" s="17">
        <f t="shared" si="10"/>
        <v>0</v>
      </c>
      <c r="AB35" s="13"/>
      <c r="AC35" s="14"/>
      <c r="AD35" s="15">
        <f t="shared" si="11"/>
        <v>0</v>
      </c>
      <c r="AE35" s="16">
        <f t="shared" si="12"/>
        <v>0</v>
      </c>
      <c r="AF35" s="17">
        <f t="shared" si="13"/>
        <v>0</v>
      </c>
      <c r="AG35" s="13"/>
      <c r="AH35" s="14"/>
      <c r="AI35" s="15">
        <f t="shared" si="14"/>
        <v>0</v>
      </c>
      <c r="AJ35" s="16">
        <f t="shared" si="31"/>
        <v>0</v>
      </c>
      <c r="AK35" s="17">
        <f t="shared" si="15"/>
        <v>0</v>
      </c>
      <c r="AL35" s="13"/>
      <c r="AM35" s="14"/>
      <c r="AN35" s="15">
        <f t="shared" si="16"/>
        <v>0</v>
      </c>
      <c r="AO35" s="16">
        <f t="shared" si="17"/>
        <v>0</v>
      </c>
      <c r="AP35" s="17">
        <f t="shared" si="18"/>
        <v>0</v>
      </c>
      <c r="AQ35" s="13"/>
      <c r="AR35" s="14"/>
      <c r="AS35" s="15">
        <f t="shared" si="19"/>
        <v>0</v>
      </c>
      <c r="AT35" s="16">
        <f t="shared" si="20"/>
        <v>0</v>
      </c>
      <c r="AU35" s="17">
        <f t="shared" si="21"/>
        <v>0</v>
      </c>
      <c r="AV35" s="13"/>
      <c r="AW35" s="14"/>
      <c r="AX35" s="15">
        <f t="shared" si="22"/>
        <v>0</v>
      </c>
      <c r="AY35" s="16">
        <f t="shared" si="32"/>
        <v>0</v>
      </c>
      <c r="AZ35" s="17">
        <f t="shared" si="24"/>
        <v>0</v>
      </c>
      <c r="BA35" s="13"/>
      <c r="BB35" s="18"/>
      <c r="BC35" s="15">
        <f t="shared" si="25"/>
        <v>0</v>
      </c>
      <c r="BD35" s="16">
        <f t="shared" si="26"/>
        <v>0</v>
      </c>
      <c r="BE35" s="17">
        <f t="shared" si="27"/>
        <v>0</v>
      </c>
      <c r="BF35" s="13"/>
      <c r="BG35" s="14"/>
      <c r="BH35" s="15">
        <f t="shared" si="28"/>
        <v>0</v>
      </c>
      <c r="BI35" s="16">
        <f t="shared" si="29"/>
        <v>0</v>
      </c>
      <c r="BJ35" s="17">
        <f t="shared" si="30"/>
        <v>0</v>
      </c>
      <c r="BK35" s="13"/>
    </row>
    <row r="36" spans="1:63" ht="15.75" customHeight="1" thickBot="1">
      <c r="A36" s="23"/>
      <c r="B36" s="20"/>
      <c r="C36" s="13"/>
      <c r="D36" s="14"/>
      <c r="E36" s="15"/>
      <c r="F36" s="16">
        <f t="shared" si="0"/>
        <v>0</v>
      </c>
      <c r="G36" s="17">
        <f t="shared" si="1"/>
        <v>0</v>
      </c>
      <c r="H36" s="13"/>
      <c r="I36" s="14"/>
      <c r="J36" s="15"/>
      <c r="K36" s="16">
        <f t="shared" si="2"/>
        <v>0</v>
      </c>
      <c r="L36" s="17">
        <f t="shared" si="3"/>
        <v>0</v>
      </c>
      <c r="M36" s="13"/>
      <c r="N36" s="14"/>
      <c r="O36" s="15"/>
      <c r="P36" s="16">
        <f t="shared" si="4"/>
        <v>0</v>
      </c>
      <c r="Q36" s="17">
        <f t="shared" si="5"/>
        <v>0</v>
      </c>
      <c r="R36" s="13"/>
      <c r="S36" s="14"/>
      <c r="T36" s="15"/>
      <c r="U36" s="16">
        <f t="shared" si="6"/>
        <v>0</v>
      </c>
      <c r="V36" s="17">
        <f t="shared" si="7"/>
        <v>0</v>
      </c>
      <c r="W36" s="13"/>
      <c r="X36" s="14"/>
      <c r="Y36" s="15">
        <f t="shared" si="8"/>
        <v>0</v>
      </c>
      <c r="Z36" s="16">
        <f t="shared" si="9"/>
        <v>0</v>
      </c>
      <c r="AA36" s="17">
        <f t="shared" si="10"/>
        <v>0</v>
      </c>
      <c r="AB36" s="13"/>
      <c r="AC36" s="14"/>
      <c r="AD36" s="15">
        <f t="shared" si="11"/>
        <v>0</v>
      </c>
      <c r="AE36" s="16">
        <f t="shared" si="12"/>
        <v>0</v>
      </c>
      <c r="AF36" s="17">
        <f t="shared" si="13"/>
        <v>0</v>
      </c>
      <c r="AG36" s="13"/>
      <c r="AH36" s="14"/>
      <c r="AI36" s="15">
        <f t="shared" si="14"/>
        <v>0</v>
      </c>
      <c r="AJ36" s="16">
        <f t="shared" si="31"/>
        <v>0</v>
      </c>
      <c r="AK36" s="17">
        <f t="shared" si="15"/>
        <v>0</v>
      </c>
      <c r="AL36" s="13"/>
      <c r="AM36" s="14"/>
      <c r="AN36" s="15">
        <f t="shared" si="16"/>
        <v>0</v>
      </c>
      <c r="AO36" s="16">
        <f t="shared" si="17"/>
        <v>0</v>
      </c>
      <c r="AP36" s="17">
        <f t="shared" si="18"/>
        <v>0</v>
      </c>
      <c r="AQ36" s="13"/>
      <c r="AR36" s="14"/>
      <c r="AS36" s="15">
        <f t="shared" si="19"/>
        <v>0</v>
      </c>
      <c r="AT36" s="16">
        <f t="shared" si="20"/>
        <v>0</v>
      </c>
      <c r="AU36" s="17">
        <f t="shared" si="21"/>
        <v>0</v>
      </c>
      <c r="AV36" s="13"/>
      <c r="AW36" s="14"/>
      <c r="AX36" s="15">
        <f t="shared" si="22"/>
        <v>0</v>
      </c>
      <c r="AY36" s="16">
        <f t="shared" si="32"/>
        <v>0</v>
      </c>
      <c r="AZ36" s="17">
        <f t="shared" si="24"/>
        <v>0</v>
      </c>
      <c r="BA36" s="13"/>
      <c r="BB36" s="18"/>
      <c r="BC36" s="15">
        <f t="shared" si="25"/>
        <v>0</v>
      </c>
      <c r="BD36" s="16">
        <f t="shared" si="26"/>
        <v>0</v>
      </c>
      <c r="BE36" s="17">
        <f t="shared" si="27"/>
        <v>0</v>
      </c>
      <c r="BF36" s="13"/>
      <c r="BG36" s="14"/>
      <c r="BH36" s="15">
        <f t="shared" si="28"/>
        <v>0</v>
      </c>
      <c r="BI36" s="16">
        <f t="shared" si="29"/>
        <v>0</v>
      </c>
      <c r="BJ36" s="17">
        <f t="shared" si="30"/>
        <v>0</v>
      </c>
      <c r="BK36" s="13"/>
    </row>
    <row r="37" spans="1:63" ht="15.75" customHeight="1" thickBot="1">
      <c r="A37" s="23"/>
      <c r="B37" s="20"/>
      <c r="C37" s="13"/>
      <c r="D37" s="14"/>
      <c r="E37" s="15"/>
      <c r="F37" s="16">
        <f t="shared" si="0"/>
        <v>0</v>
      </c>
      <c r="G37" s="17">
        <f t="shared" si="1"/>
        <v>0</v>
      </c>
      <c r="H37" s="13"/>
      <c r="I37" s="14"/>
      <c r="J37" s="15"/>
      <c r="K37" s="16">
        <f t="shared" si="2"/>
        <v>0</v>
      </c>
      <c r="L37" s="17">
        <f t="shared" si="3"/>
        <v>0</v>
      </c>
      <c r="M37" s="13"/>
      <c r="N37" s="14"/>
      <c r="O37" s="15"/>
      <c r="P37" s="16">
        <f t="shared" si="4"/>
        <v>0</v>
      </c>
      <c r="Q37" s="17">
        <f t="shared" si="5"/>
        <v>0</v>
      </c>
      <c r="R37" s="13"/>
      <c r="S37" s="14"/>
      <c r="T37" s="15"/>
      <c r="U37" s="16">
        <f t="shared" si="6"/>
        <v>0</v>
      </c>
      <c r="V37" s="17">
        <f t="shared" si="7"/>
        <v>0</v>
      </c>
      <c r="W37" s="13"/>
      <c r="X37" s="14"/>
      <c r="Y37" s="15">
        <f t="shared" si="8"/>
        <v>0</v>
      </c>
      <c r="Z37" s="16">
        <f t="shared" si="9"/>
        <v>0</v>
      </c>
      <c r="AA37" s="17">
        <f t="shared" si="10"/>
        <v>0</v>
      </c>
      <c r="AB37" s="13"/>
      <c r="AC37" s="14"/>
      <c r="AD37" s="15">
        <f t="shared" si="11"/>
        <v>0</v>
      </c>
      <c r="AE37" s="16">
        <f t="shared" si="12"/>
        <v>0</v>
      </c>
      <c r="AF37" s="17">
        <f t="shared" si="13"/>
        <v>0</v>
      </c>
      <c r="AG37" s="13"/>
      <c r="AH37" s="14"/>
      <c r="AI37" s="15">
        <f t="shared" si="14"/>
        <v>0</v>
      </c>
      <c r="AJ37" s="16">
        <f t="shared" si="31"/>
        <v>0</v>
      </c>
      <c r="AK37" s="17">
        <f t="shared" si="15"/>
        <v>0</v>
      </c>
      <c r="AL37" s="13"/>
      <c r="AM37" s="14"/>
      <c r="AN37" s="15">
        <f t="shared" si="16"/>
        <v>0</v>
      </c>
      <c r="AO37" s="16">
        <f t="shared" si="17"/>
        <v>0</v>
      </c>
      <c r="AP37" s="17">
        <f t="shared" si="18"/>
        <v>0</v>
      </c>
      <c r="AQ37" s="13"/>
      <c r="AR37" s="14"/>
      <c r="AS37" s="15">
        <f t="shared" si="19"/>
        <v>0</v>
      </c>
      <c r="AT37" s="16">
        <f t="shared" si="20"/>
        <v>0</v>
      </c>
      <c r="AU37" s="17">
        <f t="shared" si="21"/>
        <v>0</v>
      </c>
      <c r="AV37" s="13"/>
      <c r="AW37" s="14"/>
      <c r="AX37" s="15">
        <f t="shared" si="22"/>
        <v>0</v>
      </c>
      <c r="AY37" s="16">
        <f t="shared" si="32"/>
        <v>0</v>
      </c>
      <c r="AZ37" s="17">
        <f t="shared" si="24"/>
        <v>0</v>
      </c>
      <c r="BA37" s="13"/>
      <c r="BB37" s="18"/>
      <c r="BC37" s="15">
        <f t="shared" si="25"/>
        <v>0</v>
      </c>
      <c r="BD37" s="16">
        <f t="shared" si="26"/>
        <v>0</v>
      </c>
      <c r="BE37" s="17">
        <f t="shared" si="27"/>
        <v>0</v>
      </c>
      <c r="BF37" s="13"/>
      <c r="BG37" s="14"/>
      <c r="BH37" s="15">
        <f t="shared" si="28"/>
        <v>0</v>
      </c>
      <c r="BI37" s="16">
        <f t="shared" si="29"/>
        <v>0</v>
      </c>
      <c r="BJ37" s="17">
        <f t="shared" si="30"/>
        <v>0</v>
      </c>
      <c r="BK37" s="13"/>
    </row>
    <row r="38" spans="1:63" ht="15.75" customHeight="1" thickBot="1">
      <c r="A38" s="24"/>
      <c r="B38" s="25"/>
      <c r="C38" s="24"/>
      <c r="D38" s="26"/>
      <c r="E38" s="24"/>
      <c r="F38" s="24"/>
      <c r="G38" s="27">
        <f>+SUM(G3:G37)</f>
        <v>0</v>
      </c>
      <c r="H38" s="24"/>
      <c r="I38" s="26"/>
      <c r="J38" s="24"/>
      <c r="K38" s="24"/>
      <c r="L38" s="27">
        <f>+SUM(L3:L37)</f>
        <v>0</v>
      </c>
      <c r="M38" s="24"/>
      <c r="N38" s="26"/>
      <c r="O38" s="24"/>
      <c r="P38" s="24"/>
      <c r="Q38" s="27" t="e">
        <f ca="1">UPLUS(SUM(Q3:Q37))</f>
        <v>#NAME?</v>
      </c>
      <c r="R38" s="24"/>
      <c r="S38" s="26"/>
      <c r="T38" s="24"/>
      <c r="U38" s="24"/>
      <c r="V38" s="27">
        <f>+SUM(V3:V37)</f>
        <v>0</v>
      </c>
      <c r="W38" s="24"/>
      <c r="X38" s="26"/>
      <c r="Y38" s="24"/>
      <c r="Z38" s="24"/>
      <c r="AA38" s="27">
        <f>SUM(AA3:AA37)</f>
        <v>0</v>
      </c>
      <c r="AB38" s="24"/>
      <c r="AC38" s="26"/>
      <c r="AD38" s="24"/>
      <c r="AE38" s="24"/>
      <c r="AF38" s="27">
        <f>+SUM(AF3:AF32)</f>
        <v>4076800</v>
      </c>
      <c r="AG38" s="24"/>
      <c r="AH38" s="26"/>
      <c r="AI38" s="24"/>
      <c r="AJ38" s="24"/>
      <c r="AK38" s="27">
        <f>+SUM(AK3:AK32)</f>
        <v>3759000</v>
      </c>
      <c r="AL38" s="24"/>
      <c r="AM38" s="26"/>
      <c r="AN38" s="24"/>
      <c r="AO38" s="24"/>
      <c r="AP38" s="27">
        <f>+SUM(AP3:AP37)</f>
        <v>3738000</v>
      </c>
      <c r="AQ38" s="24"/>
      <c r="AR38" s="26"/>
      <c r="AS38" s="24"/>
      <c r="AT38" s="24"/>
      <c r="AU38" s="27">
        <f>+SUM(AU3:AU37)</f>
        <v>0</v>
      </c>
      <c r="AV38" s="24"/>
      <c r="AW38" s="26"/>
      <c r="AX38" s="24"/>
      <c r="AY38" s="24"/>
      <c r="AZ38" s="27">
        <f>+SUM(AZ3:AZ37)</f>
        <v>0</v>
      </c>
      <c r="BA38" s="24"/>
      <c r="BB38" s="26"/>
      <c r="BC38" s="24"/>
      <c r="BD38" s="24"/>
      <c r="BE38" s="27">
        <f>+SUM(BE3:BE37)</f>
        <v>0</v>
      </c>
      <c r="BF38" s="24"/>
      <c r="BG38" s="26"/>
      <c r="BH38" s="24"/>
      <c r="BI38" s="24"/>
      <c r="BJ38" s="27">
        <f>+SUM(BJ3:BJ37)</f>
        <v>0</v>
      </c>
      <c r="BK38" s="24"/>
    </row>
    <row r="39" spans="2:59" ht="15.75" customHeight="1">
      <c r="B39" s="28"/>
      <c r="D39" s="29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2:59" ht="15.75" customHeight="1">
      <c r="B40" s="28"/>
      <c r="D40" s="29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2:59" ht="15.75" customHeight="1">
      <c r="B41" s="28"/>
      <c r="D41" s="29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2:59" ht="15.75" customHeight="1">
      <c r="B42" s="28"/>
      <c r="D42" s="29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2:59" ht="15.75" customHeight="1">
      <c r="B43" s="28"/>
      <c r="D43" s="29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2:59" ht="15.75" customHeight="1">
      <c r="B44" s="28"/>
      <c r="D44" s="29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2:59" ht="15.75" customHeight="1">
      <c r="B45" s="28"/>
      <c r="D45" s="29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2:59" ht="15.75" customHeight="1">
      <c r="B46" s="28"/>
      <c r="D46" s="29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2:59" ht="15.75" customHeight="1">
      <c r="B47" s="28"/>
      <c r="D47" s="29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2:59" ht="15.75" customHeight="1">
      <c r="B48" s="28"/>
      <c r="D48" s="29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2:59" ht="15.75" customHeight="1">
      <c r="B49" s="28"/>
      <c r="D49" s="29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2:59" ht="15.75" customHeight="1">
      <c r="B50" s="28"/>
      <c r="D50" s="29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2:59" ht="15.75" customHeight="1">
      <c r="B51" s="28"/>
      <c r="D51" s="29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2:59" ht="15.75" customHeight="1">
      <c r="B52" s="28"/>
      <c r="D52" s="29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2:59" ht="15.75" customHeight="1">
      <c r="B53" s="28"/>
      <c r="D53" s="29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2:59" ht="15.75" customHeight="1">
      <c r="B54" s="28"/>
      <c r="D54" s="29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2:59" ht="15.75" customHeight="1">
      <c r="B55" s="28"/>
      <c r="D55" s="29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2:59" ht="15.75" customHeight="1">
      <c r="B56" s="28"/>
      <c r="D56" s="29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2:59" ht="15.75" customHeight="1">
      <c r="B57" s="28"/>
      <c r="D57" s="29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2:59" ht="15.75" customHeight="1">
      <c r="B58" s="28"/>
      <c r="D58" s="29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2:59" ht="15.75" customHeight="1">
      <c r="B59" s="28"/>
      <c r="D59" s="29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2:59" ht="15.75" customHeight="1">
      <c r="B60" s="28"/>
      <c r="D60" s="29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2:59" ht="15.75" customHeight="1">
      <c r="B61" s="28"/>
      <c r="D61" s="29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2:59" ht="15.75" customHeight="1">
      <c r="B62" s="28"/>
      <c r="D62" s="29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2:59" ht="15.75" customHeight="1">
      <c r="B63" s="28"/>
      <c r="D63" s="29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2:59" ht="15.75" customHeight="1">
      <c r="B64" s="28"/>
      <c r="D64" s="29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2:59" ht="15.75" customHeight="1">
      <c r="B65" s="28"/>
      <c r="D65" s="29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2:59" ht="15.75" customHeight="1">
      <c r="B66" s="28"/>
      <c r="D66" s="29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2:59" ht="15.75" customHeight="1">
      <c r="B67" s="28"/>
      <c r="D67" s="29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2:59" ht="15.75" customHeight="1">
      <c r="B68" s="28"/>
      <c r="D68" s="29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2:59" ht="15.75" customHeight="1">
      <c r="B69" s="28"/>
      <c r="D69" s="29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2:59" ht="15.75" customHeight="1">
      <c r="B70" s="28"/>
      <c r="D70" s="29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2:59" ht="15.75" customHeight="1">
      <c r="B71" s="28"/>
      <c r="D71" s="29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2:59" ht="15.75" customHeight="1">
      <c r="B72" s="28"/>
      <c r="D72" s="29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2:59" ht="15.75" customHeight="1">
      <c r="B73" s="28"/>
      <c r="D73" s="29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2:59" ht="15.75" customHeight="1">
      <c r="B74" s="28"/>
      <c r="D74" s="29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2:59" ht="15.75" customHeight="1">
      <c r="B75" s="28"/>
      <c r="D75" s="29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2:59" ht="15.75" customHeight="1">
      <c r="B76" s="28"/>
      <c r="D76" s="29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2:59" ht="15.75" customHeight="1">
      <c r="B77" s="28"/>
      <c r="D77" s="29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2:59" ht="15.75" customHeight="1">
      <c r="B78" s="28"/>
      <c r="D78" s="29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2:59" ht="15.75" customHeight="1">
      <c r="B79" s="28"/>
      <c r="D79" s="29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2:59" ht="15.75" customHeight="1">
      <c r="B80" s="28"/>
      <c r="D80" s="29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2:59" ht="15.75" customHeight="1">
      <c r="B81" s="28"/>
      <c r="D81" s="29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2:59" ht="15.75" customHeight="1">
      <c r="B82" s="28"/>
      <c r="D82" s="29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2:59" ht="15.75" customHeight="1">
      <c r="B83" s="28"/>
      <c r="D83" s="29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2:59" ht="15.75" customHeight="1">
      <c r="B84" s="28"/>
      <c r="D84" s="29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2:59" ht="15.75" customHeight="1">
      <c r="B85" s="28"/>
      <c r="D85" s="29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2:59" ht="15.75" customHeight="1">
      <c r="B86" s="28"/>
      <c r="D86" s="29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2:59" ht="15.75" customHeight="1">
      <c r="B87" s="28"/>
      <c r="D87" s="29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2:59" ht="15.75" customHeight="1">
      <c r="B88" s="28"/>
      <c r="D88" s="29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2:59" ht="15.75" customHeight="1">
      <c r="B89" s="28"/>
      <c r="D89" s="29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2:59" ht="15.75" customHeight="1">
      <c r="B90" s="28"/>
      <c r="D90" s="29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2:59" ht="15.75" customHeight="1">
      <c r="B91" s="28"/>
      <c r="D91" s="29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2:59" ht="15.75" customHeight="1">
      <c r="B92" s="28"/>
      <c r="D92" s="29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2:59" ht="15.75" customHeight="1">
      <c r="B93" s="28"/>
      <c r="D93" s="29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2:59" ht="15.75" customHeight="1">
      <c r="B94" s="28"/>
      <c r="D94" s="29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2:59" ht="15.75" customHeight="1">
      <c r="B95" s="28"/>
      <c r="D95" s="29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2:59" ht="15.75" customHeight="1">
      <c r="B96" s="28"/>
      <c r="D96" s="29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2:59" ht="15.75" customHeight="1">
      <c r="B97" s="28"/>
      <c r="D97" s="29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2:59" ht="15.75" customHeight="1">
      <c r="B98" s="28"/>
      <c r="D98" s="29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2:59" ht="15.75" customHeight="1">
      <c r="B99" s="28"/>
      <c r="D99" s="29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2:59" ht="15.75" customHeight="1">
      <c r="B100" s="28"/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2:59" ht="15.75" customHeight="1">
      <c r="B101" s="28"/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2:59" ht="15.75" customHeight="1">
      <c r="B102" s="28"/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2:59" ht="15.75" customHeight="1">
      <c r="B103" s="28"/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2:59" ht="15.75" customHeight="1">
      <c r="B104" s="28"/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2:59" ht="15.75" customHeight="1">
      <c r="B105" s="28"/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2:59" ht="15.75" customHeight="1">
      <c r="B106" s="28"/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2:59" ht="15.75" customHeight="1">
      <c r="B107" s="28"/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2:59" ht="15.75" customHeight="1">
      <c r="B108" s="28"/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2:59" ht="15.75" customHeight="1">
      <c r="B109" s="28"/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2:59" ht="15.75" customHeight="1">
      <c r="B110" s="28"/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2:59" ht="15.75" customHeight="1">
      <c r="B111" s="28"/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2:59" ht="15.75" customHeight="1">
      <c r="B112" s="28"/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2:59" ht="15.75" customHeight="1">
      <c r="B113" s="28"/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2:59" ht="15.75" customHeight="1">
      <c r="B114" s="28"/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2:59" ht="15.75" customHeight="1">
      <c r="B115" s="28"/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2:59" ht="15.75" customHeight="1">
      <c r="B116" s="28"/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2:59" ht="15.75" customHeight="1">
      <c r="B117" s="28"/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2:59" ht="15.75" customHeight="1">
      <c r="B118" s="28"/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2:59" ht="15.75" customHeight="1">
      <c r="B119" s="28"/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2:59" ht="15.75" customHeight="1">
      <c r="B120" s="28"/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2:59" ht="15.75" customHeight="1">
      <c r="B121" s="28"/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2:59" ht="15.75" customHeight="1">
      <c r="B122" s="28"/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2:59" ht="15.75" customHeight="1">
      <c r="B123" s="28"/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2:59" ht="15.75" customHeight="1">
      <c r="B124" s="28"/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2:59" ht="15.75" customHeight="1">
      <c r="B125" s="28"/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2:59" ht="15.75" customHeight="1">
      <c r="B126" s="28"/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2:59" ht="15.75" customHeight="1">
      <c r="B127" s="28"/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2:59" ht="15.75" customHeight="1">
      <c r="B128" s="28"/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2:59" ht="15.75" customHeight="1">
      <c r="B129" s="28"/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2:59" ht="15.75" customHeight="1">
      <c r="B130" s="28"/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2:59" ht="15.75" customHeight="1">
      <c r="B131" s="28"/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2:59" ht="15.75" customHeight="1">
      <c r="B132" s="28"/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2:59" ht="15.75" customHeight="1">
      <c r="B133" s="28"/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2:59" ht="15.75" customHeight="1">
      <c r="B134" s="28"/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2:59" ht="15.75" customHeight="1">
      <c r="B135" s="28"/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2:59" ht="15.75" customHeight="1">
      <c r="B136" s="28"/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2:59" ht="15.75" customHeight="1">
      <c r="B137" s="28"/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2:59" ht="15.75" customHeight="1">
      <c r="B138" s="28"/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2:59" ht="15.75" customHeight="1">
      <c r="B139" s="28"/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2:59" ht="15.75" customHeight="1">
      <c r="B140" s="28"/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2:59" ht="15.75" customHeight="1">
      <c r="B141" s="28"/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2:59" ht="15.75" customHeight="1">
      <c r="B142" s="28"/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2:59" ht="15.75" customHeight="1">
      <c r="B143" s="28"/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2:59" ht="15.75" customHeight="1">
      <c r="B144" s="28"/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2:59" ht="15.75" customHeight="1">
      <c r="B145" s="28"/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2:59" ht="15.75" customHeight="1">
      <c r="B146" s="28"/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2:59" ht="15.75" customHeight="1">
      <c r="B147" s="28"/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2:59" ht="15.75" customHeight="1">
      <c r="B148" s="28"/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2:59" ht="15.75" customHeight="1">
      <c r="B149" s="28"/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2:59" ht="15.75" customHeight="1">
      <c r="B150" s="28"/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2:59" ht="15.75" customHeight="1">
      <c r="B151" s="28"/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2:59" ht="15.75" customHeight="1">
      <c r="B152" s="28"/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2:59" ht="15.75" customHeight="1">
      <c r="B153" s="28"/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2:59" ht="15.75" customHeight="1">
      <c r="B154" s="28"/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2:59" ht="15.75" customHeight="1">
      <c r="B155" s="28"/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2:59" ht="15.75" customHeight="1">
      <c r="B156" s="28"/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2:59" ht="15.75" customHeight="1">
      <c r="B157" s="28"/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2:59" ht="15.75" customHeight="1">
      <c r="B158" s="28"/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2:59" ht="15.75" customHeight="1">
      <c r="B159" s="28"/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2:59" ht="15.75" customHeight="1">
      <c r="B160" s="28"/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2:59" ht="15.75" customHeight="1">
      <c r="B161" s="28"/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2:59" ht="15.75" customHeight="1">
      <c r="B162" s="28"/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2:59" ht="15.75" customHeight="1">
      <c r="B163" s="28"/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2:59" ht="15.75" customHeight="1">
      <c r="B164" s="28"/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2:59" ht="15.75" customHeight="1">
      <c r="B165" s="28"/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2:59" ht="15.75" customHeight="1">
      <c r="B166" s="28"/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2:59" ht="15.75" customHeight="1">
      <c r="B167" s="28"/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2:59" ht="15.75" customHeight="1">
      <c r="B168" s="28"/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2:59" ht="15.75" customHeight="1">
      <c r="B169" s="28"/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2:59" ht="15.75" customHeight="1">
      <c r="B170" s="28"/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2:59" ht="15.75" customHeight="1">
      <c r="B171" s="28"/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2:59" ht="15.75" customHeight="1">
      <c r="B172" s="28"/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2:59" ht="15.75" customHeight="1">
      <c r="B173" s="28"/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2:59" ht="15.75" customHeight="1">
      <c r="B174" s="28"/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2:59" ht="15.75" customHeight="1">
      <c r="B175" s="28"/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2:59" ht="15.75" customHeight="1">
      <c r="B176" s="28"/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2:59" ht="15.75" customHeight="1">
      <c r="B177" s="28"/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2:59" ht="15.75" customHeight="1">
      <c r="B178" s="28"/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2:59" ht="15.75" customHeight="1">
      <c r="B179" s="28"/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2:59" ht="15.75" customHeight="1">
      <c r="B180" s="28"/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2:59" ht="15.75" customHeight="1">
      <c r="B181" s="28"/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2:59" ht="15.75" customHeight="1">
      <c r="B182" s="28"/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2:59" ht="15.75" customHeight="1">
      <c r="B183" s="28"/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2:59" ht="15.75" customHeight="1">
      <c r="B184" s="28"/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2:59" ht="15.75" customHeight="1">
      <c r="B185" s="28"/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2:59" ht="15.75" customHeight="1">
      <c r="B186" s="28"/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2:59" ht="15.75" customHeight="1">
      <c r="B187" s="28"/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2:59" ht="15.75" customHeight="1">
      <c r="B188" s="28"/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2:59" ht="15.75" customHeight="1">
      <c r="B189" s="28"/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2:59" ht="15.75" customHeight="1">
      <c r="B190" s="28"/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2:59" ht="15.75" customHeight="1">
      <c r="B191" s="28"/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2:59" ht="15.75" customHeight="1">
      <c r="B192" s="28"/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2:59" ht="15.75" customHeight="1">
      <c r="B193" s="28"/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2:59" ht="15.75" customHeight="1">
      <c r="B194" s="28"/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2:59" ht="15.75" customHeight="1">
      <c r="B195" s="28"/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2:59" ht="15.75" customHeight="1">
      <c r="B196" s="28"/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2:59" ht="15.75" customHeight="1">
      <c r="B197" s="28"/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2:59" ht="15.75" customHeight="1">
      <c r="B198" s="28"/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2:59" ht="15.75" customHeight="1">
      <c r="B199" s="28"/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2:59" ht="15.75" customHeight="1">
      <c r="B200" s="28"/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2:59" ht="15.75" customHeight="1">
      <c r="B201" s="28"/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2:59" ht="15.75" customHeight="1">
      <c r="B202" s="28"/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2:59" ht="15.75" customHeight="1">
      <c r="B203" s="28"/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2:59" ht="15.75" customHeight="1">
      <c r="B204" s="28"/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2:59" ht="15.75" customHeight="1">
      <c r="B205" s="28"/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2:59" ht="15.75" customHeight="1">
      <c r="B206" s="28"/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2:59" ht="15.75" customHeight="1">
      <c r="B207" s="28"/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2:59" ht="15.75" customHeight="1">
      <c r="B208" s="28"/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2:59" ht="15.75" customHeight="1">
      <c r="B209" s="28"/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2:59" ht="15.75" customHeight="1">
      <c r="B210" s="28"/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2:59" ht="15.75" customHeight="1">
      <c r="B211" s="28"/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2:59" ht="15.75" customHeight="1">
      <c r="B212" s="28"/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2:59" ht="15.75" customHeight="1">
      <c r="B213" s="28"/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2:59" ht="15.75" customHeight="1">
      <c r="B214" s="28"/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2:59" ht="15.75" customHeight="1">
      <c r="B215" s="28"/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2:59" ht="15.75" customHeight="1">
      <c r="B216" s="28"/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2:59" ht="15.75" customHeight="1">
      <c r="B217" s="28"/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2:59" ht="15.75" customHeight="1">
      <c r="B218" s="28"/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2:59" ht="15.75" customHeight="1">
      <c r="B219" s="28"/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2:59" ht="15.75" customHeight="1">
      <c r="B220" s="28"/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2:59" ht="15.75" customHeight="1">
      <c r="B221" s="28"/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2:59" ht="15.75" customHeight="1">
      <c r="B222" s="28"/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2:59" ht="15.75" customHeight="1">
      <c r="B223" s="28"/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2:59" ht="15.75" customHeight="1">
      <c r="B224" s="28"/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2:59" ht="15.75" customHeight="1">
      <c r="B225" s="28"/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2:59" ht="15.75" customHeight="1">
      <c r="B226" s="28"/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2:59" ht="15.75" customHeight="1">
      <c r="B227" s="28"/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2:59" ht="15.75" customHeight="1">
      <c r="B228" s="28"/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2:59" ht="15.75" customHeight="1">
      <c r="B229" s="28"/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2:59" ht="15.75" customHeight="1">
      <c r="B230" s="28"/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2:59" ht="15.75" customHeight="1">
      <c r="B231" s="28"/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2:59" ht="15.75" customHeight="1">
      <c r="B232" s="28"/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2:59" ht="15.75" customHeight="1">
      <c r="B233" s="28"/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2:59" ht="15.75" customHeight="1">
      <c r="B234" s="28"/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2:59" ht="15.75" customHeight="1">
      <c r="B235" s="28"/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2:59" ht="15.75" customHeight="1">
      <c r="B236" s="28"/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2:59" ht="15.75" customHeight="1">
      <c r="B237" s="28"/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2:59" ht="15.75" customHeight="1">
      <c r="B238" s="28"/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2:59" ht="15.75" customHeight="1">
      <c r="B239" s="28"/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2:59" ht="15.75" customHeight="1">
      <c r="B240" s="28"/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2:59" ht="15.75" customHeight="1">
      <c r="B241" s="28"/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2:59" ht="15.75" customHeight="1">
      <c r="B242" s="28"/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2:59" ht="15.75" customHeight="1">
      <c r="B243" s="28"/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2:59" ht="15.75" customHeight="1">
      <c r="B244" s="28"/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2:59" ht="15.75" customHeight="1">
      <c r="B245" s="28"/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2:59" ht="15.75" customHeight="1">
      <c r="B246" s="28"/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2:59" ht="15.75" customHeight="1">
      <c r="B247" s="28"/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2:59" ht="15.75" customHeight="1">
      <c r="B248" s="28"/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2:59" ht="15.75" customHeight="1">
      <c r="B249" s="28"/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2:59" ht="15.75" customHeight="1">
      <c r="B250" s="28"/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2:59" ht="15.75" customHeight="1">
      <c r="B251" s="28"/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2:59" ht="15.75" customHeight="1">
      <c r="B252" s="28"/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2:59" ht="15.75" customHeight="1">
      <c r="B253" s="28"/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2:59" ht="15.75" customHeight="1">
      <c r="B254" s="28"/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2:59" ht="15.75" customHeight="1">
      <c r="B255" s="28"/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2:59" ht="15.75" customHeight="1">
      <c r="B256" s="28"/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2:59" ht="15.75" customHeight="1">
      <c r="B257" s="28"/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2:59" ht="15.75" customHeight="1">
      <c r="B258" s="28"/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2:59" ht="15.75" customHeight="1">
      <c r="B259" s="28"/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2:59" ht="15.75" customHeight="1">
      <c r="B260" s="28"/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2:59" ht="15.75" customHeight="1">
      <c r="B261" s="28"/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2:59" ht="15.75" customHeight="1">
      <c r="B262" s="28"/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2:59" ht="15.75" customHeight="1">
      <c r="B263" s="28"/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2:59" ht="15.75" customHeight="1">
      <c r="B264" s="28"/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2:59" ht="15.75" customHeight="1">
      <c r="B265" s="28"/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2:59" ht="15.75" customHeight="1">
      <c r="B266" s="28"/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2:59" ht="15.75" customHeight="1">
      <c r="B267" s="28"/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2:59" ht="15.75" customHeight="1">
      <c r="B268" s="28"/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2:59" ht="15.75" customHeight="1">
      <c r="B269" s="28"/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2:59" ht="15.75" customHeight="1">
      <c r="B270" s="28"/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2:59" ht="15.75" customHeight="1">
      <c r="B271" s="28"/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2:59" ht="15.75" customHeight="1">
      <c r="B272" s="28"/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2:59" ht="15.75" customHeight="1">
      <c r="B273" s="28"/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2:59" ht="15.75" customHeight="1">
      <c r="B274" s="28"/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2:59" ht="15.75" customHeight="1">
      <c r="B275" s="28"/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2:59" ht="15.75" customHeight="1">
      <c r="B276" s="28"/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2:59" ht="15.75" customHeight="1">
      <c r="B277" s="28"/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2:59" ht="15.75" customHeight="1">
      <c r="B278" s="28"/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2:59" ht="15.75" customHeight="1">
      <c r="B279" s="28"/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2:59" ht="15.75" customHeight="1">
      <c r="B280" s="28"/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2:59" ht="15.75" customHeight="1">
      <c r="B281" s="28"/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2:59" ht="15.75" customHeight="1">
      <c r="B282" s="28"/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2:59" ht="15.75" customHeight="1">
      <c r="B283" s="28"/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2:59" ht="15.75" customHeight="1">
      <c r="B284" s="28"/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2:59" ht="15.75" customHeight="1">
      <c r="B285" s="28"/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2:59" ht="15.75" customHeight="1">
      <c r="B286" s="28"/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2:59" ht="15.75" customHeight="1">
      <c r="B287" s="28"/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2:59" ht="15.75" customHeight="1">
      <c r="B288" s="28"/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2:59" ht="15.75" customHeight="1">
      <c r="B289" s="28"/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2:59" ht="15.75" customHeight="1">
      <c r="B290" s="28"/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2:59" ht="15.75" customHeight="1">
      <c r="B291" s="28"/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2:59" ht="15.75" customHeight="1">
      <c r="B292" s="28"/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2:59" ht="15.75" customHeight="1">
      <c r="B293" s="28"/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2:59" ht="15.75" customHeight="1">
      <c r="B294" s="28"/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2:59" ht="15.75" customHeight="1">
      <c r="B295" s="28"/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2:59" ht="15.75" customHeight="1">
      <c r="B296" s="28"/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2:59" ht="15.75" customHeight="1">
      <c r="B297" s="28"/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2:59" ht="15.75" customHeight="1">
      <c r="B298" s="28"/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2:59" ht="15.75" customHeight="1">
      <c r="B299" s="28"/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2:59" ht="15.75" customHeight="1">
      <c r="B300" s="28"/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2:59" ht="15.75" customHeight="1">
      <c r="B301" s="28"/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2:59" ht="15.75" customHeight="1">
      <c r="B302" s="28"/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2:59" ht="15.75" customHeight="1">
      <c r="B303" s="28"/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2:59" ht="15.75" customHeight="1">
      <c r="B304" s="28"/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2:59" ht="15.75" customHeight="1">
      <c r="B305" s="28"/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2:59" ht="15.75" customHeight="1">
      <c r="B306" s="28"/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2:59" ht="15.75" customHeight="1">
      <c r="B307" s="28"/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2:59" ht="15.75" customHeight="1">
      <c r="B308" s="28"/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2:59" ht="15.75" customHeight="1">
      <c r="B309" s="28"/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2:59" ht="15.75" customHeight="1">
      <c r="B310" s="28"/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2:59" ht="15.75" customHeight="1">
      <c r="B311" s="28"/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2:59" ht="15.75" customHeight="1">
      <c r="B312" s="28"/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2:59" ht="15.75" customHeight="1">
      <c r="B313" s="28"/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2:59" ht="15.75" customHeight="1">
      <c r="B314" s="28"/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2:59" ht="15.75" customHeight="1">
      <c r="B315" s="28"/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2:59" ht="15.75" customHeight="1">
      <c r="B316" s="28"/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2:59" ht="15.75" customHeight="1">
      <c r="B317" s="28"/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2:59" ht="15.75" customHeight="1">
      <c r="B318" s="28"/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2:59" ht="15.75" customHeight="1">
      <c r="B319" s="28"/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2:59" ht="15.75" customHeight="1">
      <c r="B320" s="28"/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2:59" ht="15.75" customHeight="1">
      <c r="B321" s="28"/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2:59" ht="15.75" customHeight="1">
      <c r="B322" s="28"/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2:59" ht="15.75" customHeight="1">
      <c r="B323" s="28"/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2:59" ht="15.75" customHeight="1">
      <c r="B324" s="28"/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2:59" ht="15.75" customHeight="1">
      <c r="B325" s="28"/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2:59" ht="15.75" customHeight="1">
      <c r="B326" s="28"/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2:59" ht="15.75" customHeight="1">
      <c r="B327" s="28"/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2:59" ht="15.75" customHeight="1">
      <c r="B328" s="28"/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2:59" ht="15.75" customHeight="1">
      <c r="B329" s="28"/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2:59" ht="15.75" customHeight="1">
      <c r="B330" s="28"/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2:59" ht="15.75" customHeight="1">
      <c r="B331" s="28"/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2:59" ht="15.75" customHeight="1">
      <c r="B332" s="28"/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2:59" ht="15.75" customHeight="1">
      <c r="B333" s="28"/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2:59" ht="15.75" customHeight="1">
      <c r="B334" s="28"/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2:59" ht="15.75" customHeight="1">
      <c r="B335" s="28"/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2:59" ht="15.75" customHeight="1">
      <c r="B336" s="28"/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2:59" ht="15.75" customHeight="1">
      <c r="B337" s="28"/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2:59" ht="15.75" customHeight="1">
      <c r="B338" s="28"/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2:59" ht="15.75" customHeight="1">
      <c r="B339" s="28"/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2:59" ht="15.75" customHeight="1">
      <c r="B340" s="28"/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2:59" ht="15.75" customHeight="1">
      <c r="B341" s="28"/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2:59" ht="15.75" customHeight="1">
      <c r="B342" s="28"/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2:59" ht="15.75" customHeight="1">
      <c r="B343" s="28"/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2:59" ht="15.75" customHeight="1">
      <c r="B344" s="28"/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2:59" ht="15.75" customHeight="1">
      <c r="B345" s="28"/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2:59" ht="15.75" customHeight="1">
      <c r="B346" s="28"/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2:59" ht="15.75" customHeight="1">
      <c r="B347" s="28"/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2:59" ht="15.75" customHeight="1">
      <c r="B348" s="28"/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2:59" ht="15.75" customHeight="1">
      <c r="B349" s="28"/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2:59" ht="15.75" customHeight="1">
      <c r="B350" s="28"/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2:59" ht="15.75" customHeight="1">
      <c r="B351" s="28"/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2:59" ht="15.75" customHeight="1">
      <c r="B352" s="28"/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2:59" ht="15.75" customHeight="1">
      <c r="B353" s="28"/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2:59" ht="15.75" customHeight="1">
      <c r="B354" s="28"/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2:59" ht="15.75" customHeight="1">
      <c r="B355" s="28"/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2:59" ht="15.75" customHeight="1">
      <c r="B356" s="28"/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2:59" ht="15.75" customHeight="1">
      <c r="B357" s="28"/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2:59" ht="15.75" customHeight="1">
      <c r="B358" s="28"/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2:59" ht="15.75" customHeight="1">
      <c r="B359" s="28"/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2:59" ht="15.75" customHeight="1">
      <c r="B360" s="28"/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2:59" ht="15.75" customHeight="1">
      <c r="B361" s="28"/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2:59" ht="15.75" customHeight="1">
      <c r="B362" s="28"/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2:59" ht="15.75" customHeight="1">
      <c r="B363" s="28"/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2:59" ht="15.75" customHeight="1">
      <c r="B364" s="28"/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2:59" ht="15.75" customHeight="1">
      <c r="B365" s="28"/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2:59" ht="15.75" customHeight="1">
      <c r="B366" s="28"/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2:59" ht="15.75" customHeight="1">
      <c r="B367" s="28"/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2:59" ht="15.75" customHeight="1">
      <c r="B368" s="28"/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2:59" ht="15.75" customHeight="1">
      <c r="B369" s="28"/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2:59" ht="15.75" customHeight="1">
      <c r="B370" s="28"/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2:59" ht="15.75" customHeight="1">
      <c r="B371" s="28"/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2:59" ht="15.75" customHeight="1">
      <c r="B372" s="28"/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2:59" ht="15.75" customHeight="1">
      <c r="B373" s="28"/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2:59" ht="15.75" customHeight="1">
      <c r="B374" s="28"/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2:59" ht="15.75" customHeight="1">
      <c r="B375" s="28"/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2:59" ht="15.75" customHeight="1">
      <c r="B376" s="28"/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2:59" ht="15.75" customHeight="1">
      <c r="B377" s="28"/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2:59" ht="15.75" customHeight="1">
      <c r="B378" s="28"/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2:59" ht="15.75" customHeight="1">
      <c r="B379" s="28"/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2:59" ht="15.75" customHeight="1">
      <c r="B380" s="28"/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2:59" ht="15.75" customHeight="1">
      <c r="B381" s="28"/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2:59" ht="15.75" customHeight="1">
      <c r="B382" s="28"/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2:59" ht="15.75" customHeight="1">
      <c r="B383" s="28"/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2:59" ht="15.75" customHeight="1">
      <c r="B384" s="28"/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2:59" ht="15.75" customHeight="1">
      <c r="B385" s="28"/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2:59" ht="15.75" customHeight="1">
      <c r="B386" s="28"/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2:59" ht="15.75" customHeight="1">
      <c r="B387" s="28"/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2:59" ht="15.75" customHeight="1">
      <c r="B388" s="28"/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2:59" ht="15.75" customHeight="1">
      <c r="B389" s="28"/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2:59" ht="15.75" customHeight="1">
      <c r="B390" s="28"/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2:59" ht="15.75" customHeight="1">
      <c r="B391" s="28"/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2:59" ht="15.75" customHeight="1">
      <c r="B392" s="28"/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2:59" ht="15.75" customHeight="1">
      <c r="B393" s="28"/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2:59" ht="15.75" customHeight="1">
      <c r="B394" s="28"/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2:59" ht="15.75" customHeight="1">
      <c r="B395" s="28"/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2:59" ht="15.75" customHeight="1">
      <c r="B396" s="28"/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2:59" ht="15.75" customHeight="1">
      <c r="B397" s="28"/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2:59" ht="15.75" customHeight="1">
      <c r="B398" s="28"/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2:59" ht="15.75" customHeight="1">
      <c r="B399" s="28"/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2:59" ht="15.75" customHeight="1">
      <c r="B400" s="28"/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2:59" ht="15.75" customHeight="1">
      <c r="B401" s="28"/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2:59" ht="15.75" customHeight="1">
      <c r="B402" s="28"/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2:59" ht="15.75" customHeight="1">
      <c r="B403" s="28"/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2:59" ht="15.75" customHeight="1">
      <c r="B404" s="28"/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2:59" ht="15.75" customHeight="1">
      <c r="B405" s="28"/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2:59" ht="15.75" customHeight="1">
      <c r="B406" s="28"/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2:59" ht="15.75" customHeight="1">
      <c r="B407" s="28"/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2:59" ht="15.75" customHeight="1">
      <c r="B408" s="28"/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2:59" ht="15.75" customHeight="1">
      <c r="B409" s="28"/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2:59" ht="15.75" customHeight="1">
      <c r="B410" s="28"/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2:59" ht="15.75" customHeight="1">
      <c r="B411" s="28"/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2:59" ht="15.75" customHeight="1">
      <c r="B412" s="28"/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2:59" ht="15.75" customHeight="1">
      <c r="B413" s="28"/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2:59" ht="15.75" customHeight="1">
      <c r="B414" s="28"/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2:59" ht="15.75" customHeight="1">
      <c r="B415" s="28"/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2:59" ht="15.75" customHeight="1">
      <c r="B416" s="28"/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2:59" ht="15.75" customHeight="1">
      <c r="B417" s="28"/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2:59" ht="15.75" customHeight="1">
      <c r="B418" s="28"/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2:59" ht="15.75" customHeight="1">
      <c r="B419" s="28"/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2:59" ht="15.75" customHeight="1">
      <c r="B420" s="28"/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2:59" ht="15.75" customHeight="1">
      <c r="B421" s="28"/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2:59" ht="15.75" customHeight="1">
      <c r="B422" s="28"/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2:59" ht="15.75" customHeight="1">
      <c r="B423" s="28"/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2:59" ht="15.75" customHeight="1">
      <c r="B424" s="28"/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2:59" ht="15.75" customHeight="1">
      <c r="B425" s="28"/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2:59" ht="15.75" customHeight="1">
      <c r="B426" s="28"/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2:59" ht="15.75" customHeight="1">
      <c r="B427" s="28"/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2:59" ht="15.75" customHeight="1">
      <c r="B428" s="28"/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2:59" ht="15.75" customHeight="1">
      <c r="B429" s="28"/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2:59" ht="15.75" customHeight="1">
      <c r="B430" s="28"/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2:59" ht="15.75" customHeight="1">
      <c r="B431" s="28"/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2:59" ht="15.75" customHeight="1">
      <c r="B432" s="28"/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2:59" ht="15.75" customHeight="1">
      <c r="B433" s="28"/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2:59" ht="15.75" customHeight="1">
      <c r="B434" s="28"/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2:59" ht="15.75" customHeight="1">
      <c r="B435" s="28"/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2:59" ht="15.75" customHeight="1">
      <c r="B436" s="28"/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2:59" ht="15.75" customHeight="1">
      <c r="B437" s="28"/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2:59" ht="15.75" customHeight="1">
      <c r="B438" s="28"/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2:59" ht="15.75" customHeight="1">
      <c r="B439" s="28"/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2:59" ht="15.75" customHeight="1">
      <c r="B440" s="28"/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2:59" ht="15.75" customHeight="1">
      <c r="B441" s="28"/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2:59" ht="15.75" customHeight="1">
      <c r="B442" s="28"/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2:59" ht="15.75" customHeight="1">
      <c r="B443" s="28"/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2:59" ht="15.75" customHeight="1">
      <c r="B444" s="28"/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2:59" ht="15.75" customHeight="1">
      <c r="B445" s="28"/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2:59" ht="15.75" customHeight="1">
      <c r="B446" s="28"/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2:59" ht="15.75" customHeight="1">
      <c r="B447" s="28"/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2:59" ht="15.75" customHeight="1">
      <c r="B448" s="28"/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2:59" ht="15.75" customHeight="1">
      <c r="B449" s="28"/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2:59" ht="15.75" customHeight="1">
      <c r="B450" s="28"/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2:59" ht="15.75" customHeight="1">
      <c r="B451" s="28"/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2:59" ht="15.75" customHeight="1">
      <c r="B452" s="28"/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2:59" ht="15.75" customHeight="1">
      <c r="B453" s="28"/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2:59" ht="15.75" customHeight="1">
      <c r="B454" s="28"/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2:59" ht="15.75" customHeight="1">
      <c r="B455" s="28"/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2:59" ht="15.75" customHeight="1">
      <c r="B456" s="28"/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2:59" ht="15.75" customHeight="1">
      <c r="B457" s="28"/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2:59" ht="15.75" customHeight="1">
      <c r="B458" s="28"/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2:59" ht="15.75" customHeight="1">
      <c r="B459" s="28"/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2:59" ht="15.75" customHeight="1">
      <c r="B460" s="28"/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2:59" ht="15.75" customHeight="1">
      <c r="B461" s="28"/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2:59" ht="15.75" customHeight="1">
      <c r="B462" s="28"/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2:59" ht="15.75" customHeight="1">
      <c r="B463" s="28"/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2:59" ht="15.75" customHeight="1">
      <c r="B464" s="28"/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2:59" ht="15.75" customHeight="1">
      <c r="B465" s="28"/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2:59" ht="15.75" customHeight="1">
      <c r="B466" s="28"/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2:59" ht="15.75" customHeight="1">
      <c r="B467" s="28"/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2:59" ht="15.75" customHeight="1">
      <c r="B468" s="28"/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2:59" ht="15.75" customHeight="1">
      <c r="B469" s="28"/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2:59" ht="15.75" customHeight="1">
      <c r="B470" s="28"/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2:59" ht="15.75" customHeight="1">
      <c r="B471" s="28"/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2:59" ht="15.75" customHeight="1">
      <c r="B472" s="28"/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2:59" ht="15.75" customHeight="1">
      <c r="B473" s="28"/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2:59" ht="15.75" customHeight="1">
      <c r="B474" s="28"/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2:59" ht="15.75" customHeight="1">
      <c r="B475" s="28"/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2:59" ht="15.75" customHeight="1">
      <c r="B476" s="28"/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2:59" ht="15.75" customHeight="1">
      <c r="B477" s="28"/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2:59" ht="15.75" customHeight="1">
      <c r="B478" s="28"/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2:59" ht="15.75" customHeight="1">
      <c r="B479" s="28"/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2:59" ht="15.75" customHeight="1">
      <c r="B480" s="28"/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2:59" ht="15.75" customHeight="1">
      <c r="B481" s="28"/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2:59" ht="15.75" customHeight="1">
      <c r="B482" s="28"/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2:59" ht="15.75" customHeight="1">
      <c r="B483" s="28"/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2:59" ht="15.75" customHeight="1">
      <c r="B484" s="28"/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2:59" ht="15.75" customHeight="1">
      <c r="B485" s="28"/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2:59" ht="15.75" customHeight="1">
      <c r="B486" s="28"/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2:59" ht="15.75" customHeight="1">
      <c r="B487" s="28"/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2:59" ht="15.75" customHeight="1">
      <c r="B488" s="28"/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2:59" ht="15.75" customHeight="1">
      <c r="B489" s="28"/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2:59" ht="15.75" customHeight="1">
      <c r="B490" s="28"/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2:59" ht="15.75" customHeight="1">
      <c r="B491" s="28"/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2:59" ht="15.75" customHeight="1">
      <c r="B492" s="28"/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2:59" ht="15.75" customHeight="1">
      <c r="B493" s="28"/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2:59" ht="15.75" customHeight="1">
      <c r="B494" s="28"/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2:59" ht="15.75" customHeight="1">
      <c r="B495" s="28"/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2:59" ht="15.75" customHeight="1">
      <c r="B496" s="28"/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2:59" ht="15.75" customHeight="1">
      <c r="B497" s="28"/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2:59" ht="15.75" customHeight="1">
      <c r="B498" s="28"/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2:59" ht="15.75" customHeight="1">
      <c r="B499" s="28"/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2:59" ht="15.75" customHeight="1">
      <c r="B500" s="28"/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2:59" ht="15.75" customHeight="1">
      <c r="B501" s="28"/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2:59" ht="15.75" customHeight="1">
      <c r="B502" s="28"/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2:59" ht="15.75" customHeight="1">
      <c r="B503" s="28"/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2:59" ht="15.75" customHeight="1">
      <c r="B504" s="28"/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2:59" ht="15.75" customHeight="1">
      <c r="B505" s="28"/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2:59" ht="15.75" customHeight="1">
      <c r="B506" s="28"/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2:59" ht="15.75" customHeight="1">
      <c r="B507" s="28"/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2:59" ht="15.75" customHeight="1">
      <c r="B508" s="28"/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2:59" ht="15.75" customHeight="1">
      <c r="B509" s="28"/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2:59" ht="15.75" customHeight="1">
      <c r="B510" s="28"/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2:59" ht="15.75" customHeight="1">
      <c r="B511" s="28"/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2:59" ht="15.75" customHeight="1">
      <c r="B512" s="28"/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2:59" ht="15.75" customHeight="1">
      <c r="B513" s="28"/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2:59" ht="15.75" customHeight="1">
      <c r="B514" s="28"/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2:59" ht="15.75" customHeight="1">
      <c r="B515" s="28"/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2:59" ht="15.75" customHeight="1">
      <c r="B516" s="28"/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2:59" ht="15.75" customHeight="1">
      <c r="B517" s="28"/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2:59" ht="15.75" customHeight="1">
      <c r="B518" s="28"/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2:59" ht="15.75" customHeight="1">
      <c r="B519" s="28"/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2:59" ht="15.75" customHeight="1">
      <c r="B520" s="28"/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2:59" ht="15.75" customHeight="1">
      <c r="B521" s="28"/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2:59" ht="15.75" customHeight="1">
      <c r="B522" s="28"/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2:59" ht="15.75" customHeight="1">
      <c r="B523" s="28"/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2:59" ht="15.75" customHeight="1">
      <c r="B524" s="28"/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2:59" ht="15.75" customHeight="1">
      <c r="B525" s="28"/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2:59" ht="15.75" customHeight="1">
      <c r="B526" s="28"/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2:59" ht="15.75" customHeight="1">
      <c r="B527" s="28"/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2:59" ht="15.75" customHeight="1">
      <c r="B528" s="28"/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2:59" ht="15.75" customHeight="1">
      <c r="B529" s="28"/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2:59" ht="15.75" customHeight="1">
      <c r="B530" s="28"/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2:59" ht="15.75" customHeight="1">
      <c r="B531" s="28"/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2:59" ht="15.75" customHeight="1">
      <c r="B532" s="28"/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2:59" ht="15.75" customHeight="1">
      <c r="B533" s="28"/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2:59" ht="15.75" customHeight="1">
      <c r="B534" s="28"/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2:59" ht="15.75" customHeight="1">
      <c r="B535" s="28"/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2:59" ht="15.75" customHeight="1">
      <c r="B536" s="28"/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2:59" ht="15.75" customHeight="1">
      <c r="B537" s="28"/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2:59" ht="15.75" customHeight="1">
      <c r="B538" s="28"/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2:59" ht="15.75" customHeight="1">
      <c r="B539" s="28"/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2:59" ht="15.75" customHeight="1">
      <c r="B540" s="28"/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2:59" ht="15.75" customHeight="1">
      <c r="B541" s="28"/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2:59" ht="15.75" customHeight="1">
      <c r="B542" s="28"/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2:59" ht="15.75" customHeight="1">
      <c r="B543" s="28"/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2:59" ht="15.75" customHeight="1">
      <c r="B544" s="28"/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2:59" ht="15.75" customHeight="1">
      <c r="B545" s="28"/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2:59" ht="15.75" customHeight="1">
      <c r="B546" s="28"/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2:59" ht="15.75" customHeight="1">
      <c r="B547" s="28"/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2:59" ht="15.75" customHeight="1">
      <c r="B548" s="28"/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2:59" ht="15.75" customHeight="1">
      <c r="B549" s="28"/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2:59" ht="15.75" customHeight="1">
      <c r="B550" s="28"/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2:59" ht="15.75" customHeight="1">
      <c r="B551" s="28"/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2:59" ht="15.75" customHeight="1">
      <c r="B552" s="28"/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2:59" ht="15.75" customHeight="1">
      <c r="B553" s="28"/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2:59" ht="15.75" customHeight="1">
      <c r="B554" s="28"/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2:59" ht="15.75" customHeight="1">
      <c r="B555" s="28"/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2:59" ht="15.75" customHeight="1">
      <c r="B556" s="28"/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2:59" ht="15.75" customHeight="1">
      <c r="B557" s="28"/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2:59" ht="15.75" customHeight="1">
      <c r="B558" s="28"/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2:59" ht="15.75" customHeight="1">
      <c r="B559" s="28"/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2:59" ht="15.75" customHeight="1">
      <c r="B560" s="28"/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2:59" ht="15.75" customHeight="1">
      <c r="B561" s="28"/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2:59" ht="15.75" customHeight="1">
      <c r="B562" s="28"/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2:59" ht="15.75" customHeight="1">
      <c r="B563" s="28"/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2:59" ht="15.75" customHeight="1">
      <c r="B564" s="28"/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2:59" ht="15.75" customHeight="1">
      <c r="B565" s="28"/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2:59" ht="15.75" customHeight="1">
      <c r="B566" s="28"/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2:59" ht="15.75" customHeight="1">
      <c r="B567" s="28"/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2:59" ht="15.75" customHeight="1">
      <c r="B568" s="28"/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2:59" ht="15.75" customHeight="1">
      <c r="B569" s="28"/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2:59" ht="15.75" customHeight="1">
      <c r="B570" s="28"/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2:59" ht="15.75" customHeight="1">
      <c r="B571" s="28"/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2:59" ht="15.75" customHeight="1">
      <c r="B572" s="28"/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2:59" ht="15.75" customHeight="1">
      <c r="B573" s="28"/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2:59" ht="15.75" customHeight="1">
      <c r="B574" s="28"/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2:59" ht="15.75" customHeight="1">
      <c r="B575" s="28"/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2:59" ht="15.75" customHeight="1">
      <c r="B576" s="28"/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2:59" ht="15.75" customHeight="1">
      <c r="B577" s="28"/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2:59" ht="15.75" customHeight="1">
      <c r="B578" s="28"/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2:59" ht="15.75" customHeight="1">
      <c r="B579" s="28"/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2:59" ht="15.75" customHeight="1">
      <c r="B580" s="28"/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2:59" ht="15.75" customHeight="1">
      <c r="B581" s="28"/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2:59" ht="15.75" customHeight="1">
      <c r="B582" s="28"/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2:59" ht="15.75" customHeight="1">
      <c r="B583" s="28"/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2:59" ht="15.75" customHeight="1">
      <c r="B584" s="28"/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2:59" ht="15.75" customHeight="1">
      <c r="B585" s="28"/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2:59" ht="15.75" customHeight="1">
      <c r="B586" s="28"/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2:59" ht="15.75" customHeight="1">
      <c r="B587" s="28"/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2:59" ht="15.75" customHeight="1">
      <c r="B588" s="28"/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2:59" ht="15.75" customHeight="1">
      <c r="B589" s="28"/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2:59" ht="15.75" customHeight="1">
      <c r="B590" s="28"/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2:59" ht="15.75" customHeight="1">
      <c r="B591" s="28"/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2:59" ht="15.75" customHeight="1">
      <c r="B592" s="28"/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2:59" ht="15.75" customHeight="1">
      <c r="B593" s="28"/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2:59" ht="15.75" customHeight="1">
      <c r="B594" s="28"/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2:59" ht="15.75" customHeight="1">
      <c r="B595" s="28"/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2:59" ht="15.75" customHeight="1">
      <c r="B596" s="28"/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2:59" ht="15.75" customHeight="1">
      <c r="B597" s="28"/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2:59" ht="15.75" customHeight="1">
      <c r="B598" s="28"/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2:59" ht="15.75" customHeight="1">
      <c r="B599" s="28"/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2:59" ht="15.75" customHeight="1">
      <c r="B600" s="28"/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2:59" ht="15.75" customHeight="1">
      <c r="B601" s="28"/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2:59" ht="15.75" customHeight="1">
      <c r="B602" s="28"/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2:59" ht="15.75" customHeight="1">
      <c r="B603" s="28"/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2:59" ht="15.75" customHeight="1">
      <c r="B604" s="28"/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2:59" ht="15.75" customHeight="1">
      <c r="B605" s="28"/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2:59" ht="15.75" customHeight="1">
      <c r="B606" s="28"/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2:59" ht="15.75" customHeight="1">
      <c r="B607" s="28"/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2:59" ht="15.75" customHeight="1">
      <c r="B608" s="28"/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2:59" ht="15.75" customHeight="1">
      <c r="B609" s="28"/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2:59" ht="15.75" customHeight="1">
      <c r="B610" s="28"/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2:59" ht="15.75" customHeight="1">
      <c r="B611" s="28"/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2:59" ht="15.75" customHeight="1">
      <c r="B612" s="28"/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2:59" ht="15.75" customHeight="1">
      <c r="B613" s="28"/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2:59" ht="15.75" customHeight="1">
      <c r="B614" s="28"/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2:59" ht="15.75" customHeight="1">
      <c r="B615" s="28"/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2:59" ht="15.75" customHeight="1">
      <c r="B616" s="28"/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2:59" ht="15.75" customHeight="1">
      <c r="B617" s="28"/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2:59" ht="15.75" customHeight="1">
      <c r="B618" s="28"/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2:59" ht="15.75" customHeight="1">
      <c r="B619" s="28"/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2:59" ht="15.75" customHeight="1">
      <c r="B620" s="28"/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2:59" ht="15.75" customHeight="1">
      <c r="B621" s="28"/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2:59" ht="15.75" customHeight="1">
      <c r="B622" s="28"/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2:59" ht="15.75" customHeight="1">
      <c r="B623" s="28"/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2:59" ht="15.75" customHeight="1">
      <c r="B624" s="28"/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2:59" ht="15.75" customHeight="1">
      <c r="B625" s="28"/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2:59" ht="15.75" customHeight="1">
      <c r="B626" s="28"/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2:59" ht="15.75" customHeight="1">
      <c r="B627" s="28"/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2:59" ht="15.75" customHeight="1">
      <c r="B628" s="28"/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2:59" ht="15.75" customHeight="1">
      <c r="B629" s="28"/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2:59" ht="15.75" customHeight="1">
      <c r="B630" s="28"/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2:59" ht="15.75" customHeight="1">
      <c r="B631" s="28"/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2:59" ht="15.75" customHeight="1">
      <c r="B632" s="28"/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2:59" ht="15.75" customHeight="1">
      <c r="B633" s="28"/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2:59" ht="15.75" customHeight="1">
      <c r="B634" s="28"/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2:59" ht="15.75" customHeight="1">
      <c r="B635" s="28"/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2:59" ht="15.75" customHeight="1">
      <c r="B636" s="28"/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2:59" ht="15.75" customHeight="1">
      <c r="B637" s="28"/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2:59" ht="15.75" customHeight="1">
      <c r="B638" s="28"/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2:59" ht="15.75" customHeight="1">
      <c r="B639" s="28"/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2:59" ht="15.75" customHeight="1">
      <c r="B640" s="28"/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2:59" ht="15.75" customHeight="1">
      <c r="B641" s="28"/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2:59" ht="15.75" customHeight="1">
      <c r="B642" s="28"/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2:59" ht="15.75" customHeight="1">
      <c r="B643" s="28"/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2:59" ht="15.75" customHeight="1">
      <c r="B644" s="28"/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2:59" ht="15.75" customHeight="1">
      <c r="B645" s="28"/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2:59" ht="15.75" customHeight="1">
      <c r="B646" s="28"/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2:59" ht="15.75" customHeight="1">
      <c r="B647" s="28"/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2:59" ht="15.75" customHeight="1">
      <c r="B648" s="28"/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2:59" ht="15.75" customHeight="1">
      <c r="B649" s="28"/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2:59" ht="15.75" customHeight="1">
      <c r="B650" s="28"/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2:59" ht="15.75" customHeight="1">
      <c r="B651" s="28"/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2:59" ht="15.75" customHeight="1">
      <c r="B652" s="28"/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2:59" ht="15.75" customHeight="1">
      <c r="B653" s="28"/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2:59" ht="15.75" customHeight="1">
      <c r="B654" s="28"/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2:59" ht="15.75" customHeight="1">
      <c r="B655" s="28"/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2:59" ht="15.75" customHeight="1">
      <c r="B656" s="28"/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2:59" ht="15.75" customHeight="1">
      <c r="B657" s="28"/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2:59" ht="15.75" customHeight="1">
      <c r="B658" s="28"/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2:59" ht="15.75" customHeight="1">
      <c r="B659" s="28"/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2:59" ht="15.75" customHeight="1">
      <c r="B660" s="28"/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2:59" ht="15.75" customHeight="1">
      <c r="B661" s="28"/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2:59" ht="15.75" customHeight="1">
      <c r="B662" s="28"/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2:59" ht="15.75" customHeight="1">
      <c r="B663" s="28"/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2:59" ht="15.75" customHeight="1">
      <c r="B664" s="28"/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2:59" ht="15.75" customHeight="1">
      <c r="B665" s="28"/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2:59" ht="15.75" customHeight="1">
      <c r="B666" s="28"/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2:59" ht="15.75" customHeight="1">
      <c r="B667" s="28"/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2:59" ht="15.75" customHeight="1">
      <c r="B668" s="28"/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2:59" ht="15.75" customHeight="1">
      <c r="B669" s="28"/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2:59" ht="15.75" customHeight="1">
      <c r="B670" s="28"/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2:59" ht="15.75" customHeight="1">
      <c r="B671" s="28"/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2:59" ht="15.75" customHeight="1">
      <c r="B672" s="28"/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2:59" ht="15.75" customHeight="1">
      <c r="B673" s="28"/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2:59" ht="15.75" customHeight="1">
      <c r="B674" s="28"/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2:59" ht="15.75" customHeight="1">
      <c r="B675" s="28"/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2:59" ht="15.75" customHeight="1">
      <c r="B676" s="28"/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2:59" ht="15.75" customHeight="1">
      <c r="B677" s="28"/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2:59" ht="15.75" customHeight="1">
      <c r="B678" s="28"/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2:59" ht="15.75" customHeight="1">
      <c r="B679" s="28"/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2:59" ht="15.75" customHeight="1">
      <c r="B680" s="28"/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2:59" ht="15.75" customHeight="1">
      <c r="B681" s="28"/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2:59" ht="15.75" customHeight="1">
      <c r="B682" s="28"/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2:59" ht="15.75" customHeight="1">
      <c r="B683" s="28"/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2:59" ht="15.75" customHeight="1">
      <c r="B684" s="28"/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2:59" ht="15.75" customHeight="1">
      <c r="B685" s="28"/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2:59" ht="15.75" customHeight="1">
      <c r="B686" s="28"/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2:59" ht="15.75" customHeight="1">
      <c r="B687" s="28"/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2:59" ht="15.75" customHeight="1">
      <c r="B688" s="28"/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2:59" ht="15.75" customHeight="1">
      <c r="B689" s="28"/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2:59" ht="15.75" customHeight="1">
      <c r="B690" s="28"/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2:59" ht="15.75" customHeight="1">
      <c r="B691" s="28"/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2:59" ht="15.75" customHeight="1">
      <c r="B692" s="28"/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2:59" ht="15.75" customHeight="1">
      <c r="B693" s="28"/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2:59" ht="15.75" customHeight="1">
      <c r="B694" s="28"/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2:59" ht="15.75" customHeight="1">
      <c r="B695" s="28"/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2:59" ht="15.75" customHeight="1">
      <c r="B696" s="28"/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2:59" ht="15.75" customHeight="1">
      <c r="B697" s="28"/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2:59" ht="15.75" customHeight="1">
      <c r="B698" s="28"/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2:59" ht="15.75" customHeight="1">
      <c r="B699" s="28"/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2:59" ht="15.75" customHeight="1">
      <c r="B700" s="28"/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2:59" ht="15.75" customHeight="1">
      <c r="B701" s="28"/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2:59" ht="15.75" customHeight="1">
      <c r="B702" s="28"/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2:59" ht="15.75" customHeight="1">
      <c r="B703" s="28"/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2:59" ht="15.75" customHeight="1">
      <c r="B704" s="28"/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2:59" ht="15.75" customHeight="1">
      <c r="B705" s="28"/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2:59" ht="15.75" customHeight="1">
      <c r="B706" s="28"/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2:59" ht="15.75" customHeight="1">
      <c r="B707" s="28"/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2:59" ht="15.75" customHeight="1">
      <c r="B708" s="28"/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2:59" ht="15.75" customHeight="1">
      <c r="B709" s="28"/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2:59" ht="15.75" customHeight="1">
      <c r="B710" s="28"/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2:59" ht="15.75" customHeight="1">
      <c r="B711" s="28"/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2:59" ht="15.75" customHeight="1">
      <c r="B712" s="28"/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2:59" ht="15.75" customHeight="1">
      <c r="B713" s="28"/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2:59" ht="15.75" customHeight="1">
      <c r="B714" s="28"/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2:59" ht="15.75" customHeight="1">
      <c r="B715" s="28"/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2:59" ht="15.75" customHeight="1">
      <c r="B716" s="28"/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2:59" ht="15.75" customHeight="1">
      <c r="B717" s="28"/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2:59" ht="15.75" customHeight="1">
      <c r="B718" s="28"/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2:59" ht="15.75" customHeight="1">
      <c r="B719" s="28"/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2:59" ht="15.75" customHeight="1">
      <c r="B720" s="28"/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2:59" ht="15.75" customHeight="1">
      <c r="B721" s="28"/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2:59" ht="15.75" customHeight="1">
      <c r="B722" s="28"/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2:59" ht="15.75" customHeight="1">
      <c r="B723" s="28"/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2:59" ht="15.75" customHeight="1">
      <c r="B724" s="28"/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2:59" ht="15.75" customHeight="1">
      <c r="B725" s="28"/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2:59" ht="15.75" customHeight="1">
      <c r="B726" s="28"/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2:59" ht="15.75" customHeight="1">
      <c r="B727" s="28"/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2:59" ht="15.75" customHeight="1">
      <c r="B728" s="28"/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2:59" ht="15.75" customHeight="1">
      <c r="B729" s="28"/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2:59" ht="15.75" customHeight="1">
      <c r="B730" s="28"/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2:59" ht="15.75" customHeight="1">
      <c r="B731" s="28"/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2:59" ht="15.75" customHeight="1">
      <c r="B732" s="28"/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2:59" ht="15.75" customHeight="1">
      <c r="B733" s="28"/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2:59" ht="15.75" customHeight="1">
      <c r="B734" s="28"/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2:59" ht="15.75" customHeight="1">
      <c r="B735" s="28"/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2:59" ht="15.75" customHeight="1">
      <c r="B736" s="28"/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2:59" ht="15.75" customHeight="1">
      <c r="B737" s="28"/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2:59" ht="15.75" customHeight="1">
      <c r="B738" s="28"/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2:59" ht="15.75" customHeight="1">
      <c r="B739" s="28"/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2:59" ht="15.75" customHeight="1">
      <c r="B740" s="28"/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2:59" ht="15.75" customHeight="1">
      <c r="B741" s="28"/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2:59" ht="15.75" customHeight="1">
      <c r="B742" s="28"/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2:59" ht="15.75" customHeight="1">
      <c r="B743" s="28"/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2:59" ht="15.75" customHeight="1">
      <c r="B744" s="28"/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2:59" ht="15.75" customHeight="1">
      <c r="B745" s="28"/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2:59" ht="15.75" customHeight="1">
      <c r="B746" s="28"/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2:59" ht="15.75" customHeight="1">
      <c r="B747" s="28"/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2:59" ht="15.75" customHeight="1">
      <c r="B748" s="28"/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2:59" ht="15.75" customHeight="1">
      <c r="B749" s="28"/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2:59" ht="15.75" customHeight="1">
      <c r="B750" s="28"/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2:59" ht="15.75" customHeight="1">
      <c r="B751" s="28"/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2:59" ht="15.75" customHeight="1">
      <c r="B752" s="28"/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2:59" ht="15.75" customHeight="1">
      <c r="B753" s="28"/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2:59" ht="15.75" customHeight="1">
      <c r="B754" s="28"/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2:59" ht="15.75" customHeight="1">
      <c r="B755" s="28"/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2:59" ht="15.75" customHeight="1">
      <c r="B756" s="28"/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2:59" ht="15.75" customHeight="1">
      <c r="B757" s="28"/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2:59" ht="15.75" customHeight="1">
      <c r="B758" s="28"/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2:59" ht="15.75" customHeight="1">
      <c r="B759" s="28"/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2:59" ht="15.75" customHeight="1">
      <c r="B760" s="28"/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2:59" ht="15.75" customHeight="1">
      <c r="B761" s="28"/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2:59" ht="15.75" customHeight="1">
      <c r="B762" s="28"/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2:59" ht="15.75" customHeight="1">
      <c r="B763" s="28"/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2:59" ht="15.75" customHeight="1">
      <c r="B764" s="28"/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2:59" ht="15.75" customHeight="1">
      <c r="B765" s="28"/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2:59" ht="15.75" customHeight="1">
      <c r="B766" s="28"/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2:59" ht="15.75" customHeight="1">
      <c r="B767" s="28"/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2:59" ht="15.75" customHeight="1">
      <c r="B768" s="28"/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2:59" ht="15.75" customHeight="1">
      <c r="B769" s="28"/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2:59" ht="15.75" customHeight="1">
      <c r="B770" s="28"/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2:59" ht="15.75" customHeight="1">
      <c r="B771" s="28"/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2:59" ht="15.75" customHeight="1">
      <c r="B772" s="28"/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2:59" ht="15.75" customHeight="1">
      <c r="B773" s="28"/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2:59" ht="15.75" customHeight="1">
      <c r="B774" s="28"/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2:59" ht="15.75" customHeight="1">
      <c r="B775" s="28"/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2:59" ht="15.75" customHeight="1">
      <c r="B776" s="28"/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2:59" ht="15.75" customHeight="1">
      <c r="B777" s="28"/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2:59" ht="15.75" customHeight="1">
      <c r="B778" s="28"/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2:59" ht="15.75" customHeight="1">
      <c r="B779" s="28"/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2:59" ht="15.75" customHeight="1">
      <c r="B780" s="28"/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2:59" ht="15.75" customHeight="1">
      <c r="B781" s="28"/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2:59" ht="15.75" customHeight="1">
      <c r="B782" s="28"/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2:59" ht="15.75" customHeight="1">
      <c r="B783" s="28"/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2:59" ht="15.75" customHeight="1">
      <c r="B784" s="28"/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2:59" ht="15.75" customHeight="1">
      <c r="B785" s="28"/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2:59" ht="15.75" customHeight="1">
      <c r="B786" s="28"/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2:59" ht="15.75" customHeight="1">
      <c r="B787" s="28"/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2:59" ht="15.75" customHeight="1">
      <c r="B788" s="28"/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2:59" ht="15.75" customHeight="1">
      <c r="B789" s="28"/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2:59" ht="15.75" customHeight="1">
      <c r="B790" s="28"/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2:59" ht="15.75" customHeight="1">
      <c r="B791" s="28"/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2:59" ht="15.75" customHeight="1">
      <c r="B792" s="28"/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2:59" ht="15.75" customHeight="1">
      <c r="B793" s="28"/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2:59" ht="15.75" customHeight="1">
      <c r="B794" s="28"/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2:59" ht="15.75" customHeight="1">
      <c r="B795" s="28"/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2:59" ht="15.75" customHeight="1">
      <c r="B796" s="28"/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2:59" ht="15.75" customHeight="1">
      <c r="B797" s="28"/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2:59" ht="15.75" customHeight="1">
      <c r="B798" s="28"/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2:59" ht="15.75" customHeight="1">
      <c r="B799" s="28"/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2:59" ht="15.75" customHeight="1">
      <c r="B800" s="28"/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2:59" ht="15.75" customHeight="1">
      <c r="B801" s="28"/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2:59" ht="15.75" customHeight="1">
      <c r="B802" s="28"/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2:59" ht="15.75" customHeight="1">
      <c r="B803" s="28"/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2:59" ht="15.75" customHeight="1">
      <c r="B804" s="28"/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2:59" ht="15.75" customHeight="1">
      <c r="B805" s="28"/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2:59" ht="15.75" customHeight="1">
      <c r="B806" s="28"/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2:59" ht="15.75" customHeight="1">
      <c r="B807" s="28"/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2:59" ht="15.75" customHeight="1">
      <c r="B808" s="28"/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2:59" ht="15.75" customHeight="1">
      <c r="B809" s="28"/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2:59" ht="15.75" customHeight="1">
      <c r="B810" s="28"/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2:59" ht="15.75" customHeight="1">
      <c r="B811" s="28"/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2:59" ht="15.75" customHeight="1">
      <c r="B812" s="28"/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2:59" ht="15.75" customHeight="1">
      <c r="B813" s="28"/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2:59" ht="15.75" customHeight="1">
      <c r="B814" s="28"/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2:59" ht="15.75" customHeight="1">
      <c r="B815" s="28"/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2:59" ht="15.75" customHeight="1">
      <c r="B816" s="28"/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2:59" ht="15.75" customHeight="1">
      <c r="B817" s="28"/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2:59" ht="15.75" customHeight="1">
      <c r="B818" s="28"/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2:59" ht="15.75" customHeight="1">
      <c r="B819" s="28"/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2:59" ht="15.75" customHeight="1">
      <c r="B820" s="28"/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2:59" ht="15.75" customHeight="1">
      <c r="B821" s="28"/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2:59" ht="15.75" customHeight="1">
      <c r="B822" s="28"/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2:59" ht="15.75" customHeight="1">
      <c r="B823" s="28"/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2:59" ht="15.75" customHeight="1">
      <c r="B824" s="28"/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2:59" ht="15.75" customHeight="1">
      <c r="B825" s="28"/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2:59" ht="15.75" customHeight="1">
      <c r="B826" s="28"/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2:59" ht="15.75" customHeight="1">
      <c r="B827" s="28"/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2:59" ht="15.75" customHeight="1">
      <c r="B828" s="28"/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2:59" ht="15.75" customHeight="1">
      <c r="B829" s="28"/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2:59" ht="15.75" customHeight="1">
      <c r="B830" s="28"/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2:59" ht="15.75" customHeight="1">
      <c r="B831" s="28"/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2:59" ht="15.75" customHeight="1">
      <c r="B832" s="28"/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2:59" ht="15.75" customHeight="1">
      <c r="B833" s="28"/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2:59" ht="15.75" customHeight="1">
      <c r="B834" s="28"/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2:59" ht="15.75" customHeight="1">
      <c r="B835" s="28"/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2:59" ht="15.75" customHeight="1">
      <c r="B836" s="28"/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2:59" ht="15.75" customHeight="1">
      <c r="B837" s="28"/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2:59" ht="15.75" customHeight="1">
      <c r="B838" s="28"/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2:59" ht="15.75" customHeight="1">
      <c r="B839" s="28"/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2:59" ht="15.75" customHeight="1">
      <c r="B840" s="28"/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2:59" ht="15.75" customHeight="1">
      <c r="B841" s="28"/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2:59" ht="15.75" customHeight="1">
      <c r="B842" s="28"/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2:59" ht="15.75" customHeight="1">
      <c r="B843" s="28"/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2:59" ht="15.75" customHeight="1">
      <c r="B844" s="28"/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2:59" ht="15.75" customHeight="1">
      <c r="B845" s="28"/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2:59" ht="15.75" customHeight="1">
      <c r="B846" s="28"/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2:59" ht="15.75" customHeight="1">
      <c r="B847" s="28"/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2:59" ht="15.75" customHeight="1">
      <c r="B848" s="28"/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2:59" ht="15.75" customHeight="1">
      <c r="B849" s="28"/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2:59" ht="15.75" customHeight="1">
      <c r="B850" s="28"/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2:59" ht="15.75" customHeight="1">
      <c r="B851" s="28"/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2:59" ht="15.75" customHeight="1">
      <c r="B852" s="28"/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2:59" ht="15.75" customHeight="1">
      <c r="B853" s="28"/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2:59" ht="15.75" customHeight="1">
      <c r="B854" s="28"/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2:59" ht="15.75" customHeight="1">
      <c r="B855" s="28"/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2:59" ht="15.75" customHeight="1">
      <c r="B856" s="28"/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2:59" ht="15.75" customHeight="1">
      <c r="B857" s="28"/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2:59" ht="15.75" customHeight="1">
      <c r="B858" s="28"/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2:59" ht="15.75" customHeight="1">
      <c r="B859" s="28"/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2:59" ht="15.75" customHeight="1">
      <c r="B860" s="28"/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2:59" ht="15.75" customHeight="1">
      <c r="B861" s="28"/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2:59" ht="15.75" customHeight="1">
      <c r="B862" s="28"/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2:59" ht="15.75" customHeight="1">
      <c r="B863" s="28"/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2:59" ht="15.75" customHeight="1">
      <c r="B864" s="28"/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2:59" ht="15.75" customHeight="1">
      <c r="B865" s="28"/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2:59" ht="15.75" customHeight="1">
      <c r="B866" s="28"/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2:59" ht="15.75" customHeight="1">
      <c r="B867" s="28"/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2:59" ht="15.75" customHeight="1">
      <c r="B868" s="28"/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2:59" ht="15.75" customHeight="1">
      <c r="B869" s="28"/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2:59" ht="15.75" customHeight="1">
      <c r="B870" s="28"/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2:59" ht="15.75" customHeight="1">
      <c r="B871" s="28"/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2:59" ht="15.75" customHeight="1">
      <c r="B872" s="28"/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2:59" ht="15.75" customHeight="1">
      <c r="B873" s="28"/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2:59" ht="15.75" customHeight="1">
      <c r="B874" s="28"/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2:59" ht="15.75" customHeight="1">
      <c r="B875" s="28"/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2:59" ht="15.75" customHeight="1">
      <c r="B876" s="28"/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2:59" ht="15.75" customHeight="1">
      <c r="B877" s="28"/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2:59" ht="15.75" customHeight="1">
      <c r="B878" s="28"/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2:59" ht="15.75" customHeight="1">
      <c r="B879" s="28"/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2:59" ht="15.75" customHeight="1">
      <c r="B880" s="28"/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2:59" ht="15.75" customHeight="1">
      <c r="B881" s="28"/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2:59" ht="15.75" customHeight="1">
      <c r="B882" s="28"/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2:59" ht="15.75" customHeight="1">
      <c r="B883" s="28"/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2:59" ht="15.75" customHeight="1">
      <c r="B884" s="28"/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2:59" ht="15.75" customHeight="1">
      <c r="B885" s="28"/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2:59" ht="15.75" customHeight="1">
      <c r="B886" s="28"/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2:59" ht="15.75" customHeight="1">
      <c r="B887" s="28"/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2:59" ht="15.75" customHeight="1">
      <c r="B888" s="28"/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2:59" ht="15.75" customHeight="1">
      <c r="B889" s="28"/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2:59" ht="15.75" customHeight="1">
      <c r="B890" s="28"/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2:59" ht="15.75" customHeight="1">
      <c r="B891" s="28"/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2:59" ht="15.75" customHeight="1">
      <c r="B892" s="28"/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2:59" ht="15.75" customHeight="1">
      <c r="B893" s="28"/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2:59" ht="15.75" customHeight="1">
      <c r="B894" s="28"/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2:59" ht="15.75" customHeight="1">
      <c r="B895" s="28"/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2:59" ht="15.75" customHeight="1">
      <c r="B896" s="28"/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2:59" ht="15.75" customHeight="1">
      <c r="B897" s="28"/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2:59" ht="15.75" customHeight="1">
      <c r="B898" s="28"/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2:59" ht="15.75" customHeight="1">
      <c r="B899" s="28"/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2:59" ht="15.75" customHeight="1">
      <c r="B900" s="28"/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2:59" ht="15.75" customHeight="1">
      <c r="B901" s="28"/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2:59" ht="15.75" customHeight="1">
      <c r="B902" s="28"/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2:59" ht="15.75" customHeight="1">
      <c r="B903" s="28"/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2:59" ht="15.75" customHeight="1">
      <c r="B904" s="28"/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2:59" ht="15.75" customHeight="1">
      <c r="B905" s="28"/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2:59" ht="15.75" customHeight="1">
      <c r="B906" s="28"/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2:59" ht="15.75" customHeight="1">
      <c r="B907" s="28"/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2:59" ht="15.75" customHeight="1">
      <c r="B908" s="28"/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2:59" ht="15.75" customHeight="1">
      <c r="B909" s="28"/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2:59" ht="15.75" customHeight="1">
      <c r="B910" s="28"/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2:59" ht="15.75" customHeight="1">
      <c r="B911" s="28"/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2:59" ht="15.75" customHeight="1">
      <c r="B912" s="28"/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2:59" ht="15.75" customHeight="1">
      <c r="B913" s="28"/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2:59" ht="15.75" customHeight="1">
      <c r="B914" s="28"/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2:59" ht="15.75" customHeight="1">
      <c r="B915" s="28"/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2:59" ht="15.75" customHeight="1">
      <c r="B916" s="28"/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2:59" ht="15.75" customHeight="1">
      <c r="B917" s="28"/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2:59" ht="15.75" customHeight="1">
      <c r="B918" s="28"/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2:59" ht="15.75" customHeight="1">
      <c r="B919" s="28"/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2:59" ht="15.75" customHeight="1">
      <c r="B920" s="28"/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2:59" ht="15.75" customHeight="1">
      <c r="B921" s="28"/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2:59" ht="15.75" customHeight="1">
      <c r="B922" s="28"/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2:59" ht="15.75" customHeight="1">
      <c r="B923" s="28"/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2:59" ht="15.75" customHeight="1">
      <c r="B924" s="28"/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2:59" ht="15.75" customHeight="1">
      <c r="B925" s="28"/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2:59" ht="15.75" customHeight="1">
      <c r="B926" s="28"/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2:59" ht="15.75" customHeight="1">
      <c r="B927" s="28"/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2:59" ht="15.75" customHeight="1">
      <c r="B928" s="28"/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2:59" ht="15.75" customHeight="1">
      <c r="B929" s="28"/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2:59" ht="15.75" customHeight="1">
      <c r="B930" s="28"/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2:59" ht="15.75" customHeight="1">
      <c r="B931" s="28"/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2:59" ht="15.75" customHeight="1">
      <c r="B932" s="28"/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2:59" ht="15.75" customHeight="1">
      <c r="B933" s="28"/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2:59" ht="15.75" customHeight="1">
      <c r="B934" s="28"/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2:59" ht="15.75" customHeight="1">
      <c r="B935" s="28"/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2:59" ht="15.75" customHeight="1">
      <c r="B936" s="28"/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2:59" ht="15.75" customHeight="1">
      <c r="B937" s="28"/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2:59" ht="15.75" customHeight="1">
      <c r="B938" s="28"/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2:59" ht="15.75" customHeight="1">
      <c r="B939" s="28"/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2:59" ht="15.75" customHeight="1">
      <c r="B940" s="28"/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2:59" ht="15.75" customHeight="1">
      <c r="B941" s="28"/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2:59" ht="15.75" customHeight="1">
      <c r="B942" s="28"/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2:59" ht="15.75" customHeight="1">
      <c r="B943" s="28"/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2:59" ht="15.75" customHeight="1">
      <c r="B944" s="28"/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2:59" ht="15.75" customHeight="1">
      <c r="B945" s="28"/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2:59" ht="15.75" customHeight="1">
      <c r="B946" s="28"/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2:59" ht="15.75" customHeight="1">
      <c r="B947" s="28"/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2:59" ht="15.75" customHeight="1">
      <c r="B948" s="28"/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2:59" ht="15.75" customHeight="1">
      <c r="B949" s="28"/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2:59" ht="15.75" customHeight="1">
      <c r="B950" s="28"/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2:59" ht="15.75" customHeight="1">
      <c r="B951" s="28"/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2:59" ht="15.75" customHeight="1">
      <c r="B952" s="28"/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2:59" ht="15.75" customHeight="1">
      <c r="B953" s="28"/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2:59" ht="15.75" customHeight="1">
      <c r="B954" s="28"/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2:59" ht="15.75" customHeight="1">
      <c r="B955" s="28"/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2:59" ht="15.75" customHeight="1">
      <c r="B956" s="28"/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2:59" ht="15.75" customHeight="1">
      <c r="B957" s="28"/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2:59" ht="15.75" customHeight="1">
      <c r="B958" s="28"/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2:59" ht="15.75" customHeight="1">
      <c r="B959" s="28"/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2:59" ht="15.75" customHeight="1">
      <c r="B960" s="28"/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2:59" ht="15.75" customHeight="1">
      <c r="B961" s="28"/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2:59" ht="15.75" customHeight="1">
      <c r="B962" s="28"/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2:59" ht="15.75" customHeight="1">
      <c r="B963" s="28"/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2:59" ht="15.75" customHeight="1">
      <c r="B964" s="28"/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2:59" ht="15.75" customHeight="1">
      <c r="B965" s="28"/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2:59" ht="15.75" customHeight="1">
      <c r="B966" s="28"/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2:59" ht="15.75" customHeight="1">
      <c r="B967" s="28"/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2:59" ht="15.75" customHeight="1">
      <c r="B968" s="28"/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2:59" ht="15.75" customHeight="1">
      <c r="B969" s="28"/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2:59" ht="15.75" customHeight="1">
      <c r="B970" s="28"/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2:59" ht="15.75" customHeight="1">
      <c r="B971" s="28"/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2:59" ht="15.75" customHeight="1">
      <c r="B972" s="28"/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2:59" ht="15.75" customHeight="1">
      <c r="B973" s="28"/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2:59" ht="15.75" customHeight="1">
      <c r="B974" s="28"/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2:59" ht="15.75" customHeight="1">
      <c r="B975" s="28"/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2:59" ht="15.75" customHeight="1">
      <c r="B976" s="28"/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2:59" ht="15.75" customHeight="1">
      <c r="B977" s="28"/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2:59" ht="15.75" customHeight="1">
      <c r="B978" s="28"/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2:59" ht="15.75" customHeight="1">
      <c r="B979" s="28"/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2:59" ht="15.75" customHeight="1">
      <c r="B980" s="28"/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2:59" ht="15.75" customHeight="1">
      <c r="B981" s="28"/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2:59" ht="15.75" customHeight="1">
      <c r="B982" s="28"/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2:59" ht="15.75" customHeight="1">
      <c r="B983" s="28"/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2:59" ht="15.75" customHeight="1">
      <c r="B984" s="28"/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  <row r="985" spans="2:59" ht="15.75" customHeight="1">
      <c r="B985" s="28"/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BB985" s="29"/>
      <c r="BG985" s="29"/>
    </row>
    <row r="986" spans="2:59" ht="15.75" customHeight="1">
      <c r="B986" s="28"/>
      <c r="D986" s="29"/>
      <c r="I986" s="29"/>
      <c r="N986" s="29"/>
      <c r="S986" s="29"/>
      <c r="X986" s="29"/>
      <c r="AC986" s="29"/>
      <c r="AH986" s="29"/>
      <c r="AM986" s="29"/>
      <c r="AR986" s="29"/>
      <c r="AW986" s="29"/>
      <c r="BB986" s="29"/>
      <c r="BG986" s="29"/>
    </row>
    <row r="987" spans="2:59" ht="15.75" customHeight="1">
      <c r="B987" s="28"/>
      <c r="D987" s="29"/>
      <c r="I987" s="29"/>
      <c r="N987" s="29"/>
      <c r="S987" s="29"/>
      <c r="X987" s="29"/>
      <c r="AC987" s="29"/>
      <c r="AH987" s="29"/>
      <c r="AM987" s="29"/>
      <c r="AR987" s="29"/>
      <c r="AW987" s="29"/>
      <c r="BB987" s="29"/>
      <c r="BG987" s="29"/>
    </row>
    <row r="988" spans="2:59" ht="15.75" customHeight="1">
      <c r="B988" s="28"/>
      <c r="D988" s="29"/>
      <c r="I988" s="29"/>
      <c r="N988" s="29"/>
      <c r="S988" s="29"/>
      <c r="X988" s="29"/>
      <c r="AC988" s="29"/>
      <c r="AH988" s="29"/>
      <c r="AM988" s="29"/>
      <c r="AR988" s="29"/>
      <c r="AW988" s="29"/>
      <c r="BB988" s="29"/>
      <c r="BG988" s="29"/>
    </row>
    <row r="989" spans="2:59" ht="15.75" customHeight="1">
      <c r="B989" s="28"/>
      <c r="D989" s="29"/>
      <c r="I989" s="29"/>
      <c r="N989" s="29"/>
      <c r="S989" s="29"/>
      <c r="X989" s="29"/>
      <c r="AC989" s="29"/>
      <c r="AH989" s="29"/>
      <c r="AM989" s="29"/>
      <c r="AR989" s="29"/>
      <c r="AW989" s="29"/>
      <c r="BB989" s="29"/>
      <c r="BG989" s="29"/>
    </row>
    <row r="990" spans="2:59" ht="15.75" customHeight="1">
      <c r="B990" s="28"/>
      <c r="D990" s="29"/>
      <c r="I990" s="29"/>
      <c r="N990" s="29"/>
      <c r="S990" s="29"/>
      <c r="X990" s="29"/>
      <c r="AC990" s="29"/>
      <c r="AH990" s="29"/>
      <c r="AM990" s="29"/>
      <c r="AR990" s="29"/>
      <c r="AW990" s="29"/>
      <c r="BB990" s="29"/>
      <c r="BG990" s="29"/>
    </row>
    <row r="991" spans="2:59" ht="15.75" customHeight="1">
      <c r="B991" s="28"/>
      <c r="D991" s="29"/>
      <c r="I991" s="29"/>
      <c r="N991" s="29"/>
      <c r="S991" s="29"/>
      <c r="X991" s="29"/>
      <c r="AC991" s="29"/>
      <c r="AH991" s="29"/>
      <c r="AM991" s="29"/>
      <c r="AR991" s="29"/>
      <c r="AW991" s="29"/>
      <c r="BB991" s="29"/>
      <c r="BG991" s="29"/>
    </row>
    <row r="992" spans="2:59" ht="15.75" customHeight="1">
      <c r="B992" s="28"/>
      <c r="D992" s="29"/>
      <c r="I992" s="29"/>
      <c r="N992" s="29"/>
      <c r="S992" s="29"/>
      <c r="X992" s="29"/>
      <c r="AC992" s="29"/>
      <c r="AH992" s="29"/>
      <c r="AM992" s="29"/>
      <c r="AR992" s="29"/>
      <c r="AW992" s="29"/>
      <c r="BB992" s="29"/>
      <c r="BG992" s="29"/>
    </row>
    <row r="993" spans="2:59" ht="15.75" customHeight="1">
      <c r="B993" s="28"/>
      <c r="D993" s="29"/>
      <c r="I993" s="29"/>
      <c r="N993" s="29"/>
      <c r="S993" s="29"/>
      <c r="X993" s="29"/>
      <c r="AC993" s="29"/>
      <c r="AH993" s="29"/>
      <c r="AM993" s="29"/>
      <c r="AR993" s="29"/>
      <c r="AW993" s="29"/>
      <c r="BB993" s="29"/>
      <c r="BG993" s="29"/>
    </row>
    <row r="994" spans="2:59" ht="15.75" customHeight="1">
      <c r="B994" s="28"/>
      <c r="D994" s="29"/>
      <c r="I994" s="29"/>
      <c r="N994" s="29"/>
      <c r="S994" s="29"/>
      <c r="X994" s="29"/>
      <c r="AC994" s="29"/>
      <c r="AH994" s="29"/>
      <c r="AM994" s="29"/>
      <c r="AR994" s="29"/>
      <c r="AW994" s="29"/>
      <c r="BB994" s="29"/>
      <c r="BG994" s="29"/>
    </row>
    <row r="995" spans="2:59" ht="15.75" customHeight="1">
      <c r="B995" s="28"/>
      <c r="D995" s="29"/>
      <c r="I995" s="29"/>
      <c r="N995" s="29"/>
      <c r="S995" s="29"/>
      <c r="X995" s="29"/>
      <c r="AC995" s="29"/>
      <c r="AH995" s="29"/>
      <c r="AM995" s="29"/>
      <c r="AR995" s="29"/>
      <c r="AW995" s="29"/>
      <c r="BB995" s="29"/>
      <c r="BG995" s="29"/>
    </row>
    <row r="996" spans="2:59" ht="15.75" customHeight="1">
      <c r="B996" s="28"/>
      <c r="D996" s="29"/>
      <c r="I996" s="29"/>
      <c r="N996" s="29"/>
      <c r="S996" s="29"/>
      <c r="X996" s="29"/>
      <c r="AC996" s="29"/>
      <c r="AH996" s="29"/>
      <c r="AM996" s="29"/>
      <c r="AR996" s="29"/>
      <c r="AW996" s="29"/>
      <c r="BB996" s="29"/>
      <c r="BG996" s="29"/>
    </row>
    <row r="997" spans="2:59" ht="15.75" customHeight="1">
      <c r="B997" s="28"/>
      <c r="D997" s="29"/>
      <c r="I997" s="29"/>
      <c r="N997" s="29"/>
      <c r="S997" s="29"/>
      <c r="X997" s="29"/>
      <c r="AC997" s="29"/>
      <c r="AH997" s="29"/>
      <c r="AM997" s="29"/>
      <c r="AR997" s="29"/>
      <c r="AW997" s="29"/>
      <c r="BB997" s="29"/>
      <c r="BG997" s="29"/>
    </row>
    <row r="998" spans="2:59" ht="15.75" customHeight="1">
      <c r="B998" s="28"/>
      <c r="D998" s="29"/>
      <c r="I998" s="29"/>
      <c r="N998" s="29"/>
      <c r="S998" s="29"/>
      <c r="X998" s="29"/>
      <c r="AC998" s="29"/>
      <c r="AH998" s="29"/>
      <c r="AM998" s="29"/>
      <c r="AR998" s="29"/>
      <c r="AW998" s="29"/>
      <c r="BB998" s="29"/>
      <c r="BG998" s="29"/>
    </row>
    <row r="999" spans="2:59" ht="15.75" customHeight="1">
      <c r="B999" s="28"/>
      <c r="D999" s="29"/>
      <c r="I999" s="29"/>
      <c r="N999" s="29"/>
      <c r="S999" s="29"/>
      <c r="X999" s="29"/>
      <c r="AC999" s="29"/>
      <c r="AH999" s="29"/>
      <c r="AM999" s="29"/>
      <c r="AR999" s="29"/>
      <c r="AW999" s="29"/>
      <c r="BB999" s="29"/>
      <c r="BG999" s="29"/>
    </row>
    <row r="1000" spans="2:59" ht="15.75" customHeight="1">
      <c r="B1000" s="28"/>
      <c r="D1000" s="29"/>
      <c r="I1000" s="29"/>
      <c r="N1000" s="29"/>
      <c r="S1000" s="29"/>
      <c r="X1000" s="29"/>
      <c r="AC1000" s="29"/>
      <c r="AH1000" s="29"/>
      <c r="AM1000" s="29"/>
      <c r="AR1000" s="29"/>
      <c r="AW1000" s="29"/>
      <c r="BB1000" s="29"/>
      <c r="BG1000" s="29"/>
    </row>
    <row r="1001" spans="2:59" ht="15.75" customHeight="1">
      <c r="B1001" s="28"/>
      <c r="D1001" s="29"/>
      <c r="I1001" s="29"/>
      <c r="N1001" s="29"/>
      <c r="S1001" s="29"/>
      <c r="X1001" s="29"/>
      <c r="AC1001" s="29"/>
      <c r="AH1001" s="29"/>
      <c r="AM1001" s="29"/>
      <c r="AR1001" s="29"/>
      <c r="AW1001" s="29"/>
      <c r="BB1001" s="29"/>
      <c r="BG1001" s="29"/>
    </row>
    <row r="1002" spans="2:59" ht="15.75" customHeight="1">
      <c r="B1002" s="28"/>
      <c r="D1002" s="29"/>
      <c r="I1002" s="29"/>
      <c r="N1002" s="29"/>
      <c r="S1002" s="29"/>
      <c r="X1002" s="29"/>
      <c r="AC1002" s="29"/>
      <c r="AH1002" s="29"/>
      <c r="AM1002" s="29"/>
      <c r="AR1002" s="29"/>
      <c r="AW1002" s="29"/>
      <c r="BB1002" s="29"/>
      <c r="BG1002" s="29"/>
    </row>
    <row r="1003" spans="2:59" ht="15.75" customHeight="1">
      <c r="B1003" s="28"/>
      <c r="D1003" s="29"/>
      <c r="I1003" s="29"/>
      <c r="N1003" s="29"/>
      <c r="S1003" s="29"/>
      <c r="X1003" s="29"/>
      <c r="AC1003" s="29"/>
      <c r="AH1003" s="29"/>
      <c r="AM1003" s="29"/>
      <c r="AR1003" s="29"/>
      <c r="AW1003" s="29"/>
      <c r="BB1003" s="29"/>
      <c r="BG1003" s="29"/>
    </row>
    <row r="1004" spans="2:59" ht="15.75" customHeight="1">
      <c r="B1004" s="28"/>
      <c r="D1004" s="29"/>
      <c r="I1004" s="29"/>
      <c r="N1004" s="29"/>
      <c r="S1004" s="29"/>
      <c r="X1004" s="29"/>
      <c r="AC1004" s="29"/>
      <c r="AH1004" s="29"/>
      <c r="AM1004" s="29"/>
      <c r="AR1004" s="29"/>
      <c r="AW1004" s="29"/>
      <c r="BB1004" s="29"/>
      <c r="BG1004" s="29"/>
    </row>
    <row r="1005" spans="2:59" ht="15.75" customHeight="1">
      <c r="B1005" s="28"/>
      <c r="D1005" s="29"/>
      <c r="I1005" s="29"/>
      <c r="N1005" s="29"/>
      <c r="S1005" s="29"/>
      <c r="X1005" s="29"/>
      <c r="AC1005" s="29"/>
      <c r="AH1005" s="29"/>
      <c r="AM1005" s="29"/>
      <c r="AR1005" s="29"/>
      <c r="AW1005" s="29"/>
      <c r="BB1005" s="29"/>
      <c r="BG1005" s="29"/>
    </row>
  </sheetData>
  <mergeCells count="12">
    <mergeCell ref="AL1:AP1"/>
    <mergeCell ref="AQ1:AU1"/>
    <mergeCell ref="AV1:AZ1"/>
    <mergeCell ref="BA1:BE1"/>
    <mergeCell ref="BF1:BJ1"/>
    <mergeCell ref="AB1:AF1"/>
    <mergeCell ref="AG1:AK1"/>
    <mergeCell ref="C1:G1"/>
    <mergeCell ref="H1:L1"/>
    <mergeCell ref="M1:Q1"/>
    <mergeCell ref="R1:V1"/>
    <mergeCell ref="W1:AA1"/>
  </mergeCells>
  <pageMargins left="0.7" right="0.7" top="0.75" bottom="0.75" header="0" footer="0"/>
  <pageSetup orientation="landscape" paperSize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1001"/>
  <sheetViews>
    <sheetView workbookViewId="0" topLeftCell="A1">
      <pane xSplit="2" ySplit="1" topLeftCell="AI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P7" sqref="AP7"/>
    </sheetView>
  </sheetViews>
  <sheetFormatPr defaultColWidth="14.4242857142857" defaultRowHeight="15" customHeight="1"/>
  <cols>
    <col min="1" max="1" width="23" customWidth="1"/>
    <col min="2" max="2" width="13.8571428571429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1.8571428571429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3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2.4285714285714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3.2857142857143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.5714285714286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4.5714285714286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3.2857142857143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3.2857142857143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3.5714285714286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3.2857142857143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4285714285714" customWidth="1"/>
    <col min="63" max="63" width="7.57142857142857" customWidth="1"/>
  </cols>
  <sheetData>
    <row r="1" spans="1:63" ht="15.75" thickBot="1">
      <c r="A1" s="1" t="s">
        <v>73</v>
      </c>
      <c r="B1" s="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4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7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90" t="s">
        <v>68</v>
      </c>
      <c r="B3" s="96">
        <v>31000</v>
      </c>
      <c r="C3" s="13"/>
      <c r="D3" s="14"/>
      <c r="E3" s="15"/>
      <c r="F3" s="16">
        <f t="shared" si="0" ref="F3:F6">+E3-H3</f>
        <v>0</v>
      </c>
      <c r="G3" s="17">
        <f t="shared" si="1" ref="G3:G6">((E3-F3)*$B3)</f>
        <v>0</v>
      </c>
      <c r="H3" s="13"/>
      <c r="I3" s="18"/>
      <c r="J3" s="15"/>
      <c r="K3" s="16">
        <f t="shared" si="2" ref="K3:K6">+J3-M3</f>
        <v>0</v>
      </c>
      <c r="L3" s="17">
        <f t="shared" si="3" ref="L3:L6">((J3-K3)*$B3)</f>
        <v>0</v>
      </c>
      <c r="M3" s="13"/>
      <c r="N3" s="14"/>
      <c r="O3" s="15"/>
      <c r="P3" s="16">
        <f t="shared" si="4" ref="P3:P6">+O3-R3</f>
        <v>0</v>
      </c>
      <c r="Q3" s="17">
        <f t="shared" si="5" ref="Q3:Q6">((O3-P3)*$B3)</f>
        <v>0</v>
      </c>
      <c r="R3" s="13"/>
      <c r="S3" s="14"/>
      <c r="T3" s="15"/>
      <c r="U3" s="16">
        <f t="shared" si="6" ref="U3:U6">+T3-W3</f>
        <v>0</v>
      </c>
      <c r="V3" s="17">
        <f t="shared" si="7" ref="V3:V6">((T3-U3)*$B3)</f>
        <v>0</v>
      </c>
      <c r="W3" s="13"/>
      <c r="X3" s="14"/>
      <c r="Y3" s="15"/>
      <c r="Z3" s="16">
        <f t="shared" si="8" ref="Z3:Z6">+Y3-AB3</f>
        <v>0</v>
      </c>
      <c r="AA3" s="17">
        <f t="shared" si="9" ref="AA3:AA6">((Y3-Z3)*$B3)</f>
        <v>0</v>
      </c>
      <c r="AB3" s="13"/>
      <c r="AC3" s="14"/>
      <c r="AD3" s="15"/>
      <c r="AE3" s="16">
        <f t="shared" si="10" ref="AE3:AE6">+AD3-AG3</f>
        <v>-44</v>
      </c>
      <c r="AF3" s="17">
        <f t="shared" si="11" ref="AF3:AF6">((AD3-AE3)*$B3)</f>
        <v>1364000</v>
      </c>
      <c r="AG3" s="13">
        <v>44</v>
      </c>
      <c r="AH3" s="14"/>
      <c r="AI3" s="15">
        <f>+AG3+AH3</f>
        <v>44</v>
      </c>
      <c r="AJ3" s="16">
        <f>+AI3-AL3</f>
        <v>2</v>
      </c>
      <c r="AK3" s="17">
        <f t="shared" si="12" ref="AK3:AK6">((AI3-AJ3)*$B3)</f>
        <v>1302000</v>
      </c>
      <c r="AL3" s="13">
        <v>42</v>
      </c>
      <c r="AM3" s="14"/>
      <c r="AN3" s="15">
        <f t="shared" si="13" ref="AN3:AN4">+AL3+AM3</f>
        <v>42</v>
      </c>
      <c r="AO3" s="16">
        <f t="shared" si="14" ref="AO3:AO6">+AN3-AQ3</f>
        <v>0</v>
      </c>
      <c r="AP3" s="17">
        <f t="shared" si="15" ref="AP3:AP6">((AN3-AO3)*$B3)</f>
        <v>1302000</v>
      </c>
      <c r="AQ3" s="13">
        <v>42</v>
      </c>
      <c r="AR3" s="14"/>
      <c r="AS3" s="15">
        <f t="shared" si="16" ref="AS3:AS6">+AQ3+AR3</f>
        <v>42</v>
      </c>
      <c r="AT3" s="16">
        <f t="shared" si="17" ref="AT3:AT6">+AS3-AV3</f>
        <v>42</v>
      </c>
      <c r="AU3" s="17">
        <f t="shared" si="18" ref="AU3:AU6">((AS3-AT3)*$B3)</f>
        <v>0</v>
      </c>
      <c r="AV3" s="13"/>
      <c r="AW3" s="18"/>
      <c r="AX3" s="15">
        <f t="shared" si="19" ref="AX3:AX6">+AV3+AW3</f>
        <v>0</v>
      </c>
      <c r="AY3" s="16">
        <f t="shared" si="20" ref="AY3:AY6">+AX3-BA3</f>
        <v>0</v>
      </c>
      <c r="AZ3" s="41">
        <f t="shared" si="21" ref="AZ3:AZ6">((AX3-AY3)*$B3)</f>
        <v>0</v>
      </c>
      <c r="BA3" s="13"/>
      <c r="BB3" s="14"/>
      <c r="BC3" s="15">
        <f t="shared" si="22" ref="BC3:BC6">+BA3+BB3</f>
        <v>0</v>
      </c>
      <c r="BD3" s="16">
        <f t="shared" si="23" ref="BD3:BD6">+BC3-BF3</f>
        <v>0</v>
      </c>
      <c r="BE3" s="17">
        <f t="shared" si="24" ref="BE3:BE6">((BC3-BD3)*$B3)</f>
        <v>0</v>
      </c>
      <c r="BF3" s="13"/>
      <c r="BG3" s="14"/>
      <c r="BH3" s="15">
        <f t="shared" si="25" ref="BH3:BH6">+BF3+BG3</f>
        <v>0</v>
      </c>
      <c r="BI3" s="16">
        <f t="shared" si="26" ref="BI3:BI6">+BH3-BK3</f>
        <v>0</v>
      </c>
      <c r="BJ3" s="17">
        <f t="shared" si="27" ref="BJ3:BJ6">((BH3-BI3)*$B3)</f>
        <v>0</v>
      </c>
      <c r="BK3" s="13"/>
    </row>
    <row r="4" spans="1:63" ht="16.5" thickBot="1">
      <c r="A4" s="91" t="s">
        <v>198</v>
      </c>
      <c r="B4" s="97">
        <v>30000</v>
      </c>
      <c r="C4" s="13"/>
      <c r="D4" s="14"/>
      <c r="E4" s="15"/>
      <c r="F4" s="16">
        <f t="shared" si="0"/>
        <v>0</v>
      </c>
      <c r="G4" s="17">
        <f t="shared" si="1"/>
        <v>0</v>
      </c>
      <c r="H4" s="13"/>
      <c r="I4" s="14"/>
      <c r="J4" s="15"/>
      <c r="K4" s="16">
        <f t="shared" si="2"/>
        <v>0</v>
      </c>
      <c r="L4" s="17">
        <f t="shared" si="3"/>
        <v>0</v>
      </c>
      <c r="M4" s="13"/>
      <c r="N4" s="14"/>
      <c r="O4" s="15"/>
      <c r="P4" s="16">
        <f t="shared" si="4"/>
        <v>0</v>
      </c>
      <c r="Q4" s="17">
        <f t="shared" si="5"/>
        <v>0</v>
      </c>
      <c r="R4" s="13"/>
      <c r="S4" s="14"/>
      <c r="T4" s="15"/>
      <c r="U4" s="16">
        <f t="shared" si="6"/>
        <v>0</v>
      </c>
      <c r="V4" s="17">
        <f t="shared" si="7"/>
        <v>0</v>
      </c>
      <c r="W4" s="13"/>
      <c r="X4" s="14"/>
      <c r="Y4" s="15"/>
      <c r="Z4" s="16">
        <f t="shared" si="8"/>
        <v>0</v>
      </c>
      <c r="AA4" s="17">
        <f t="shared" si="9"/>
        <v>0</v>
      </c>
      <c r="AB4" s="13"/>
      <c r="AC4" s="14"/>
      <c r="AD4" s="15"/>
      <c r="AE4" s="16">
        <f t="shared" si="10"/>
        <v>-30</v>
      </c>
      <c r="AF4" s="17">
        <f t="shared" si="11"/>
        <v>900000</v>
      </c>
      <c r="AG4" s="13">
        <v>30</v>
      </c>
      <c r="AH4" s="14"/>
      <c r="AI4" s="15">
        <f t="shared" si="28" ref="AI4:AI6">+AG4+AH4</f>
        <v>30</v>
      </c>
      <c r="AJ4" s="16">
        <f t="shared" si="29" ref="AJ4">+AI4-AL4</f>
        <v>2</v>
      </c>
      <c r="AK4" s="33">
        <f t="shared" si="12"/>
        <v>840000</v>
      </c>
      <c r="AL4" s="13">
        <v>28</v>
      </c>
      <c r="AM4" s="14"/>
      <c r="AN4" s="15">
        <f t="shared" si="13"/>
        <v>28</v>
      </c>
      <c r="AO4" s="16">
        <f t="shared" si="14"/>
        <v>0</v>
      </c>
      <c r="AP4" s="33">
        <f t="shared" si="15"/>
        <v>840000</v>
      </c>
      <c r="AQ4" s="13">
        <v>28</v>
      </c>
      <c r="AR4" s="14"/>
      <c r="AS4" s="15">
        <f t="shared" si="16"/>
        <v>28</v>
      </c>
      <c r="AT4" s="16">
        <f t="shared" si="17"/>
        <v>28</v>
      </c>
      <c r="AU4" s="17">
        <f t="shared" si="18"/>
        <v>0</v>
      </c>
      <c r="AV4" s="13"/>
      <c r="AW4" s="14"/>
      <c r="AX4" s="15">
        <f t="shared" si="19"/>
        <v>0</v>
      </c>
      <c r="AY4" s="16">
        <f t="shared" si="20"/>
        <v>0</v>
      </c>
      <c r="AZ4" s="41">
        <f t="shared" si="21"/>
        <v>0</v>
      </c>
      <c r="BA4" s="13"/>
      <c r="BB4" s="14"/>
      <c r="BC4" s="15">
        <f t="shared" si="22"/>
        <v>0</v>
      </c>
      <c r="BD4" s="16">
        <f t="shared" si="23"/>
        <v>0</v>
      </c>
      <c r="BE4" s="17">
        <f t="shared" si="24"/>
        <v>0</v>
      </c>
      <c r="BF4" s="13"/>
      <c r="BG4" s="14"/>
      <c r="BH4" s="15">
        <f t="shared" si="25"/>
        <v>0</v>
      </c>
      <c r="BI4" s="16">
        <f t="shared" si="26"/>
        <v>0</v>
      </c>
      <c r="BJ4" s="17">
        <f t="shared" si="27"/>
        <v>0</v>
      </c>
      <c r="BK4" s="13"/>
    </row>
    <row r="5" spans="1:63" ht="16.5" thickBot="1">
      <c r="A5" s="91" t="s">
        <v>199</v>
      </c>
      <c r="B5" s="97">
        <v>22000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/>
      <c r="AE5" s="16">
        <f t="shared" si="10"/>
        <v>-4</v>
      </c>
      <c r="AF5" s="33">
        <f t="shared" si="11"/>
        <v>88000</v>
      </c>
      <c r="AG5" s="22">
        <v>4</v>
      </c>
      <c r="AH5" s="18"/>
      <c r="AI5" s="15">
        <f t="shared" si="28"/>
        <v>4</v>
      </c>
      <c r="AJ5" s="16">
        <f>+AI5-AL5</f>
        <v>0</v>
      </c>
      <c r="AK5" s="33">
        <f>((AI5-AJ5)*$B5)</f>
        <v>88000</v>
      </c>
      <c r="AL5" s="22">
        <v>4</v>
      </c>
      <c r="AM5" s="18"/>
      <c r="AN5" s="15">
        <f>+AL5+AM5</f>
        <v>4</v>
      </c>
      <c r="AO5" s="16">
        <f t="shared" si="14"/>
        <v>0</v>
      </c>
      <c r="AP5" s="33">
        <f t="shared" si="15"/>
        <v>88000</v>
      </c>
      <c r="AQ5" s="22">
        <v>4</v>
      </c>
      <c r="AR5" s="18"/>
      <c r="AS5" s="15"/>
      <c r="AT5" s="16"/>
      <c r="AU5" s="33"/>
      <c r="AV5" s="22"/>
      <c r="AW5" s="18"/>
      <c r="AX5" s="15"/>
      <c r="AY5" s="16"/>
      <c r="AZ5" s="41"/>
      <c r="BA5" s="22"/>
      <c r="BB5" s="18"/>
      <c r="BC5" s="15"/>
      <c r="BD5" s="16"/>
      <c r="BE5" s="33"/>
      <c r="BF5" s="22"/>
      <c r="BG5" s="18"/>
      <c r="BH5" s="15"/>
      <c r="BI5" s="16"/>
      <c r="BJ5" s="33"/>
      <c r="BK5" s="22"/>
    </row>
    <row r="6" spans="1:63" ht="16.5" thickBot="1">
      <c r="A6" s="92" t="s">
        <v>200</v>
      </c>
      <c r="B6" s="98">
        <v>37000</v>
      </c>
      <c r="C6" s="13"/>
      <c r="D6" s="14"/>
      <c r="E6" s="15"/>
      <c r="F6" s="16">
        <f t="shared" si="0"/>
        <v>0</v>
      </c>
      <c r="G6" s="17">
        <f t="shared" si="1"/>
        <v>0</v>
      </c>
      <c r="H6" s="13"/>
      <c r="I6" s="18"/>
      <c r="J6" s="15"/>
      <c r="K6" s="16">
        <f t="shared" si="2"/>
        <v>0</v>
      </c>
      <c r="L6" s="17">
        <f t="shared" si="3"/>
        <v>0</v>
      </c>
      <c r="M6" s="13"/>
      <c r="N6" s="14"/>
      <c r="O6" s="15"/>
      <c r="P6" s="16">
        <f t="shared" si="4"/>
        <v>0</v>
      </c>
      <c r="Q6" s="17">
        <f t="shared" si="5"/>
        <v>0</v>
      </c>
      <c r="R6" s="13"/>
      <c r="S6" s="14"/>
      <c r="T6" s="15"/>
      <c r="U6" s="16">
        <f t="shared" si="6"/>
        <v>0</v>
      </c>
      <c r="V6" s="17">
        <f t="shared" si="7"/>
        <v>0</v>
      </c>
      <c r="W6" s="13"/>
      <c r="X6" s="14"/>
      <c r="Y6" s="15"/>
      <c r="Z6" s="16">
        <f t="shared" si="8"/>
        <v>0</v>
      </c>
      <c r="AA6" s="17">
        <f t="shared" si="9"/>
        <v>0</v>
      </c>
      <c r="AB6" s="13"/>
      <c r="AC6" s="14"/>
      <c r="AD6" s="15"/>
      <c r="AE6" s="16">
        <f t="shared" si="10"/>
        <v>0</v>
      </c>
      <c r="AF6" s="17">
        <f t="shared" si="11"/>
        <v>0</v>
      </c>
      <c r="AG6" s="13"/>
      <c r="AH6" s="14"/>
      <c r="AI6" s="15">
        <f t="shared" si="28"/>
        <v>0</v>
      </c>
      <c r="AJ6" s="16">
        <f>+AI6-AL6</f>
        <v>-4</v>
      </c>
      <c r="AK6" s="33">
        <f t="shared" si="12"/>
        <v>148000</v>
      </c>
      <c r="AL6" s="22">
        <v>4</v>
      </c>
      <c r="AM6" s="14"/>
      <c r="AN6" s="15">
        <f>+AL6+AM6</f>
        <v>4</v>
      </c>
      <c r="AO6" s="16">
        <f t="shared" si="14"/>
        <v>4</v>
      </c>
      <c r="AP6" s="33">
        <f t="shared" si="15"/>
        <v>0</v>
      </c>
      <c r="AQ6" s="13">
        <v>0</v>
      </c>
      <c r="AR6" s="14"/>
      <c r="AS6" s="15">
        <f t="shared" si="16"/>
        <v>0</v>
      </c>
      <c r="AT6" s="16">
        <f t="shared" si="17"/>
        <v>0</v>
      </c>
      <c r="AU6" s="17">
        <f t="shared" si="18"/>
        <v>0</v>
      </c>
      <c r="AV6" s="13"/>
      <c r="AW6" s="14"/>
      <c r="AX6" s="15">
        <f t="shared" si="19"/>
        <v>0</v>
      </c>
      <c r="AY6" s="16">
        <f t="shared" si="20"/>
        <v>0</v>
      </c>
      <c r="AZ6" s="41">
        <f t="shared" si="21"/>
        <v>0</v>
      </c>
      <c r="BA6" s="13"/>
      <c r="BB6" s="18">
        <v>3</v>
      </c>
      <c r="BC6" s="15">
        <f t="shared" si="22"/>
        <v>3</v>
      </c>
      <c r="BD6" s="16">
        <f t="shared" si="23"/>
        <v>3</v>
      </c>
      <c r="BE6" s="17">
        <f t="shared" si="24"/>
        <v>0</v>
      </c>
      <c r="BF6" s="13"/>
      <c r="BG6" s="14"/>
      <c r="BH6" s="15">
        <f t="shared" si="25"/>
        <v>0</v>
      </c>
      <c r="BI6" s="16">
        <f t="shared" si="26"/>
        <v>0</v>
      </c>
      <c r="BJ6" s="17">
        <f t="shared" si="27"/>
        <v>0</v>
      </c>
      <c r="BK6" s="13"/>
    </row>
    <row r="7" spans="1:63" ht="16.5" thickBot="1">
      <c r="A7" s="24"/>
      <c r="B7" s="25"/>
      <c r="C7" s="24"/>
      <c r="D7" s="26"/>
      <c r="E7" s="24"/>
      <c r="F7" s="24"/>
      <c r="G7" s="27">
        <f>+SUM(G3:G6)</f>
        <v>0</v>
      </c>
      <c r="H7" s="24"/>
      <c r="I7" s="26"/>
      <c r="J7" s="24"/>
      <c r="K7" s="24"/>
      <c r="L7" s="27">
        <f>+SUM(L3:L6)</f>
        <v>0</v>
      </c>
      <c r="M7" s="24"/>
      <c r="N7" s="26"/>
      <c r="O7" s="24"/>
      <c r="P7" s="24"/>
      <c r="Q7" s="27">
        <f>+SUM(Q3:Q6)</f>
        <v>0</v>
      </c>
      <c r="R7" s="24"/>
      <c r="S7" s="26"/>
      <c r="T7" s="24"/>
      <c r="U7" s="24"/>
      <c r="V7" s="27">
        <f>+SUM(V3:V6)</f>
        <v>0</v>
      </c>
      <c r="W7" s="24"/>
      <c r="X7" s="26"/>
      <c r="Y7" s="24"/>
      <c r="Z7" s="24"/>
      <c r="AA7" s="27">
        <f>+SUM(AA3:AA6)</f>
        <v>0</v>
      </c>
      <c r="AB7" s="24"/>
      <c r="AC7" s="26"/>
      <c r="AD7" s="24"/>
      <c r="AE7" s="24"/>
      <c r="AF7" s="27">
        <f>+SUM(AF3:AF6)</f>
        <v>2352000</v>
      </c>
      <c r="AG7" s="24"/>
      <c r="AH7" s="26"/>
      <c r="AI7" s="24"/>
      <c r="AJ7" s="24"/>
      <c r="AK7" s="27">
        <f>+SUM(AK3:AK6)</f>
        <v>2378000</v>
      </c>
      <c r="AL7" s="24"/>
      <c r="AM7" s="26"/>
      <c r="AN7" s="24"/>
      <c r="AO7" s="24"/>
      <c r="AP7" s="27">
        <f>+SUM(AP3:AP6)</f>
        <v>2230000</v>
      </c>
      <c r="AQ7" s="24"/>
      <c r="AR7" s="26"/>
      <c r="AS7" s="24"/>
      <c r="AT7" s="24"/>
      <c r="AU7" s="27">
        <f>+SUM(AU3:AU6)</f>
        <v>0</v>
      </c>
      <c r="AV7" s="24"/>
      <c r="AW7" s="26"/>
      <c r="AX7" s="24"/>
      <c r="AY7" s="24"/>
      <c r="AZ7" s="42">
        <f>+SUM(AZ3:AZ6)</f>
        <v>0</v>
      </c>
      <c r="BA7" s="24"/>
      <c r="BB7" s="26"/>
      <c r="BC7" s="24"/>
      <c r="BD7" s="24"/>
      <c r="BE7" s="27">
        <f>+SUM(BE3:BE6)</f>
        <v>0</v>
      </c>
      <c r="BF7" s="24"/>
      <c r="BG7" s="26"/>
      <c r="BH7" s="24"/>
      <c r="BI7" s="24"/>
      <c r="BJ7" s="27">
        <f>+SUM(BJ3:BJ6)</f>
        <v>0</v>
      </c>
      <c r="BK7" s="24"/>
    </row>
    <row r="8" spans="2:59" ht="15">
      <c r="B8" s="28"/>
      <c r="D8" s="29"/>
      <c r="I8" s="29"/>
      <c r="N8" s="29"/>
      <c r="S8" s="29"/>
      <c r="X8" s="29"/>
      <c r="AC8" s="29"/>
      <c r="AH8" s="29"/>
      <c r="AM8" s="29"/>
      <c r="AR8" s="29"/>
      <c r="AW8" s="29"/>
      <c r="AZ8" s="29"/>
      <c r="BB8" s="29"/>
      <c r="BG8" s="29"/>
    </row>
    <row r="9" spans="2:59" ht="15">
      <c r="B9" s="28"/>
      <c r="D9" s="29"/>
      <c r="I9" s="29"/>
      <c r="N9" s="29"/>
      <c r="S9" s="29"/>
      <c r="X9" s="29"/>
      <c r="AC9" s="29"/>
      <c r="AH9" s="29"/>
      <c r="AM9" s="29"/>
      <c r="AR9" s="29"/>
      <c r="AW9" s="29"/>
      <c r="AZ9" s="29"/>
      <c r="BB9" s="29"/>
      <c r="BG9" s="29"/>
    </row>
    <row r="10" spans="2:59" ht="15">
      <c r="B10" s="28"/>
      <c r="D10" s="29"/>
      <c r="I10" s="29"/>
      <c r="N10" s="29"/>
      <c r="S10" s="29"/>
      <c r="X10" s="29"/>
      <c r="AC10" s="29"/>
      <c r="AH10" s="29"/>
      <c r="AM10" s="29"/>
      <c r="AR10" s="29"/>
      <c r="AW10" s="29"/>
      <c r="AZ10" s="29"/>
      <c r="BB10" s="29"/>
      <c r="BG10" s="29"/>
    </row>
    <row r="11" spans="2:59" ht="15">
      <c r="B11" s="28"/>
      <c r="D11" s="29"/>
      <c r="I11" s="29"/>
      <c r="N11" s="29"/>
      <c r="S11" s="29"/>
      <c r="X11" s="29"/>
      <c r="AC11" s="29"/>
      <c r="AH11" s="29"/>
      <c r="AM11" s="29"/>
      <c r="AR11" s="29"/>
      <c r="AW11" s="29"/>
      <c r="AZ11" s="29"/>
      <c r="BB11" s="29"/>
      <c r="BG11" s="29"/>
    </row>
    <row r="12" spans="2:59" ht="15">
      <c r="B12" s="28"/>
      <c r="D12" s="29"/>
      <c r="I12" s="29"/>
      <c r="N12" s="29"/>
      <c r="S12" s="29"/>
      <c r="X12" s="29"/>
      <c r="AC12" s="29"/>
      <c r="AH12" s="29"/>
      <c r="AM12" s="29"/>
      <c r="AR12" s="29"/>
      <c r="AW12" s="29"/>
      <c r="AZ12" s="29"/>
      <c r="BB12" s="29"/>
      <c r="BG12" s="29"/>
    </row>
    <row r="13" spans="2:59" ht="15">
      <c r="B13" s="28"/>
      <c r="D13" s="29"/>
      <c r="I13" s="29"/>
      <c r="N13" s="29"/>
      <c r="S13" s="29"/>
      <c r="X13" s="29"/>
      <c r="AC13" s="29"/>
      <c r="AH13" s="29"/>
      <c r="AM13" s="29"/>
      <c r="AR13" s="29"/>
      <c r="AW13" s="29"/>
      <c r="AZ13" s="29"/>
      <c r="BB13" s="29"/>
      <c r="BG13" s="29"/>
    </row>
    <row r="14" spans="2:59" ht="15">
      <c r="B14" s="28"/>
      <c r="D14" s="29"/>
      <c r="I14" s="29"/>
      <c r="N14" s="29"/>
      <c r="S14" s="29"/>
      <c r="X14" s="29"/>
      <c r="AC14" s="29"/>
      <c r="AH14" s="29"/>
      <c r="AM14" s="29"/>
      <c r="AR14" s="29"/>
      <c r="AW14" s="29"/>
      <c r="AZ14" s="29"/>
      <c r="BB14" s="29"/>
      <c r="BG14" s="29"/>
    </row>
    <row r="15" spans="2:59" ht="15">
      <c r="B15" s="28"/>
      <c r="D15" s="29"/>
      <c r="I15" s="29"/>
      <c r="N15" s="29"/>
      <c r="S15" s="29"/>
      <c r="X15" s="29"/>
      <c r="AC15" s="29"/>
      <c r="AH15" s="29"/>
      <c r="AM15" s="29"/>
      <c r="AR15" s="29"/>
      <c r="AW15" s="29"/>
      <c r="AZ15" s="29"/>
      <c r="BB15" s="29"/>
      <c r="BG15" s="29"/>
    </row>
    <row r="16" spans="2:59" ht="15">
      <c r="B16" s="28"/>
      <c r="D16" s="29"/>
      <c r="I16" s="29"/>
      <c r="N16" s="29"/>
      <c r="S16" s="29"/>
      <c r="X16" s="29"/>
      <c r="AC16" s="29"/>
      <c r="AH16" s="29"/>
      <c r="AM16" s="29"/>
      <c r="AR16" s="29"/>
      <c r="AW16" s="29"/>
      <c r="AZ16" s="29"/>
      <c r="BB16" s="29"/>
      <c r="BG16" s="29"/>
    </row>
    <row r="17" spans="2:59" ht="15">
      <c r="B17" s="28"/>
      <c r="D17" s="29"/>
      <c r="I17" s="29"/>
      <c r="N17" s="29"/>
      <c r="S17" s="29"/>
      <c r="X17" s="29"/>
      <c r="AC17" s="29"/>
      <c r="AH17" s="29"/>
      <c r="AM17" s="29"/>
      <c r="AR17" s="29"/>
      <c r="AW17" s="29"/>
      <c r="AZ17" s="29"/>
      <c r="BB17" s="29"/>
      <c r="BG17" s="29"/>
    </row>
    <row r="18" spans="2:59" ht="15">
      <c r="B18" s="28"/>
      <c r="D18" s="29"/>
      <c r="I18" s="29"/>
      <c r="N18" s="29"/>
      <c r="S18" s="29"/>
      <c r="X18" s="29"/>
      <c r="AC18" s="29"/>
      <c r="AH18" s="29"/>
      <c r="AM18" s="29"/>
      <c r="AR18" s="29"/>
      <c r="AW18" s="29"/>
      <c r="AZ18" s="29"/>
      <c r="BB18" s="29"/>
      <c r="BG18" s="29"/>
    </row>
    <row r="19" spans="2:59" ht="15">
      <c r="B19" s="28"/>
      <c r="D19" s="29"/>
      <c r="I19" s="29"/>
      <c r="N19" s="29"/>
      <c r="S19" s="29"/>
      <c r="X19" s="29"/>
      <c r="AC19" s="29"/>
      <c r="AH19" s="29"/>
      <c r="AM19" s="29"/>
      <c r="AR19" s="29"/>
      <c r="AW19" s="29"/>
      <c r="AZ19" s="29"/>
      <c r="BB19" s="29"/>
      <c r="BG19" s="29"/>
    </row>
    <row r="20" spans="2:59" ht="15">
      <c r="B20" s="28"/>
      <c r="D20" s="29"/>
      <c r="I20" s="29"/>
      <c r="N20" s="29"/>
      <c r="S20" s="29"/>
      <c r="X20" s="29"/>
      <c r="AC20" s="29"/>
      <c r="AH20" s="29"/>
      <c r="AM20" s="29"/>
      <c r="AR20" s="29"/>
      <c r="AW20" s="29"/>
      <c r="AZ20" s="29"/>
      <c r="BB20" s="29"/>
      <c r="BG20" s="29"/>
    </row>
    <row r="21" spans="2:59" ht="15">
      <c r="B21" s="28"/>
      <c r="D21" s="29"/>
      <c r="I21" s="29"/>
      <c r="N21" s="29"/>
      <c r="S21" s="29"/>
      <c r="X21" s="29"/>
      <c r="AC21" s="29"/>
      <c r="AH21" s="29"/>
      <c r="AM21" s="29"/>
      <c r="AR21" s="29"/>
      <c r="AW21" s="29"/>
      <c r="AZ21" s="29"/>
      <c r="BB21" s="29"/>
      <c r="BG21" s="29"/>
    </row>
    <row r="22" spans="2:59" ht="15.75" customHeight="1">
      <c r="B22" s="28"/>
      <c r="D22" s="29"/>
      <c r="I22" s="29"/>
      <c r="N22" s="29"/>
      <c r="S22" s="29"/>
      <c r="X22" s="29"/>
      <c r="AC22" s="29"/>
      <c r="AH22" s="29"/>
      <c r="AM22" s="29"/>
      <c r="AR22" s="29"/>
      <c r="AW22" s="29"/>
      <c r="AZ22" s="29"/>
      <c r="BB22" s="29"/>
      <c r="BG22" s="29"/>
    </row>
    <row r="23" spans="2:59" ht="15.75" customHeight="1">
      <c r="B23" s="28"/>
      <c r="D23" s="29"/>
      <c r="I23" s="29"/>
      <c r="N23" s="29"/>
      <c r="S23" s="29"/>
      <c r="X23" s="29"/>
      <c r="AC23" s="29"/>
      <c r="AH23" s="29"/>
      <c r="AM23" s="29"/>
      <c r="AR23" s="29"/>
      <c r="AW23" s="29"/>
      <c r="AZ23" s="29"/>
      <c r="BB23" s="29"/>
      <c r="BG23" s="29"/>
    </row>
    <row r="24" spans="2:59" ht="15.75" customHeight="1">
      <c r="B24" s="28"/>
      <c r="D24" s="29"/>
      <c r="I24" s="29"/>
      <c r="N24" s="29"/>
      <c r="S24" s="29"/>
      <c r="X24" s="29"/>
      <c r="AC24" s="29"/>
      <c r="AH24" s="29"/>
      <c r="AM24" s="29"/>
      <c r="AR24" s="29"/>
      <c r="AW24" s="29"/>
      <c r="AZ24" s="29"/>
      <c r="BB24" s="29"/>
      <c r="BG24" s="29"/>
    </row>
    <row r="25" spans="2:59" ht="15.75" customHeight="1">
      <c r="B25" s="28"/>
      <c r="D25" s="29"/>
      <c r="I25" s="29"/>
      <c r="N25" s="29"/>
      <c r="S25" s="29"/>
      <c r="X25" s="29"/>
      <c r="AC25" s="29"/>
      <c r="AH25" s="29"/>
      <c r="AM25" s="29"/>
      <c r="AR25" s="29"/>
      <c r="AW25" s="29"/>
      <c r="AZ25" s="29"/>
      <c r="BB25" s="29"/>
      <c r="BG25" s="29"/>
    </row>
    <row r="26" spans="2:59" ht="15.75" customHeight="1">
      <c r="B26" s="28"/>
      <c r="D26" s="29"/>
      <c r="I26" s="29"/>
      <c r="N26" s="29"/>
      <c r="S26" s="29"/>
      <c r="X26" s="29"/>
      <c r="AC26" s="29"/>
      <c r="AH26" s="29"/>
      <c r="AM26" s="29"/>
      <c r="AR26" s="29"/>
      <c r="AW26" s="29"/>
      <c r="AZ26" s="29"/>
      <c r="BB26" s="29"/>
      <c r="BG26" s="29"/>
    </row>
    <row r="27" spans="2:59" ht="15.75" customHeight="1">
      <c r="B27" s="28"/>
      <c r="D27" s="29"/>
      <c r="I27" s="29"/>
      <c r="N27" s="29"/>
      <c r="S27" s="29"/>
      <c r="X27" s="29"/>
      <c r="AC27" s="29"/>
      <c r="AH27" s="29"/>
      <c r="AM27" s="29"/>
      <c r="AR27" s="29"/>
      <c r="AW27" s="29"/>
      <c r="AZ27" s="29"/>
      <c r="BB27" s="29"/>
      <c r="BG27" s="29"/>
    </row>
    <row r="28" spans="2:59" ht="15.75" customHeight="1">
      <c r="B28" s="28"/>
      <c r="D28" s="29"/>
      <c r="I28" s="29"/>
      <c r="N28" s="29"/>
      <c r="S28" s="29"/>
      <c r="X28" s="29"/>
      <c r="AC28" s="29"/>
      <c r="AH28" s="29"/>
      <c r="AM28" s="29"/>
      <c r="AR28" s="29"/>
      <c r="AW28" s="29"/>
      <c r="AZ28" s="29"/>
      <c r="BB28" s="29"/>
      <c r="BG28" s="29"/>
    </row>
    <row r="29" spans="2:59" ht="15.75" customHeight="1">
      <c r="B29" s="28"/>
      <c r="D29" s="29"/>
      <c r="I29" s="29"/>
      <c r="N29" s="29"/>
      <c r="S29" s="29"/>
      <c r="X29" s="29"/>
      <c r="AC29" s="29"/>
      <c r="AH29" s="29"/>
      <c r="AM29" s="29"/>
      <c r="AR29" s="29"/>
      <c r="AW29" s="29"/>
      <c r="AZ29" s="29"/>
      <c r="BB29" s="29"/>
      <c r="BG29" s="29"/>
    </row>
    <row r="30" spans="2:59" ht="15.75" customHeight="1">
      <c r="B30" s="28"/>
      <c r="D30" s="29"/>
      <c r="I30" s="29"/>
      <c r="N30" s="29"/>
      <c r="S30" s="29"/>
      <c r="X30" s="29"/>
      <c r="AC30" s="29"/>
      <c r="AH30" s="29"/>
      <c r="AM30" s="29"/>
      <c r="AR30" s="29"/>
      <c r="AW30" s="29"/>
      <c r="AZ30" s="29"/>
      <c r="BB30" s="29"/>
      <c r="BG30" s="29"/>
    </row>
    <row r="31" spans="2:59" ht="15.75" customHeight="1">
      <c r="B31" s="28"/>
      <c r="D31" s="29"/>
      <c r="I31" s="29"/>
      <c r="N31" s="29"/>
      <c r="S31" s="29"/>
      <c r="X31" s="29"/>
      <c r="AC31" s="29"/>
      <c r="AH31" s="29"/>
      <c r="AM31" s="29"/>
      <c r="AR31" s="29"/>
      <c r="AW31" s="29"/>
      <c r="AZ31" s="29"/>
      <c r="BB31" s="29"/>
      <c r="BG31" s="29"/>
    </row>
    <row r="32" spans="2:59" ht="15.75" customHeight="1">
      <c r="B32" s="28"/>
      <c r="D32" s="29"/>
      <c r="I32" s="29"/>
      <c r="N32" s="29"/>
      <c r="S32" s="29"/>
      <c r="X32" s="29"/>
      <c r="AC32" s="29"/>
      <c r="AH32" s="29"/>
      <c r="AM32" s="29"/>
      <c r="AR32" s="29"/>
      <c r="AW32" s="29"/>
      <c r="AZ32" s="29"/>
      <c r="BB32" s="29"/>
      <c r="BG32" s="29"/>
    </row>
    <row r="33" spans="2:59" ht="15.75" customHeight="1">
      <c r="B33" s="28"/>
      <c r="D33" s="29"/>
      <c r="I33" s="29"/>
      <c r="N33" s="29"/>
      <c r="S33" s="29"/>
      <c r="X33" s="29"/>
      <c r="AC33" s="29"/>
      <c r="AH33" s="29"/>
      <c r="AM33" s="29"/>
      <c r="AR33" s="29"/>
      <c r="AW33" s="29"/>
      <c r="AZ33" s="29"/>
      <c r="BB33" s="29"/>
      <c r="BG33" s="29"/>
    </row>
    <row r="34" spans="2:59" ht="15.75" customHeight="1">
      <c r="B34" s="28"/>
      <c r="D34" s="29"/>
      <c r="I34" s="29"/>
      <c r="N34" s="29"/>
      <c r="S34" s="29"/>
      <c r="X34" s="29"/>
      <c r="AC34" s="29"/>
      <c r="AH34" s="29"/>
      <c r="AM34" s="29"/>
      <c r="AR34" s="29"/>
      <c r="AW34" s="29"/>
      <c r="AZ34" s="29"/>
      <c r="BB34" s="29"/>
      <c r="BG34" s="29"/>
    </row>
    <row r="35" spans="2:59" ht="15.75" customHeight="1">
      <c r="B35" s="28"/>
      <c r="D35" s="29"/>
      <c r="I35" s="29"/>
      <c r="N35" s="29"/>
      <c r="S35" s="29"/>
      <c r="X35" s="29"/>
      <c r="AC35" s="29"/>
      <c r="AH35" s="29"/>
      <c r="AM35" s="29"/>
      <c r="AR35" s="29"/>
      <c r="AW35" s="29"/>
      <c r="AZ35" s="29"/>
      <c r="BB35" s="29"/>
      <c r="BG35" s="29"/>
    </row>
    <row r="36" spans="2:59" ht="15.75" customHeight="1">
      <c r="B36" s="28"/>
      <c r="D36" s="29"/>
      <c r="I36" s="29"/>
      <c r="N36" s="29"/>
      <c r="S36" s="29"/>
      <c r="X36" s="29"/>
      <c r="AC36" s="29"/>
      <c r="AH36" s="29"/>
      <c r="AM36" s="29"/>
      <c r="AR36" s="29"/>
      <c r="AW36" s="29"/>
      <c r="AZ36" s="29"/>
      <c r="BB36" s="29"/>
      <c r="BG36" s="29"/>
    </row>
    <row r="37" spans="2:59" ht="15.75" customHeight="1">
      <c r="B37" s="28"/>
      <c r="D37" s="29"/>
      <c r="I37" s="29"/>
      <c r="N37" s="29"/>
      <c r="S37" s="29"/>
      <c r="X37" s="29"/>
      <c r="AC37" s="29"/>
      <c r="AH37" s="29"/>
      <c r="AM37" s="29"/>
      <c r="AR37" s="29"/>
      <c r="AW37" s="29"/>
      <c r="AZ37" s="29"/>
      <c r="BB37" s="29"/>
      <c r="BG37" s="29"/>
    </row>
    <row r="38" spans="2:59" ht="15.75" customHeight="1">
      <c r="B38" s="28"/>
      <c r="D38" s="29"/>
      <c r="I38" s="29"/>
      <c r="N38" s="29"/>
      <c r="S38" s="29"/>
      <c r="X38" s="29"/>
      <c r="AC38" s="29"/>
      <c r="AH38" s="29"/>
      <c r="AM38" s="29"/>
      <c r="AR38" s="29"/>
      <c r="AW38" s="29"/>
      <c r="AZ38" s="29"/>
      <c r="BB38" s="29"/>
      <c r="BG38" s="29"/>
    </row>
    <row r="39" spans="2:59" ht="15.75" customHeight="1">
      <c r="B39" s="28"/>
      <c r="D39" s="29"/>
      <c r="I39" s="29"/>
      <c r="N39" s="29"/>
      <c r="S39" s="29"/>
      <c r="X39" s="29"/>
      <c r="AC39" s="29"/>
      <c r="AH39" s="29"/>
      <c r="AM39" s="29"/>
      <c r="AR39" s="29"/>
      <c r="AW39" s="29"/>
      <c r="AZ39" s="29"/>
      <c r="BB39" s="29"/>
      <c r="BG39" s="29"/>
    </row>
    <row r="40" spans="2:59" ht="15.75" customHeight="1">
      <c r="B40" s="28"/>
      <c r="D40" s="29"/>
      <c r="I40" s="29"/>
      <c r="N40" s="29"/>
      <c r="S40" s="29"/>
      <c r="X40" s="29"/>
      <c r="AC40" s="29"/>
      <c r="AH40" s="29"/>
      <c r="AM40" s="29"/>
      <c r="AR40" s="29"/>
      <c r="AW40" s="29"/>
      <c r="AZ40" s="29"/>
      <c r="BB40" s="29"/>
      <c r="BG40" s="29"/>
    </row>
    <row r="41" spans="2:59" ht="15.75" customHeight="1">
      <c r="B41" s="28"/>
      <c r="D41" s="29"/>
      <c r="I41" s="29"/>
      <c r="N41" s="29"/>
      <c r="S41" s="29"/>
      <c r="X41" s="29"/>
      <c r="AC41" s="29"/>
      <c r="AH41" s="29"/>
      <c r="AM41" s="29"/>
      <c r="AR41" s="29"/>
      <c r="AW41" s="29"/>
      <c r="AZ41" s="29"/>
      <c r="BB41" s="29"/>
      <c r="BG41" s="29"/>
    </row>
    <row r="42" spans="2:59" ht="15.75" customHeight="1">
      <c r="B42" s="28"/>
      <c r="D42" s="29"/>
      <c r="I42" s="29"/>
      <c r="N42" s="29"/>
      <c r="S42" s="29"/>
      <c r="X42" s="29"/>
      <c r="AC42" s="29"/>
      <c r="AH42" s="29"/>
      <c r="AM42" s="29"/>
      <c r="AR42" s="29"/>
      <c r="AW42" s="29"/>
      <c r="AZ42" s="29"/>
      <c r="BB42" s="29"/>
      <c r="BG42" s="29"/>
    </row>
    <row r="43" spans="2:59" ht="15.75" customHeight="1">
      <c r="B43" s="28"/>
      <c r="D43" s="29"/>
      <c r="I43" s="29"/>
      <c r="N43" s="29"/>
      <c r="S43" s="29"/>
      <c r="X43" s="29"/>
      <c r="AC43" s="29"/>
      <c r="AH43" s="29"/>
      <c r="AM43" s="29"/>
      <c r="AR43" s="29"/>
      <c r="AW43" s="29"/>
      <c r="AZ43" s="29"/>
      <c r="BB43" s="29"/>
      <c r="BG43" s="29"/>
    </row>
    <row r="44" spans="2:59" ht="15.75" customHeight="1">
      <c r="B44" s="28"/>
      <c r="D44" s="29"/>
      <c r="I44" s="29"/>
      <c r="N44" s="29"/>
      <c r="S44" s="29"/>
      <c r="X44" s="29"/>
      <c r="AC44" s="29"/>
      <c r="AH44" s="29"/>
      <c r="AM44" s="29"/>
      <c r="AR44" s="29"/>
      <c r="AW44" s="29"/>
      <c r="AZ44" s="29"/>
      <c r="BB44" s="29"/>
      <c r="BG44" s="29"/>
    </row>
    <row r="45" spans="2:59" ht="15.75" customHeight="1">
      <c r="B45" s="28"/>
      <c r="D45" s="29"/>
      <c r="I45" s="29"/>
      <c r="N45" s="29"/>
      <c r="S45" s="29"/>
      <c r="X45" s="29"/>
      <c r="AC45" s="29"/>
      <c r="AH45" s="29"/>
      <c r="AM45" s="29"/>
      <c r="AR45" s="29"/>
      <c r="AW45" s="29"/>
      <c r="AZ45" s="29"/>
      <c r="BB45" s="29"/>
      <c r="BG45" s="29"/>
    </row>
    <row r="46" spans="2:59" ht="15.75" customHeight="1">
      <c r="B46" s="28"/>
      <c r="D46" s="29"/>
      <c r="I46" s="29"/>
      <c r="N46" s="29"/>
      <c r="S46" s="29"/>
      <c r="X46" s="29"/>
      <c r="AC46" s="29"/>
      <c r="AH46" s="29"/>
      <c r="AM46" s="29"/>
      <c r="AR46" s="29"/>
      <c r="AW46" s="29"/>
      <c r="AZ46" s="29"/>
      <c r="BB46" s="29"/>
      <c r="BG46" s="29"/>
    </row>
    <row r="47" spans="2:59" ht="15.75" customHeight="1">
      <c r="B47" s="28"/>
      <c r="D47" s="29"/>
      <c r="I47" s="29"/>
      <c r="N47" s="29"/>
      <c r="S47" s="29"/>
      <c r="X47" s="29"/>
      <c r="AC47" s="29"/>
      <c r="AH47" s="29"/>
      <c r="AM47" s="29"/>
      <c r="AR47" s="29"/>
      <c r="AW47" s="29"/>
      <c r="AZ47" s="29"/>
      <c r="BB47" s="29"/>
      <c r="BG47" s="29"/>
    </row>
    <row r="48" spans="2:59" ht="15.75" customHeight="1">
      <c r="B48" s="28"/>
      <c r="D48" s="29"/>
      <c r="I48" s="29"/>
      <c r="N48" s="29"/>
      <c r="S48" s="29"/>
      <c r="X48" s="29"/>
      <c r="AC48" s="29"/>
      <c r="AH48" s="29"/>
      <c r="AM48" s="29"/>
      <c r="AR48" s="29"/>
      <c r="AW48" s="29"/>
      <c r="AZ48" s="29"/>
      <c r="BB48" s="29"/>
      <c r="BG48" s="29"/>
    </row>
    <row r="49" spans="2:59" ht="15.75" customHeight="1">
      <c r="B49" s="28"/>
      <c r="D49" s="29"/>
      <c r="I49" s="29"/>
      <c r="N49" s="29"/>
      <c r="S49" s="29"/>
      <c r="X49" s="29"/>
      <c r="AC49" s="29"/>
      <c r="AH49" s="29"/>
      <c r="AM49" s="29"/>
      <c r="AR49" s="29"/>
      <c r="AW49" s="29"/>
      <c r="AZ49" s="29"/>
      <c r="BB49" s="29"/>
      <c r="BG49" s="29"/>
    </row>
    <row r="50" spans="2:59" ht="15.75" customHeight="1">
      <c r="B50" s="28"/>
      <c r="D50" s="29"/>
      <c r="I50" s="29"/>
      <c r="N50" s="29"/>
      <c r="S50" s="29"/>
      <c r="X50" s="29"/>
      <c r="AC50" s="29"/>
      <c r="AH50" s="29"/>
      <c r="AM50" s="29"/>
      <c r="AR50" s="29"/>
      <c r="AW50" s="29"/>
      <c r="AZ50" s="29"/>
      <c r="BB50" s="29"/>
      <c r="BG50" s="29"/>
    </row>
    <row r="51" spans="2:59" ht="15.75" customHeight="1">
      <c r="B51" s="28"/>
      <c r="D51" s="29"/>
      <c r="I51" s="29"/>
      <c r="N51" s="29"/>
      <c r="S51" s="29"/>
      <c r="X51" s="29"/>
      <c r="AC51" s="29"/>
      <c r="AH51" s="29"/>
      <c r="AM51" s="29"/>
      <c r="AR51" s="29"/>
      <c r="AW51" s="29"/>
      <c r="AZ51" s="29"/>
      <c r="BB51" s="29"/>
      <c r="BG51" s="29"/>
    </row>
    <row r="52" spans="2:59" ht="15.75" customHeight="1">
      <c r="B52" s="28"/>
      <c r="D52" s="29"/>
      <c r="I52" s="29"/>
      <c r="N52" s="29"/>
      <c r="S52" s="29"/>
      <c r="X52" s="29"/>
      <c r="AC52" s="29"/>
      <c r="AH52" s="29"/>
      <c r="AM52" s="29"/>
      <c r="AR52" s="29"/>
      <c r="AW52" s="29"/>
      <c r="AZ52" s="29"/>
      <c r="BB52" s="29"/>
      <c r="BG52" s="29"/>
    </row>
    <row r="53" spans="2:59" ht="15.75" customHeight="1">
      <c r="B53" s="28"/>
      <c r="D53" s="29"/>
      <c r="I53" s="29"/>
      <c r="N53" s="29"/>
      <c r="S53" s="29"/>
      <c r="X53" s="29"/>
      <c r="AC53" s="29"/>
      <c r="AH53" s="29"/>
      <c r="AM53" s="29"/>
      <c r="AR53" s="29"/>
      <c r="AW53" s="29"/>
      <c r="AZ53" s="29"/>
      <c r="BB53" s="29"/>
      <c r="BG53" s="29"/>
    </row>
    <row r="54" spans="2:59" ht="15.75" customHeight="1">
      <c r="B54" s="28"/>
      <c r="D54" s="29"/>
      <c r="I54" s="29"/>
      <c r="N54" s="29"/>
      <c r="S54" s="29"/>
      <c r="X54" s="29"/>
      <c r="AC54" s="29"/>
      <c r="AH54" s="29"/>
      <c r="AM54" s="29"/>
      <c r="AR54" s="29"/>
      <c r="AW54" s="29"/>
      <c r="AZ54" s="29"/>
      <c r="BB54" s="29"/>
      <c r="BG54" s="29"/>
    </row>
    <row r="55" spans="2:59" ht="15.75" customHeight="1">
      <c r="B55" s="28"/>
      <c r="D55" s="29"/>
      <c r="I55" s="29"/>
      <c r="N55" s="29"/>
      <c r="S55" s="29"/>
      <c r="X55" s="29"/>
      <c r="AC55" s="29"/>
      <c r="AH55" s="29"/>
      <c r="AM55" s="29"/>
      <c r="AR55" s="29"/>
      <c r="AW55" s="29"/>
      <c r="AZ55" s="29"/>
      <c r="BB55" s="29"/>
      <c r="BG55" s="29"/>
    </row>
    <row r="56" spans="2:59" ht="15.75" customHeight="1">
      <c r="B56" s="28"/>
      <c r="D56" s="29"/>
      <c r="I56" s="29"/>
      <c r="N56" s="29"/>
      <c r="S56" s="29"/>
      <c r="X56" s="29"/>
      <c r="AC56" s="29"/>
      <c r="AH56" s="29"/>
      <c r="AM56" s="29"/>
      <c r="AR56" s="29"/>
      <c r="AW56" s="29"/>
      <c r="AZ56" s="29"/>
      <c r="BB56" s="29"/>
      <c r="BG56" s="29"/>
    </row>
    <row r="57" spans="2:59" ht="15.75" customHeight="1">
      <c r="B57" s="28"/>
      <c r="D57" s="29"/>
      <c r="I57" s="29"/>
      <c r="N57" s="29"/>
      <c r="S57" s="29"/>
      <c r="X57" s="29"/>
      <c r="AC57" s="29"/>
      <c r="AH57" s="29"/>
      <c r="AM57" s="29"/>
      <c r="AR57" s="29"/>
      <c r="AW57" s="29"/>
      <c r="AZ57" s="29"/>
      <c r="BB57" s="29"/>
      <c r="BG57" s="29"/>
    </row>
    <row r="58" spans="2:59" ht="15.75" customHeight="1">
      <c r="B58" s="28"/>
      <c r="D58" s="29"/>
      <c r="I58" s="29"/>
      <c r="N58" s="29"/>
      <c r="S58" s="29"/>
      <c r="X58" s="29"/>
      <c r="AC58" s="29"/>
      <c r="AH58" s="29"/>
      <c r="AM58" s="29"/>
      <c r="AR58" s="29"/>
      <c r="AW58" s="29"/>
      <c r="AZ58" s="29"/>
      <c r="BB58" s="29"/>
      <c r="BG58" s="29"/>
    </row>
    <row r="59" spans="2:59" ht="15.75" customHeight="1">
      <c r="B59" s="28"/>
      <c r="D59" s="29"/>
      <c r="I59" s="29"/>
      <c r="N59" s="29"/>
      <c r="S59" s="29"/>
      <c r="X59" s="29"/>
      <c r="AC59" s="29"/>
      <c r="AH59" s="29"/>
      <c r="AM59" s="29"/>
      <c r="AR59" s="29"/>
      <c r="AW59" s="29"/>
      <c r="AZ59" s="29"/>
      <c r="BB59" s="29"/>
      <c r="BG59" s="29"/>
    </row>
    <row r="60" spans="2:59" ht="15.75" customHeight="1">
      <c r="B60" s="28"/>
      <c r="D60" s="29"/>
      <c r="I60" s="29"/>
      <c r="N60" s="29"/>
      <c r="S60" s="29"/>
      <c r="X60" s="29"/>
      <c r="AC60" s="29"/>
      <c r="AH60" s="29"/>
      <c r="AM60" s="29"/>
      <c r="AR60" s="29"/>
      <c r="AW60" s="29"/>
      <c r="AZ60" s="29"/>
      <c r="BB60" s="29"/>
      <c r="BG60" s="29"/>
    </row>
    <row r="61" spans="2:59" ht="15.75" customHeight="1">
      <c r="B61" s="28"/>
      <c r="D61" s="29"/>
      <c r="I61" s="29"/>
      <c r="N61" s="29"/>
      <c r="S61" s="29"/>
      <c r="X61" s="29"/>
      <c r="AC61" s="29"/>
      <c r="AH61" s="29"/>
      <c r="AM61" s="29"/>
      <c r="AR61" s="29"/>
      <c r="AW61" s="29"/>
      <c r="AZ61" s="29"/>
      <c r="BB61" s="29"/>
      <c r="BG61" s="29"/>
    </row>
    <row r="62" spans="2:59" ht="15.75" customHeight="1">
      <c r="B62" s="28"/>
      <c r="D62" s="29"/>
      <c r="I62" s="29"/>
      <c r="N62" s="29"/>
      <c r="S62" s="29"/>
      <c r="X62" s="29"/>
      <c r="AC62" s="29"/>
      <c r="AH62" s="29"/>
      <c r="AM62" s="29"/>
      <c r="AR62" s="29"/>
      <c r="AW62" s="29"/>
      <c r="AZ62" s="29"/>
      <c r="BB62" s="29"/>
      <c r="BG62" s="29"/>
    </row>
    <row r="63" spans="2:59" ht="15.75" customHeight="1">
      <c r="B63" s="28"/>
      <c r="D63" s="29"/>
      <c r="I63" s="29"/>
      <c r="N63" s="29"/>
      <c r="S63" s="29"/>
      <c r="X63" s="29"/>
      <c r="AC63" s="29"/>
      <c r="AH63" s="29"/>
      <c r="AM63" s="29"/>
      <c r="AR63" s="29"/>
      <c r="AW63" s="29"/>
      <c r="AZ63" s="29"/>
      <c r="BB63" s="29"/>
      <c r="BG63" s="29"/>
    </row>
    <row r="64" spans="2:59" ht="15.75" customHeight="1">
      <c r="B64" s="28"/>
      <c r="D64" s="29"/>
      <c r="I64" s="29"/>
      <c r="N64" s="29"/>
      <c r="S64" s="29"/>
      <c r="X64" s="29"/>
      <c r="AC64" s="29"/>
      <c r="AH64" s="29"/>
      <c r="AM64" s="29"/>
      <c r="AR64" s="29"/>
      <c r="AW64" s="29"/>
      <c r="AZ64" s="29"/>
      <c r="BB64" s="29"/>
      <c r="BG64" s="29"/>
    </row>
    <row r="65" spans="2:59" ht="15.75" customHeight="1">
      <c r="B65" s="28"/>
      <c r="D65" s="29"/>
      <c r="I65" s="29"/>
      <c r="N65" s="29"/>
      <c r="S65" s="29"/>
      <c r="X65" s="29"/>
      <c r="AC65" s="29"/>
      <c r="AH65" s="29"/>
      <c r="AM65" s="29"/>
      <c r="AR65" s="29"/>
      <c r="AW65" s="29"/>
      <c r="AZ65" s="29"/>
      <c r="BB65" s="29"/>
      <c r="BG65" s="29"/>
    </row>
    <row r="66" spans="2:59" ht="15.75" customHeight="1">
      <c r="B66" s="28"/>
      <c r="D66" s="29"/>
      <c r="I66" s="29"/>
      <c r="N66" s="29"/>
      <c r="S66" s="29"/>
      <c r="X66" s="29"/>
      <c r="AC66" s="29"/>
      <c r="AH66" s="29"/>
      <c r="AM66" s="29"/>
      <c r="AR66" s="29"/>
      <c r="AW66" s="29"/>
      <c r="AZ66" s="29"/>
      <c r="BB66" s="29"/>
      <c r="BG66" s="29"/>
    </row>
    <row r="67" spans="2:59" ht="15.75" customHeight="1">
      <c r="B67" s="28"/>
      <c r="D67" s="29"/>
      <c r="I67" s="29"/>
      <c r="N67" s="29"/>
      <c r="S67" s="29"/>
      <c r="X67" s="29"/>
      <c r="AC67" s="29"/>
      <c r="AH67" s="29"/>
      <c r="AM67" s="29"/>
      <c r="AR67" s="29"/>
      <c r="AW67" s="29"/>
      <c r="AZ67" s="29"/>
      <c r="BB67" s="29"/>
      <c r="BG67" s="29"/>
    </row>
    <row r="68" spans="2:59" ht="15.75" customHeight="1">
      <c r="B68" s="28"/>
      <c r="D68" s="29"/>
      <c r="I68" s="29"/>
      <c r="N68" s="29"/>
      <c r="S68" s="29"/>
      <c r="X68" s="29"/>
      <c r="AC68" s="29"/>
      <c r="AH68" s="29"/>
      <c r="AM68" s="29"/>
      <c r="AR68" s="29"/>
      <c r="AW68" s="29"/>
      <c r="AZ68" s="29"/>
      <c r="BB68" s="29"/>
      <c r="BG68" s="29"/>
    </row>
    <row r="69" spans="2:59" ht="15.75" customHeight="1">
      <c r="B69" s="28"/>
      <c r="D69" s="29"/>
      <c r="I69" s="29"/>
      <c r="N69" s="29"/>
      <c r="S69" s="29"/>
      <c r="X69" s="29"/>
      <c r="AC69" s="29"/>
      <c r="AH69" s="29"/>
      <c r="AM69" s="29"/>
      <c r="AR69" s="29"/>
      <c r="AW69" s="29"/>
      <c r="AZ69" s="29"/>
      <c r="BB69" s="29"/>
      <c r="BG69" s="29"/>
    </row>
    <row r="70" spans="2:59" ht="15.75" customHeight="1">
      <c r="B70" s="28"/>
      <c r="D70" s="29"/>
      <c r="I70" s="29"/>
      <c r="N70" s="29"/>
      <c r="S70" s="29"/>
      <c r="X70" s="29"/>
      <c r="AC70" s="29"/>
      <c r="AH70" s="29"/>
      <c r="AM70" s="29"/>
      <c r="AR70" s="29"/>
      <c r="AW70" s="29"/>
      <c r="AZ70" s="29"/>
      <c r="BB70" s="29"/>
      <c r="BG70" s="29"/>
    </row>
    <row r="71" spans="2:59" ht="15.75" customHeight="1">
      <c r="B71" s="28"/>
      <c r="D71" s="29"/>
      <c r="I71" s="29"/>
      <c r="N71" s="29"/>
      <c r="S71" s="29"/>
      <c r="X71" s="29"/>
      <c r="AC71" s="29"/>
      <c r="AH71" s="29"/>
      <c r="AM71" s="29"/>
      <c r="AR71" s="29"/>
      <c r="AW71" s="29"/>
      <c r="AZ71" s="29"/>
      <c r="BB71" s="29"/>
      <c r="BG71" s="29"/>
    </row>
    <row r="72" spans="2:59" ht="15.75" customHeight="1">
      <c r="B72" s="28"/>
      <c r="D72" s="29"/>
      <c r="I72" s="29"/>
      <c r="N72" s="29"/>
      <c r="S72" s="29"/>
      <c r="X72" s="29"/>
      <c r="AC72" s="29"/>
      <c r="AH72" s="29"/>
      <c r="AM72" s="29"/>
      <c r="AR72" s="29"/>
      <c r="AW72" s="29"/>
      <c r="AZ72" s="29"/>
      <c r="BB72" s="29"/>
      <c r="BG72" s="29"/>
    </row>
    <row r="73" spans="2:59" ht="15.75" customHeight="1">
      <c r="B73" s="28"/>
      <c r="D73" s="29"/>
      <c r="I73" s="29"/>
      <c r="N73" s="29"/>
      <c r="S73" s="29"/>
      <c r="X73" s="29"/>
      <c r="AC73" s="29"/>
      <c r="AH73" s="29"/>
      <c r="AM73" s="29"/>
      <c r="AR73" s="29"/>
      <c r="AW73" s="29"/>
      <c r="AZ73" s="29"/>
      <c r="BB73" s="29"/>
      <c r="BG73" s="29"/>
    </row>
    <row r="74" spans="2:59" ht="15.75" customHeight="1">
      <c r="B74" s="28"/>
      <c r="D74" s="29"/>
      <c r="I74" s="29"/>
      <c r="N74" s="29"/>
      <c r="S74" s="29"/>
      <c r="X74" s="29"/>
      <c r="AC74" s="29"/>
      <c r="AH74" s="29"/>
      <c r="AM74" s="29"/>
      <c r="AR74" s="29"/>
      <c r="AW74" s="29"/>
      <c r="AZ74" s="29"/>
      <c r="BB74" s="29"/>
      <c r="BG74" s="29"/>
    </row>
    <row r="75" spans="2:59" ht="15.75" customHeight="1">
      <c r="B75" s="28"/>
      <c r="D75" s="29"/>
      <c r="I75" s="29"/>
      <c r="N75" s="29"/>
      <c r="S75" s="29"/>
      <c r="X75" s="29"/>
      <c r="AC75" s="29"/>
      <c r="AH75" s="29"/>
      <c r="AM75" s="29"/>
      <c r="AR75" s="29"/>
      <c r="AW75" s="29"/>
      <c r="AZ75" s="29"/>
      <c r="BB75" s="29"/>
      <c r="BG75" s="29"/>
    </row>
    <row r="76" spans="2:59" ht="15.75" customHeight="1">
      <c r="B76" s="28"/>
      <c r="D76" s="29"/>
      <c r="I76" s="29"/>
      <c r="N76" s="29"/>
      <c r="S76" s="29"/>
      <c r="X76" s="29"/>
      <c r="AC76" s="29"/>
      <c r="AH76" s="29"/>
      <c r="AM76" s="29"/>
      <c r="AR76" s="29"/>
      <c r="AW76" s="29"/>
      <c r="AZ76" s="29"/>
      <c r="BB76" s="29"/>
      <c r="BG76" s="29"/>
    </row>
    <row r="77" spans="2:59" ht="15.75" customHeight="1">
      <c r="B77" s="28"/>
      <c r="D77" s="29"/>
      <c r="I77" s="29"/>
      <c r="N77" s="29"/>
      <c r="S77" s="29"/>
      <c r="X77" s="29"/>
      <c r="AC77" s="29"/>
      <c r="AH77" s="29"/>
      <c r="AM77" s="29"/>
      <c r="AR77" s="29"/>
      <c r="AW77" s="29"/>
      <c r="AZ77" s="29"/>
      <c r="BB77" s="29"/>
      <c r="BG77" s="29"/>
    </row>
    <row r="78" spans="2:59" ht="15.75" customHeight="1">
      <c r="B78" s="28"/>
      <c r="D78" s="29"/>
      <c r="I78" s="29"/>
      <c r="N78" s="29"/>
      <c r="S78" s="29"/>
      <c r="X78" s="29"/>
      <c r="AC78" s="29"/>
      <c r="AH78" s="29"/>
      <c r="AM78" s="29"/>
      <c r="AR78" s="29"/>
      <c r="AW78" s="29"/>
      <c r="AZ78" s="29"/>
      <c r="BB78" s="29"/>
      <c r="BG78" s="29"/>
    </row>
    <row r="79" spans="2:59" ht="15.75" customHeight="1">
      <c r="B79" s="28"/>
      <c r="D79" s="29"/>
      <c r="I79" s="29"/>
      <c r="N79" s="29"/>
      <c r="S79" s="29"/>
      <c r="X79" s="29"/>
      <c r="AC79" s="29"/>
      <c r="AH79" s="29"/>
      <c r="AM79" s="29"/>
      <c r="AR79" s="29"/>
      <c r="AW79" s="29"/>
      <c r="AZ79" s="29"/>
      <c r="BB79" s="29"/>
      <c r="BG79" s="29"/>
    </row>
    <row r="80" spans="2:59" ht="15.75" customHeight="1">
      <c r="B80" s="28"/>
      <c r="D80" s="29"/>
      <c r="I80" s="29"/>
      <c r="N80" s="29"/>
      <c r="S80" s="29"/>
      <c r="X80" s="29"/>
      <c r="AC80" s="29"/>
      <c r="AH80" s="29"/>
      <c r="AM80" s="29"/>
      <c r="AR80" s="29"/>
      <c r="AW80" s="29"/>
      <c r="AZ80" s="29"/>
      <c r="BB80" s="29"/>
      <c r="BG80" s="29"/>
    </row>
    <row r="81" spans="2:59" ht="15.75" customHeight="1">
      <c r="B81" s="28"/>
      <c r="D81" s="29"/>
      <c r="I81" s="29"/>
      <c r="N81" s="29"/>
      <c r="S81" s="29"/>
      <c r="X81" s="29"/>
      <c r="AC81" s="29"/>
      <c r="AH81" s="29"/>
      <c r="AM81" s="29"/>
      <c r="AR81" s="29"/>
      <c r="AW81" s="29"/>
      <c r="AZ81" s="29"/>
      <c r="BB81" s="29"/>
      <c r="BG81" s="29"/>
    </row>
    <row r="82" spans="2:59" ht="15.75" customHeight="1">
      <c r="B82" s="28"/>
      <c r="D82" s="29"/>
      <c r="I82" s="29"/>
      <c r="N82" s="29"/>
      <c r="S82" s="29"/>
      <c r="X82" s="29"/>
      <c r="AC82" s="29"/>
      <c r="AH82" s="29"/>
      <c r="AM82" s="29"/>
      <c r="AR82" s="29"/>
      <c r="AW82" s="29"/>
      <c r="AZ82" s="29"/>
      <c r="BB82" s="29"/>
      <c r="BG82" s="29"/>
    </row>
    <row r="83" spans="2:59" ht="15.75" customHeight="1">
      <c r="B83" s="28"/>
      <c r="D83" s="29"/>
      <c r="I83" s="29"/>
      <c r="N83" s="29"/>
      <c r="S83" s="29"/>
      <c r="X83" s="29"/>
      <c r="AC83" s="29"/>
      <c r="AH83" s="29"/>
      <c r="AM83" s="29"/>
      <c r="AR83" s="29"/>
      <c r="AW83" s="29"/>
      <c r="AZ83" s="29"/>
      <c r="BB83" s="29"/>
      <c r="BG83" s="29"/>
    </row>
    <row r="84" spans="2:59" ht="15.75" customHeight="1">
      <c r="B84" s="28"/>
      <c r="D84" s="29"/>
      <c r="I84" s="29"/>
      <c r="N84" s="29"/>
      <c r="S84" s="29"/>
      <c r="X84" s="29"/>
      <c r="AC84" s="29"/>
      <c r="AH84" s="29"/>
      <c r="AM84" s="29"/>
      <c r="AR84" s="29"/>
      <c r="AW84" s="29"/>
      <c r="AZ84" s="29"/>
      <c r="BB84" s="29"/>
      <c r="BG84" s="29"/>
    </row>
    <row r="85" spans="2:59" ht="15.75" customHeight="1">
      <c r="B85" s="28"/>
      <c r="D85" s="29"/>
      <c r="I85" s="29"/>
      <c r="N85" s="29"/>
      <c r="S85" s="29"/>
      <c r="X85" s="29"/>
      <c r="AC85" s="29"/>
      <c r="AH85" s="29"/>
      <c r="AM85" s="29"/>
      <c r="AR85" s="29"/>
      <c r="AW85" s="29"/>
      <c r="AZ85" s="29"/>
      <c r="BB85" s="29"/>
      <c r="BG85" s="29"/>
    </row>
    <row r="86" spans="2:59" ht="15.75" customHeight="1">
      <c r="B86" s="28"/>
      <c r="D86" s="29"/>
      <c r="I86" s="29"/>
      <c r="N86" s="29"/>
      <c r="S86" s="29"/>
      <c r="X86" s="29"/>
      <c r="AC86" s="29"/>
      <c r="AH86" s="29"/>
      <c r="AM86" s="29"/>
      <c r="AR86" s="29"/>
      <c r="AW86" s="29"/>
      <c r="AZ86" s="29"/>
      <c r="BB86" s="29"/>
      <c r="BG86" s="29"/>
    </row>
    <row r="87" spans="2:59" ht="15.75" customHeight="1">
      <c r="B87" s="28"/>
      <c r="D87" s="29"/>
      <c r="I87" s="29"/>
      <c r="N87" s="29"/>
      <c r="S87" s="29"/>
      <c r="X87" s="29"/>
      <c r="AC87" s="29"/>
      <c r="AH87" s="29"/>
      <c r="AM87" s="29"/>
      <c r="AR87" s="29"/>
      <c r="AW87" s="29"/>
      <c r="AZ87" s="29"/>
      <c r="BB87" s="29"/>
      <c r="BG87" s="29"/>
    </row>
    <row r="88" spans="2:59" ht="15.75" customHeight="1">
      <c r="B88" s="28"/>
      <c r="D88" s="29"/>
      <c r="I88" s="29"/>
      <c r="N88" s="29"/>
      <c r="S88" s="29"/>
      <c r="X88" s="29"/>
      <c r="AC88" s="29"/>
      <c r="AH88" s="29"/>
      <c r="AM88" s="29"/>
      <c r="AR88" s="29"/>
      <c r="AW88" s="29"/>
      <c r="AZ88" s="29"/>
      <c r="BB88" s="29"/>
      <c r="BG88" s="29"/>
    </row>
    <row r="89" spans="2:59" ht="15.75" customHeight="1">
      <c r="B89" s="28"/>
      <c r="D89" s="29"/>
      <c r="I89" s="29"/>
      <c r="N89" s="29"/>
      <c r="S89" s="29"/>
      <c r="X89" s="29"/>
      <c r="AC89" s="29"/>
      <c r="AH89" s="29"/>
      <c r="AM89" s="29"/>
      <c r="AR89" s="29"/>
      <c r="AW89" s="29"/>
      <c r="AZ89" s="29"/>
      <c r="BB89" s="29"/>
      <c r="BG89" s="29"/>
    </row>
    <row r="90" spans="2:59" ht="15.75" customHeight="1">
      <c r="B90" s="28"/>
      <c r="D90" s="29"/>
      <c r="I90" s="29"/>
      <c r="N90" s="29"/>
      <c r="S90" s="29"/>
      <c r="X90" s="29"/>
      <c r="AC90" s="29"/>
      <c r="AH90" s="29"/>
      <c r="AM90" s="29"/>
      <c r="AR90" s="29"/>
      <c r="AW90" s="29"/>
      <c r="AZ90" s="29"/>
      <c r="BB90" s="29"/>
      <c r="BG90" s="29"/>
    </row>
    <row r="91" spans="2:59" ht="15.75" customHeight="1">
      <c r="B91" s="28"/>
      <c r="D91" s="29"/>
      <c r="I91" s="29"/>
      <c r="N91" s="29"/>
      <c r="S91" s="29"/>
      <c r="X91" s="29"/>
      <c r="AC91" s="29"/>
      <c r="AH91" s="29"/>
      <c r="AM91" s="29"/>
      <c r="AR91" s="29"/>
      <c r="AW91" s="29"/>
      <c r="AZ91" s="29"/>
      <c r="BB91" s="29"/>
      <c r="BG91" s="29"/>
    </row>
    <row r="92" spans="2:59" ht="15.75" customHeight="1">
      <c r="B92" s="28"/>
      <c r="D92" s="29"/>
      <c r="I92" s="29"/>
      <c r="N92" s="29"/>
      <c r="S92" s="29"/>
      <c r="X92" s="29"/>
      <c r="AC92" s="29"/>
      <c r="AH92" s="29"/>
      <c r="AM92" s="29"/>
      <c r="AR92" s="29"/>
      <c r="AW92" s="29"/>
      <c r="AZ92" s="29"/>
      <c r="BB92" s="29"/>
      <c r="BG92" s="29"/>
    </row>
    <row r="93" spans="2:59" ht="15.75" customHeight="1">
      <c r="B93" s="28"/>
      <c r="D93" s="29"/>
      <c r="I93" s="29"/>
      <c r="N93" s="29"/>
      <c r="S93" s="29"/>
      <c r="X93" s="29"/>
      <c r="AC93" s="29"/>
      <c r="AH93" s="29"/>
      <c r="AM93" s="29"/>
      <c r="AR93" s="29"/>
      <c r="AW93" s="29"/>
      <c r="AZ93" s="29"/>
      <c r="BB93" s="29"/>
      <c r="BG93" s="29"/>
    </row>
    <row r="94" spans="2:59" ht="15.75" customHeight="1">
      <c r="B94" s="28"/>
      <c r="D94" s="29"/>
      <c r="I94" s="29"/>
      <c r="N94" s="29"/>
      <c r="S94" s="29"/>
      <c r="X94" s="29"/>
      <c r="AC94" s="29"/>
      <c r="AH94" s="29"/>
      <c r="AM94" s="29"/>
      <c r="AR94" s="29"/>
      <c r="AW94" s="29"/>
      <c r="AZ94" s="29"/>
      <c r="BB94" s="29"/>
      <c r="BG94" s="29"/>
    </row>
    <row r="95" spans="2:59" ht="15.75" customHeight="1">
      <c r="B95" s="28"/>
      <c r="D95" s="29"/>
      <c r="I95" s="29"/>
      <c r="N95" s="29"/>
      <c r="S95" s="29"/>
      <c r="X95" s="29"/>
      <c r="AC95" s="29"/>
      <c r="AH95" s="29"/>
      <c r="AM95" s="29"/>
      <c r="AR95" s="29"/>
      <c r="AW95" s="29"/>
      <c r="AZ95" s="29"/>
      <c r="BB95" s="29"/>
      <c r="BG95" s="29"/>
    </row>
    <row r="96" spans="2:59" ht="15.75" customHeight="1">
      <c r="B96" s="28"/>
      <c r="D96" s="29"/>
      <c r="I96" s="29"/>
      <c r="N96" s="29"/>
      <c r="S96" s="29"/>
      <c r="X96" s="29"/>
      <c r="AC96" s="29"/>
      <c r="AH96" s="29"/>
      <c r="AM96" s="29"/>
      <c r="AR96" s="29"/>
      <c r="AW96" s="29"/>
      <c r="AZ96" s="29"/>
      <c r="BB96" s="29"/>
      <c r="BG96" s="29"/>
    </row>
    <row r="97" spans="2:59" ht="15.75" customHeight="1">
      <c r="B97" s="28"/>
      <c r="D97" s="29"/>
      <c r="I97" s="29"/>
      <c r="N97" s="29"/>
      <c r="S97" s="29"/>
      <c r="X97" s="29"/>
      <c r="AC97" s="29"/>
      <c r="AH97" s="29"/>
      <c r="AM97" s="29"/>
      <c r="AR97" s="29"/>
      <c r="AW97" s="29"/>
      <c r="AZ97" s="29"/>
      <c r="BB97" s="29"/>
      <c r="BG97" s="29"/>
    </row>
    <row r="98" spans="2:59" ht="15.75" customHeight="1">
      <c r="B98" s="28"/>
      <c r="D98" s="29"/>
      <c r="I98" s="29"/>
      <c r="N98" s="29"/>
      <c r="S98" s="29"/>
      <c r="X98" s="29"/>
      <c r="AC98" s="29"/>
      <c r="AH98" s="29"/>
      <c r="AM98" s="29"/>
      <c r="AR98" s="29"/>
      <c r="AW98" s="29"/>
      <c r="AZ98" s="29"/>
      <c r="BB98" s="29"/>
      <c r="BG98" s="29"/>
    </row>
    <row r="99" spans="2:59" ht="15.75" customHeight="1">
      <c r="B99" s="28"/>
      <c r="D99" s="29"/>
      <c r="I99" s="29"/>
      <c r="N99" s="29"/>
      <c r="S99" s="29"/>
      <c r="X99" s="29"/>
      <c r="AC99" s="29"/>
      <c r="AH99" s="29"/>
      <c r="AM99" s="29"/>
      <c r="AR99" s="29"/>
      <c r="AW99" s="29"/>
      <c r="AZ99" s="29"/>
      <c r="BB99" s="29"/>
      <c r="BG99" s="29"/>
    </row>
    <row r="100" spans="2:59" ht="15.75" customHeight="1">
      <c r="B100" s="28"/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AZ100" s="29"/>
      <c r="BB100" s="29"/>
      <c r="BG100" s="29"/>
    </row>
    <row r="101" spans="2:59" ht="15.75" customHeight="1">
      <c r="B101" s="28"/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AZ101" s="29"/>
      <c r="BB101" s="29"/>
      <c r="BG101" s="29"/>
    </row>
    <row r="102" spans="2:59" ht="15.75" customHeight="1">
      <c r="B102" s="28"/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AZ102" s="29"/>
      <c r="BB102" s="29"/>
      <c r="BG102" s="29"/>
    </row>
    <row r="103" spans="2:59" ht="15.75" customHeight="1">
      <c r="B103" s="28"/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AZ103" s="29"/>
      <c r="BB103" s="29"/>
      <c r="BG103" s="29"/>
    </row>
    <row r="104" spans="2:59" ht="15.75" customHeight="1">
      <c r="B104" s="28"/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AZ104" s="29"/>
      <c r="BB104" s="29"/>
      <c r="BG104" s="29"/>
    </row>
    <row r="105" spans="2:59" ht="15.75" customHeight="1">
      <c r="B105" s="28"/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AZ105" s="29"/>
      <c r="BB105" s="29"/>
      <c r="BG105" s="29"/>
    </row>
    <row r="106" spans="2:59" ht="15.75" customHeight="1">
      <c r="B106" s="28"/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AZ106" s="29"/>
      <c r="BB106" s="29"/>
      <c r="BG106" s="29"/>
    </row>
    <row r="107" spans="2:59" ht="15.75" customHeight="1">
      <c r="B107" s="28"/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AZ107" s="29"/>
      <c r="BB107" s="29"/>
      <c r="BG107" s="29"/>
    </row>
    <row r="108" spans="2:59" ht="15.75" customHeight="1">
      <c r="B108" s="28"/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AZ108" s="29"/>
      <c r="BB108" s="29"/>
      <c r="BG108" s="29"/>
    </row>
    <row r="109" spans="2:59" ht="15.75" customHeight="1">
      <c r="B109" s="28"/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AZ109" s="29"/>
      <c r="BB109" s="29"/>
      <c r="BG109" s="29"/>
    </row>
    <row r="110" spans="2:59" ht="15.75" customHeight="1">
      <c r="B110" s="28"/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AZ110" s="29"/>
      <c r="BB110" s="29"/>
      <c r="BG110" s="29"/>
    </row>
    <row r="111" spans="2:59" ht="15.75" customHeight="1">
      <c r="B111" s="28"/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AZ111" s="29"/>
      <c r="BB111" s="29"/>
      <c r="BG111" s="29"/>
    </row>
    <row r="112" spans="2:59" ht="15.75" customHeight="1">
      <c r="B112" s="28"/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AZ112" s="29"/>
      <c r="BB112" s="29"/>
      <c r="BG112" s="29"/>
    </row>
    <row r="113" spans="2:59" ht="15.75" customHeight="1">
      <c r="B113" s="28"/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AZ113" s="29"/>
      <c r="BB113" s="29"/>
      <c r="BG113" s="29"/>
    </row>
    <row r="114" spans="2:59" ht="15.75" customHeight="1">
      <c r="B114" s="28"/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AZ114" s="29"/>
      <c r="BB114" s="29"/>
      <c r="BG114" s="29"/>
    </row>
    <row r="115" spans="2:59" ht="15.75" customHeight="1">
      <c r="B115" s="28"/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AZ115" s="29"/>
      <c r="BB115" s="29"/>
      <c r="BG115" s="29"/>
    </row>
    <row r="116" spans="2:59" ht="15.75" customHeight="1">
      <c r="B116" s="28"/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AZ116" s="29"/>
      <c r="BB116" s="29"/>
      <c r="BG116" s="29"/>
    </row>
    <row r="117" spans="2:59" ht="15.75" customHeight="1">
      <c r="B117" s="28"/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AZ117" s="29"/>
      <c r="BB117" s="29"/>
      <c r="BG117" s="29"/>
    </row>
    <row r="118" spans="2:59" ht="15.75" customHeight="1">
      <c r="B118" s="28"/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AZ118" s="29"/>
      <c r="BB118" s="29"/>
      <c r="BG118" s="29"/>
    </row>
    <row r="119" spans="2:59" ht="15.75" customHeight="1">
      <c r="B119" s="28"/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AZ119" s="29"/>
      <c r="BB119" s="29"/>
      <c r="BG119" s="29"/>
    </row>
    <row r="120" spans="2:59" ht="15.75" customHeight="1">
      <c r="B120" s="28"/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AZ120" s="29"/>
      <c r="BB120" s="29"/>
      <c r="BG120" s="29"/>
    </row>
    <row r="121" spans="2:59" ht="15.75" customHeight="1">
      <c r="B121" s="28"/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AZ121" s="29"/>
      <c r="BB121" s="29"/>
      <c r="BG121" s="29"/>
    </row>
    <row r="122" spans="2:59" ht="15.75" customHeight="1">
      <c r="B122" s="28"/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AZ122" s="29"/>
      <c r="BB122" s="29"/>
      <c r="BG122" s="29"/>
    </row>
    <row r="123" spans="2:59" ht="15.75" customHeight="1">
      <c r="B123" s="28"/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AZ123" s="29"/>
      <c r="BB123" s="29"/>
      <c r="BG123" s="29"/>
    </row>
    <row r="124" spans="2:59" ht="15.75" customHeight="1">
      <c r="B124" s="28"/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AZ124" s="29"/>
      <c r="BB124" s="29"/>
      <c r="BG124" s="29"/>
    </row>
    <row r="125" spans="2:59" ht="15.75" customHeight="1">
      <c r="B125" s="28"/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AZ125" s="29"/>
      <c r="BB125" s="29"/>
      <c r="BG125" s="29"/>
    </row>
    <row r="126" spans="2:59" ht="15.75" customHeight="1">
      <c r="B126" s="28"/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AZ126" s="29"/>
      <c r="BB126" s="29"/>
      <c r="BG126" s="29"/>
    </row>
    <row r="127" spans="2:59" ht="15.75" customHeight="1">
      <c r="B127" s="28"/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AZ127" s="29"/>
      <c r="BB127" s="29"/>
      <c r="BG127" s="29"/>
    </row>
    <row r="128" spans="2:59" ht="15.75" customHeight="1">
      <c r="B128" s="28"/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AZ128" s="29"/>
      <c r="BB128" s="29"/>
      <c r="BG128" s="29"/>
    </row>
    <row r="129" spans="2:59" ht="15.75" customHeight="1">
      <c r="B129" s="28"/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AZ129" s="29"/>
      <c r="BB129" s="29"/>
      <c r="BG129" s="29"/>
    </row>
    <row r="130" spans="2:59" ht="15.75" customHeight="1">
      <c r="B130" s="28"/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AZ130" s="29"/>
      <c r="BB130" s="29"/>
      <c r="BG130" s="29"/>
    </row>
    <row r="131" spans="2:59" ht="15.75" customHeight="1">
      <c r="B131" s="28"/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AZ131" s="29"/>
      <c r="BB131" s="29"/>
      <c r="BG131" s="29"/>
    </row>
    <row r="132" spans="2:59" ht="15.75" customHeight="1">
      <c r="B132" s="28"/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AZ132" s="29"/>
      <c r="BB132" s="29"/>
      <c r="BG132" s="29"/>
    </row>
    <row r="133" spans="2:59" ht="15.75" customHeight="1">
      <c r="B133" s="28"/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AZ133" s="29"/>
      <c r="BB133" s="29"/>
      <c r="BG133" s="29"/>
    </row>
    <row r="134" spans="2:59" ht="15.75" customHeight="1">
      <c r="B134" s="28"/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AZ134" s="29"/>
      <c r="BB134" s="29"/>
      <c r="BG134" s="29"/>
    </row>
    <row r="135" spans="2:59" ht="15.75" customHeight="1">
      <c r="B135" s="28"/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AZ135" s="29"/>
      <c r="BB135" s="29"/>
      <c r="BG135" s="29"/>
    </row>
    <row r="136" spans="2:59" ht="15.75" customHeight="1">
      <c r="B136" s="28"/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AZ136" s="29"/>
      <c r="BB136" s="29"/>
      <c r="BG136" s="29"/>
    </row>
    <row r="137" spans="2:59" ht="15.75" customHeight="1">
      <c r="B137" s="28"/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AZ137" s="29"/>
      <c r="BB137" s="29"/>
      <c r="BG137" s="29"/>
    </row>
    <row r="138" spans="2:59" ht="15.75" customHeight="1">
      <c r="B138" s="28"/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AZ138" s="29"/>
      <c r="BB138" s="29"/>
      <c r="BG138" s="29"/>
    </row>
    <row r="139" spans="2:59" ht="15.75" customHeight="1">
      <c r="B139" s="28"/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AZ139" s="29"/>
      <c r="BB139" s="29"/>
      <c r="BG139" s="29"/>
    </row>
    <row r="140" spans="2:59" ht="15.75" customHeight="1">
      <c r="B140" s="28"/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AZ140" s="29"/>
      <c r="BB140" s="29"/>
      <c r="BG140" s="29"/>
    </row>
    <row r="141" spans="2:59" ht="15.75" customHeight="1">
      <c r="B141" s="28"/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AZ141" s="29"/>
      <c r="BB141" s="29"/>
      <c r="BG141" s="29"/>
    </row>
    <row r="142" spans="2:59" ht="15.75" customHeight="1">
      <c r="B142" s="28"/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AZ142" s="29"/>
      <c r="BB142" s="29"/>
      <c r="BG142" s="29"/>
    </row>
    <row r="143" spans="2:59" ht="15.75" customHeight="1">
      <c r="B143" s="28"/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AZ143" s="29"/>
      <c r="BB143" s="29"/>
      <c r="BG143" s="29"/>
    </row>
    <row r="144" spans="2:59" ht="15.75" customHeight="1">
      <c r="B144" s="28"/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AZ144" s="29"/>
      <c r="BB144" s="29"/>
      <c r="BG144" s="29"/>
    </row>
    <row r="145" spans="2:59" ht="15.75" customHeight="1">
      <c r="B145" s="28"/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AZ145" s="29"/>
      <c r="BB145" s="29"/>
      <c r="BG145" s="29"/>
    </row>
    <row r="146" spans="2:59" ht="15.75" customHeight="1">
      <c r="B146" s="28"/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AZ146" s="29"/>
      <c r="BB146" s="29"/>
      <c r="BG146" s="29"/>
    </row>
    <row r="147" spans="2:59" ht="15.75" customHeight="1">
      <c r="B147" s="28"/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AZ147" s="29"/>
      <c r="BB147" s="29"/>
      <c r="BG147" s="29"/>
    </row>
    <row r="148" spans="2:59" ht="15.75" customHeight="1">
      <c r="B148" s="28"/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AZ148" s="29"/>
      <c r="BB148" s="29"/>
      <c r="BG148" s="29"/>
    </row>
    <row r="149" spans="2:59" ht="15.75" customHeight="1">
      <c r="B149" s="28"/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AZ149" s="29"/>
      <c r="BB149" s="29"/>
      <c r="BG149" s="29"/>
    </row>
    <row r="150" spans="2:59" ht="15.75" customHeight="1">
      <c r="B150" s="28"/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AZ150" s="29"/>
      <c r="BB150" s="29"/>
      <c r="BG150" s="29"/>
    </row>
    <row r="151" spans="2:59" ht="15.75" customHeight="1">
      <c r="B151" s="28"/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AZ151" s="29"/>
      <c r="BB151" s="29"/>
      <c r="BG151" s="29"/>
    </row>
    <row r="152" spans="2:59" ht="15.75" customHeight="1">
      <c r="B152" s="28"/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AZ152" s="29"/>
      <c r="BB152" s="29"/>
      <c r="BG152" s="29"/>
    </row>
    <row r="153" spans="2:59" ht="15.75" customHeight="1">
      <c r="B153" s="28"/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AZ153" s="29"/>
      <c r="BB153" s="29"/>
      <c r="BG153" s="29"/>
    </row>
    <row r="154" spans="2:59" ht="15.75" customHeight="1">
      <c r="B154" s="28"/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AZ154" s="29"/>
      <c r="BB154" s="29"/>
      <c r="BG154" s="29"/>
    </row>
    <row r="155" spans="2:59" ht="15.75" customHeight="1">
      <c r="B155" s="28"/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AZ155" s="29"/>
      <c r="BB155" s="29"/>
      <c r="BG155" s="29"/>
    </row>
    <row r="156" spans="2:59" ht="15.75" customHeight="1">
      <c r="B156" s="28"/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AZ156" s="29"/>
      <c r="BB156" s="29"/>
      <c r="BG156" s="29"/>
    </row>
    <row r="157" spans="2:59" ht="15.75" customHeight="1">
      <c r="B157" s="28"/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AZ157" s="29"/>
      <c r="BB157" s="29"/>
      <c r="BG157" s="29"/>
    </row>
    <row r="158" spans="2:59" ht="15.75" customHeight="1">
      <c r="B158" s="28"/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AZ158" s="29"/>
      <c r="BB158" s="29"/>
      <c r="BG158" s="29"/>
    </row>
    <row r="159" spans="2:59" ht="15.75" customHeight="1">
      <c r="B159" s="28"/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AZ159" s="29"/>
      <c r="BB159" s="29"/>
      <c r="BG159" s="29"/>
    </row>
    <row r="160" spans="2:59" ht="15.75" customHeight="1">
      <c r="B160" s="28"/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AZ160" s="29"/>
      <c r="BB160" s="29"/>
      <c r="BG160" s="29"/>
    </row>
    <row r="161" spans="2:59" ht="15.75" customHeight="1">
      <c r="B161" s="28"/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AZ161" s="29"/>
      <c r="BB161" s="29"/>
      <c r="BG161" s="29"/>
    </row>
    <row r="162" spans="2:59" ht="15.75" customHeight="1">
      <c r="B162" s="28"/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AZ162" s="29"/>
      <c r="BB162" s="29"/>
      <c r="BG162" s="29"/>
    </row>
    <row r="163" spans="2:59" ht="15.75" customHeight="1">
      <c r="B163" s="28"/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AZ163" s="29"/>
      <c r="BB163" s="29"/>
      <c r="BG163" s="29"/>
    </row>
    <row r="164" spans="2:59" ht="15.75" customHeight="1">
      <c r="B164" s="28"/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AZ164" s="29"/>
      <c r="BB164" s="29"/>
      <c r="BG164" s="29"/>
    </row>
    <row r="165" spans="2:59" ht="15.75" customHeight="1">
      <c r="B165" s="28"/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AZ165" s="29"/>
      <c r="BB165" s="29"/>
      <c r="BG165" s="29"/>
    </row>
    <row r="166" spans="2:59" ht="15.75" customHeight="1">
      <c r="B166" s="28"/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AZ166" s="29"/>
      <c r="BB166" s="29"/>
      <c r="BG166" s="29"/>
    </row>
    <row r="167" spans="2:59" ht="15.75" customHeight="1">
      <c r="B167" s="28"/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AZ167" s="29"/>
      <c r="BB167" s="29"/>
      <c r="BG167" s="29"/>
    </row>
    <row r="168" spans="2:59" ht="15.75" customHeight="1">
      <c r="B168" s="28"/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AZ168" s="29"/>
      <c r="BB168" s="29"/>
      <c r="BG168" s="29"/>
    </row>
    <row r="169" spans="2:59" ht="15.75" customHeight="1">
      <c r="B169" s="28"/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AZ169" s="29"/>
      <c r="BB169" s="29"/>
      <c r="BG169" s="29"/>
    </row>
    <row r="170" spans="2:59" ht="15.75" customHeight="1">
      <c r="B170" s="28"/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AZ170" s="29"/>
      <c r="BB170" s="29"/>
      <c r="BG170" s="29"/>
    </row>
    <row r="171" spans="2:59" ht="15.75" customHeight="1">
      <c r="B171" s="28"/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AZ171" s="29"/>
      <c r="BB171" s="29"/>
      <c r="BG171" s="29"/>
    </row>
    <row r="172" spans="2:59" ht="15.75" customHeight="1">
      <c r="B172" s="28"/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AZ172" s="29"/>
      <c r="BB172" s="29"/>
      <c r="BG172" s="29"/>
    </row>
    <row r="173" spans="2:59" ht="15.75" customHeight="1">
      <c r="B173" s="28"/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AZ173" s="29"/>
      <c r="BB173" s="29"/>
      <c r="BG173" s="29"/>
    </row>
    <row r="174" spans="2:59" ht="15.75" customHeight="1">
      <c r="B174" s="28"/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AZ174" s="29"/>
      <c r="BB174" s="29"/>
      <c r="BG174" s="29"/>
    </row>
    <row r="175" spans="2:59" ht="15.75" customHeight="1">
      <c r="B175" s="28"/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AZ175" s="29"/>
      <c r="BB175" s="29"/>
      <c r="BG175" s="29"/>
    </row>
    <row r="176" spans="2:59" ht="15.75" customHeight="1">
      <c r="B176" s="28"/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AZ176" s="29"/>
      <c r="BB176" s="29"/>
      <c r="BG176" s="29"/>
    </row>
    <row r="177" spans="2:59" ht="15.75" customHeight="1">
      <c r="B177" s="28"/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AZ177" s="29"/>
      <c r="BB177" s="29"/>
      <c r="BG177" s="29"/>
    </row>
    <row r="178" spans="2:59" ht="15.75" customHeight="1">
      <c r="B178" s="28"/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AZ178" s="29"/>
      <c r="BB178" s="29"/>
      <c r="BG178" s="29"/>
    </row>
    <row r="179" spans="2:59" ht="15.75" customHeight="1">
      <c r="B179" s="28"/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AZ179" s="29"/>
      <c r="BB179" s="29"/>
      <c r="BG179" s="29"/>
    </row>
    <row r="180" spans="2:59" ht="15.75" customHeight="1">
      <c r="B180" s="28"/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AZ180" s="29"/>
      <c r="BB180" s="29"/>
      <c r="BG180" s="29"/>
    </row>
    <row r="181" spans="2:59" ht="15.75" customHeight="1">
      <c r="B181" s="28"/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AZ181" s="29"/>
      <c r="BB181" s="29"/>
      <c r="BG181" s="29"/>
    </row>
    <row r="182" spans="2:59" ht="15.75" customHeight="1">
      <c r="B182" s="28"/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AZ182" s="29"/>
      <c r="BB182" s="29"/>
      <c r="BG182" s="29"/>
    </row>
    <row r="183" spans="2:59" ht="15.75" customHeight="1">
      <c r="B183" s="28"/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AZ183" s="29"/>
      <c r="BB183" s="29"/>
      <c r="BG183" s="29"/>
    </row>
    <row r="184" spans="2:59" ht="15.75" customHeight="1">
      <c r="B184" s="28"/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AZ184" s="29"/>
      <c r="BB184" s="29"/>
      <c r="BG184" s="29"/>
    </row>
    <row r="185" spans="2:59" ht="15.75" customHeight="1">
      <c r="B185" s="28"/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AZ185" s="29"/>
      <c r="BB185" s="29"/>
      <c r="BG185" s="29"/>
    </row>
    <row r="186" spans="2:59" ht="15.75" customHeight="1">
      <c r="B186" s="28"/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AZ186" s="29"/>
      <c r="BB186" s="29"/>
      <c r="BG186" s="29"/>
    </row>
    <row r="187" spans="2:59" ht="15.75" customHeight="1">
      <c r="B187" s="28"/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AZ187" s="29"/>
      <c r="BB187" s="29"/>
      <c r="BG187" s="29"/>
    </row>
    <row r="188" spans="2:59" ht="15.75" customHeight="1">
      <c r="B188" s="28"/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AZ188" s="29"/>
      <c r="BB188" s="29"/>
      <c r="BG188" s="29"/>
    </row>
    <row r="189" spans="2:59" ht="15.75" customHeight="1">
      <c r="B189" s="28"/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AZ189" s="29"/>
      <c r="BB189" s="29"/>
      <c r="BG189" s="29"/>
    </row>
    <row r="190" spans="2:59" ht="15.75" customHeight="1">
      <c r="B190" s="28"/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AZ190" s="29"/>
      <c r="BB190" s="29"/>
      <c r="BG190" s="29"/>
    </row>
    <row r="191" spans="2:59" ht="15.75" customHeight="1">
      <c r="B191" s="28"/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AZ191" s="29"/>
      <c r="BB191" s="29"/>
      <c r="BG191" s="29"/>
    </row>
    <row r="192" spans="2:59" ht="15.75" customHeight="1">
      <c r="B192" s="28"/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AZ192" s="29"/>
      <c r="BB192" s="29"/>
      <c r="BG192" s="29"/>
    </row>
    <row r="193" spans="2:59" ht="15.75" customHeight="1">
      <c r="B193" s="28"/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AZ193" s="29"/>
      <c r="BB193" s="29"/>
      <c r="BG193" s="29"/>
    </row>
    <row r="194" spans="2:59" ht="15.75" customHeight="1">
      <c r="B194" s="28"/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AZ194" s="29"/>
      <c r="BB194" s="29"/>
      <c r="BG194" s="29"/>
    </row>
    <row r="195" spans="2:59" ht="15.75" customHeight="1">
      <c r="B195" s="28"/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AZ195" s="29"/>
      <c r="BB195" s="29"/>
      <c r="BG195" s="29"/>
    </row>
    <row r="196" spans="2:59" ht="15.75" customHeight="1">
      <c r="B196" s="28"/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AZ196" s="29"/>
      <c r="BB196" s="29"/>
      <c r="BG196" s="29"/>
    </row>
    <row r="197" spans="2:59" ht="15.75" customHeight="1">
      <c r="B197" s="28"/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AZ197" s="29"/>
      <c r="BB197" s="29"/>
      <c r="BG197" s="29"/>
    </row>
    <row r="198" spans="2:59" ht="15.75" customHeight="1">
      <c r="B198" s="28"/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AZ198" s="29"/>
      <c r="BB198" s="29"/>
      <c r="BG198" s="29"/>
    </row>
    <row r="199" spans="2:59" ht="15.75" customHeight="1">
      <c r="B199" s="28"/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AZ199" s="29"/>
      <c r="BB199" s="29"/>
      <c r="BG199" s="29"/>
    </row>
    <row r="200" spans="2:59" ht="15.75" customHeight="1">
      <c r="B200" s="28"/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AZ200" s="29"/>
      <c r="BB200" s="29"/>
      <c r="BG200" s="29"/>
    </row>
    <row r="201" spans="2:59" ht="15.75" customHeight="1">
      <c r="B201" s="28"/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AZ201" s="29"/>
      <c r="BB201" s="29"/>
      <c r="BG201" s="29"/>
    </row>
    <row r="202" spans="2:59" ht="15.75" customHeight="1">
      <c r="B202" s="28"/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AZ202" s="29"/>
      <c r="BB202" s="29"/>
      <c r="BG202" s="29"/>
    </row>
    <row r="203" spans="2:59" ht="15.75" customHeight="1">
      <c r="B203" s="28"/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AZ203" s="29"/>
      <c r="BB203" s="29"/>
      <c r="BG203" s="29"/>
    </row>
    <row r="204" spans="2:59" ht="15.75" customHeight="1">
      <c r="B204" s="28"/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AZ204" s="29"/>
      <c r="BB204" s="29"/>
      <c r="BG204" s="29"/>
    </row>
    <row r="205" spans="2:59" ht="15.75" customHeight="1">
      <c r="B205" s="28"/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AZ205" s="29"/>
      <c r="BB205" s="29"/>
      <c r="BG205" s="29"/>
    </row>
    <row r="206" spans="2:59" ht="15.75" customHeight="1">
      <c r="B206" s="28"/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AZ206" s="29"/>
      <c r="BB206" s="29"/>
      <c r="BG206" s="29"/>
    </row>
    <row r="207" spans="2:59" ht="15.75" customHeight="1">
      <c r="B207" s="28"/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AZ207" s="29"/>
      <c r="BB207" s="29"/>
      <c r="BG207" s="29"/>
    </row>
    <row r="208" spans="2:59" ht="15.75" customHeight="1">
      <c r="B208" s="28"/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AZ208" s="29"/>
      <c r="BB208" s="29"/>
      <c r="BG208" s="29"/>
    </row>
    <row r="209" spans="2:59" ht="15.75" customHeight="1">
      <c r="B209" s="28"/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AZ209" s="29"/>
      <c r="BB209" s="29"/>
      <c r="BG209" s="29"/>
    </row>
    <row r="210" spans="2:59" ht="15.75" customHeight="1">
      <c r="B210" s="28"/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AZ210" s="29"/>
      <c r="BB210" s="29"/>
      <c r="BG210" s="29"/>
    </row>
    <row r="211" spans="2:59" ht="15.75" customHeight="1">
      <c r="B211" s="28"/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AZ211" s="29"/>
      <c r="BB211" s="29"/>
      <c r="BG211" s="29"/>
    </row>
    <row r="212" spans="2:59" ht="15.75" customHeight="1">
      <c r="B212" s="28"/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AZ212" s="29"/>
      <c r="BB212" s="29"/>
      <c r="BG212" s="29"/>
    </row>
    <row r="213" spans="2:59" ht="15.75" customHeight="1">
      <c r="B213" s="28"/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AZ213" s="29"/>
      <c r="BB213" s="29"/>
      <c r="BG213" s="29"/>
    </row>
    <row r="214" spans="2:59" ht="15.75" customHeight="1">
      <c r="B214" s="28"/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AZ214" s="29"/>
      <c r="BB214" s="29"/>
      <c r="BG214" s="29"/>
    </row>
    <row r="215" spans="2:59" ht="15.75" customHeight="1">
      <c r="B215" s="28"/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AZ215" s="29"/>
      <c r="BB215" s="29"/>
      <c r="BG215" s="29"/>
    </row>
    <row r="216" spans="2:59" ht="15.75" customHeight="1">
      <c r="B216" s="28"/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AZ216" s="29"/>
      <c r="BB216" s="29"/>
      <c r="BG216" s="29"/>
    </row>
    <row r="217" spans="2:59" ht="15.75" customHeight="1">
      <c r="B217" s="28"/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AZ217" s="29"/>
      <c r="BB217" s="29"/>
      <c r="BG217" s="29"/>
    </row>
    <row r="218" spans="2:59" ht="15.75" customHeight="1">
      <c r="B218" s="28"/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AZ218" s="29"/>
      <c r="BB218" s="29"/>
      <c r="BG218" s="29"/>
    </row>
    <row r="219" spans="2:59" ht="15.75" customHeight="1">
      <c r="B219" s="28"/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AZ219" s="29"/>
      <c r="BB219" s="29"/>
      <c r="BG219" s="29"/>
    </row>
    <row r="220" spans="2:59" ht="15.75" customHeight="1">
      <c r="B220" s="28"/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AZ220" s="29"/>
      <c r="BB220" s="29"/>
      <c r="BG220" s="29"/>
    </row>
    <row r="221" spans="2:59" ht="15.75" customHeight="1">
      <c r="B221" s="28"/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AZ221" s="29"/>
      <c r="BB221" s="29"/>
      <c r="BG221" s="29"/>
    </row>
    <row r="222" spans="2:59" ht="15.75" customHeight="1">
      <c r="B222" s="28"/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AZ222" s="29"/>
      <c r="BB222" s="29"/>
      <c r="BG222" s="29"/>
    </row>
    <row r="223" spans="2:59" ht="15.75" customHeight="1">
      <c r="B223" s="28"/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AZ223" s="29"/>
      <c r="BB223" s="29"/>
      <c r="BG223" s="29"/>
    </row>
    <row r="224" spans="2:59" ht="15.75" customHeight="1">
      <c r="B224" s="28"/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AZ224" s="29"/>
      <c r="BB224" s="29"/>
      <c r="BG224" s="29"/>
    </row>
    <row r="225" spans="2:59" ht="15.75" customHeight="1">
      <c r="B225" s="28"/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AZ225" s="29"/>
      <c r="BB225" s="29"/>
      <c r="BG225" s="29"/>
    </row>
    <row r="226" spans="2:59" ht="15.75" customHeight="1">
      <c r="B226" s="28"/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AZ226" s="29"/>
      <c r="BB226" s="29"/>
      <c r="BG226" s="29"/>
    </row>
    <row r="227" spans="2:59" ht="15.75" customHeight="1">
      <c r="B227" s="28"/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AZ227" s="29"/>
      <c r="BB227" s="29"/>
      <c r="BG227" s="29"/>
    </row>
    <row r="228" spans="2:59" ht="15.75" customHeight="1">
      <c r="B228" s="28"/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AZ228" s="29"/>
      <c r="BB228" s="29"/>
      <c r="BG228" s="29"/>
    </row>
    <row r="229" spans="2:59" ht="15.75" customHeight="1">
      <c r="B229" s="28"/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AZ229" s="29"/>
      <c r="BB229" s="29"/>
      <c r="BG229" s="29"/>
    </row>
    <row r="230" spans="2:59" ht="15.75" customHeight="1">
      <c r="B230" s="28"/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AZ230" s="29"/>
      <c r="BB230" s="29"/>
      <c r="BG230" s="29"/>
    </row>
    <row r="231" spans="2:59" ht="15.75" customHeight="1">
      <c r="B231" s="28"/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AZ231" s="29"/>
      <c r="BB231" s="29"/>
      <c r="BG231" s="29"/>
    </row>
    <row r="232" spans="2:59" ht="15.75" customHeight="1">
      <c r="B232" s="28"/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AZ232" s="29"/>
      <c r="BB232" s="29"/>
      <c r="BG232" s="29"/>
    </row>
    <row r="233" spans="2:59" ht="15.75" customHeight="1">
      <c r="B233" s="28"/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AZ233" s="29"/>
      <c r="BB233" s="29"/>
      <c r="BG233" s="29"/>
    </row>
    <row r="234" spans="2:59" ht="15.75" customHeight="1">
      <c r="B234" s="28"/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AZ234" s="29"/>
      <c r="BB234" s="29"/>
      <c r="BG234" s="29"/>
    </row>
    <row r="235" spans="2:59" ht="15.75" customHeight="1">
      <c r="B235" s="28"/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AZ235" s="29"/>
      <c r="BB235" s="29"/>
      <c r="BG235" s="29"/>
    </row>
    <row r="236" spans="2:59" ht="15.75" customHeight="1">
      <c r="B236" s="28"/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AZ236" s="29"/>
      <c r="BB236" s="29"/>
      <c r="BG236" s="29"/>
    </row>
    <row r="237" spans="2:59" ht="15.75" customHeight="1">
      <c r="B237" s="28"/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AZ237" s="29"/>
      <c r="BB237" s="29"/>
      <c r="BG237" s="29"/>
    </row>
    <row r="238" spans="2:59" ht="15.75" customHeight="1">
      <c r="B238" s="28"/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AZ238" s="29"/>
      <c r="BB238" s="29"/>
      <c r="BG238" s="29"/>
    </row>
    <row r="239" spans="2:59" ht="15.75" customHeight="1">
      <c r="B239" s="28"/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AZ239" s="29"/>
      <c r="BB239" s="29"/>
      <c r="BG239" s="29"/>
    </row>
    <row r="240" spans="2:59" ht="15.75" customHeight="1">
      <c r="B240" s="28"/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AZ240" s="29"/>
      <c r="BB240" s="29"/>
      <c r="BG240" s="29"/>
    </row>
    <row r="241" spans="2:59" ht="15.75" customHeight="1">
      <c r="B241" s="28"/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AZ241" s="29"/>
      <c r="BB241" s="29"/>
      <c r="BG241" s="29"/>
    </row>
    <row r="242" spans="2:59" ht="15.75" customHeight="1">
      <c r="B242" s="28"/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AZ242" s="29"/>
      <c r="BB242" s="29"/>
      <c r="BG242" s="29"/>
    </row>
    <row r="243" spans="2:59" ht="15.75" customHeight="1">
      <c r="B243" s="28"/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AZ243" s="29"/>
      <c r="BB243" s="29"/>
      <c r="BG243" s="29"/>
    </row>
    <row r="244" spans="2:59" ht="15.75" customHeight="1">
      <c r="B244" s="28"/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AZ244" s="29"/>
      <c r="BB244" s="29"/>
      <c r="BG244" s="29"/>
    </row>
    <row r="245" spans="2:59" ht="15.75" customHeight="1">
      <c r="B245" s="28"/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AZ245" s="29"/>
      <c r="BB245" s="29"/>
      <c r="BG245" s="29"/>
    </row>
    <row r="246" spans="2:59" ht="15.75" customHeight="1">
      <c r="B246" s="28"/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AZ246" s="29"/>
      <c r="BB246" s="29"/>
      <c r="BG246" s="29"/>
    </row>
    <row r="247" spans="2:59" ht="15.75" customHeight="1">
      <c r="B247" s="28"/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AZ247" s="29"/>
      <c r="BB247" s="29"/>
      <c r="BG247" s="29"/>
    </row>
    <row r="248" spans="2:59" ht="15.75" customHeight="1">
      <c r="B248" s="28"/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AZ248" s="29"/>
      <c r="BB248" s="29"/>
      <c r="BG248" s="29"/>
    </row>
    <row r="249" spans="2:59" ht="15.75" customHeight="1">
      <c r="B249" s="28"/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AZ249" s="29"/>
      <c r="BB249" s="29"/>
      <c r="BG249" s="29"/>
    </row>
    <row r="250" spans="2:59" ht="15.75" customHeight="1">
      <c r="B250" s="28"/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AZ250" s="29"/>
      <c r="BB250" s="29"/>
      <c r="BG250" s="29"/>
    </row>
    <row r="251" spans="2:59" ht="15.75" customHeight="1">
      <c r="B251" s="28"/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AZ251" s="29"/>
      <c r="BB251" s="29"/>
      <c r="BG251" s="29"/>
    </row>
    <row r="252" spans="2:59" ht="15.75" customHeight="1">
      <c r="B252" s="28"/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AZ252" s="29"/>
      <c r="BB252" s="29"/>
      <c r="BG252" s="29"/>
    </row>
    <row r="253" spans="2:59" ht="15.75" customHeight="1">
      <c r="B253" s="28"/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AZ253" s="29"/>
      <c r="BB253" s="29"/>
      <c r="BG253" s="29"/>
    </row>
    <row r="254" spans="2:59" ht="15.75" customHeight="1">
      <c r="B254" s="28"/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AZ254" s="29"/>
      <c r="BB254" s="29"/>
      <c r="BG254" s="29"/>
    </row>
    <row r="255" spans="2:59" ht="15.75" customHeight="1">
      <c r="B255" s="28"/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AZ255" s="29"/>
      <c r="BB255" s="29"/>
      <c r="BG255" s="29"/>
    </row>
    <row r="256" spans="2:59" ht="15.75" customHeight="1">
      <c r="B256" s="28"/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AZ256" s="29"/>
      <c r="BB256" s="29"/>
      <c r="BG256" s="29"/>
    </row>
    <row r="257" spans="2:59" ht="15.75" customHeight="1">
      <c r="B257" s="28"/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AZ257" s="29"/>
      <c r="BB257" s="29"/>
      <c r="BG257" s="29"/>
    </row>
    <row r="258" spans="2:59" ht="15.75" customHeight="1">
      <c r="B258" s="28"/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AZ258" s="29"/>
      <c r="BB258" s="29"/>
      <c r="BG258" s="29"/>
    </row>
    <row r="259" spans="2:59" ht="15.75" customHeight="1">
      <c r="B259" s="28"/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AZ259" s="29"/>
      <c r="BB259" s="29"/>
      <c r="BG259" s="29"/>
    </row>
    <row r="260" spans="2:59" ht="15.75" customHeight="1">
      <c r="B260" s="28"/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AZ260" s="29"/>
      <c r="BB260" s="29"/>
      <c r="BG260" s="29"/>
    </row>
    <row r="261" spans="2:59" ht="15.75" customHeight="1">
      <c r="B261" s="28"/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AZ261" s="29"/>
      <c r="BB261" s="29"/>
      <c r="BG261" s="29"/>
    </row>
    <row r="262" spans="2:59" ht="15.75" customHeight="1">
      <c r="B262" s="28"/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AZ262" s="29"/>
      <c r="BB262" s="29"/>
      <c r="BG262" s="29"/>
    </row>
    <row r="263" spans="2:59" ht="15.75" customHeight="1">
      <c r="B263" s="28"/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AZ263" s="29"/>
      <c r="BB263" s="29"/>
      <c r="BG263" s="29"/>
    </row>
    <row r="264" spans="2:59" ht="15.75" customHeight="1">
      <c r="B264" s="28"/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AZ264" s="29"/>
      <c r="BB264" s="29"/>
      <c r="BG264" s="29"/>
    </row>
    <row r="265" spans="2:59" ht="15.75" customHeight="1">
      <c r="B265" s="28"/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AZ265" s="29"/>
      <c r="BB265" s="29"/>
      <c r="BG265" s="29"/>
    </row>
    <row r="266" spans="2:59" ht="15.75" customHeight="1">
      <c r="B266" s="28"/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AZ266" s="29"/>
      <c r="BB266" s="29"/>
      <c r="BG266" s="29"/>
    </row>
    <row r="267" spans="2:59" ht="15.75" customHeight="1">
      <c r="B267" s="28"/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AZ267" s="29"/>
      <c r="BB267" s="29"/>
      <c r="BG267" s="29"/>
    </row>
    <row r="268" spans="2:59" ht="15.75" customHeight="1">
      <c r="B268" s="28"/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AZ268" s="29"/>
      <c r="BB268" s="29"/>
      <c r="BG268" s="29"/>
    </row>
    <row r="269" spans="2:59" ht="15.75" customHeight="1">
      <c r="B269" s="28"/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AZ269" s="29"/>
      <c r="BB269" s="29"/>
      <c r="BG269" s="29"/>
    </row>
    <row r="270" spans="2:59" ht="15.75" customHeight="1">
      <c r="B270" s="28"/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AZ270" s="29"/>
      <c r="BB270" s="29"/>
      <c r="BG270" s="29"/>
    </row>
    <row r="271" spans="2:59" ht="15.75" customHeight="1">
      <c r="B271" s="28"/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AZ271" s="29"/>
      <c r="BB271" s="29"/>
      <c r="BG271" s="29"/>
    </row>
    <row r="272" spans="2:59" ht="15.75" customHeight="1">
      <c r="B272" s="28"/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AZ272" s="29"/>
      <c r="BB272" s="29"/>
      <c r="BG272" s="29"/>
    </row>
    <row r="273" spans="2:59" ht="15.75" customHeight="1">
      <c r="B273" s="28"/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AZ273" s="29"/>
      <c r="BB273" s="29"/>
      <c r="BG273" s="29"/>
    </row>
    <row r="274" spans="2:59" ht="15.75" customHeight="1">
      <c r="B274" s="28"/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AZ274" s="29"/>
      <c r="BB274" s="29"/>
      <c r="BG274" s="29"/>
    </row>
    <row r="275" spans="2:59" ht="15.75" customHeight="1">
      <c r="B275" s="28"/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AZ275" s="29"/>
      <c r="BB275" s="29"/>
      <c r="BG275" s="29"/>
    </row>
    <row r="276" spans="2:59" ht="15.75" customHeight="1">
      <c r="B276" s="28"/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AZ276" s="29"/>
      <c r="BB276" s="29"/>
      <c r="BG276" s="29"/>
    </row>
    <row r="277" spans="2:59" ht="15.75" customHeight="1">
      <c r="B277" s="28"/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AZ277" s="29"/>
      <c r="BB277" s="29"/>
      <c r="BG277" s="29"/>
    </row>
    <row r="278" spans="2:59" ht="15.75" customHeight="1">
      <c r="B278" s="28"/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AZ278" s="29"/>
      <c r="BB278" s="29"/>
      <c r="BG278" s="29"/>
    </row>
    <row r="279" spans="2:59" ht="15.75" customHeight="1">
      <c r="B279" s="28"/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AZ279" s="29"/>
      <c r="BB279" s="29"/>
      <c r="BG279" s="29"/>
    </row>
    <row r="280" spans="2:59" ht="15.75" customHeight="1">
      <c r="B280" s="28"/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AZ280" s="29"/>
      <c r="BB280" s="29"/>
      <c r="BG280" s="29"/>
    </row>
    <row r="281" spans="2:59" ht="15.75" customHeight="1">
      <c r="B281" s="28"/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AZ281" s="29"/>
      <c r="BB281" s="29"/>
      <c r="BG281" s="29"/>
    </row>
    <row r="282" spans="2:59" ht="15.75" customHeight="1">
      <c r="B282" s="28"/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AZ282" s="29"/>
      <c r="BB282" s="29"/>
      <c r="BG282" s="29"/>
    </row>
    <row r="283" spans="2:59" ht="15.75" customHeight="1">
      <c r="B283" s="28"/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AZ283" s="29"/>
      <c r="BB283" s="29"/>
      <c r="BG283" s="29"/>
    </row>
    <row r="284" spans="2:59" ht="15.75" customHeight="1">
      <c r="B284" s="28"/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AZ284" s="29"/>
      <c r="BB284" s="29"/>
      <c r="BG284" s="29"/>
    </row>
    <row r="285" spans="2:59" ht="15.75" customHeight="1">
      <c r="B285" s="28"/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AZ285" s="29"/>
      <c r="BB285" s="29"/>
      <c r="BG285" s="29"/>
    </row>
    <row r="286" spans="2:59" ht="15.75" customHeight="1">
      <c r="B286" s="28"/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AZ286" s="29"/>
      <c r="BB286" s="29"/>
      <c r="BG286" s="29"/>
    </row>
    <row r="287" spans="2:59" ht="15.75" customHeight="1">
      <c r="B287" s="28"/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AZ287" s="29"/>
      <c r="BB287" s="29"/>
      <c r="BG287" s="29"/>
    </row>
    <row r="288" spans="2:59" ht="15.75" customHeight="1">
      <c r="B288" s="28"/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AZ288" s="29"/>
      <c r="BB288" s="29"/>
      <c r="BG288" s="29"/>
    </row>
    <row r="289" spans="2:59" ht="15.75" customHeight="1">
      <c r="B289" s="28"/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AZ289" s="29"/>
      <c r="BB289" s="29"/>
      <c r="BG289" s="29"/>
    </row>
    <row r="290" spans="2:59" ht="15.75" customHeight="1">
      <c r="B290" s="28"/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AZ290" s="29"/>
      <c r="BB290" s="29"/>
      <c r="BG290" s="29"/>
    </row>
    <row r="291" spans="2:59" ht="15.75" customHeight="1">
      <c r="B291" s="28"/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AZ291" s="29"/>
      <c r="BB291" s="29"/>
      <c r="BG291" s="29"/>
    </row>
    <row r="292" spans="2:59" ht="15.75" customHeight="1">
      <c r="B292" s="28"/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AZ292" s="29"/>
      <c r="BB292" s="29"/>
      <c r="BG292" s="29"/>
    </row>
    <row r="293" spans="2:59" ht="15.75" customHeight="1">
      <c r="B293" s="28"/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AZ293" s="29"/>
      <c r="BB293" s="29"/>
      <c r="BG293" s="29"/>
    </row>
    <row r="294" spans="2:59" ht="15.75" customHeight="1">
      <c r="B294" s="28"/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AZ294" s="29"/>
      <c r="BB294" s="29"/>
      <c r="BG294" s="29"/>
    </row>
    <row r="295" spans="2:59" ht="15.75" customHeight="1">
      <c r="B295" s="28"/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AZ295" s="29"/>
      <c r="BB295" s="29"/>
      <c r="BG295" s="29"/>
    </row>
    <row r="296" spans="2:59" ht="15.75" customHeight="1">
      <c r="B296" s="28"/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AZ296" s="29"/>
      <c r="BB296" s="29"/>
      <c r="BG296" s="29"/>
    </row>
    <row r="297" spans="2:59" ht="15.75" customHeight="1">
      <c r="B297" s="28"/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AZ297" s="29"/>
      <c r="BB297" s="29"/>
      <c r="BG297" s="29"/>
    </row>
    <row r="298" spans="2:59" ht="15.75" customHeight="1">
      <c r="B298" s="28"/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AZ298" s="29"/>
      <c r="BB298" s="29"/>
      <c r="BG298" s="29"/>
    </row>
    <row r="299" spans="2:59" ht="15.75" customHeight="1">
      <c r="B299" s="28"/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AZ299" s="29"/>
      <c r="BB299" s="29"/>
      <c r="BG299" s="29"/>
    </row>
    <row r="300" spans="2:59" ht="15.75" customHeight="1">
      <c r="B300" s="28"/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AZ300" s="29"/>
      <c r="BB300" s="29"/>
      <c r="BG300" s="29"/>
    </row>
    <row r="301" spans="2:59" ht="15.75" customHeight="1">
      <c r="B301" s="28"/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AZ301" s="29"/>
      <c r="BB301" s="29"/>
      <c r="BG301" s="29"/>
    </row>
    <row r="302" spans="2:59" ht="15.75" customHeight="1">
      <c r="B302" s="28"/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AZ302" s="29"/>
      <c r="BB302" s="29"/>
      <c r="BG302" s="29"/>
    </row>
    <row r="303" spans="2:59" ht="15.75" customHeight="1">
      <c r="B303" s="28"/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AZ303" s="29"/>
      <c r="BB303" s="29"/>
      <c r="BG303" s="29"/>
    </row>
    <row r="304" spans="2:59" ht="15.75" customHeight="1">
      <c r="B304" s="28"/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AZ304" s="29"/>
      <c r="BB304" s="29"/>
      <c r="BG304" s="29"/>
    </row>
    <row r="305" spans="2:59" ht="15.75" customHeight="1">
      <c r="B305" s="28"/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AZ305" s="29"/>
      <c r="BB305" s="29"/>
      <c r="BG305" s="29"/>
    </row>
    <row r="306" spans="2:59" ht="15.75" customHeight="1">
      <c r="B306" s="28"/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AZ306" s="29"/>
      <c r="BB306" s="29"/>
      <c r="BG306" s="29"/>
    </row>
    <row r="307" spans="2:59" ht="15.75" customHeight="1">
      <c r="B307" s="28"/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AZ307" s="29"/>
      <c r="BB307" s="29"/>
      <c r="BG307" s="29"/>
    </row>
    <row r="308" spans="2:59" ht="15.75" customHeight="1">
      <c r="B308" s="28"/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AZ308" s="29"/>
      <c r="BB308" s="29"/>
      <c r="BG308" s="29"/>
    </row>
    <row r="309" spans="2:59" ht="15.75" customHeight="1">
      <c r="B309" s="28"/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AZ309" s="29"/>
      <c r="BB309" s="29"/>
      <c r="BG309" s="29"/>
    </row>
    <row r="310" spans="2:59" ht="15.75" customHeight="1">
      <c r="B310" s="28"/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AZ310" s="29"/>
      <c r="BB310" s="29"/>
      <c r="BG310" s="29"/>
    </row>
    <row r="311" spans="2:59" ht="15.75" customHeight="1">
      <c r="B311" s="28"/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AZ311" s="29"/>
      <c r="BB311" s="29"/>
      <c r="BG311" s="29"/>
    </row>
    <row r="312" spans="2:59" ht="15.75" customHeight="1">
      <c r="B312" s="28"/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AZ312" s="29"/>
      <c r="BB312" s="29"/>
      <c r="BG312" s="29"/>
    </row>
    <row r="313" spans="2:59" ht="15.75" customHeight="1">
      <c r="B313" s="28"/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AZ313" s="29"/>
      <c r="BB313" s="29"/>
      <c r="BG313" s="29"/>
    </row>
    <row r="314" spans="2:59" ht="15.75" customHeight="1">
      <c r="B314" s="28"/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AZ314" s="29"/>
      <c r="BB314" s="29"/>
      <c r="BG314" s="29"/>
    </row>
    <row r="315" spans="2:59" ht="15.75" customHeight="1">
      <c r="B315" s="28"/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AZ315" s="29"/>
      <c r="BB315" s="29"/>
      <c r="BG315" s="29"/>
    </row>
    <row r="316" spans="2:59" ht="15.75" customHeight="1">
      <c r="B316" s="28"/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AZ316" s="29"/>
      <c r="BB316" s="29"/>
      <c r="BG316" s="29"/>
    </row>
    <row r="317" spans="2:59" ht="15.75" customHeight="1">
      <c r="B317" s="28"/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AZ317" s="29"/>
      <c r="BB317" s="29"/>
      <c r="BG317" s="29"/>
    </row>
    <row r="318" spans="2:59" ht="15.75" customHeight="1">
      <c r="B318" s="28"/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AZ318" s="29"/>
      <c r="BB318" s="29"/>
      <c r="BG318" s="29"/>
    </row>
    <row r="319" spans="2:59" ht="15.75" customHeight="1">
      <c r="B319" s="28"/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AZ319" s="29"/>
      <c r="BB319" s="29"/>
      <c r="BG319" s="29"/>
    </row>
    <row r="320" spans="2:59" ht="15.75" customHeight="1">
      <c r="B320" s="28"/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AZ320" s="29"/>
      <c r="BB320" s="29"/>
      <c r="BG320" s="29"/>
    </row>
    <row r="321" spans="2:59" ht="15.75" customHeight="1">
      <c r="B321" s="28"/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AZ321" s="29"/>
      <c r="BB321" s="29"/>
      <c r="BG321" s="29"/>
    </row>
    <row r="322" spans="2:59" ht="15.75" customHeight="1">
      <c r="B322" s="28"/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AZ322" s="29"/>
      <c r="BB322" s="29"/>
      <c r="BG322" s="29"/>
    </row>
    <row r="323" spans="2:59" ht="15.75" customHeight="1">
      <c r="B323" s="28"/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AZ323" s="29"/>
      <c r="BB323" s="29"/>
      <c r="BG323" s="29"/>
    </row>
    <row r="324" spans="2:59" ht="15.75" customHeight="1">
      <c r="B324" s="28"/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AZ324" s="29"/>
      <c r="BB324" s="29"/>
      <c r="BG324" s="29"/>
    </row>
    <row r="325" spans="2:59" ht="15.75" customHeight="1">
      <c r="B325" s="28"/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AZ325" s="29"/>
      <c r="BB325" s="29"/>
      <c r="BG325" s="29"/>
    </row>
    <row r="326" spans="2:59" ht="15.75" customHeight="1">
      <c r="B326" s="28"/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AZ326" s="29"/>
      <c r="BB326" s="29"/>
      <c r="BG326" s="29"/>
    </row>
    <row r="327" spans="2:59" ht="15.75" customHeight="1">
      <c r="B327" s="28"/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AZ327" s="29"/>
      <c r="BB327" s="29"/>
      <c r="BG327" s="29"/>
    </row>
    <row r="328" spans="2:59" ht="15.75" customHeight="1">
      <c r="B328" s="28"/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AZ328" s="29"/>
      <c r="BB328" s="29"/>
      <c r="BG328" s="29"/>
    </row>
    <row r="329" spans="2:59" ht="15.75" customHeight="1">
      <c r="B329" s="28"/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AZ329" s="29"/>
      <c r="BB329" s="29"/>
      <c r="BG329" s="29"/>
    </row>
    <row r="330" spans="2:59" ht="15.75" customHeight="1">
      <c r="B330" s="28"/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AZ330" s="29"/>
      <c r="BB330" s="29"/>
      <c r="BG330" s="29"/>
    </row>
    <row r="331" spans="2:59" ht="15.75" customHeight="1">
      <c r="B331" s="28"/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AZ331" s="29"/>
      <c r="BB331" s="29"/>
      <c r="BG331" s="29"/>
    </row>
    <row r="332" spans="2:59" ht="15.75" customHeight="1">
      <c r="B332" s="28"/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AZ332" s="29"/>
      <c r="BB332" s="29"/>
      <c r="BG332" s="29"/>
    </row>
    <row r="333" spans="2:59" ht="15.75" customHeight="1">
      <c r="B333" s="28"/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AZ333" s="29"/>
      <c r="BB333" s="29"/>
      <c r="BG333" s="29"/>
    </row>
    <row r="334" spans="2:59" ht="15.75" customHeight="1">
      <c r="B334" s="28"/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AZ334" s="29"/>
      <c r="BB334" s="29"/>
      <c r="BG334" s="29"/>
    </row>
    <row r="335" spans="2:59" ht="15.75" customHeight="1">
      <c r="B335" s="28"/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AZ335" s="29"/>
      <c r="BB335" s="29"/>
      <c r="BG335" s="29"/>
    </row>
    <row r="336" spans="2:59" ht="15.75" customHeight="1">
      <c r="B336" s="28"/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AZ336" s="29"/>
      <c r="BB336" s="29"/>
      <c r="BG336" s="29"/>
    </row>
    <row r="337" spans="2:59" ht="15.75" customHeight="1">
      <c r="B337" s="28"/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AZ337" s="29"/>
      <c r="BB337" s="29"/>
      <c r="BG337" s="29"/>
    </row>
    <row r="338" spans="2:59" ht="15.75" customHeight="1">
      <c r="B338" s="28"/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AZ338" s="29"/>
      <c r="BB338" s="29"/>
      <c r="BG338" s="29"/>
    </row>
    <row r="339" spans="2:59" ht="15.75" customHeight="1">
      <c r="B339" s="28"/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AZ339" s="29"/>
      <c r="BB339" s="29"/>
      <c r="BG339" s="29"/>
    </row>
    <row r="340" spans="2:59" ht="15.75" customHeight="1">
      <c r="B340" s="28"/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AZ340" s="29"/>
      <c r="BB340" s="29"/>
      <c r="BG340" s="29"/>
    </row>
    <row r="341" spans="2:59" ht="15.75" customHeight="1">
      <c r="B341" s="28"/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AZ341" s="29"/>
      <c r="BB341" s="29"/>
      <c r="BG341" s="29"/>
    </row>
    <row r="342" spans="2:59" ht="15.75" customHeight="1">
      <c r="B342" s="28"/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AZ342" s="29"/>
      <c r="BB342" s="29"/>
      <c r="BG342" s="29"/>
    </row>
    <row r="343" spans="2:59" ht="15.75" customHeight="1">
      <c r="B343" s="28"/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AZ343" s="29"/>
      <c r="BB343" s="29"/>
      <c r="BG343" s="29"/>
    </row>
    <row r="344" spans="2:59" ht="15.75" customHeight="1">
      <c r="B344" s="28"/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AZ344" s="29"/>
      <c r="BB344" s="29"/>
      <c r="BG344" s="29"/>
    </row>
    <row r="345" spans="2:59" ht="15.75" customHeight="1">
      <c r="B345" s="28"/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AZ345" s="29"/>
      <c r="BB345" s="29"/>
      <c r="BG345" s="29"/>
    </row>
    <row r="346" spans="2:59" ht="15.75" customHeight="1">
      <c r="B346" s="28"/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AZ346" s="29"/>
      <c r="BB346" s="29"/>
      <c r="BG346" s="29"/>
    </row>
    <row r="347" spans="2:59" ht="15.75" customHeight="1">
      <c r="B347" s="28"/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AZ347" s="29"/>
      <c r="BB347" s="29"/>
      <c r="BG347" s="29"/>
    </row>
    <row r="348" spans="2:59" ht="15.75" customHeight="1">
      <c r="B348" s="28"/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AZ348" s="29"/>
      <c r="BB348" s="29"/>
      <c r="BG348" s="29"/>
    </row>
    <row r="349" spans="2:59" ht="15.75" customHeight="1">
      <c r="B349" s="28"/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AZ349" s="29"/>
      <c r="BB349" s="29"/>
      <c r="BG349" s="29"/>
    </row>
    <row r="350" spans="2:59" ht="15.75" customHeight="1">
      <c r="B350" s="28"/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AZ350" s="29"/>
      <c r="BB350" s="29"/>
      <c r="BG350" s="29"/>
    </row>
    <row r="351" spans="2:59" ht="15.75" customHeight="1">
      <c r="B351" s="28"/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AZ351" s="29"/>
      <c r="BB351" s="29"/>
      <c r="BG351" s="29"/>
    </row>
    <row r="352" spans="2:59" ht="15.75" customHeight="1">
      <c r="B352" s="28"/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AZ352" s="29"/>
      <c r="BB352" s="29"/>
      <c r="BG352" s="29"/>
    </row>
    <row r="353" spans="2:59" ht="15.75" customHeight="1">
      <c r="B353" s="28"/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AZ353" s="29"/>
      <c r="BB353" s="29"/>
      <c r="BG353" s="29"/>
    </row>
    <row r="354" spans="2:59" ht="15.75" customHeight="1">
      <c r="B354" s="28"/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AZ354" s="29"/>
      <c r="BB354" s="29"/>
      <c r="BG354" s="29"/>
    </row>
    <row r="355" spans="2:59" ht="15.75" customHeight="1">
      <c r="B355" s="28"/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AZ355" s="29"/>
      <c r="BB355" s="29"/>
      <c r="BG355" s="29"/>
    </row>
    <row r="356" spans="2:59" ht="15.75" customHeight="1">
      <c r="B356" s="28"/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AZ356" s="29"/>
      <c r="BB356" s="29"/>
      <c r="BG356" s="29"/>
    </row>
    <row r="357" spans="2:59" ht="15.75" customHeight="1">
      <c r="B357" s="28"/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AZ357" s="29"/>
      <c r="BB357" s="29"/>
      <c r="BG357" s="29"/>
    </row>
    <row r="358" spans="2:59" ht="15.75" customHeight="1">
      <c r="B358" s="28"/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AZ358" s="29"/>
      <c r="BB358" s="29"/>
      <c r="BG358" s="29"/>
    </row>
    <row r="359" spans="2:59" ht="15.75" customHeight="1">
      <c r="B359" s="28"/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AZ359" s="29"/>
      <c r="BB359" s="29"/>
      <c r="BG359" s="29"/>
    </row>
    <row r="360" spans="2:59" ht="15.75" customHeight="1">
      <c r="B360" s="28"/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AZ360" s="29"/>
      <c r="BB360" s="29"/>
      <c r="BG360" s="29"/>
    </row>
    <row r="361" spans="2:59" ht="15.75" customHeight="1">
      <c r="B361" s="28"/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AZ361" s="29"/>
      <c r="BB361" s="29"/>
      <c r="BG361" s="29"/>
    </row>
    <row r="362" spans="2:59" ht="15.75" customHeight="1">
      <c r="B362" s="28"/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AZ362" s="29"/>
      <c r="BB362" s="29"/>
      <c r="BG362" s="29"/>
    </row>
    <row r="363" spans="2:59" ht="15.75" customHeight="1">
      <c r="B363" s="28"/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AZ363" s="29"/>
      <c r="BB363" s="29"/>
      <c r="BG363" s="29"/>
    </row>
    <row r="364" spans="2:59" ht="15.75" customHeight="1">
      <c r="B364" s="28"/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AZ364" s="29"/>
      <c r="BB364" s="29"/>
      <c r="BG364" s="29"/>
    </row>
    <row r="365" spans="2:59" ht="15.75" customHeight="1">
      <c r="B365" s="28"/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AZ365" s="29"/>
      <c r="BB365" s="29"/>
      <c r="BG365" s="29"/>
    </row>
    <row r="366" spans="2:59" ht="15.75" customHeight="1">
      <c r="B366" s="28"/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AZ366" s="29"/>
      <c r="BB366" s="29"/>
      <c r="BG366" s="29"/>
    </row>
    <row r="367" spans="2:59" ht="15.75" customHeight="1">
      <c r="B367" s="28"/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AZ367" s="29"/>
      <c r="BB367" s="29"/>
      <c r="BG367" s="29"/>
    </row>
    <row r="368" spans="2:59" ht="15.75" customHeight="1">
      <c r="B368" s="28"/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AZ368" s="29"/>
      <c r="BB368" s="29"/>
      <c r="BG368" s="29"/>
    </row>
    <row r="369" spans="2:59" ht="15.75" customHeight="1">
      <c r="B369" s="28"/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AZ369" s="29"/>
      <c r="BB369" s="29"/>
      <c r="BG369" s="29"/>
    </row>
    <row r="370" spans="2:59" ht="15.75" customHeight="1">
      <c r="B370" s="28"/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AZ370" s="29"/>
      <c r="BB370" s="29"/>
      <c r="BG370" s="29"/>
    </row>
    <row r="371" spans="2:59" ht="15.75" customHeight="1">
      <c r="B371" s="28"/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AZ371" s="29"/>
      <c r="BB371" s="29"/>
      <c r="BG371" s="29"/>
    </row>
    <row r="372" spans="2:59" ht="15.75" customHeight="1">
      <c r="B372" s="28"/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AZ372" s="29"/>
      <c r="BB372" s="29"/>
      <c r="BG372" s="29"/>
    </row>
    <row r="373" spans="2:59" ht="15.75" customHeight="1">
      <c r="B373" s="28"/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AZ373" s="29"/>
      <c r="BB373" s="29"/>
      <c r="BG373" s="29"/>
    </row>
    <row r="374" spans="2:59" ht="15.75" customHeight="1">
      <c r="B374" s="28"/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AZ374" s="29"/>
      <c r="BB374" s="29"/>
      <c r="BG374" s="29"/>
    </row>
    <row r="375" spans="2:59" ht="15.75" customHeight="1">
      <c r="B375" s="28"/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AZ375" s="29"/>
      <c r="BB375" s="29"/>
      <c r="BG375" s="29"/>
    </row>
    <row r="376" spans="2:59" ht="15.75" customHeight="1">
      <c r="B376" s="28"/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AZ376" s="29"/>
      <c r="BB376" s="29"/>
      <c r="BG376" s="29"/>
    </row>
    <row r="377" spans="2:59" ht="15.75" customHeight="1">
      <c r="B377" s="28"/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AZ377" s="29"/>
      <c r="BB377" s="29"/>
      <c r="BG377" s="29"/>
    </row>
    <row r="378" spans="2:59" ht="15.75" customHeight="1">
      <c r="B378" s="28"/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AZ378" s="29"/>
      <c r="BB378" s="29"/>
      <c r="BG378" s="29"/>
    </row>
    <row r="379" spans="2:59" ht="15.75" customHeight="1">
      <c r="B379" s="28"/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AZ379" s="29"/>
      <c r="BB379" s="29"/>
      <c r="BG379" s="29"/>
    </row>
    <row r="380" spans="2:59" ht="15.75" customHeight="1">
      <c r="B380" s="28"/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AZ380" s="29"/>
      <c r="BB380" s="29"/>
      <c r="BG380" s="29"/>
    </row>
    <row r="381" spans="2:59" ht="15.75" customHeight="1">
      <c r="B381" s="28"/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AZ381" s="29"/>
      <c r="BB381" s="29"/>
      <c r="BG381" s="29"/>
    </row>
    <row r="382" spans="2:59" ht="15.75" customHeight="1">
      <c r="B382" s="28"/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AZ382" s="29"/>
      <c r="BB382" s="29"/>
      <c r="BG382" s="29"/>
    </row>
    <row r="383" spans="2:59" ht="15.75" customHeight="1">
      <c r="B383" s="28"/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AZ383" s="29"/>
      <c r="BB383" s="29"/>
      <c r="BG383" s="29"/>
    </row>
    <row r="384" spans="2:59" ht="15.75" customHeight="1">
      <c r="B384" s="28"/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AZ384" s="29"/>
      <c r="BB384" s="29"/>
      <c r="BG384" s="29"/>
    </row>
    <row r="385" spans="2:59" ht="15.75" customHeight="1">
      <c r="B385" s="28"/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AZ385" s="29"/>
      <c r="BB385" s="29"/>
      <c r="BG385" s="29"/>
    </row>
    <row r="386" spans="2:59" ht="15.75" customHeight="1">
      <c r="B386" s="28"/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AZ386" s="29"/>
      <c r="BB386" s="29"/>
      <c r="BG386" s="29"/>
    </row>
    <row r="387" spans="2:59" ht="15.75" customHeight="1">
      <c r="B387" s="28"/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AZ387" s="29"/>
      <c r="BB387" s="29"/>
      <c r="BG387" s="29"/>
    </row>
    <row r="388" spans="2:59" ht="15.75" customHeight="1">
      <c r="B388" s="28"/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AZ388" s="29"/>
      <c r="BB388" s="29"/>
      <c r="BG388" s="29"/>
    </row>
    <row r="389" spans="2:59" ht="15.75" customHeight="1">
      <c r="B389" s="28"/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AZ389" s="29"/>
      <c r="BB389" s="29"/>
      <c r="BG389" s="29"/>
    </row>
    <row r="390" spans="2:59" ht="15.75" customHeight="1">
      <c r="B390" s="28"/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AZ390" s="29"/>
      <c r="BB390" s="29"/>
      <c r="BG390" s="29"/>
    </row>
    <row r="391" spans="2:59" ht="15.75" customHeight="1">
      <c r="B391" s="28"/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AZ391" s="29"/>
      <c r="BB391" s="29"/>
      <c r="BG391" s="29"/>
    </row>
    <row r="392" spans="2:59" ht="15.75" customHeight="1">
      <c r="B392" s="28"/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AZ392" s="29"/>
      <c r="BB392" s="29"/>
      <c r="BG392" s="29"/>
    </row>
    <row r="393" spans="2:59" ht="15.75" customHeight="1">
      <c r="B393" s="28"/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AZ393" s="29"/>
      <c r="BB393" s="29"/>
      <c r="BG393" s="29"/>
    </row>
    <row r="394" spans="2:59" ht="15.75" customHeight="1">
      <c r="B394" s="28"/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AZ394" s="29"/>
      <c r="BB394" s="29"/>
      <c r="BG394" s="29"/>
    </row>
    <row r="395" spans="2:59" ht="15.75" customHeight="1">
      <c r="B395" s="28"/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AZ395" s="29"/>
      <c r="BB395" s="29"/>
      <c r="BG395" s="29"/>
    </row>
    <row r="396" spans="2:59" ht="15.75" customHeight="1">
      <c r="B396" s="28"/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AZ396" s="29"/>
      <c r="BB396" s="29"/>
      <c r="BG396" s="29"/>
    </row>
    <row r="397" spans="2:59" ht="15.75" customHeight="1">
      <c r="B397" s="28"/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AZ397" s="29"/>
      <c r="BB397" s="29"/>
      <c r="BG397" s="29"/>
    </row>
    <row r="398" spans="2:59" ht="15.75" customHeight="1">
      <c r="B398" s="28"/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AZ398" s="29"/>
      <c r="BB398" s="29"/>
      <c r="BG398" s="29"/>
    </row>
    <row r="399" spans="2:59" ht="15.75" customHeight="1">
      <c r="B399" s="28"/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AZ399" s="29"/>
      <c r="BB399" s="29"/>
      <c r="BG399" s="29"/>
    </row>
    <row r="400" spans="2:59" ht="15.75" customHeight="1">
      <c r="B400" s="28"/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AZ400" s="29"/>
      <c r="BB400" s="29"/>
      <c r="BG400" s="29"/>
    </row>
    <row r="401" spans="2:59" ht="15.75" customHeight="1">
      <c r="B401" s="28"/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AZ401" s="29"/>
      <c r="BB401" s="29"/>
      <c r="BG401" s="29"/>
    </row>
    <row r="402" spans="2:59" ht="15.75" customHeight="1">
      <c r="B402" s="28"/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AZ402" s="29"/>
      <c r="BB402" s="29"/>
      <c r="BG402" s="29"/>
    </row>
    <row r="403" spans="2:59" ht="15.75" customHeight="1">
      <c r="B403" s="28"/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AZ403" s="29"/>
      <c r="BB403" s="29"/>
      <c r="BG403" s="29"/>
    </row>
    <row r="404" spans="2:59" ht="15.75" customHeight="1">
      <c r="B404" s="28"/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AZ404" s="29"/>
      <c r="BB404" s="29"/>
      <c r="BG404" s="29"/>
    </row>
    <row r="405" spans="2:59" ht="15.75" customHeight="1">
      <c r="B405" s="28"/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AZ405" s="29"/>
      <c r="BB405" s="29"/>
      <c r="BG405" s="29"/>
    </row>
    <row r="406" spans="2:59" ht="15.75" customHeight="1">
      <c r="B406" s="28"/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AZ406" s="29"/>
      <c r="BB406" s="29"/>
      <c r="BG406" s="29"/>
    </row>
    <row r="407" spans="2:59" ht="15.75" customHeight="1">
      <c r="B407" s="28"/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AZ407" s="29"/>
      <c r="BB407" s="29"/>
      <c r="BG407" s="29"/>
    </row>
    <row r="408" spans="2:59" ht="15.75" customHeight="1">
      <c r="B408" s="28"/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AZ408" s="29"/>
      <c r="BB408" s="29"/>
      <c r="BG408" s="29"/>
    </row>
    <row r="409" spans="2:59" ht="15.75" customHeight="1">
      <c r="B409" s="28"/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AZ409" s="29"/>
      <c r="BB409" s="29"/>
      <c r="BG409" s="29"/>
    </row>
    <row r="410" spans="2:59" ht="15.75" customHeight="1">
      <c r="B410" s="28"/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AZ410" s="29"/>
      <c r="BB410" s="29"/>
      <c r="BG410" s="29"/>
    </row>
    <row r="411" spans="2:59" ht="15.75" customHeight="1">
      <c r="B411" s="28"/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AZ411" s="29"/>
      <c r="BB411" s="29"/>
      <c r="BG411" s="29"/>
    </row>
    <row r="412" spans="2:59" ht="15.75" customHeight="1">
      <c r="B412" s="28"/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AZ412" s="29"/>
      <c r="BB412" s="29"/>
      <c r="BG412" s="29"/>
    </row>
    <row r="413" spans="2:59" ht="15.75" customHeight="1">
      <c r="B413" s="28"/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AZ413" s="29"/>
      <c r="BB413" s="29"/>
      <c r="BG413" s="29"/>
    </row>
    <row r="414" spans="2:59" ht="15.75" customHeight="1">
      <c r="B414" s="28"/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AZ414" s="29"/>
      <c r="BB414" s="29"/>
      <c r="BG414" s="29"/>
    </row>
    <row r="415" spans="2:59" ht="15.75" customHeight="1">
      <c r="B415" s="28"/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AZ415" s="29"/>
      <c r="BB415" s="29"/>
      <c r="BG415" s="29"/>
    </row>
    <row r="416" spans="2:59" ht="15.75" customHeight="1">
      <c r="B416" s="28"/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AZ416" s="29"/>
      <c r="BB416" s="29"/>
      <c r="BG416" s="29"/>
    </row>
    <row r="417" spans="2:59" ht="15.75" customHeight="1">
      <c r="B417" s="28"/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AZ417" s="29"/>
      <c r="BB417" s="29"/>
      <c r="BG417" s="29"/>
    </row>
    <row r="418" spans="2:59" ht="15.75" customHeight="1">
      <c r="B418" s="28"/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AZ418" s="29"/>
      <c r="BB418" s="29"/>
      <c r="BG418" s="29"/>
    </row>
    <row r="419" spans="2:59" ht="15.75" customHeight="1">
      <c r="B419" s="28"/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AZ419" s="29"/>
      <c r="BB419" s="29"/>
      <c r="BG419" s="29"/>
    </row>
    <row r="420" spans="2:59" ht="15.75" customHeight="1">
      <c r="B420" s="28"/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AZ420" s="29"/>
      <c r="BB420" s="29"/>
      <c r="BG420" s="29"/>
    </row>
    <row r="421" spans="2:59" ht="15.75" customHeight="1">
      <c r="B421" s="28"/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AZ421" s="29"/>
      <c r="BB421" s="29"/>
      <c r="BG421" s="29"/>
    </row>
    <row r="422" spans="2:59" ht="15.75" customHeight="1">
      <c r="B422" s="28"/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AZ422" s="29"/>
      <c r="BB422" s="29"/>
      <c r="BG422" s="29"/>
    </row>
    <row r="423" spans="2:59" ht="15.75" customHeight="1">
      <c r="B423" s="28"/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AZ423" s="29"/>
      <c r="BB423" s="29"/>
      <c r="BG423" s="29"/>
    </row>
    <row r="424" spans="2:59" ht="15.75" customHeight="1">
      <c r="B424" s="28"/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AZ424" s="29"/>
      <c r="BB424" s="29"/>
      <c r="BG424" s="29"/>
    </row>
    <row r="425" spans="2:59" ht="15.75" customHeight="1">
      <c r="B425" s="28"/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AZ425" s="29"/>
      <c r="BB425" s="29"/>
      <c r="BG425" s="29"/>
    </row>
    <row r="426" spans="2:59" ht="15.75" customHeight="1">
      <c r="B426" s="28"/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AZ426" s="29"/>
      <c r="BB426" s="29"/>
      <c r="BG426" s="29"/>
    </row>
    <row r="427" spans="2:59" ht="15.75" customHeight="1">
      <c r="B427" s="28"/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AZ427" s="29"/>
      <c r="BB427" s="29"/>
      <c r="BG427" s="29"/>
    </row>
    <row r="428" spans="2:59" ht="15.75" customHeight="1">
      <c r="B428" s="28"/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AZ428" s="29"/>
      <c r="BB428" s="29"/>
      <c r="BG428" s="29"/>
    </row>
    <row r="429" spans="2:59" ht="15.75" customHeight="1">
      <c r="B429" s="28"/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AZ429" s="29"/>
      <c r="BB429" s="29"/>
      <c r="BG429" s="29"/>
    </row>
    <row r="430" spans="2:59" ht="15.75" customHeight="1">
      <c r="B430" s="28"/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AZ430" s="29"/>
      <c r="BB430" s="29"/>
      <c r="BG430" s="29"/>
    </row>
    <row r="431" spans="2:59" ht="15.75" customHeight="1">
      <c r="B431" s="28"/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AZ431" s="29"/>
      <c r="BB431" s="29"/>
      <c r="BG431" s="29"/>
    </row>
    <row r="432" spans="2:59" ht="15.75" customHeight="1">
      <c r="B432" s="28"/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AZ432" s="29"/>
      <c r="BB432" s="29"/>
      <c r="BG432" s="29"/>
    </row>
    <row r="433" spans="2:59" ht="15.75" customHeight="1">
      <c r="B433" s="28"/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AZ433" s="29"/>
      <c r="BB433" s="29"/>
      <c r="BG433" s="29"/>
    </row>
    <row r="434" spans="2:59" ht="15.75" customHeight="1">
      <c r="B434" s="28"/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AZ434" s="29"/>
      <c r="BB434" s="29"/>
      <c r="BG434" s="29"/>
    </row>
    <row r="435" spans="2:59" ht="15.75" customHeight="1">
      <c r="B435" s="28"/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AZ435" s="29"/>
      <c r="BB435" s="29"/>
      <c r="BG435" s="29"/>
    </row>
    <row r="436" spans="2:59" ht="15.75" customHeight="1">
      <c r="B436" s="28"/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AZ436" s="29"/>
      <c r="BB436" s="29"/>
      <c r="BG436" s="29"/>
    </row>
    <row r="437" spans="2:59" ht="15.75" customHeight="1">
      <c r="B437" s="28"/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AZ437" s="29"/>
      <c r="BB437" s="29"/>
      <c r="BG437" s="29"/>
    </row>
    <row r="438" spans="2:59" ht="15.75" customHeight="1">
      <c r="B438" s="28"/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AZ438" s="29"/>
      <c r="BB438" s="29"/>
      <c r="BG438" s="29"/>
    </row>
    <row r="439" spans="2:59" ht="15.75" customHeight="1">
      <c r="B439" s="28"/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AZ439" s="29"/>
      <c r="BB439" s="29"/>
      <c r="BG439" s="29"/>
    </row>
    <row r="440" spans="2:59" ht="15.75" customHeight="1">
      <c r="B440" s="28"/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AZ440" s="29"/>
      <c r="BB440" s="29"/>
      <c r="BG440" s="29"/>
    </row>
    <row r="441" spans="2:59" ht="15.75" customHeight="1">
      <c r="B441" s="28"/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AZ441" s="29"/>
      <c r="BB441" s="29"/>
      <c r="BG441" s="29"/>
    </row>
    <row r="442" spans="2:59" ht="15.75" customHeight="1">
      <c r="B442" s="28"/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AZ442" s="29"/>
      <c r="BB442" s="29"/>
      <c r="BG442" s="29"/>
    </row>
    <row r="443" spans="2:59" ht="15.75" customHeight="1">
      <c r="B443" s="28"/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AZ443" s="29"/>
      <c r="BB443" s="29"/>
      <c r="BG443" s="29"/>
    </row>
    <row r="444" spans="2:59" ht="15.75" customHeight="1">
      <c r="B444" s="28"/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AZ444" s="29"/>
      <c r="BB444" s="29"/>
      <c r="BG444" s="29"/>
    </row>
    <row r="445" spans="2:59" ht="15.75" customHeight="1">
      <c r="B445" s="28"/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AZ445" s="29"/>
      <c r="BB445" s="29"/>
      <c r="BG445" s="29"/>
    </row>
    <row r="446" spans="2:59" ht="15.75" customHeight="1">
      <c r="B446" s="28"/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AZ446" s="29"/>
      <c r="BB446" s="29"/>
      <c r="BG446" s="29"/>
    </row>
    <row r="447" spans="2:59" ht="15.75" customHeight="1">
      <c r="B447" s="28"/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AZ447" s="29"/>
      <c r="BB447" s="29"/>
      <c r="BG447" s="29"/>
    </row>
    <row r="448" spans="2:59" ht="15.75" customHeight="1">
      <c r="B448" s="28"/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AZ448" s="29"/>
      <c r="BB448" s="29"/>
      <c r="BG448" s="29"/>
    </row>
    <row r="449" spans="2:59" ht="15.75" customHeight="1">
      <c r="B449" s="28"/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AZ449" s="29"/>
      <c r="BB449" s="29"/>
      <c r="BG449" s="29"/>
    </row>
    <row r="450" spans="2:59" ht="15.75" customHeight="1">
      <c r="B450" s="28"/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AZ450" s="29"/>
      <c r="BB450" s="29"/>
      <c r="BG450" s="29"/>
    </row>
    <row r="451" spans="2:59" ht="15.75" customHeight="1">
      <c r="B451" s="28"/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AZ451" s="29"/>
      <c r="BB451" s="29"/>
      <c r="BG451" s="29"/>
    </row>
    <row r="452" spans="2:59" ht="15.75" customHeight="1">
      <c r="B452" s="28"/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AZ452" s="29"/>
      <c r="BB452" s="29"/>
      <c r="BG452" s="29"/>
    </row>
    <row r="453" spans="2:59" ht="15.75" customHeight="1">
      <c r="B453" s="28"/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AZ453" s="29"/>
      <c r="BB453" s="29"/>
      <c r="BG453" s="29"/>
    </row>
    <row r="454" spans="2:59" ht="15.75" customHeight="1">
      <c r="B454" s="28"/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AZ454" s="29"/>
      <c r="BB454" s="29"/>
      <c r="BG454" s="29"/>
    </row>
    <row r="455" spans="2:59" ht="15.75" customHeight="1">
      <c r="B455" s="28"/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AZ455" s="29"/>
      <c r="BB455" s="29"/>
      <c r="BG455" s="29"/>
    </row>
    <row r="456" spans="2:59" ht="15.75" customHeight="1">
      <c r="B456" s="28"/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AZ456" s="29"/>
      <c r="BB456" s="29"/>
      <c r="BG456" s="29"/>
    </row>
    <row r="457" spans="2:59" ht="15.75" customHeight="1">
      <c r="B457" s="28"/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AZ457" s="29"/>
      <c r="BB457" s="29"/>
      <c r="BG457" s="29"/>
    </row>
    <row r="458" spans="2:59" ht="15.75" customHeight="1">
      <c r="B458" s="28"/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AZ458" s="29"/>
      <c r="BB458" s="29"/>
      <c r="BG458" s="29"/>
    </row>
    <row r="459" spans="2:59" ht="15.75" customHeight="1">
      <c r="B459" s="28"/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AZ459" s="29"/>
      <c r="BB459" s="29"/>
      <c r="BG459" s="29"/>
    </row>
    <row r="460" spans="2:59" ht="15.75" customHeight="1">
      <c r="B460" s="28"/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AZ460" s="29"/>
      <c r="BB460" s="29"/>
      <c r="BG460" s="29"/>
    </row>
    <row r="461" spans="2:59" ht="15.75" customHeight="1">
      <c r="B461" s="28"/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AZ461" s="29"/>
      <c r="BB461" s="29"/>
      <c r="BG461" s="29"/>
    </row>
    <row r="462" spans="2:59" ht="15.75" customHeight="1">
      <c r="B462" s="28"/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AZ462" s="29"/>
      <c r="BB462" s="29"/>
      <c r="BG462" s="29"/>
    </row>
    <row r="463" spans="2:59" ht="15.75" customHeight="1">
      <c r="B463" s="28"/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AZ463" s="29"/>
      <c r="BB463" s="29"/>
      <c r="BG463" s="29"/>
    </row>
    <row r="464" spans="2:59" ht="15.75" customHeight="1">
      <c r="B464" s="28"/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AZ464" s="29"/>
      <c r="BB464" s="29"/>
      <c r="BG464" s="29"/>
    </row>
    <row r="465" spans="2:59" ht="15.75" customHeight="1">
      <c r="B465" s="28"/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AZ465" s="29"/>
      <c r="BB465" s="29"/>
      <c r="BG465" s="29"/>
    </row>
    <row r="466" spans="2:59" ht="15.75" customHeight="1">
      <c r="B466" s="28"/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AZ466" s="29"/>
      <c r="BB466" s="29"/>
      <c r="BG466" s="29"/>
    </row>
    <row r="467" spans="2:59" ht="15.75" customHeight="1">
      <c r="B467" s="28"/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AZ467" s="29"/>
      <c r="BB467" s="29"/>
      <c r="BG467" s="29"/>
    </row>
    <row r="468" spans="2:59" ht="15.75" customHeight="1">
      <c r="B468" s="28"/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AZ468" s="29"/>
      <c r="BB468" s="29"/>
      <c r="BG468" s="29"/>
    </row>
    <row r="469" spans="2:59" ht="15.75" customHeight="1">
      <c r="B469" s="28"/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AZ469" s="29"/>
      <c r="BB469" s="29"/>
      <c r="BG469" s="29"/>
    </row>
    <row r="470" spans="2:59" ht="15.75" customHeight="1">
      <c r="B470" s="28"/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AZ470" s="29"/>
      <c r="BB470" s="29"/>
      <c r="BG470" s="29"/>
    </row>
    <row r="471" spans="2:59" ht="15.75" customHeight="1">
      <c r="B471" s="28"/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AZ471" s="29"/>
      <c r="BB471" s="29"/>
      <c r="BG471" s="29"/>
    </row>
    <row r="472" spans="2:59" ht="15.75" customHeight="1">
      <c r="B472" s="28"/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AZ472" s="29"/>
      <c r="BB472" s="29"/>
      <c r="BG472" s="29"/>
    </row>
    <row r="473" spans="2:59" ht="15.75" customHeight="1">
      <c r="B473" s="28"/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AZ473" s="29"/>
      <c r="BB473" s="29"/>
      <c r="BG473" s="29"/>
    </row>
    <row r="474" spans="2:59" ht="15.75" customHeight="1">
      <c r="B474" s="28"/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AZ474" s="29"/>
      <c r="BB474" s="29"/>
      <c r="BG474" s="29"/>
    </row>
    <row r="475" spans="2:59" ht="15.75" customHeight="1">
      <c r="B475" s="28"/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AZ475" s="29"/>
      <c r="BB475" s="29"/>
      <c r="BG475" s="29"/>
    </row>
    <row r="476" spans="2:59" ht="15.75" customHeight="1">
      <c r="B476" s="28"/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AZ476" s="29"/>
      <c r="BB476" s="29"/>
      <c r="BG476" s="29"/>
    </row>
    <row r="477" spans="2:59" ht="15.75" customHeight="1">
      <c r="B477" s="28"/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AZ477" s="29"/>
      <c r="BB477" s="29"/>
      <c r="BG477" s="29"/>
    </row>
    <row r="478" spans="2:59" ht="15.75" customHeight="1">
      <c r="B478" s="28"/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AZ478" s="29"/>
      <c r="BB478" s="29"/>
      <c r="BG478" s="29"/>
    </row>
    <row r="479" spans="2:59" ht="15.75" customHeight="1">
      <c r="B479" s="28"/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AZ479" s="29"/>
      <c r="BB479" s="29"/>
      <c r="BG479" s="29"/>
    </row>
    <row r="480" spans="2:59" ht="15.75" customHeight="1">
      <c r="B480" s="28"/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AZ480" s="29"/>
      <c r="BB480" s="29"/>
      <c r="BG480" s="29"/>
    </row>
    <row r="481" spans="2:59" ht="15.75" customHeight="1">
      <c r="B481" s="28"/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AZ481" s="29"/>
      <c r="BB481" s="29"/>
      <c r="BG481" s="29"/>
    </row>
    <row r="482" spans="2:59" ht="15.75" customHeight="1">
      <c r="B482" s="28"/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AZ482" s="29"/>
      <c r="BB482" s="29"/>
      <c r="BG482" s="29"/>
    </row>
    <row r="483" spans="2:59" ht="15.75" customHeight="1">
      <c r="B483" s="28"/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AZ483" s="29"/>
      <c r="BB483" s="29"/>
      <c r="BG483" s="29"/>
    </row>
    <row r="484" spans="2:59" ht="15.75" customHeight="1">
      <c r="B484" s="28"/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AZ484" s="29"/>
      <c r="BB484" s="29"/>
      <c r="BG484" s="29"/>
    </row>
    <row r="485" spans="2:59" ht="15.75" customHeight="1">
      <c r="B485" s="28"/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AZ485" s="29"/>
      <c r="BB485" s="29"/>
      <c r="BG485" s="29"/>
    </row>
    <row r="486" spans="2:59" ht="15.75" customHeight="1">
      <c r="B486" s="28"/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AZ486" s="29"/>
      <c r="BB486" s="29"/>
      <c r="BG486" s="29"/>
    </row>
    <row r="487" spans="2:59" ht="15.75" customHeight="1">
      <c r="B487" s="28"/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AZ487" s="29"/>
      <c r="BB487" s="29"/>
      <c r="BG487" s="29"/>
    </row>
    <row r="488" spans="2:59" ht="15.75" customHeight="1">
      <c r="B488" s="28"/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AZ488" s="29"/>
      <c r="BB488" s="29"/>
      <c r="BG488" s="29"/>
    </row>
    <row r="489" spans="2:59" ht="15.75" customHeight="1">
      <c r="B489" s="28"/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AZ489" s="29"/>
      <c r="BB489" s="29"/>
      <c r="BG489" s="29"/>
    </row>
    <row r="490" spans="2:59" ht="15.75" customHeight="1">
      <c r="B490" s="28"/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AZ490" s="29"/>
      <c r="BB490" s="29"/>
      <c r="BG490" s="29"/>
    </row>
    <row r="491" spans="2:59" ht="15.75" customHeight="1">
      <c r="B491" s="28"/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AZ491" s="29"/>
      <c r="BB491" s="29"/>
      <c r="BG491" s="29"/>
    </row>
    <row r="492" spans="2:59" ht="15.75" customHeight="1">
      <c r="B492" s="28"/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AZ492" s="29"/>
      <c r="BB492" s="29"/>
      <c r="BG492" s="29"/>
    </row>
    <row r="493" spans="2:59" ht="15.75" customHeight="1">
      <c r="B493" s="28"/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AZ493" s="29"/>
      <c r="BB493" s="29"/>
      <c r="BG493" s="29"/>
    </row>
    <row r="494" spans="2:59" ht="15.75" customHeight="1">
      <c r="B494" s="28"/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AZ494" s="29"/>
      <c r="BB494" s="29"/>
      <c r="BG494" s="29"/>
    </row>
    <row r="495" spans="2:59" ht="15.75" customHeight="1">
      <c r="B495" s="28"/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AZ495" s="29"/>
      <c r="BB495" s="29"/>
      <c r="BG495" s="29"/>
    </row>
    <row r="496" spans="2:59" ht="15.75" customHeight="1">
      <c r="B496" s="28"/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AZ496" s="29"/>
      <c r="BB496" s="29"/>
      <c r="BG496" s="29"/>
    </row>
    <row r="497" spans="2:59" ht="15.75" customHeight="1">
      <c r="B497" s="28"/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AZ497" s="29"/>
      <c r="BB497" s="29"/>
      <c r="BG497" s="29"/>
    </row>
    <row r="498" spans="2:59" ht="15.75" customHeight="1">
      <c r="B498" s="28"/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AZ498" s="29"/>
      <c r="BB498" s="29"/>
      <c r="BG498" s="29"/>
    </row>
    <row r="499" spans="2:59" ht="15.75" customHeight="1">
      <c r="B499" s="28"/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AZ499" s="29"/>
      <c r="BB499" s="29"/>
      <c r="BG499" s="29"/>
    </row>
    <row r="500" spans="2:59" ht="15.75" customHeight="1">
      <c r="B500" s="28"/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AZ500" s="29"/>
      <c r="BB500" s="29"/>
      <c r="BG500" s="29"/>
    </row>
    <row r="501" spans="2:59" ht="15.75" customHeight="1">
      <c r="B501" s="28"/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AZ501" s="29"/>
      <c r="BB501" s="29"/>
      <c r="BG501" s="29"/>
    </row>
    <row r="502" spans="2:59" ht="15.75" customHeight="1">
      <c r="B502" s="28"/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AZ502" s="29"/>
      <c r="BB502" s="29"/>
      <c r="BG502" s="29"/>
    </row>
    <row r="503" spans="2:59" ht="15.75" customHeight="1">
      <c r="B503" s="28"/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AZ503" s="29"/>
      <c r="BB503" s="29"/>
      <c r="BG503" s="29"/>
    </row>
    <row r="504" spans="2:59" ht="15.75" customHeight="1">
      <c r="B504" s="28"/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AZ504" s="29"/>
      <c r="BB504" s="29"/>
      <c r="BG504" s="29"/>
    </row>
    <row r="505" spans="2:59" ht="15.75" customHeight="1">
      <c r="B505" s="28"/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AZ505" s="29"/>
      <c r="BB505" s="29"/>
      <c r="BG505" s="29"/>
    </row>
    <row r="506" spans="2:59" ht="15.75" customHeight="1">
      <c r="B506" s="28"/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AZ506" s="29"/>
      <c r="BB506" s="29"/>
      <c r="BG506" s="29"/>
    </row>
    <row r="507" spans="2:59" ht="15.75" customHeight="1">
      <c r="B507" s="28"/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AZ507" s="29"/>
      <c r="BB507" s="29"/>
      <c r="BG507" s="29"/>
    </row>
    <row r="508" spans="2:59" ht="15.75" customHeight="1">
      <c r="B508" s="28"/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AZ508" s="29"/>
      <c r="BB508" s="29"/>
      <c r="BG508" s="29"/>
    </row>
    <row r="509" spans="2:59" ht="15.75" customHeight="1">
      <c r="B509" s="28"/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AZ509" s="29"/>
      <c r="BB509" s="29"/>
      <c r="BG509" s="29"/>
    </row>
    <row r="510" spans="2:59" ht="15.75" customHeight="1">
      <c r="B510" s="28"/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AZ510" s="29"/>
      <c r="BB510" s="29"/>
      <c r="BG510" s="29"/>
    </row>
    <row r="511" spans="2:59" ht="15.75" customHeight="1">
      <c r="B511" s="28"/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AZ511" s="29"/>
      <c r="BB511" s="29"/>
      <c r="BG511" s="29"/>
    </row>
    <row r="512" spans="2:59" ht="15.75" customHeight="1">
      <c r="B512" s="28"/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AZ512" s="29"/>
      <c r="BB512" s="29"/>
      <c r="BG512" s="29"/>
    </row>
    <row r="513" spans="2:59" ht="15.75" customHeight="1">
      <c r="B513" s="28"/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AZ513" s="29"/>
      <c r="BB513" s="29"/>
      <c r="BG513" s="29"/>
    </row>
    <row r="514" spans="2:59" ht="15.75" customHeight="1">
      <c r="B514" s="28"/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AZ514" s="29"/>
      <c r="BB514" s="29"/>
      <c r="BG514" s="29"/>
    </row>
    <row r="515" spans="2:59" ht="15.75" customHeight="1">
      <c r="B515" s="28"/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AZ515" s="29"/>
      <c r="BB515" s="29"/>
      <c r="BG515" s="29"/>
    </row>
    <row r="516" spans="2:59" ht="15.75" customHeight="1">
      <c r="B516" s="28"/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AZ516" s="29"/>
      <c r="BB516" s="29"/>
      <c r="BG516" s="29"/>
    </row>
    <row r="517" spans="2:59" ht="15.75" customHeight="1">
      <c r="B517" s="28"/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AZ517" s="29"/>
      <c r="BB517" s="29"/>
      <c r="BG517" s="29"/>
    </row>
    <row r="518" spans="2:59" ht="15.75" customHeight="1">
      <c r="B518" s="28"/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AZ518" s="29"/>
      <c r="BB518" s="29"/>
      <c r="BG518" s="29"/>
    </row>
    <row r="519" spans="2:59" ht="15.75" customHeight="1">
      <c r="B519" s="28"/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AZ519" s="29"/>
      <c r="BB519" s="29"/>
      <c r="BG519" s="29"/>
    </row>
    <row r="520" spans="2:59" ht="15.75" customHeight="1">
      <c r="B520" s="28"/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AZ520" s="29"/>
      <c r="BB520" s="29"/>
      <c r="BG520" s="29"/>
    </row>
    <row r="521" spans="2:59" ht="15.75" customHeight="1">
      <c r="B521" s="28"/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AZ521" s="29"/>
      <c r="BB521" s="29"/>
      <c r="BG521" s="29"/>
    </row>
    <row r="522" spans="2:59" ht="15.75" customHeight="1">
      <c r="B522" s="28"/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AZ522" s="29"/>
      <c r="BB522" s="29"/>
      <c r="BG522" s="29"/>
    </row>
    <row r="523" spans="2:59" ht="15.75" customHeight="1">
      <c r="B523" s="28"/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AZ523" s="29"/>
      <c r="BB523" s="29"/>
      <c r="BG523" s="29"/>
    </row>
    <row r="524" spans="2:59" ht="15.75" customHeight="1">
      <c r="B524" s="28"/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AZ524" s="29"/>
      <c r="BB524" s="29"/>
      <c r="BG524" s="29"/>
    </row>
    <row r="525" spans="2:59" ht="15.75" customHeight="1">
      <c r="B525" s="28"/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AZ525" s="29"/>
      <c r="BB525" s="29"/>
      <c r="BG525" s="29"/>
    </row>
    <row r="526" spans="2:59" ht="15.75" customHeight="1">
      <c r="B526" s="28"/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AZ526" s="29"/>
      <c r="BB526" s="29"/>
      <c r="BG526" s="29"/>
    </row>
    <row r="527" spans="2:59" ht="15.75" customHeight="1">
      <c r="B527" s="28"/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AZ527" s="29"/>
      <c r="BB527" s="29"/>
      <c r="BG527" s="29"/>
    </row>
    <row r="528" spans="2:59" ht="15.75" customHeight="1">
      <c r="B528" s="28"/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AZ528" s="29"/>
      <c r="BB528" s="29"/>
      <c r="BG528" s="29"/>
    </row>
    <row r="529" spans="2:59" ht="15.75" customHeight="1">
      <c r="B529" s="28"/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AZ529" s="29"/>
      <c r="BB529" s="29"/>
      <c r="BG529" s="29"/>
    </row>
    <row r="530" spans="2:59" ht="15.75" customHeight="1">
      <c r="B530" s="28"/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AZ530" s="29"/>
      <c r="BB530" s="29"/>
      <c r="BG530" s="29"/>
    </row>
    <row r="531" spans="2:59" ht="15.75" customHeight="1">
      <c r="B531" s="28"/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AZ531" s="29"/>
      <c r="BB531" s="29"/>
      <c r="BG531" s="29"/>
    </row>
    <row r="532" spans="2:59" ht="15.75" customHeight="1">
      <c r="B532" s="28"/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AZ532" s="29"/>
      <c r="BB532" s="29"/>
      <c r="BG532" s="29"/>
    </row>
    <row r="533" spans="2:59" ht="15.75" customHeight="1">
      <c r="B533" s="28"/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AZ533" s="29"/>
      <c r="BB533" s="29"/>
      <c r="BG533" s="29"/>
    </row>
    <row r="534" spans="2:59" ht="15.75" customHeight="1">
      <c r="B534" s="28"/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AZ534" s="29"/>
      <c r="BB534" s="29"/>
      <c r="BG534" s="29"/>
    </row>
    <row r="535" spans="2:59" ht="15.75" customHeight="1">
      <c r="B535" s="28"/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AZ535" s="29"/>
      <c r="BB535" s="29"/>
      <c r="BG535" s="29"/>
    </row>
    <row r="536" spans="2:59" ht="15.75" customHeight="1">
      <c r="B536" s="28"/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AZ536" s="29"/>
      <c r="BB536" s="29"/>
      <c r="BG536" s="29"/>
    </row>
    <row r="537" spans="2:59" ht="15.75" customHeight="1">
      <c r="B537" s="28"/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AZ537" s="29"/>
      <c r="BB537" s="29"/>
      <c r="BG537" s="29"/>
    </row>
    <row r="538" spans="2:59" ht="15.75" customHeight="1">
      <c r="B538" s="28"/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AZ538" s="29"/>
      <c r="BB538" s="29"/>
      <c r="BG538" s="29"/>
    </row>
    <row r="539" spans="2:59" ht="15.75" customHeight="1">
      <c r="B539" s="28"/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AZ539" s="29"/>
      <c r="BB539" s="29"/>
      <c r="BG539" s="29"/>
    </row>
    <row r="540" spans="2:59" ht="15.75" customHeight="1">
      <c r="B540" s="28"/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AZ540" s="29"/>
      <c r="BB540" s="29"/>
      <c r="BG540" s="29"/>
    </row>
    <row r="541" spans="2:59" ht="15.75" customHeight="1">
      <c r="B541" s="28"/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AZ541" s="29"/>
      <c r="BB541" s="29"/>
      <c r="BG541" s="29"/>
    </row>
    <row r="542" spans="2:59" ht="15.75" customHeight="1">
      <c r="B542" s="28"/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AZ542" s="29"/>
      <c r="BB542" s="29"/>
      <c r="BG542" s="29"/>
    </row>
    <row r="543" spans="2:59" ht="15.75" customHeight="1">
      <c r="B543" s="28"/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AZ543" s="29"/>
      <c r="BB543" s="29"/>
      <c r="BG543" s="29"/>
    </row>
    <row r="544" spans="2:59" ht="15.75" customHeight="1">
      <c r="B544" s="28"/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AZ544" s="29"/>
      <c r="BB544" s="29"/>
      <c r="BG544" s="29"/>
    </row>
    <row r="545" spans="2:59" ht="15.75" customHeight="1">
      <c r="B545" s="28"/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AZ545" s="29"/>
      <c r="BB545" s="29"/>
      <c r="BG545" s="29"/>
    </row>
    <row r="546" spans="2:59" ht="15.75" customHeight="1">
      <c r="B546" s="28"/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AZ546" s="29"/>
      <c r="BB546" s="29"/>
      <c r="BG546" s="29"/>
    </row>
    <row r="547" spans="2:59" ht="15.75" customHeight="1">
      <c r="B547" s="28"/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AZ547" s="29"/>
      <c r="BB547" s="29"/>
      <c r="BG547" s="29"/>
    </row>
    <row r="548" spans="2:59" ht="15.75" customHeight="1">
      <c r="B548" s="28"/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AZ548" s="29"/>
      <c r="BB548" s="29"/>
      <c r="BG548" s="29"/>
    </row>
    <row r="549" spans="2:59" ht="15.75" customHeight="1">
      <c r="B549" s="28"/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AZ549" s="29"/>
      <c r="BB549" s="29"/>
      <c r="BG549" s="29"/>
    </row>
    <row r="550" spans="2:59" ht="15.75" customHeight="1">
      <c r="B550" s="28"/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AZ550" s="29"/>
      <c r="BB550" s="29"/>
      <c r="BG550" s="29"/>
    </row>
    <row r="551" spans="2:59" ht="15.75" customHeight="1">
      <c r="B551" s="28"/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AZ551" s="29"/>
      <c r="BB551" s="29"/>
      <c r="BG551" s="29"/>
    </row>
    <row r="552" spans="2:59" ht="15.75" customHeight="1">
      <c r="B552" s="28"/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AZ552" s="29"/>
      <c r="BB552" s="29"/>
      <c r="BG552" s="29"/>
    </row>
    <row r="553" spans="2:59" ht="15.75" customHeight="1">
      <c r="B553" s="28"/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AZ553" s="29"/>
      <c r="BB553" s="29"/>
      <c r="BG553" s="29"/>
    </row>
    <row r="554" spans="2:59" ht="15.75" customHeight="1">
      <c r="B554" s="28"/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AZ554" s="29"/>
      <c r="BB554" s="29"/>
      <c r="BG554" s="29"/>
    </row>
    <row r="555" spans="2:59" ht="15.75" customHeight="1">
      <c r="B555" s="28"/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AZ555" s="29"/>
      <c r="BB555" s="29"/>
      <c r="BG555" s="29"/>
    </row>
    <row r="556" spans="2:59" ht="15.75" customHeight="1">
      <c r="B556" s="28"/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AZ556" s="29"/>
      <c r="BB556" s="29"/>
      <c r="BG556" s="29"/>
    </row>
    <row r="557" spans="2:59" ht="15.75" customHeight="1">
      <c r="B557" s="28"/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AZ557" s="29"/>
      <c r="BB557" s="29"/>
      <c r="BG557" s="29"/>
    </row>
    <row r="558" spans="2:59" ht="15.75" customHeight="1">
      <c r="B558" s="28"/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AZ558" s="29"/>
      <c r="BB558" s="29"/>
      <c r="BG558" s="29"/>
    </row>
    <row r="559" spans="2:59" ht="15.75" customHeight="1">
      <c r="B559" s="28"/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AZ559" s="29"/>
      <c r="BB559" s="29"/>
      <c r="BG559" s="29"/>
    </row>
    <row r="560" spans="2:59" ht="15.75" customHeight="1">
      <c r="B560" s="28"/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AZ560" s="29"/>
      <c r="BB560" s="29"/>
      <c r="BG560" s="29"/>
    </row>
    <row r="561" spans="2:59" ht="15.75" customHeight="1">
      <c r="B561" s="28"/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AZ561" s="29"/>
      <c r="BB561" s="29"/>
      <c r="BG561" s="29"/>
    </row>
    <row r="562" spans="2:59" ht="15.75" customHeight="1">
      <c r="B562" s="28"/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AZ562" s="29"/>
      <c r="BB562" s="29"/>
      <c r="BG562" s="29"/>
    </row>
    <row r="563" spans="2:59" ht="15.75" customHeight="1">
      <c r="B563" s="28"/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AZ563" s="29"/>
      <c r="BB563" s="29"/>
      <c r="BG563" s="29"/>
    </row>
    <row r="564" spans="2:59" ht="15.75" customHeight="1">
      <c r="B564" s="28"/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AZ564" s="29"/>
      <c r="BB564" s="29"/>
      <c r="BG564" s="29"/>
    </row>
    <row r="565" spans="2:59" ht="15.75" customHeight="1">
      <c r="B565" s="28"/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AZ565" s="29"/>
      <c r="BB565" s="29"/>
      <c r="BG565" s="29"/>
    </row>
    <row r="566" spans="2:59" ht="15.75" customHeight="1">
      <c r="B566" s="28"/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AZ566" s="29"/>
      <c r="BB566" s="29"/>
      <c r="BG566" s="29"/>
    </row>
    <row r="567" spans="2:59" ht="15.75" customHeight="1">
      <c r="B567" s="28"/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AZ567" s="29"/>
      <c r="BB567" s="29"/>
      <c r="BG567" s="29"/>
    </row>
    <row r="568" spans="2:59" ht="15.75" customHeight="1">
      <c r="B568" s="28"/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AZ568" s="29"/>
      <c r="BB568" s="29"/>
      <c r="BG568" s="29"/>
    </row>
    <row r="569" spans="2:59" ht="15.75" customHeight="1">
      <c r="B569" s="28"/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AZ569" s="29"/>
      <c r="BB569" s="29"/>
      <c r="BG569" s="29"/>
    </row>
    <row r="570" spans="2:59" ht="15.75" customHeight="1">
      <c r="B570" s="28"/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AZ570" s="29"/>
      <c r="BB570" s="29"/>
      <c r="BG570" s="29"/>
    </row>
    <row r="571" spans="2:59" ht="15.75" customHeight="1">
      <c r="B571" s="28"/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AZ571" s="29"/>
      <c r="BB571" s="29"/>
      <c r="BG571" s="29"/>
    </row>
    <row r="572" spans="2:59" ht="15.75" customHeight="1">
      <c r="B572" s="28"/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AZ572" s="29"/>
      <c r="BB572" s="29"/>
      <c r="BG572" s="29"/>
    </row>
    <row r="573" spans="2:59" ht="15.75" customHeight="1">
      <c r="B573" s="28"/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AZ573" s="29"/>
      <c r="BB573" s="29"/>
      <c r="BG573" s="29"/>
    </row>
    <row r="574" spans="2:59" ht="15.75" customHeight="1">
      <c r="B574" s="28"/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AZ574" s="29"/>
      <c r="BB574" s="29"/>
      <c r="BG574" s="29"/>
    </row>
    <row r="575" spans="2:59" ht="15.75" customHeight="1">
      <c r="B575" s="28"/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AZ575" s="29"/>
      <c r="BB575" s="29"/>
      <c r="BG575" s="29"/>
    </row>
    <row r="576" spans="2:59" ht="15.75" customHeight="1">
      <c r="B576" s="28"/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AZ576" s="29"/>
      <c r="BB576" s="29"/>
      <c r="BG576" s="29"/>
    </row>
    <row r="577" spans="2:59" ht="15.75" customHeight="1">
      <c r="B577" s="28"/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AZ577" s="29"/>
      <c r="BB577" s="29"/>
      <c r="BG577" s="29"/>
    </row>
    <row r="578" spans="2:59" ht="15.75" customHeight="1">
      <c r="B578" s="28"/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AZ578" s="29"/>
      <c r="BB578" s="29"/>
      <c r="BG578" s="29"/>
    </row>
    <row r="579" spans="2:59" ht="15.75" customHeight="1">
      <c r="B579" s="28"/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AZ579" s="29"/>
      <c r="BB579" s="29"/>
      <c r="BG579" s="29"/>
    </row>
    <row r="580" spans="2:59" ht="15.75" customHeight="1">
      <c r="B580" s="28"/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AZ580" s="29"/>
      <c r="BB580" s="29"/>
      <c r="BG580" s="29"/>
    </row>
    <row r="581" spans="2:59" ht="15.75" customHeight="1">
      <c r="B581" s="28"/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AZ581" s="29"/>
      <c r="BB581" s="29"/>
      <c r="BG581" s="29"/>
    </row>
    <row r="582" spans="2:59" ht="15.75" customHeight="1">
      <c r="B582" s="28"/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AZ582" s="29"/>
      <c r="BB582" s="29"/>
      <c r="BG582" s="29"/>
    </row>
    <row r="583" spans="2:59" ht="15.75" customHeight="1">
      <c r="B583" s="28"/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AZ583" s="29"/>
      <c r="BB583" s="29"/>
      <c r="BG583" s="29"/>
    </row>
    <row r="584" spans="2:59" ht="15.75" customHeight="1">
      <c r="B584" s="28"/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AZ584" s="29"/>
      <c r="BB584" s="29"/>
      <c r="BG584" s="29"/>
    </row>
    <row r="585" spans="2:59" ht="15.75" customHeight="1">
      <c r="B585" s="28"/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AZ585" s="29"/>
      <c r="BB585" s="29"/>
      <c r="BG585" s="29"/>
    </row>
    <row r="586" spans="2:59" ht="15.75" customHeight="1">
      <c r="B586" s="28"/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AZ586" s="29"/>
      <c r="BB586" s="29"/>
      <c r="BG586" s="29"/>
    </row>
    <row r="587" spans="2:59" ht="15.75" customHeight="1">
      <c r="B587" s="28"/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AZ587" s="29"/>
      <c r="BB587" s="29"/>
      <c r="BG587" s="29"/>
    </row>
    <row r="588" spans="2:59" ht="15.75" customHeight="1">
      <c r="B588" s="28"/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AZ588" s="29"/>
      <c r="BB588" s="29"/>
      <c r="BG588" s="29"/>
    </row>
    <row r="589" spans="2:59" ht="15.75" customHeight="1">
      <c r="B589" s="28"/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AZ589" s="29"/>
      <c r="BB589" s="29"/>
      <c r="BG589" s="29"/>
    </row>
    <row r="590" spans="2:59" ht="15.75" customHeight="1">
      <c r="B590" s="28"/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AZ590" s="29"/>
      <c r="BB590" s="29"/>
      <c r="BG590" s="29"/>
    </row>
    <row r="591" spans="2:59" ht="15.75" customHeight="1">
      <c r="B591" s="28"/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AZ591" s="29"/>
      <c r="BB591" s="29"/>
      <c r="BG591" s="29"/>
    </row>
    <row r="592" spans="2:59" ht="15.75" customHeight="1">
      <c r="B592" s="28"/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AZ592" s="29"/>
      <c r="BB592" s="29"/>
      <c r="BG592" s="29"/>
    </row>
    <row r="593" spans="2:59" ht="15.75" customHeight="1">
      <c r="B593" s="28"/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AZ593" s="29"/>
      <c r="BB593" s="29"/>
      <c r="BG593" s="29"/>
    </row>
    <row r="594" spans="2:59" ht="15.75" customHeight="1">
      <c r="B594" s="28"/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AZ594" s="29"/>
      <c r="BB594" s="29"/>
      <c r="BG594" s="29"/>
    </row>
    <row r="595" spans="2:59" ht="15.75" customHeight="1">
      <c r="B595" s="28"/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AZ595" s="29"/>
      <c r="BB595" s="29"/>
      <c r="BG595" s="29"/>
    </row>
    <row r="596" spans="2:59" ht="15.75" customHeight="1">
      <c r="B596" s="28"/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AZ596" s="29"/>
      <c r="BB596" s="29"/>
      <c r="BG596" s="29"/>
    </row>
    <row r="597" spans="2:59" ht="15.75" customHeight="1">
      <c r="B597" s="28"/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AZ597" s="29"/>
      <c r="BB597" s="29"/>
      <c r="BG597" s="29"/>
    </row>
    <row r="598" spans="2:59" ht="15.75" customHeight="1">
      <c r="B598" s="28"/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AZ598" s="29"/>
      <c r="BB598" s="29"/>
      <c r="BG598" s="29"/>
    </row>
    <row r="599" spans="2:59" ht="15.75" customHeight="1">
      <c r="B599" s="28"/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AZ599" s="29"/>
      <c r="BB599" s="29"/>
      <c r="BG599" s="29"/>
    </row>
    <row r="600" spans="2:59" ht="15.75" customHeight="1">
      <c r="B600" s="28"/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AZ600" s="29"/>
      <c r="BB600" s="29"/>
      <c r="BG600" s="29"/>
    </row>
    <row r="601" spans="2:59" ht="15.75" customHeight="1">
      <c r="B601" s="28"/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AZ601" s="29"/>
      <c r="BB601" s="29"/>
      <c r="BG601" s="29"/>
    </row>
    <row r="602" spans="2:59" ht="15.75" customHeight="1">
      <c r="B602" s="28"/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AZ602" s="29"/>
      <c r="BB602" s="29"/>
      <c r="BG602" s="29"/>
    </row>
    <row r="603" spans="2:59" ht="15.75" customHeight="1">
      <c r="B603" s="28"/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AZ603" s="29"/>
      <c r="BB603" s="29"/>
      <c r="BG603" s="29"/>
    </row>
    <row r="604" spans="2:59" ht="15.75" customHeight="1">
      <c r="B604" s="28"/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AZ604" s="29"/>
      <c r="BB604" s="29"/>
      <c r="BG604" s="29"/>
    </row>
    <row r="605" spans="2:59" ht="15.75" customHeight="1">
      <c r="B605" s="28"/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AZ605" s="29"/>
      <c r="BB605" s="29"/>
      <c r="BG605" s="29"/>
    </row>
    <row r="606" spans="2:59" ht="15.75" customHeight="1">
      <c r="B606" s="28"/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AZ606" s="29"/>
      <c r="BB606" s="29"/>
      <c r="BG606" s="29"/>
    </row>
    <row r="607" spans="2:59" ht="15.75" customHeight="1">
      <c r="B607" s="28"/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AZ607" s="29"/>
      <c r="BB607" s="29"/>
      <c r="BG607" s="29"/>
    </row>
    <row r="608" spans="2:59" ht="15.75" customHeight="1">
      <c r="B608" s="28"/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AZ608" s="29"/>
      <c r="BB608" s="29"/>
      <c r="BG608" s="29"/>
    </row>
    <row r="609" spans="2:59" ht="15.75" customHeight="1">
      <c r="B609" s="28"/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AZ609" s="29"/>
      <c r="BB609" s="29"/>
      <c r="BG609" s="29"/>
    </row>
    <row r="610" spans="2:59" ht="15.75" customHeight="1">
      <c r="B610" s="28"/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AZ610" s="29"/>
      <c r="BB610" s="29"/>
      <c r="BG610" s="29"/>
    </row>
    <row r="611" spans="2:59" ht="15.75" customHeight="1">
      <c r="B611" s="28"/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AZ611" s="29"/>
      <c r="BB611" s="29"/>
      <c r="BG611" s="29"/>
    </row>
    <row r="612" spans="2:59" ht="15.75" customHeight="1">
      <c r="B612" s="28"/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AZ612" s="29"/>
      <c r="BB612" s="29"/>
      <c r="BG612" s="29"/>
    </row>
    <row r="613" spans="2:59" ht="15.75" customHeight="1">
      <c r="B613" s="28"/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AZ613" s="29"/>
      <c r="BB613" s="29"/>
      <c r="BG613" s="29"/>
    </row>
    <row r="614" spans="2:59" ht="15.75" customHeight="1">
      <c r="B614" s="28"/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AZ614" s="29"/>
      <c r="BB614" s="29"/>
      <c r="BG614" s="29"/>
    </row>
    <row r="615" spans="2:59" ht="15.75" customHeight="1">
      <c r="B615" s="28"/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AZ615" s="29"/>
      <c r="BB615" s="29"/>
      <c r="BG615" s="29"/>
    </row>
    <row r="616" spans="2:59" ht="15.75" customHeight="1">
      <c r="B616" s="28"/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AZ616" s="29"/>
      <c r="BB616" s="29"/>
      <c r="BG616" s="29"/>
    </row>
    <row r="617" spans="2:59" ht="15.75" customHeight="1">
      <c r="B617" s="28"/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AZ617" s="29"/>
      <c r="BB617" s="29"/>
      <c r="BG617" s="29"/>
    </row>
    <row r="618" spans="2:59" ht="15.75" customHeight="1">
      <c r="B618" s="28"/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AZ618" s="29"/>
      <c r="BB618" s="29"/>
      <c r="BG618" s="29"/>
    </row>
    <row r="619" spans="2:59" ht="15.75" customHeight="1">
      <c r="B619" s="28"/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AZ619" s="29"/>
      <c r="BB619" s="29"/>
      <c r="BG619" s="29"/>
    </row>
    <row r="620" spans="2:59" ht="15.75" customHeight="1">
      <c r="B620" s="28"/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AZ620" s="29"/>
      <c r="BB620" s="29"/>
      <c r="BG620" s="29"/>
    </row>
    <row r="621" spans="2:59" ht="15.75" customHeight="1">
      <c r="B621" s="28"/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AZ621" s="29"/>
      <c r="BB621" s="29"/>
      <c r="BG621" s="29"/>
    </row>
    <row r="622" spans="2:59" ht="15.75" customHeight="1">
      <c r="B622" s="28"/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AZ622" s="29"/>
      <c r="BB622" s="29"/>
      <c r="BG622" s="29"/>
    </row>
    <row r="623" spans="2:59" ht="15.75" customHeight="1">
      <c r="B623" s="28"/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AZ623" s="29"/>
      <c r="BB623" s="29"/>
      <c r="BG623" s="29"/>
    </row>
    <row r="624" spans="2:59" ht="15.75" customHeight="1">
      <c r="B624" s="28"/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AZ624" s="29"/>
      <c r="BB624" s="29"/>
      <c r="BG624" s="29"/>
    </row>
    <row r="625" spans="2:59" ht="15.75" customHeight="1">
      <c r="B625" s="28"/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AZ625" s="29"/>
      <c r="BB625" s="29"/>
      <c r="BG625" s="29"/>
    </row>
    <row r="626" spans="2:59" ht="15.75" customHeight="1">
      <c r="B626" s="28"/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AZ626" s="29"/>
      <c r="BB626" s="29"/>
      <c r="BG626" s="29"/>
    </row>
    <row r="627" spans="2:59" ht="15.75" customHeight="1">
      <c r="B627" s="28"/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AZ627" s="29"/>
      <c r="BB627" s="29"/>
      <c r="BG627" s="29"/>
    </row>
    <row r="628" spans="2:59" ht="15.75" customHeight="1">
      <c r="B628" s="28"/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AZ628" s="29"/>
      <c r="BB628" s="29"/>
      <c r="BG628" s="29"/>
    </row>
    <row r="629" spans="2:59" ht="15.75" customHeight="1">
      <c r="B629" s="28"/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AZ629" s="29"/>
      <c r="BB629" s="29"/>
      <c r="BG629" s="29"/>
    </row>
    <row r="630" spans="2:59" ht="15.75" customHeight="1">
      <c r="B630" s="28"/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AZ630" s="29"/>
      <c r="BB630" s="29"/>
      <c r="BG630" s="29"/>
    </row>
    <row r="631" spans="2:59" ht="15.75" customHeight="1">
      <c r="B631" s="28"/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AZ631" s="29"/>
      <c r="BB631" s="29"/>
      <c r="BG631" s="29"/>
    </row>
    <row r="632" spans="2:59" ht="15.75" customHeight="1">
      <c r="B632" s="28"/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AZ632" s="29"/>
      <c r="BB632" s="29"/>
      <c r="BG632" s="29"/>
    </row>
    <row r="633" spans="2:59" ht="15.75" customHeight="1">
      <c r="B633" s="28"/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AZ633" s="29"/>
      <c r="BB633" s="29"/>
      <c r="BG633" s="29"/>
    </row>
    <row r="634" spans="2:59" ht="15.75" customHeight="1">
      <c r="B634" s="28"/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AZ634" s="29"/>
      <c r="BB634" s="29"/>
      <c r="BG634" s="29"/>
    </row>
    <row r="635" spans="2:59" ht="15.75" customHeight="1">
      <c r="B635" s="28"/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AZ635" s="29"/>
      <c r="BB635" s="29"/>
      <c r="BG635" s="29"/>
    </row>
    <row r="636" spans="2:59" ht="15.75" customHeight="1">
      <c r="B636" s="28"/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AZ636" s="29"/>
      <c r="BB636" s="29"/>
      <c r="BG636" s="29"/>
    </row>
    <row r="637" spans="2:59" ht="15.75" customHeight="1">
      <c r="B637" s="28"/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AZ637" s="29"/>
      <c r="BB637" s="29"/>
      <c r="BG637" s="29"/>
    </row>
    <row r="638" spans="2:59" ht="15.75" customHeight="1">
      <c r="B638" s="28"/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AZ638" s="29"/>
      <c r="BB638" s="29"/>
      <c r="BG638" s="29"/>
    </row>
    <row r="639" spans="2:59" ht="15.75" customHeight="1">
      <c r="B639" s="28"/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AZ639" s="29"/>
      <c r="BB639" s="29"/>
      <c r="BG639" s="29"/>
    </row>
    <row r="640" spans="2:59" ht="15.75" customHeight="1">
      <c r="B640" s="28"/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AZ640" s="29"/>
      <c r="BB640" s="29"/>
      <c r="BG640" s="29"/>
    </row>
    <row r="641" spans="2:59" ht="15.75" customHeight="1">
      <c r="B641" s="28"/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AZ641" s="29"/>
      <c r="BB641" s="29"/>
      <c r="BG641" s="29"/>
    </row>
    <row r="642" spans="2:59" ht="15.75" customHeight="1">
      <c r="B642" s="28"/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AZ642" s="29"/>
      <c r="BB642" s="29"/>
      <c r="BG642" s="29"/>
    </row>
    <row r="643" spans="2:59" ht="15.75" customHeight="1">
      <c r="B643" s="28"/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AZ643" s="29"/>
      <c r="BB643" s="29"/>
      <c r="BG643" s="29"/>
    </row>
    <row r="644" spans="2:59" ht="15.75" customHeight="1">
      <c r="B644" s="28"/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AZ644" s="29"/>
      <c r="BB644" s="29"/>
      <c r="BG644" s="29"/>
    </row>
    <row r="645" spans="2:59" ht="15.75" customHeight="1">
      <c r="B645" s="28"/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AZ645" s="29"/>
      <c r="BB645" s="29"/>
      <c r="BG645" s="29"/>
    </row>
    <row r="646" spans="2:59" ht="15.75" customHeight="1">
      <c r="B646" s="28"/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AZ646" s="29"/>
      <c r="BB646" s="29"/>
      <c r="BG646" s="29"/>
    </row>
    <row r="647" spans="2:59" ht="15.75" customHeight="1">
      <c r="B647" s="28"/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AZ647" s="29"/>
      <c r="BB647" s="29"/>
      <c r="BG647" s="29"/>
    </row>
    <row r="648" spans="2:59" ht="15.75" customHeight="1">
      <c r="B648" s="28"/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AZ648" s="29"/>
      <c r="BB648" s="29"/>
      <c r="BG648" s="29"/>
    </row>
    <row r="649" spans="2:59" ht="15.75" customHeight="1">
      <c r="B649" s="28"/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AZ649" s="29"/>
      <c r="BB649" s="29"/>
      <c r="BG649" s="29"/>
    </row>
    <row r="650" spans="2:59" ht="15.75" customHeight="1">
      <c r="B650" s="28"/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AZ650" s="29"/>
      <c r="BB650" s="29"/>
      <c r="BG650" s="29"/>
    </row>
    <row r="651" spans="2:59" ht="15.75" customHeight="1">
      <c r="B651" s="28"/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AZ651" s="29"/>
      <c r="BB651" s="29"/>
      <c r="BG651" s="29"/>
    </row>
    <row r="652" spans="2:59" ht="15.75" customHeight="1">
      <c r="B652" s="28"/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AZ652" s="29"/>
      <c r="BB652" s="29"/>
      <c r="BG652" s="29"/>
    </row>
    <row r="653" spans="2:59" ht="15.75" customHeight="1">
      <c r="B653" s="28"/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AZ653" s="29"/>
      <c r="BB653" s="29"/>
      <c r="BG653" s="29"/>
    </row>
    <row r="654" spans="2:59" ht="15.75" customHeight="1">
      <c r="B654" s="28"/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AZ654" s="29"/>
      <c r="BB654" s="29"/>
      <c r="BG654" s="29"/>
    </row>
    <row r="655" spans="2:59" ht="15.75" customHeight="1">
      <c r="B655" s="28"/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AZ655" s="29"/>
      <c r="BB655" s="29"/>
      <c r="BG655" s="29"/>
    </row>
    <row r="656" spans="2:59" ht="15.75" customHeight="1">
      <c r="B656" s="28"/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AZ656" s="29"/>
      <c r="BB656" s="29"/>
      <c r="BG656" s="29"/>
    </row>
    <row r="657" spans="2:59" ht="15.75" customHeight="1">
      <c r="B657" s="28"/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AZ657" s="29"/>
      <c r="BB657" s="29"/>
      <c r="BG657" s="29"/>
    </row>
    <row r="658" spans="2:59" ht="15.75" customHeight="1">
      <c r="B658" s="28"/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AZ658" s="29"/>
      <c r="BB658" s="29"/>
      <c r="BG658" s="29"/>
    </row>
    <row r="659" spans="2:59" ht="15.75" customHeight="1">
      <c r="B659" s="28"/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AZ659" s="29"/>
      <c r="BB659" s="29"/>
      <c r="BG659" s="29"/>
    </row>
    <row r="660" spans="2:59" ht="15.75" customHeight="1">
      <c r="B660" s="28"/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AZ660" s="29"/>
      <c r="BB660" s="29"/>
      <c r="BG660" s="29"/>
    </row>
    <row r="661" spans="2:59" ht="15.75" customHeight="1">
      <c r="B661" s="28"/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AZ661" s="29"/>
      <c r="BB661" s="29"/>
      <c r="BG661" s="29"/>
    </row>
    <row r="662" spans="2:59" ht="15.75" customHeight="1">
      <c r="B662" s="28"/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AZ662" s="29"/>
      <c r="BB662" s="29"/>
      <c r="BG662" s="29"/>
    </row>
    <row r="663" spans="2:59" ht="15.75" customHeight="1">
      <c r="B663" s="28"/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AZ663" s="29"/>
      <c r="BB663" s="29"/>
      <c r="BG663" s="29"/>
    </row>
    <row r="664" spans="2:59" ht="15.75" customHeight="1">
      <c r="B664" s="28"/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AZ664" s="29"/>
      <c r="BB664" s="29"/>
      <c r="BG664" s="29"/>
    </row>
    <row r="665" spans="2:59" ht="15.75" customHeight="1">
      <c r="B665" s="28"/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AZ665" s="29"/>
      <c r="BB665" s="29"/>
      <c r="BG665" s="29"/>
    </row>
    <row r="666" spans="2:59" ht="15.75" customHeight="1">
      <c r="B666" s="28"/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AZ666" s="29"/>
      <c r="BB666" s="29"/>
      <c r="BG666" s="29"/>
    </row>
    <row r="667" spans="2:59" ht="15.75" customHeight="1">
      <c r="B667" s="28"/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AZ667" s="29"/>
      <c r="BB667" s="29"/>
      <c r="BG667" s="29"/>
    </row>
    <row r="668" spans="2:59" ht="15.75" customHeight="1">
      <c r="B668" s="28"/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AZ668" s="29"/>
      <c r="BB668" s="29"/>
      <c r="BG668" s="29"/>
    </row>
    <row r="669" spans="2:59" ht="15.75" customHeight="1">
      <c r="B669" s="28"/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AZ669" s="29"/>
      <c r="BB669" s="29"/>
      <c r="BG669" s="29"/>
    </row>
    <row r="670" spans="2:59" ht="15.75" customHeight="1">
      <c r="B670" s="28"/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AZ670" s="29"/>
      <c r="BB670" s="29"/>
      <c r="BG670" s="29"/>
    </row>
    <row r="671" spans="2:59" ht="15.75" customHeight="1">
      <c r="B671" s="28"/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AZ671" s="29"/>
      <c r="BB671" s="29"/>
      <c r="BG671" s="29"/>
    </row>
    <row r="672" spans="2:59" ht="15.75" customHeight="1">
      <c r="B672" s="28"/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AZ672" s="29"/>
      <c r="BB672" s="29"/>
      <c r="BG672" s="29"/>
    </row>
    <row r="673" spans="2:59" ht="15.75" customHeight="1">
      <c r="B673" s="28"/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AZ673" s="29"/>
      <c r="BB673" s="29"/>
      <c r="BG673" s="29"/>
    </row>
    <row r="674" spans="2:59" ht="15.75" customHeight="1">
      <c r="B674" s="28"/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AZ674" s="29"/>
      <c r="BB674" s="29"/>
      <c r="BG674" s="29"/>
    </row>
    <row r="675" spans="2:59" ht="15.75" customHeight="1">
      <c r="B675" s="28"/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AZ675" s="29"/>
      <c r="BB675" s="29"/>
      <c r="BG675" s="29"/>
    </row>
    <row r="676" spans="2:59" ht="15.75" customHeight="1">
      <c r="B676" s="28"/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AZ676" s="29"/>
      <c r="BB676" s="29"/>
      <c r="BG676" s="29"/>
    </row>
    <row r="677" spans="2:59" ht="15.75" customHeight="1">
      <c r="B677" s="28"/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AZ677" s="29"/>
      <c r="BB677" s="29"/>
      <c r="BG677" s="29"/>
    </row>
    <row r="678" spans="2:59" ht="15.75" customHeight="1">
      <c r="B678" s="28"/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AZ678" s="29"/>
      <c r="BB678" s="29"/>
      <c r="BG678" s="29"/>
    </row>
    <row r="679" spans="2:59" ht="15.75" customHeight="1">
      <c r="B679" s="28"/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AZ679" s="29"/>
      <c r="BB679" s="29"/>
      <c r="BG679" s="29"/>
    </row>
    <row r="680" spans="2:59" ht="15.75" customHeight="1">
      <c r="B680" s="28"/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AZ680" s="29"/>
      <c r="BB680" s="29"/>
      <c r="BG680" s="29"/>
    </row>
    <row r="681" spans="2:59" ht="15.75" customHeight="1">
      <c r="B681" s="28"/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AZ681" s="29"/>
      <c r="BB681" s="29"/>
      <c r="BG681" s="29"/>
    </row>
    <row r="682" spans="2:59" ht="15.75" customHeight="1">
      <c r="B682" s="28"/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AZ682" s="29"/>
      <c r="BB682" s="29"/>
      <c r="BG682" s="29"/>
    </row>
    <row r="683" spans="2:59" ht="15.75" customHeight="1">
      <c r="B683" s="28"/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AZ683" s="29"/>
      <c r="BB683" s="29"/>
      <c r="BG683" s="29"/>
    </row>
    <row r="684" spans="2:59" ht="15.75" customHeight="1">
      <c r="B684" s="28"/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AZ684" s="29"/>
      <c r="BB684" s="29"/>
      <c r="BG684" s="29"/>
    </row>
    <row r="685" spans="2:59" ht="15.75" customHeight="1">
      <c r="B685" s="28"/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AZ685" s="29"/>
      <c r="BB685" s="29"/>
      <c r="BG685" s="29"/>
    </row>
    <row r="686" spans="2:59" ht="15.75" customHeight="1">
      <c r="B686" s="28"/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AZ686" s="29"/>
      <c r="BB686" s="29"/>
      <c r="BG686" s="29"/>
    </row>
    <row r="687" spans="2:59" ht="15.75" customHeight="1">
      <c r="B687" s="28"/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AZ687" s="29"/>
      <c r="BB687" s="29"/>
      <c r="BG687" s="29"/>
    </row>
    <row r="688" spans="2:59" ht="15.75" customHeight="1">
      <c r="B688" s="28"/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AZ688" s="29"/>
      <c r="BB688" s="29"/>
      <c r="BG688" s="29"/>
    </row>
    <row r="689" spans="2:59" ht="15.75" customHeight="1">
      <c r="B689" s="28"/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AZ689" s="29"/>
      <c r="BB689" s="29"/>
      <c r="BG689" s="29"/>
    </row>
    <row r="690" spans="2:59" ht="15.75" customHeight="1">
      <c r="B690" s="28"/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AZ690" s="29"/>
      <c r="BB690" s="29"/>
      <c r="BG690" s="29"/>
    </row>
    <row r="691" spans="2:59" ht="15.75" customHeight="1">
      <c r="B691" s="28"/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AZ691" s="29"/>
      <c r="BB691" s="29"/>
      <c r="BG691" s="29"/>
    </row>
    <row r="692" spans="2:59" ht="15.75" customHeight="1">
      <c r="B692" s="28"/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AZ692" s="29"/>
      <c r="BB692" s="29"/>
      <c r="BG692" s="29"/>
    </row>
    <row r="693" spans="2:59" ht="15.75" customHeight="1">
      <c r="B693" s="28"/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AZ693" s="29"/>
      <c r="BB693" s="29"/>
      <c r="BG693" s="29"/>
    </row>
    <row r="694" spans="2:59" ht="15.75" customHeight="1">
      <c r="B694" s="28"/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AZ694" s="29"/>
      <c r="BB694" s="29"/>
      <c r="BG694" s="29"/>
    </row>
    <row r="695" spans="2:59" ht="15.75" customHeight="1">
      <c r="B695" s="28"/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AZ695" s="29"/>
      <c r="BB695" s="29"/>
      <c r="BG695" s="29"/>
    </row>
    <row r="696" spans="2:59" ht="15.75" customHeight="1">
      <c r="B696" s="28"/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AZ696" s="29"/>
      <c r="BB696" s="29"/>
      <c r="BG696" s="29"/>
    </row>
    <row r="697" spans="2:59" ht="15.75" customHeight="1">
      <c r="B697" s="28"/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AZ697" s="29"/>
      <c r="BB697" s="29"/>
      <c r="BG697" s="29"/>
    </row>
    <row r="698" spans="2:59" ht="15.75" customHeight="1">
      <c r="B698" s="28"/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AZ698" s="29"/>
      <c r="BB698" s="29"/>
      <c r="BG698" s="29"/>
    </row>
    <row r="699" spans="2:59" ht="15.75" customHeight="1">
      <c r="B699" s="28"/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AZ699" s="29"/>
      <c r="BB699" s="29"/>
      <c r="BG699" s="29"/>
    </row>
    <row r="700" spans="2:59" ht="15.75" customHeight="1">
      <c r="B700" s="28"/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AZ700" s="29"/>
      <c r="BB700" s="29"/>
      <c r="BG700" s="29"/>
    </row>
    <row r="701" spans="2:59" ht="15.75" customHeight="1">
      <c r="B701" s="28"/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AZ701" s="29"/>
      <c r="BB701" s="29"/>
      <c r="BG701" s="29"/>
    </row>
    <row r="702" spans="2:59" ht="15.75" customHeight="1">
      <c r="B702" s="28"/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AZ702" s="29"/>
      <c r="BB702" s="29"/>
      <c r="BG702" s="29"/>
    </row>
    <row r="703" spans="2:59" ht="15.75" customHeight="1">
      <c r="B703" s="28"/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AZ703" s="29"/>
      <c r="BB703" s="29"/>
      <c r="BG703" s="29"/>
    </row>
    <row r="704" spans="2:59" ht="15.75" customHeight="1">
      <c r="B704" s="28"/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AZ704" s="29"/>
      <c r="BB704" s="29"/>
      <c r="BG704" s="29"/>
    </row>
    <row r="705" spans="2:59" ht="15.75" customHeight="1">
      <c r="B705" s="28"/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AZ705" s="29"/>
      <c r="BB705" s="29"/>
      <c r="BG705" s="29"/>
    </row>
    <row r="706" spans="2:59" ht="15.75" customHeight="1">
      <c r="B706" s="28"/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AZ706" s="29"/>
      <c r="BB706" s="29"/>
      <c r="BG706" s="29"/>
    </row>
    <row r="707" spans="2:59" ht="15.75" customHeight="1">
      <c r="B707" s="28"/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AZ707" s="29"/>
      <c r="BB707" s="29"/>
      <c r="BG707" s="29"/>
    </row>
    <row r="708" spans="2:59" ht="15.75" customHeight="1">
      <c r="B708" s="28"/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AZ708" s="29"/>
      <c r="BB708" s="29"/>
      <c r="BG708" s="29"/>
    </row>
    <row r="709" spans="2:59" ht="15.75" customHeight="1">
      <c r="B709" s="28"/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AZ709" s="29"/>
      <c r="BB709" s="29"/>
      <c r="BG709" s="29"/>
    </row>
    <row r="710" spans="2:59" ht="15.75" customHeight="1">
      <c r="B710" s="28"/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AZ710" s="29"/>
      <c r="BB710" s="29"/>
      <c r="BG710" s="29"/>
    </row>
    <row r="711" spans="2:59" ht="15.75" customHeight="1">
      <c r="B711" s="28"/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AZ711" s="29"/>
      <c r="BB711" s="29"/>
      <c r="BG711" s="29"/>
    </row>
    <row r="712" spans="2:59" ht="15.75" customHeight="1">
      <c r="B712" s="28"/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AZ712" s="29"/>
      <c r="BB712" s="29"/>
      <c r="BG712" s="29"/>
    </row>
    <row r="713" spans="2:59" ht="15.75" customHeight="1">
      <c r="B713" s="28"/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AZ713" s="29"/>
      <c r="BB713" s="29"/>
      <c r="BG713" s="29"/>
    </row>
    <row r="714" spans="2:59" ht="15.75" customHeight="1">
      <c r="B714" s="28"/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AZ714" s="29"/>
      <c r="BB714" s="29"/>
      <c r="BG714" s="29"/>
    </row>
    <row r="715" spans="2:59" ht="15.75" customHeight="1">
      <c r="B715" s="28"/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AZ715" s="29"/>
      <c r="BB715" s="29"/>
      <c r="BG715" s="29"/>
    </row>
    <row r="716" spans="2:59" ht="15.75" customHeight="1">
      <c r="B716" s="28"/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AZ716" s="29"/>
      <c r="BB716" s="29"/>
      <c r="BG716" s="29"/>
    </row>
    <row r="717" spans="2:59" ht="15.75" customHeight="1">
      <c r="B717" s="28"/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AZ717" s="29"/>
      <c r="BB717" s="29"/>
      <c r="BG717" s="29"/>
    </row>
    <row r="718" spans="2:59" ht="15.75" customHeight="1">
      <c r="B718" s="28"/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AZ718" s="29"/>
      <c r="BB718" s="29"/>
      <c r="BG718" s="29"/>
    </row>
    <row r="719" spans="2:59" ht="15.75" customHeight="1">
      <c r="B719" s="28"/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AZ719" s="29"/>
      <c r="BB719" s="29"/>
      <c r="BG719" s="29"/>
    </row>
    <row r="720" spans="2:59" ht="15.75" customHeight="1">
      <c r="B720" s="28"/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AZ720" s="29"/>
      <c r="BB720" s="29"/>
      <c r="BG720" s="29"/>
    </row>
    <row r="721" spans="2:59" ht="15.75" customHeight="1">
      <c r="B721" s="28"/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AZ721" s="29"/>
      <c r="BB721" s="29"/>
      <c r="BG721" s="29"/>
    </row>
    <row r="722" spans="2:59" ht="15.75" customHeight="1">
      <c r="B722" s="28"/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AZ722" s="29"/>
      <c r="BB722" s="29"/>
      <c r="BG722" s="29"/>
    </row>
    <row r="723" spans="2:59" ht="15.75" customHeight="1">
      <c r="B723" s="28"/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AZ723" s="29"/>
      <c r="BB723" s="29"/>
      <c r="BG723" s="29"/>
    </row>
    <row r="724" spans="2:59" ht="15.75" customHeight="1">
      <c r="B724" s="28"/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AZ724" s="29"/>
      <c r="BB724" s="29"/>
      <c r="BG724" s="29"/>
    </row>
    <row r="725" spans="2:59" ht="15.75" customHeight="1">
      <c r="B725" s="28"/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AZ725" s="29"/>
      <c r="BB725" s="29"/>
      <c r="BG725" s="29"/>
    </row>
    <row r="726" spans="2:59" ht="15.75" customHeight="1">
      <c r="B726" s="28"/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AZ726" s="29"/>
      <c r="BB726" s="29"/>
      <c r="BG726" s="29"/>
    </row>
    <row r="727" spans="2:59" ht="15.75" customHeight="1">
      <c r="B727" s="28"/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AZ727" s="29"/>
      <c r="BB727" s="29"/>
      <c r="BG727" s="29"/>
    </row>
    <row r="728" spans="2:59" ht="15.75" customHeight="1">
      <c r="B728" s="28"/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AZ728" s="29"/>
      <c r="BB728" s="29"/>
      <c r="BG728" s="29"/>
    </row>
    <row r="729" spans="2:59" ht="15.75" customHeight="1">
      <c r="B729" s="28"/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AZ729" s="29"/>
      <c r="BB729" s="29"/>
      <c r="BG729" s="29"/>
    </row>
    <row r="730" spans="2:59" ht="15.75" customHeight="1">
      <c r="B730" s="28"/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AZ730" s="29"/>
      <c r="BB730" s="29"/>
      <c r="BG730" s="29"/>
    </row>
    <row r="731" spans="2:59" ht="15.75" customHeight="1">
      <c r="B731" s="28"/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AZ731" s="29"/>
      <c r="BB731" s="29"/>
      <c r="BG731" s="29"/>
    </row>
    <row r="732" spans="2:59" ht="15.75" customHeight="1">
      <c r="B732" s="28"/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AZ732" s="29"/>
      <c r="BB732" s="29"/>
      <c r="BG732" s="29"/>
    </row>
    <row r="733" spans="2:59" ht="15.75" customHeight="1">
      <c r="B733" s="28"/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AZ733" s="29"/>
      <c r="BB733" s="29"/>
      <c r="BG733" s="29"/>
    </row>
    <row r="734" spans="2:59" ht="15.75" customHeight="1">
      <c r="B734" s="28"/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AZ734" s="29"/>
      <c r="BB734" s="29"/>
      <c r="BG734" s="29"/>
    </row>
    <row r="735" spans="2:59" ht="15.75" customHeight="1">
      <c r="B735" s="28"/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AZ735" s="29"/>
      <c r="BB735" s="29"/>
      <c r="BG735" s="29"/>
    </row>
    <row r="736" spans="2:59" ht="15.75" customHeight="1">
      <c r="B736" s="28"/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AZ736" s="29"/>
      <c r="BB736" s="29"/>
      <c r="BG736" s="29"/>
    </row>
    <row r="737" spans="2:59" ht="15.75" customHeight="1">
      <c r="B737" s="28"/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AZ737" s="29"/>
      <c r="BB737" s="29"/>
      <c r="BG737" s="29"/>
    </row>
    <row r="738" spans="2:59" ht="15.75" customHeight="1">
      <c r="B738" s="28"/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AZ738" s="29"/>
      <c r="BB738" s="29"/>
      <c r="BG738" s="29"/>
    </row>
    <row r="739" spans="2:59" ht="15.75" customHeight="1">
      <c r="B739" s="28"/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AZ739" s="29"/>
      <c r="BB739" s="29"/>
      <c r="BG739" s="29"/>
    </row>
    <row r="740" spans="2:59" ht="15.75" customHeight="1">
      <c r="B740" s="28"/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AZ740" s="29"/>
      <c r="BB740" s="29"/>
      <c r="BG740" s="29"/>
    </row>
    <row r="741" spans="2:59" ht="15.75" customHeight="1">
      <c r="B741" s="28"/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AZ741" s="29"/>
      <c r="BB741" s="29"/>
      <c r="BG741" s="29"/>
    </row>
    <row r="742" spans="2:59" ht="15.75" customHeight="1">
      <c r="B742" s="28"/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AZ742" s="29"/>
      <c r="BB742" s="29"/>
      <c r="BG742" s="29"/>
    </row>
    <row r="743" spans="2:59" ht="15.75" customHeight="1">
      <c r="B743" s="28"/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AZ743" s="29"/>
      <c r="BB743" s="29"/>
      <c r="BG743" s="29"/>
    </row>
    <row r="744" spans="2:59" ht="15.75" customHeight="1">
      <c r="B744" s="28"/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AZ744" s="29"/>
      <c r="BB744" s="29"/>
      <c r="BG744" s="29"/>
    </row>
    <row r="745" spans="2:59" ht="15.75" customHeight="1">
      <c r="B745" s="28"/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AZ745" s="29"/>
      <c r="BB745" s="29"/>
      <c r="BG745" s="29"/>
    </row>
    <row r="746" spans="2:59" ht="15.75" customHeight="1">
      <c r="B746" s="28"/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AZ746" s="29"/>
      <c r="BB746" s="29"/>
      <c r="BG746" s="29"/>
    </row>
    <row r="747" spans="2:59" ht="15.75" customHeight="1">
      <c r="B747" s="28"/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AZ747" s="29"/>
      <c r="BB747" s="29"/>
      <c r="BG747" s="29"/>
    </row>
    <row r="748" spans="2:59" ht="15.75" customHeight="1">
      <c r="B748" s="28"/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AZ748" s="29"/>
      <c r="BB748" s="29"/>
      <c r="BG748" s="29"/>
    </row>
    <row r="749" spans="2:59" ht="15.75" customHeight="1">
      <c r="B749" s="28"/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AZ749" s="29"/>
      <c r="BB749" s="29"/>
      <c r="BG749" s="29"/>
    </row>
    <row r="750" spans="2:59" ht="15.75" customHeight="1">
      <c r="B750" s="28"/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AZ750" s="29"/>
      <c r="BB750" s="29"/>
      <c r="BG750" s="29"/>
    </row>
    <row r="751" spans="2:59" ht="15.75" customHeight="1">
      <c r="B751" s="28"/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AZ751" s="29"/>
      <c r="BB751" s="29"/>
      <c r="BG751" s="29"/>
    </row>
    <row r="752" spans="2:59" ht="15.75" customHeight="1">
      <c r="B752" s="28"/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AZ752" s="29"/>
      <c r="BB752" s="29"/>
      <c r="BG752" s="29"/>
    </row>
    <row r="753" spans="2:59" ht="15.75" customHeight="1">
      <c r="B753" s="28"/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AZ753" s="29"/>
      <c r="BB753" s="29"/>
      <c r="BG753" s="29"/>
    </row>
    <row r="754" spans="2:59" ht="15.75" customHeight="1">
      <c r="B754" s="28"/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AZ754" s="29"/>
      <c r="BB754" s="29"/>
      <c r="BG754" s="29"/>
    </row>
    <row r="755" spans="2:59" ht="15.75" customHeight="1">
      <c r="B755" s="28"/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AZ755" s="29"/>
      <c r="BB755" s="29"/>
      <c r="BG755" s="29"/>
    </row>
    <row r="756" spans="2:59" ht="15.75" customHeight="1">
      <c r="B756" s="28"/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AZ756" s="29"/>
      <c r="BB756" s="29"/>
      <c r="BG756" s="29"/>
    </row>
    <row r="757" spans="2:59" ht="15.75" customHeight="1">
      <c r="B757" s="28"/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AZ757" s="29"/>
      <c r="BB757" s="29"/>
      <c r="BG757" s="29"/>
    </row>
    <row r="758" spans="2:59" ht="15.75" customHeight="1">
      <c r="B758" s="28"/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AZ758" s="29"/>
      <c r="BB758" s="29"/>
      <c r="BG758" s="29"/>
    </row>
    <row r="759" spans="2:59" ht="15.75" customHeight="1">
      <c r="B759" s="28"/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AZ759" s="29"/>
      <c r="BB759" s="29"/>
      <c r="BG759" s="29"/>
    </row>
    <row r="760" spans="2:59" ht="15.75" customHeight="1">
      <c r="B760" s="28"/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AZ760" s="29"/>
      <c r="BB760" s="29"/>
      <c r="BG760" s="29"/>
    </row>
    <row r="761" spans="2:59" ht="15.75" customHeight="1">
      <c r="B761" s="28"/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AZ761" s="29"/>
      <c r="BB761" s="29"/>
      <c r="BG761" s="29"/>
    </row>
    <row r="762" spans="2:59" ht="15.75" customHeight="1">
      <c r="B762" s="28"/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AZ762" s="29"/>
      <c r="BB762" s="29"/>
      <c r="BG762" s="29"/>
    </row>
    <row r="763" spans="2:59" ht="15.75" customHeight="1">
      <c r="B763" s="28"/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AZ763" s="29"/>
      <c r="BB763" s="29"/>
      <c r="BG763" s="29"/>
    </row>
    <row r="764" spans="2:59" ht="15.75" customHeight="1">
      <c r="B764" s="28"/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AZ764" s="29"/>
      <c r="BB764" s="29"/>
      <c r="BG764" s="29"/>
    </row>
    <row r="765" spans="2:59" ht="15.75" customHeight="1">
      <c r="B765" s="28"/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AZ765" s="29"/>
      <c r="BB765" s="29"/>
      <c r="BG765" s="29"/>
    </row>
    <row r="766" spans="2:59" ht="15.75" customHeight="1">
      <c r="B766" s="28"/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AZ766" s="29"/>
      <c r="BB766" s="29"/>
      <c r="BG766" s="29"/>
    </row>
    <row r="767" spans="2:59" ht="15.75" customHeight="1">
      <c r="B767" s="28"/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AZ767" s="29"/>
      <c r="BB767" s="29"/>
      <c r="BG767" s="29"/>
    </row>
    <row r="768" spans="2:59" ht="15.75" customHeight="1">
      <c r="B768" s="28"/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AZ768" s="29"/>
      <c r="BB768" s="29"/>
      <c r="BG768" s="29"/>
    </row>
    <row r="769" spans="2:59" ht="15.75" customHeight="1">
      <c r="B769" s="28"/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AZ769" s="29"/>
      <c r="BB769" s="29"/>
      <c r="BG769" s="29"/>
    </row>
    <row r="770" spans="2:59" ht="15.75" customHeight="1">
      <c r="B770" s="28"/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AZ770" s="29"/>
      <c r="BB770" s="29"/>
      <c r="BG770" s="29"/>
    </row>
    <row r="771" spans="2:59" ht="15.75" customHeight="1">
      <c r="B771" s="28"/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AZ771" s="29"/>
      <c r="BB771" s="29"/>
      <c r="BG771" s="29"/>
    </row>
    <row r="772" spans="2:59" ht="15.75" customHeight="1">
      <c r="B772" s="28"/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AZ772" s="29"/>
      <c r="BB772" s="29"/>
      <c r="BG772" s="29"/>
    </row>
    <row r="773" spans="2:59" ht="15.75" customHeight="1">
      <c r="B773" s="28"/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AZ773" s="29"/>
      <c r="BB773" s="29"/>
      <c r="BG773" s="29"/>
    </row>
    <row r="774" spans="2:59" ht="15.75" customHeight="1">
      <c r="B774" s="28"/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AZ774" s="29"/>
      <c r="BB774" s="29"/>
      <c r="BG774" s="29"/>
    </row>
    <row r="775" spans="2:59" ht="15.75" customHeight="1">
      <c r="B775" s="28"/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AZ775" s="29"/>
      <c r="BB775" s="29"/>
      <c r="BG775" s="29"/>
    </row>
    <row r="776" spans="2:59" ht="15.75" customHeight="1">
      <c r="B776" s="28"/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AZ776" s="29"/>
      <c r="BB776" s="29"/>
      <c r="BG776" s="29"/>
    </row>
    <row r="777" spans="2:59" ht="15.75" customHeight="1">
      <c r="B777" s="28"/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AZ777" s="29"/>
      <c r="BB777" s="29"/>
      <c r="BG777" s="29"/>
    </row>
    <row r="778" spans="2:59" ht="15.75" customHeight="1">
      <c r="B778" s="28"/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AZ778" s="29"/>
      <c r="BB778" s="29"/>
      <c r="BG778" s="29"/>
    </row>
    <row r="779" spans="2:59" ht="15.75" customHeight="1">
      <c r="B779" s="28"/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AZ779" s="29"/>
      <c r="BB779" s="29"/>
      <c r="BG779" s="29"/>
    </row>
    <row r="780" spans="2:59" ht="15.75" customHeight="1">
      <c r="B780" s="28"/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AZ780" s="29"/>
      <c r="BB780" s="29"/>
      <c r="BG780" s="29"/>
    </row>
    <row r="781" spans="2:59" ht="15.75" customHeight="1">
      <c r="B781" s="28"/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AZ781" s="29"/>
      <c r="BB781" s="29"/>
      <c r="BG781" s="29"/>
    </row>
    <row r="782" spans="2:59" ht="15.75" customHeight="1">
      <c r="B782" s="28"/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AZ782" s="29"/>
      <c r="BB782" s="29"/>
      <c r="BG782" s="29"/>
    </row>
    <row r="783" spans="2:59" ht="15.75" customHeight="1">
      <c r="B783" s="28"/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AZ783" s="29"/>
      <c r="BB783" s="29"/>
      <c r="BG783" s="29"/>
    </row>
    <row r="784" spans="2:59" ht="15.75" customHeight="1">
      <c r="B784" s="28"/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AZ784" s="29"/>
      <c r="BB784" s="29"/>
      <c r="BG784" s="29"/>
    </row>
    <row r="785" spans="2:59" ht="15.75" customHeight="1">
      <c r="B785" s="28"/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AZ785" s="29"/>
      <c r="BB785" s="29"/>
      <c r="BG785" s="29"/>
    </row>
    <row r="786" spans="2:59" ht="15.75" customHeight="1">
      <c r="B786" s="28"/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AZ786" s="29"/>
      <c r="BB786" s="29"/>
      <c r="BG786" s="29"/>
    </row>
    <row r="787" spans="2:59" ht="15.75" customHeight="1">
      <c r="B787" s="28"/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AZ787" s="29"/>
      <c r="BB787" s="29"/>
      <c r="BG787" s="29"/>
    </row>
    <row r="788" spans="2:59" ht="15.75" customHeight="1">
      <c r="B788" s="28"/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AZ788" s="29"/>
      <c r="BB788" s="29"/>
      <c r="BG788" s="29"/>
    </row>
    <row r="789" spans="2:59" ht="15.75" customHeight="1">
      <c r="B789" s="28"/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AZ789" s="29"/>
      <c r="BB789" s="29"/>
      <c r="BG789" s="29"/>
    </row>
    <row r="790" spans="2:59" ht="15.75" customHeight="1">
      <c r="B790" s="28"/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AZ790" s="29"/>
      <c r="BB790" s="29"/>
      <c r="BG790" s="29"/>
    </row>
    <row r="791" spans="2:59" ht="15.75" customHeight="1">
      <c r="B791" s="28"/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AZ791" s="29"/>
      <c r="BB791" s="29"/>
      <c r="BG791" s="29"/>
    </row>
    <row r="792" spans="2:59" ht="15.75" customHeight="1">
      <c r="B792" s="28"/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AZ792" s="29"/>
      <c r="BB792" s="29"/>
      <c r="BG792" s="29"/>
    </row>
    <row r="793" spans="2:59" ht="15.75" customHeight="1">
      <c r="B793" s="28"/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AZ793" s="29"/>
      <c r="BB793" s="29"/>
      <c r="BG793" s="29"/>
    </row>
    <row r="794" spans="2:59" ht="15.75" customHeight="1">
      <c r="B794" s="28"/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AZ794" s="29"/>
      <c r="BB794" s="29"/>
      <c r="BG794" s="29"/>
    </row>
    <row r="795" spans="2:59" ht="15.75" customHeight="1">
      <c r="B795" s="28"/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AZ795" s="29"/>
      <c r="BB795" s="29"/>
      <c r="BG795" s="29"/>
    </row>
    <row r="796" spans="2:59" ht="15.75" customHeight="1">
      <c r="B796" s="28"/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AZ796" s="29"/>
      <c r="BB796" s="29"/>
      <c r="BG796" s="29"/>
    </row>
    <row r="797" spans="2:59" ht="15.75" customHeight="1">
      <c r="B797" s="28"/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AZ797" s="29"/>
      <c r="BB797" s="29"/>
      <c r="BG797" s="29"/>
    </row>
    <row r="798" spans="2:59" ht="15.75" customHeight="1">
      <c r="B798" s="28"/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AZ798" s="29"/>
      <c r="BB798" s="29"/>
      <c r="BG798" s="29"/>
    </row>
    <row r="799" spans="2:59" ht="15.75" customHeight="1">
      <c r="B799" s="28"/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AZ799" s="29"/>
      <c r="BB799" s="29"/>
      <c r="BG799" s="29"/>
    </row>
    <row r="800" spans="2:59" ht="15.75" customHeight="1">
      <c r="B800" s="28"/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AZ800" s="29"/>
      <c r="BB800" s="29"/>
      <c r="BG800" s="29"/>
    </row>
    <row r="801" spans="2:59" ht="15.75" customHeight="1">
      <c r="B801" s="28"/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AZ801" s="29"/>
      <c r="BB801" s="29"/>
      <c r="BG801" s="29"/>
    </row>
    <row r="802" spans="2:59" ht="15.75" customHeight="1">
      <c r="B802" s="28"/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AZ802" s="29"/>
      <c r="BB802" s="29"/>
      <c r="BG802" s="29"/>
    </row>
    <row r="803" spans="2:59" ht="15.75" customHeight="1">
      <c r="B803" s="28"/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AZ803" s="29"/>
      <c r="BB803" s="29"/>
      <c r="BG803" s="29"/>
    </row>
    <row r="804" spans="2:59" ht="15.75" customHeight="1">
      <c r="B804" s="28"/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AZ804" s="29"/>
      <c r="BB804" s="29"/>
      <c r="BG804" s="29"/>
    </row>
    <row r="805" spans="2:59" ht="15.75" customHeight="1">
      <c r="B805" s="28"/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AZ805" s="29"/>
      <c r="BB805" s="29"/>
      <c r="BG805" s="29"/>
    </row>
    <row r="806" spans="2:59" ht="15.75" customHeight="1">
      <c r="B806" s="28"/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AZ806" s="29"/>
      <c r="BB806" s="29"/>
      <c r="BG806" s="29"/>
    </row>
    <row r="807" spans="2:59" ht="15.75" customHeight="1">
      <c r="B807" s="28"/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AZ807" s="29"/>
      <c r="BB807" s="29"/>
      <c r="BG807" s="29"/>
    </row>
    <row r="808" spans="2:59" ht="15.75" customHeight="1">
      <c r="B808" s="28"/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AZ808" s="29"/>
      <c r="BB808" s="29"/>
      <c r="BG808" s="29"/>
    </row>
    <row r="809" spans="2:59" ht="15.75" customHeight="1">
      <c r="B809" s="28"/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AZ809" s="29"/>
      <c r="BB809" s="29"/>
      <c r="BG809" s="29"/>
    </row>
    <row r="810" spans="2:59" ht="15.75" customHeight="1">
      <c r="B810" s="28"/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AZ810" s="29"/>
      <c r="BB810" s="29"/>
      <c r="BG810" s="29"/>
    </row>
    <row r="811" spans="2:59" ht="15.75" customHeight="1">
      <c r="B811" s="28"/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AZ811" s="29"/>
      <c r="BB811" s="29"/>
      <c r="BG811" s="29"/>
    </row>
    <row r="812" spans="2:59" ht="15.75" customHeight="1">
      <c r="B812" s="28"/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AZ812" s="29"/>
      <c r="BB812" s="29"/>
      <c r="BG812" s="29"/>
    </row>
    <row r="813" spans="2:59" ht="15.75" customHeight="1">
      <c r="B813" s="28"/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AZ813" s="29"/>
      <c r="BB813" s="29"/>
      <c r="BG813" s="29"/>
    </row>
    <row r="814" spans="2:59" ht="15.75" customHeight="1">
      <c r="B814" s="28"/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AZ814" s="29"/>
      <c r="BB814" s="29"/>
      <c r="BG814" s="29"/>
    </row>
    <row r="815" spans="2:59" ht="15.75" customHeight="1">
      <c r="B815" s="28"/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AZ815" s="29"/>
      <c r="BB815" s="29"/>
      <c r="BG815" s="29"/>
    </row>
    <row r="816" spans="2:59" ht="15.75" customHeight="1">
      <c r="B816" s="28"/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AZ816" s="29"/>
      <c r="BB816" s="29"/>
      <c r="BG816" s="29"/>
    </row>
    <row r="817" spans="2:59" ht="15.75" customHeight="1">
      <c r="B817" s="28"/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AZ817" s="29"/>
      <c r="BB817" s="29"/>
      <c r="BG817" s="29"/>
    </row>
    <row r="818" spans="2:59" ht="15.75" customHeight="1">
      <c r="B818" s="28"/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AZ818" s="29"/>
      <c r="BB818" s="29"/>
      <c r="BG818" s="29"/>
    </row>
    <row r="819" spans="2:59" ht="15.75" customHeight="1">
      <c r="B819" s="28"/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AZ819" s="29"/>
      <c r="BB819" s="29"/>
      <c r="BG819" s="29"/>
    </row>
    <row r="820" spans="2:59" ht="15.75" customHeight="1">
      <c r="B820" s="28"/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AZ820" s="29"/>
      <c r="BB820" s="29"/>
      <c r="BG820" s="29"/>
    </row>
    <row r="821" spans="2:59" ht="15.75" customHeight="1">
      <c r="B821" s="28"/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AZ821" s="29"/>
      <c r="BB821" s="29"/>
      <c r="BG821" s="29"/>
    </row>
    <row r="822" spans="2:59" ht="15.75" customHeight="1">
      <c r="B822" s="28"/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AZ822" s="29"/>
      <c r="BB822" s="29"/>
      <c r="BG822" s="29"/>
    </row>
    <row r="823" spans="2:59" ht="15.75" customHeight="1">
      <c r="B823" s="28"/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AZ823" s="29"/>
      <c r="BB823" s="29"/>
      <c r="BG823" s="29"/>
    </row>
    <row r="824" spans="2:59" ht="15.75" customHeight="1">
      <c r="B824" s="28"/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AZ824" s="29"/>
      <c r="BB824" s="29"/>
      <c r="BG824" s="29"/>
    </row>
    <row r="825" spans="2:59" ht="15.75" customHeight="1">
      <c r="B825" s="28"/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AZ825" s="29"/>
      <c r="BB825" s="29"/>
      <c r="BG825" s="29"/>
    </row>
    <row r="826" spans="2:59" ht="15.75" customHeight="1">
      <c r="B826" s="28"/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AZ826" s="29"/>
      <c r="BB826" s="29"/>
      <c r="BG826" s="29"/>
    </row>
    <row r="827" spans="2:59" ht="15.75" customHeight="1">
      <c r="B827" s="28"/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AZ827" s="29"/>
      <c r="BB827" s="29"/>
      <c r="BG827" s="29"/>
    </row>
    <row r="828" spans="2:59" ht="15.75" customHeight="1">
      <c r="B828" s="28"/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AZ828" s="29"/>
      <c r="BB828" s="29"/>
      <c r="BG828" s="29"/>
    </row>
    <row r="829" spans="2:59" ht="15.75" customHeight="1">
      <c r="B829" s="28"/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AZ829" s="29"/>
      <c r="BB829" s="29"/>
      <c r="BG829" s="29"/>
    </row>
    <row r="830" spans="2:59" ht="15.75" customHeight="1">
      <c r="B830" s="28"/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AZ830" s="29"/>
      <c r="BB830" s="29"/>
      <c r="BG830" s="29"/>
    </row>
    <row r="831" spans="2:59" ht="15.75" customHeight="1">
      <c r="B831" s="28"/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AZ831" s="29"/>
      <c r="BB831" s="29"/>
      <c r="BG831" s="29"/>
    </row>
    <row r="832" spans="2:59" ht="15.75" customHeight="1">
      <c r="B832" s="28"/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AZ832" s="29"/>
      <c r="BB832" s="29"/>
      <c r="BG832" s="29"/>
    </row>
    <row r="833" spans="2:59" ht="15.75" customHeight="1">
      <c r="B833" s="28"/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AZ833" s="29"/>
      <c r="BB833" s="29"/>
      <c r="BG833" s="29"/>
    </row>
    <row r="834" spans="2:59" ht="15.75" customHeight="1">
      <c r="B834" s="28"/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AZ834" s="29"/>
      <c r="BB834" s="29"/>
      <c r="BG834" s="29"/>
    </row>
    <row r="835" spans="2:59" ht="15.75" customHeight="1">
      <c r="B835" s="28"/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AZ835" s="29"/>
      <c r="BB835" s="29"/>
      <c r="BG835" s="29"/>
    </row>
    <row r="836" spans="2:59" ht="15.75" customHeight="1">
      <c r="B836" s="28"/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AZ836" s="29"/>
      <c r="BB836" s="29"/>
      <c r="BG836" s="29"/>
    </row>
    <row r="837" spans="2:59" ht="15.75" customHeight="1">
      <c r="B837" s="28"/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AZ837" s="29"/>
      <c r="BB837" s="29"/>
      <c r="BG837" s="29"/>
    </row>
    <row r="838" spans="2:59" ht="15.75" customHeight="1">
      <c r="B838" s="28"/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AZ838" s="29"/>
      <c r="BB838" s="29"/>
      <c r="BG838" s="29"/>
    </row>
    <row r="839" spans="2:59" ht="15.75" customHeight="1">
      <c r="B839" s="28"/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AZ839" s="29"/>
      <c r="BB839" s="29"/>
      <c r="BG839" s="29"/>
    </row>
    <row r="840" spans="2:59" ht="15.75" customHeight="1">
      <c r="B840" s="28"/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AZ840" s="29"/>
      <c r="BB840" s="29"/>
      <c r="BG840" s="29"/>
    </row>
    <row r="841" spans="2:59" ht="15.75" customHeight="1">
      <c r="B841" s="28"/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AZ841" s="29"/>
      <c r="BB841" s="29"/>
      <c r="BG841" s="29"/>
    </row>
    <row r="842" spans="2:59" ht="15.75" customHeight="1">
      <c r="B842" s="28"/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AZ842" s="29"/>
      <c r="BB842" s="29"/>
      <c r="BG842" s="29"/>
    </row>
    <row r="843" spans="2:59" ht="15.75" customHeight="1">
      <c r="B843" s="28"/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AZ843" s="29"/>
      <c r="BB843" s="29"/>
      <c r="BG843" s="29"/>
    </row>
    <row r="844" spans="2:59" ht="15.75" customHeight="1">
      <c r="B844" s="28"/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AZ844" s="29"/>
      <c r="BB844" s="29"/>
      <c r="BG844" s="29"/>
    </row>
    <row r="845" spans="2:59" ht="15.75" customHeight="1">
      <c r="B845" s="28"/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AZ845" s="29"/>
      <c r="BB845" s="29"/>
      <c r="BG845" s="29"/>
    </row>
    <row r="846" spans="2:59" ht="15.75" customHeight="1">
      <c r="B846" s="28"/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AZ846" s="29"/>
      <c r="BB846" s="29"/>
      <c r="BG846" s="29"/>
    </row>
    <row r="847" spans="2:59" ht="15.75" customHeight="1">
      <c r="B847" s="28"/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AZ847" s="29"/>
      <c r="BB847" s="29"/>
      <c r="BG847" s="29"/>
    </row>
    <row r="848" spans="2:59" ht="15.75" customHeight="1">
      <c r="B848" s="28"/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AZ848" s="29"/>
      <c r="BB848" s="29"/>
      <c r="BG848" s="29"/>
    </row>
    <row r="849" spans="2:59" ht="15.75" customHeight="1">
      <c r="B849" s="28"/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AZ849" s="29"/>
      <c r="BB849" s="29"/>
      <c r="BG849" s="29"/>
    </row>
    <row r="850" spans="2:59" ht="15.75" customHeight="1">
      <c r="B850" s="28"/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AZ850" s="29"/>
      <c r="BB850" s="29"/>
      <c r="BG850" s="29"/>
    </row>
    <row r="851" spans="2:59" ht="15.75" customHeight="1">
      <c r="B851" s="28"/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AZ851" s="29"/>
      <c r="BB851" s="29"/>
      <c r="BG851" s="29"/>
    </row>
    <row r="852" spans="2:59" ht="15.75" customHeight="1">
      <c r="B852" s="28"/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AZ852" s="29"/>
      <c r="BB852" s="29"/>
      <c r="BG852" s="29"/>
    </row>
    <row r="853" spans="2:59" ht="15.75" customHeight="1">
      <c r="B853" s="28"/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AZ853" s="29"/>
      <c r="BB853" s="29"/>
      <c r="BG853" s="29"/>
    </row>
    <row r="854" spans="2:59" ht="15.75" customHeight="1">
      <c r="B854" s="28"/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AZ854" s="29"/>
      <c r="BB854" s="29"/>
      <c r="BG854" s="29"/>
    </row>
    <row r="855" spans="2:59" ht="15.75" customHeight="1">
      <c r="B855" s="28"/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AZ855" s="29"/>
      <c r="BB855" s="29"/>
      <c r="BG855" s="29"/>
    </row>
    <row r="856" spans="2:59" ht="15.75" customHeight="1">
      <c r="B856" s="28"/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AZ856" s="29"/>
      <c r="BB856" s="29"/>
      <c r="BG856" s="29"/>
    </row>
    <row r="857" spans="2:59" ht="15.75" customHeight="1">
      <c r="B857" s="28"/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AZ857" s="29"/>
      <c r="BB857" s="29"/>
      <c r="BG857" s="29"/>
    </row>
    <row r="858" spans="2:59" ht="15.75" customHeight="1">
      <c r="B858" s="28"/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AZ858" s="29"/>
      <c r="BB858" s="29"/>
      <c r="BG858" s="29"/>
    </row>
    <row r="859" spans="2:59" ht="15.75" customHeight="1">
      <c r="B859" s="28"/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AZ859" s="29"/>
      <c r="BB859" s="29"/>
      <c r="BG859" s="29"/>
    </row>
    <row r="860" spans="2:59" ht="15.75" customHeight="1">
      <c r="B860" s="28"/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AZ860" s="29"/>
      <c r="BB860" s="29"/>
      <c r="BG860" s="29"/>
    </row>
    <row r="861" spans="2:59" ht="15.75" customHeight="1">
      <c r="B861" s="28"/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AZ861" s="29"/>
      <c r="BB861" s="29"/>
      <c r="BG861" s="29"/>
    </row>
    <row r="862" spans="2:59" ht="15.75" customHeight="1">
      <c r="B862" s="28"/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AZ862" s="29"/>
      <c r="BB862" s="29"/>
      <c r="BG862" s="29"/>
    </row>
    <row r="863" spans="2:59" ht="15.75" customHeight="1">
      <c r="B863" s="28"/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AZ863" s="29"/>
      <c r="BB863" s="29"/>
      <c r="BG863" s="29"/>
    </row>
    <row r="864" spans="2:59" ht="15.75" customHeight="1">
      <c r="B864" s="28"/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AZ864" s="29"/>
      <c r="BB864" s="29"/>
      <c r="BG864" s="29"/>
    </row>
    <row r="865" spans="2:59" ht="15.75" customHeight="1">
      <c r="B865" s="28"/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AZ865" s="29"/>
      <c r="BB865" s="29"/>
      <c r="BG865" s="29"/>
    </row>
    <row r="866" spans="2:59" ht="15.75" customHeight="1">
      <c r="B866" s="28"/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AZ866" s="29"/>
      <c r="BB866" s="29"/>
      <c r="BG866" s="29"/>
    </row>
    <row r="867" spans="2:59" ht="15.75" customHeight="1">
      <c r="B867" s="28"/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AZ867" s="29"/>
      <c r="BB867" s="29"/>
      <c r="BG867" s="29"/>
    </row>
    <row r="868" spans="2:59" ht="15.75" customHeight="1">
      <c r="B868" s="28"/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AZ868" s="29"/>
      <c r="BB868" s="29"/>
      <c r="BG868" s="29"/>
    </row>
    <row r="869" spans="2:59" ht="15.75" customHeight="1">
      <c r="B869" s="28"/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AZ869" s="29"/>
      <c r="BB869" s="29"/>
      <c r="BG869" s="29"/>
    </row>
    <row r="870" spans="2:59" ht="15.75" customHeight="1">
      <c r="B870" s="28"/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AZ870" s="29"/>
      <c r="BB870" s="29"/>
      <c r="BG870" s="29"/>
    </row>
    <row r="871" spans="2:59" ht="15.75" customHeight="1">
      <c r="B871" s="28"/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AZ871" s="29"/>
      <c r="BB871" s="29"/>
      <c r="BG871" s="29"/>
    </row>
    <row r="872" spans="2:59" ht="15.75" customHeight="1">
      <c r="B872" s="28"/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AZ872" s="29"/>
      <c r="BB872" s="29"/>
      <c r="BG872" s="29"/>
    </row>
    <row r="873" spans="2:59" ht="15.75" customHeight="1">
      <c r="B873" s="28"/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AZ873" s="29"/>
      <c r="BB873" s="29"/>
      <c r="BG873" s="29"/>
    </row>
    <row r="874" spans="2:59" ht="15.75" customHeight="1">
      <c r="B874" s="28"/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AZ874" s="29"/>
      <c r="BB874" s="29"/>
      <c r="BG874" s="29"/>
    </row>
    <row r="875" spans="2:59" ht="15.75" customHeight="1">
      <c r="B875" s="28"/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AZ875" s="29"/>
      <c r="BB875" s="29"/>
      <c r="BG875" s="29"/>
    </row>
    <row r="876" spans="2:59" ht="15.75" customHeight="1">
      <c r="B876" s="28"/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AZ876" s="29"/>
      <c r="BB876" s="29"/>
      <c r="BG876" s="29"/>
    </row>
    <row r="877" spans="2:59" ht="15.75" customHeight="1">
      <c r="B877" s="28"/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AZ877" s="29"/>
      <c r="BB877" s="29"/>
      <c r="BG877" s="29"/>
    </row>
    <row r="878" spans="2:59" ht="15.75" customHeight="1">
      <c r="B878" s="28"/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AZ878" s="29"/>
      <c r="BB878" s="29"/>
      <c r="BG878" s="29"/>
    </row>
    <row r="879" spans="2:59" ht="15.75" customHeight="1">
      <c r="B879" s="28"/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AZ879" s="29"/>
      <c r="BB879" s="29"/>
      <c r="BG879" s="29"/>
    </row>
    <row r="880" spans="2:59" ht="15.75" customHeight="1">
      <c r="B880" s="28"/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AZ880" s="29"/>
      <c r="BB880" s="29"/>
      <c r="BG880" s="29"/>
    </row>
    <row r="881" spans="2:59" ht="15.75" customHeight="1">
      <c r="B881" s="28"/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AZ881" s="29"/>
      <c r="BB881" s="29"/>
      <c r="BG881" s="29"/>
    </row>
    <row r="882" spans="2:59" ht="15.75" customHeight="1">
      <c r="B882" s="28"/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AZ882" s="29"/>
      <c r="BB882" s="29"/>
      <c r="BG882" s="29"/>
    </row>
    <row r="883" spans="2:59" ht="15.75" customHeight="1">
      <c r="B883" s="28"/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AZ883" s="29"/>
      <c r="BB883" s="29"/>
      <c r="BG883" s="29"/>
    </row>
    <row r="884" spans="2:59" ht="15.75" customHeight="1">
      <c r="B884" s="28"/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AZ884" s="29"/>
      <c r="BB884" s="29"/>
      <c r="BG884" s="29"/>
    </row>
    <row r="885" spans="2:59" ht="15.75" customHeight="1">
      <c r="B885" s="28"/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AZ885" s="29"/>
      <c r="BB885" s="29"/>
      <c r="BG885" s="29"/>
    </row>
    <row r="886" spans="2:59" ht="15.75" customHeight="1">
      <c r="B886" s="28"/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AZ886" s="29"/>
      <c r="BB886" s="29"/>
      <c r="BG886" s="29"/>
    </row>
    <row r="887" spans="2:59" ht="15.75" customHeight="1">
      <c r="B887" s="28"/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AZ887" s="29"/>
      <c r="BB887" s="29"/>
      <c r="BG887" s="29"/>
    </row>
    <row r="888" spans="2:59" ht="15.75" customHeight="1">
      <c r="B888" s="28"/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AZ888" s="29"/>
      <c r="BB888" s="29"/>
      <c r="BG888" s="29"/>
    </row>
    <row r="889" spans="2:59" ht="15.75" customHeight="1">
      <c r="B889" s="28"/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AZ889" s="29"/>
      <c r="BB889" s="29"/>
      <c r="BG889" s="29"/>
    </row>
    <row r="890" spans="2:59" ht="15.75" customHeight="1">
      <c r="B890" s="28"/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AZ890" s="29"/>
      <c r="BB890" s="29"/>
      <c r="BG890" s="29"/>
    </row>
    <row r="891" spans="2:59" ht="15.75" customHeight="1">
      <c r="B891" s="28"/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AZ891" s="29"/>
      <c r="BB891" s="29"/>
      <c r="BG891" s="29"/>
    </row>
    <row r="892" spans="2:59" ht="15.75" customHeight="1">
      <c r="B892" s="28"/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AZ892" s="29"/>
      <c r="BB892" s="29"/>
      <c r="BG892" s="29"/>
    </row>
    <row r="893" spans="2:59" ht="15.75" customHeight="1">
      <c r="B893" s="28"/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AZ893" s="29"/>
      <c r="BB893" s="29"/>
      <c r="BG893" s="29"/>
    </row>
    <row r="894" spans="2:59" ht="15.75" customHeight="1">
      <c r="B894" s="28"/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AZ894" s="29"/>
      <c r="BB894" s="29"/>
      <c r="BG894" s="29"/>
    </row>
    <row r="895" spans="2:59" ht="15.75" customHeight="1">
      <c r="B895" s="28"/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AZ895" s="29"/>
      <c r="BB895" s="29"/>
      <c r="BG895" s="29"/>
    </row>
    <row r="896" spans="2:59" ht="15.75" customHeight="1">
      <c r="B896" s="28"/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AZ896" s="29"/>
      <c r="BB896" s="29"/>
      <c r="BG896" s="29"/>
    </row>
    <row r="897" spans="2:59" ht="15.75" customHeight="1">
      <c r="B897" s="28"/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AZ897" s="29"/>
      <c r="BB897" s="29"/>
      <c r="BG897" s="29"/>
    </row>
    <row r="898" spans="2:59" ht="15.75" customHeight="1">
      <c r="B898" s="28"/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AZ898" s="29"/>
      <c r="BB898" s="29"/>
      <c r="BG898" s="29"/>
    </row>
    <row r="899" spans="2:59" ht="15.75" customHeight="1">
      <c r="B899" s="28"/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AZ899" s="29"/>
      <c r="BB899" s="29"/>
      <c r="BG899" s="29"/>
    </row>
    <row r="900" spans="2:59" ht="15.75" customHeight="1">
      <c r="B900" s="28"/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AZ900" s="29"/>
      <c r="BB900" s="29"/>
      <c r="BG900" s="29"/>
    </row>
    <row r="901" spans="2:59" ht="15.75" customHeight="1">
      <c r="B901" s="28"/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AZ901" s="29"/>
      <c r="BB901" s="29"/>
      <c r="BG901" s="29"/>
    </row>
    <row r="902" spans="2:59" ht="15.75" customHeight="1">
      <c r="B902" s="28"/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AZ902" s="29"/>
      <c r="BB902" s="29"/>
      <c r="BG902" s="29"/>
    </row>
    <row r="903" spans="2:59" ht="15.75" customHeight="1">
      <c r="B903" s="28"/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AZ903" s="29"/>
      <c r="BB903" s="29"/>
      <c r="BG903" s="29"/>
    </row>
    <row r="904" spans="2:59" ht="15.75" customHeight="1">
      <c r="B904" s="28"/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AZ904" s="29"/>
      <c r="BB904" s="29"/>
      <c r="BG904" s="29"/>
    </row>
    <row r="905" spans="2:59" ht="15.75" customHeight="1">
      <c r="B905" s="28"/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AZ905" s="29"/>
      <c r="BB905" s="29"/>
      <c r="BG905" s="29"/>
    </row>
    <row r="906" spans="2:59" ht="15.75" customHeight="1">
      <c r="B906" s="28"/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AZ906" s="29"/>
      <c r="BB906" s="29"/>
      <c r="BG906" s="29"/>
    </row>
    <row r="907" spans="2:59" ht="15.75" customHeight="1">
      <c r="B907" s="28"/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AZ907" s="29"/>
      <c r="BB907" s="29"/>
      <c r="BG907" s="29"/>
    </row>
    <row r="908" spans="2:59" ht="15.75" customHeight="1">
      <c r="B908" s="28"/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AZ908" s="29"/>
      <c r="BB908" s="29"/>
      <c r="BG908" s="29"/>
    </row>
    <row r="909" spans="2:59" ht="15.75" customHeight="1">
      <c r="B909" s="28"/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AZ909" s="29"/>
      <c r="BB909" s="29"/>
      <c r="BG909" s="29"/>
    </row>
    <row r="910" spans="2:59" ht="15.75" customHeight="1">
      <c r="B910" s="28"/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AZ910" s="29"/>
      <c r="BB910" s="29"/>
      <c r="BG910" s="29"/>
    </row>
    <row r="911" spans="2:59" ht="15.75" customHeight="1">
      <c r="B911" s="28"/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AZ911" s="29"/>
      <c r="BB911" s="29"/>
      <c r="BG911" s="29"/>
    </row>
    <row r="912" spans="2:59" ht="15.75" customHeight="1">
      <c r="B912" s="28"/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AZ912" s="29"/>
      <c r="BB912" s="29"/>
      <c r="BG912" s="29"/>
    </row>
    <row r="913" spans="2:59" ht="15.75" customHeight="1">
      <c r="B913" s="28"/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AZ913" s="29"/>
      <c r="BB913" s="29"/>
      <c r="BG913" s="29"/>
    </row>
    <row r="914" spans="2:59" ht="15.75" customHeight="1">
      <c r="B914" s="28"/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AZ914" s="29"/>
      <c r="BB914" s="29"/>
      <c r="BG914" s="29"/>
    </row>
    <row r="915" spans="2:59" ht="15.75" customHeight="1">
      <c r="B915" s="28"/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AZ915" s="29"/>
      <c r="BB915" s="29"/>
      <c r="BG915" s="29"/>
    </row>
    <row r="916" spans="2:59" ht="15.75" customHeight="1">
      <c r="B916" s="28"/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AZ916" s="29"/>
      <c r="BB916" s="29"/>
      <c r="BG916" s="29"/>
    </row>
    <row r="917" spans="2:59" ht="15.75" customHeight="1">
      <c r="B917" s="28"/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AZ917" s="29"/>
      <c r="BB917" s="29"/>
      <c r="BG917" s="29"/>
    </row>
    <row r="918" spans="2:59" ht="15.75" customHeight="1">
      <c r="B918" s="28"/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AZ918" s="29"/>
      <c r="BB918" s="29"/>
      <c r="BG918" s="29"/>
    </row>
    <row r="919" spans="2:59" ht="15.75" customHeight="1">
      <c r="B919" s="28"/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AZ919" s="29"/>
      <c r="BB919" s="29"/>
      <c r="BG919" s="29"/>
    </row>
    <row r="920" spans="2:59" ht="15.75" customHeight="1">
      <c r="B920" s="28"/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AZ920" s="29"/>
      <c r="BB920" s="29"/>
      <c r="BG920" s="29"/>
    </row>
    <row r="921" spans="2:59" ht="15.75" customHeight="1">
      <c r="B921" s="28"/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AZ921" s="29"/>
      <c r="BB921" s="29"/>
      <c r="BG921" s="29"/>
    </row>
    <row r="922" spans="2:59" ht="15.75" customHeight="1">
      <c r="B922" s="28"/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AZ922" s="29"/>
      <c r="BB922" s="29"/>
      <c r="BG922" s="29"/>
    </row>
    <row r="923" spans="2:59" ht="15.75" customHeight="1">
      <c r="B923" s="28"/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AZ923" s="29"/>
      <c r="BB923" s="29"/>
      <c r="BG923" s="29"/>
    </row>
    <row r="924" spans="2:59" ht="15.75" customHeight="1">
      <c r="B924" s="28"/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AZ924" s="29"/>
      <c r="BB924" s="29"/>
      <c r="BG924" s="29"/>
    </row>
    <row r="925" spans="2:59" ht="15.75" customHeight="1">
      <c r="B925" s="28"/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AZ925" s="29"/>
      <c r="BB925" s="29"/>
      <c r="BG925" s="29"/>
    </row>
    <row r="926" spans="2:59" ht="15.75" customHeight="1">
      <c r="B926" s="28"/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AZ926" s="29"/>
      <c r="BB926" s="29"/>
      <c r="BG926" s="29"/>
    </row>
    <row r="927" spans="2:59" ht="15.75" customHeight="1">
      <c r="B927" s="28"/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AZ927" s="29"/>
      <c r="BB927" s="29"/>
      <c r="BG927" s="29"/>
    </row>
    <row r="928" spans="2:59" ht="15.75" customHeight="1">
      <c r="B928" s="28"/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AZ928" s="29"/>
      <c r="BB928" s="29"/>
      <c r="BG928" s="29"/>
    </row>
    <row r="929" spans="2:59" ht="15.75" customHeight="1">
      <c r="B929" s="28"/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AZ929" s="29"/>
      <c r="BB929" s="29"/>
      <c r="BG929" s="29"/>
    </row>
    <row r="930" spans="2:59" ht="15.75" customHeight="1">
      <c r="B930" s="28"/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AZ930" s="29"/>
      <c r="BB930" s="29"/>
      <c r="BG930" s="29"/>
    </row>
    <row r="931" spans="2:59" ht="15.75" customHeight="1">
      <c r="B931" s="28"/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AZ931" s="29"/>
      <c r="BB931" s="29"/>
      <c r="BG931" s="29"/>
    </row>
    <row r="932" spans="2:59" ht="15.75" customHeight="1">
      <c r="B932" s="28"/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AZ932" s="29"/>
      <c r="BB932" s="29"/>
      <c r="BG932" s="29"/>
    </row>
    <row r="933" spans="2:59" ht="15.75" customHeight="1">
      <c r="B933" s="28"/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AZ933" s="29"/>
      <c r="BB933" s="29"/>
      <c r="BG933" s="29"/>
    </row>
    <row r="934" spans="2:59" ht="15.75" customHeight="1">
      <c r="B934" s="28"/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AZ934" s="29"/>
      <c r="BB934" s="29"/>
      <c r="BG934" s="29"/>
    </row>
    <row r="935" spans="2:59" ht="15.75" customHeight="1">
      <c r="B935" s="28"/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AZ935" s="29"/>
      <c r="BB935" s="29"/>
      <c r="BG935" s="29"/>
    </row>
    <row r="936" spans="2:59" ht="15.75" customHeight="1">
      <c r="B936" s="28"/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AZ936" s="29"/>
      <c r="BB936" s="29"/>
      <c r="BG936" s="29"/>
    </row>
    <row r="937" spans="2:59" ht="15.75" customHeight="1">
      <c r="B937" s="28"/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AZ937" s="29"/>
      <c r="BB937" s="29"/>
      <c r="BG937" s="29"/>
    </row>
    <row r="938" spans="2:59" ht="15.75" customHeight="1">
      <c r="B938" s="28"/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AZ938" s="29"/>
      <c r="BB938" s="29"/>
      <c r="BG938" s="29"/>
    </row>
    <row r="939" spans="2:59" ht="15.75" customHeight="1">
      <c r="B939" s="28"/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AZ939" s="29"/>
      <c r="BB939" s="29"/>
      <c r="BG939" s="29"/>
    </row>
    <row r="940" spans="2:59" ht="15.75" customHeight="1">
      <c r="B940" s="28"/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AZ940" s="29"/>
      <c r="BB940" s="29"/>
      <c r="BG940" s="29"/>
    </row>
    <row r="941" spans="2:59" ht="15.75" customHeight="1">
      <c r="B941" s="28"/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AZ941" s="29"/>
      <c r="BB941" s="29"/>
      <c r="BG941" s="29"/>
    </row>
    <row r="942" spans="2:59" ht="15.75" customHeight="1">
      <c r="B942" s="28"/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AZ942" s="29"/>
      <c r="BB942" s="29"/>
      <c r="BG942" s="29"/>
    </row>
    <row r="943" spans="2:59" ht="15.75" customHeight="1">
      <c r="B943" s="28"/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AZ943" s="29"/>
      <c r="BB943" s="29"/>
      <c r="BG943" s="29"/>
    </row>
    <row r="944" spans="2:59" ht="15.75" customHeight="1">
      <c r="B944" s="28"/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AZ944" s="29"/>
      <c r="BB944" s="29"/>
      <c r="BG944" s="29"/>
    </row>
    <row r="945" spans="2:59" ht="15.75" customHeight="1">
      <c r="B945" s="28"/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AZ945" s="29"/>
      <c r="BB945" s="29"/>
      <c r="BG945" s="29"/>
    </row>
    <row r="946" spans="2:59" ht="15.75" customHeight="1">
      <c r="B946" s="28"/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AZ946" s="29"/>
      <c r="BB946" s="29"/>
      <c r="BG946" s="29"/>
    </row>
    <row r="947" spans="2:59" ht="15.75" customHeight="1">
      <c r="B947" s="28"/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AZ947" s="29"/>
      <c r="BB947" s="29"/>
      <c r="BG947" s="29"/>
    </row>
    <row r="948" spans="2:59" ht="15.75" customHeight="1">
      <c r="B948" s="28"/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AZ948" s="29"/>
      <c r="BB948" s="29"/>
      <c r="BG948" s="29"/>
    </row>
    <row r="949" spans="2:59" ht="15.75" customHeight="1">
      <c r="B949" s="28"/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AZ949" s="29"/>
      <c r="BB949" s="29"/>
      <c r="BG949" s="29"/>
    </row>
    <row r="950" spans="2:59" ht="15.75" customHeight="1">
      <c r="B950" s="28"/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AZ950" s="29"/>
      <c r="BB950" s="29"/>
      <c r="BG950" s="29"/>
    </row>
    <row r="951" spans="2:59" ht="15.75" customHeight="1">
      <c r="B951" s="28"/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AZ951" s="29"/>
      <c r="BB951" s="29"/>
      <c r="BG951" s="29"/>
    </row>
    <row r="952" spans="2:59" ht="15.75" customHeight="1">
      <c r="B952" s="28"/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AZ952" s="29"/>
      <c r="BB952" s="29"/>
      <c r="BG952" s="29"/>
    </row>
    <row r="953" spans="2:59" ht="15.75" customHeight="1">
      <c r="B953" s="28"/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AZ953" s="29"/>
      <c r="BB953" s="29"/>
      <c r="BG953" s="29"/>
    </row>
    <row r="954" spans="2:59" ht="15.75" customHeight="1">
      <c r="B954" s="28"/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AZ954" s="29"/>
      <c r="BB954" s="29"/>
      <c r="BG954" s="29"/>
    </row>
    <row r="955" spans="2:59" ht="15.75" customHeight="1">
      <c r="B955" s="28"/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AZ955" s="29"/>
      <c r="BB955" s="29"/>
      <c r="BG955" s="29"/>
    </row>
    <row r="956" spans="2:59" ht="15.75" customHeight="1">
      <c r="B956" s="28"/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AZ956" s="29"/>
      <c r="BB956" s="29"/>
      <c r="BG956" s="29"/>
    </row>
    <row r="957" spans="2:59" ht="15.75" customHeight="1">
      <c r="B957" s="28"/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AZ957" s="29"/>
      <c r="BB957" s="29"/>
      <c r="BG957" s="29"/>
    </row>
    <row r="958" spans="2:59" ht="15.75" customHeight="1">
      <c r="B958" s="28"/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AZ958" s="29"/>
      <c r="BB958" s="29"/>
      <c r="BG958" s="29"/>
    </row>
    <row r="959" spans="2:59" ht="15.75" customHeight="1">
      <c r="B959" s="28"/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AZ959" s="29"/>
      <c r="BB959" s="29"/>
      <c r="BG959" s="29"/>
    </row>
    <row r="960" spans="2:59" ht="15.75" customHeight="1">
      <c r="B960" s="28"/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AZ960" s="29"/>
      <c r="BB960" s="29"/>
      <c r="BG960" s="29"/>
    </row>
    <row r="961" spans="2:59" ht="15.75" customHeight="1">
      <c r="B961" s="28"/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AZ961" s="29"/>
      <c r="BB961" s="29"/>
      <c r="BG961" s="29"/>
    </row>
    <row r="962" spans="2:59" ht="15.75" customHeight="1">
      <c r="B962" s="28"/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AZ962" s="29"/>
      <c r="BB962" s="29"/>
      <c r="BG962" s="29"/>
    </row>
    <row r="963" spans="2:59" ht="15.75" customHeight="1">
      <c r="B963" s="28"/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AZ963" s="29"/>
      <c r="BB963" s="29"/>
      <c r="BG963" s="29"/>
    </row>
    <row r="964" spans="2:59" ht="15.75" customHeight="1">
      <c r="B964" s="28"/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AZ964" s="29"/>
      <c r="BB964" s="29"/>
      <c r="BG964" s="29"/>
    </row>
    <row r="965" spans="2:59" ht="15.75" customHeight="1">
      <c r="B965" s="28"/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AZ965" s="29"/>
      <c r="BB965" s="29"/>
      <c r="BG965" s="29"/>
    </row>
    <row r="966" spans="2:59" ht="15.75" customHeight="1">
      <c r="B966" s="28"/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AZ966" s="29"/>
      <c r="BB966" s="29"/>
      <c r="BG966" s="29"/>
    </row>
    <row r="967" spans="2:59" ht="15.75" customHeight="1">
      <c r="B967" s="28"/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AZ967" s="29"/>
      <c r="BB967" s="29"/>
      <c r="BG967" s="29"/>
    </row>
    <row r="968" spans="2:59" ht="15.75" customHeight="1">
      <c r="B968" s="28"/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AZ968" s="29"/>
      <c r="BB968" s="29"/>
      <c r="BG968" s="29"/>
    </row>
    <row r="969" spans="2:59" ht="15.75" customHeight="1">
      <c r="B969" s="28"/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AZ969" s="29"/>
      <c r="BB969" s="29"/>
      <c r="BG969" s="29"/>
    </row>
    <row r="970" spans="2:59" ht="15.75" customHeight="1">
      <c r="B970" s="28"/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AZ970" s="29"/>
      <c r="BB970" s="29"/>
      <c r="BG970" s="29"/>
    </row>
    <row r="971" spans="2:59" ht="15.75" customHeight="1">
      <c r="B971" s="28"/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AZ971" s="29"/>
      <c r="BB971" s="29"/>
      <c r="BG971" s="29"/>
    </row>
    <row r="972" spans="2:59" ht="15.75" customHeight="1">
      <c r="B972" s="28"/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AZ972" s="29"/>
      <c r="BB972" s="29"/>
      <c r="BG972" s="29"/>
    </row>
    <row r="973" spans="2:59" ht="15.75" customHeight="1">
      <c r="B973" s="28"/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AZ973" s="29"/>
      <c r="BB973" s="29"/>
      <c r="BG973" s="29"/>
    </row>
    <row r="974" spans="2:59" ht="15.75" customHeight="1">
      <c r="B974" s="28"/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AZ974" s="29"/>
      <c r="BB974" s="29"/>
      <c r="BG974" s="29"/>
    </row>
    <row r="975" spans="2:59" ht="15.75" customHeight="1">
      <c r="B975" s="28"/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AZ975" s="29"/>
      <c r="BB975" s="29"/>
      <c r="BG975" s="29"/>
    </row>
    <row r="976" spans="2:59" ht="15.75" customHeight="1">
      <c r="B976" s="28"/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AZ976" s="29"/>
      <c r="BB976" s="29"/>
      <c r="BG976" s="29"/>
    </row>
    <row r="977" spans="2:59" ht="15.75" customHeight="1">
      <c r="B977" s="28"/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AZ977" s="29"/>
      <c r="BB977" s="29"/>
      <c r="BG977" s="29"/>
    </row>
    <row r="978" spans="2:59" ht="15.75" customHeight="1">
      <c r="B978" s="28"/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AZ978" s="29"/>
      <c r="BB978" s="29"/>
      <c r="BG978" s="29"/>
    </row>
    <row r="979" spans="2:59" ht="15.75" customHeight="1">
      <c r="B979" s="28"/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AZ979" s="29"/>
      <c r="BB979" s="29"/>
      <c r="BG979" s="29"/>
    </row>
    <row r="980" spans="2:59" ht="15.75" customHeight="1">
      <c r="B980" s="28"/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AZ980" s="29"/>
      <c r="BB980" s="29"/>
      <c r="BG980" s="29"/>
    </row>
    <row r="981" spans="2:59" ht="15.75" customHeight="1">
      <c r="B981" s="28"/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AZ981" s="29"/>
      <c r="BB981" s="29"/>
      <c r="BG981" s="29"/>
    </row>
    <row r="982" spans="2:59" ht="15.75" customHeight="1">
      <c r="B982" s="28"/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AZ982" s="29"/>
      <c r="BB982" s="29"/>
      <c r="BG982" s="29"/>
    </row>
    <row r="983" spans="2:59" ht="15.75" customHeight="1">
      <c r="B983" s="28"/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AZ983" s="29"/>
      <c r="BB983" s="29"/>
      <c r="BG983" s="29"/>
    </row>
    <row r="984" spans="2:59" ht="15.75" customHeight="1">
      <c r="B984" s="28"/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AZ984" s="29"/>
      <c r="BB984" s="29"/>
      <c r="BG984" s="29"/>
    </row>
    <row r="985" spans="2:59" ht="15.75" customHeight="1">
      <c r="B985" s="28"/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AZ985" s="29"/>
      <c r="BB985" s="29"/>
      <c r="BG985" s="29"/>
    </row>
    <row r="986" spans="2:59" ht="15.75" customHeight="1">
      <c r="B986" s="28"/>
      <c r="D986" s="29"/>
      <c r="I986" s="29"/>
      <c r="N986" s="29"/>
      <c r="S986" s="29"/>
      <c r="X986" s="29"/>
      <c r="AC986" s="29"/>
      <c r="AH986" s="29"/>
      <c r="AM986" s="29"/>
      <c r="AR986" s="29"/>
      <c r="AW986" s="29"/>
      <c r="AZ986" s="29"/>
      <c r="BB986" s="29"/>
      <c r="BG986" s="29"/>
    </row>
    <row r="987" spans="2:59" ht="15.75" customHeight="1">
      <c r="B987" s="28"/>
      <c r="D987" s="29"/>
      <c r="I987" s="29"/>
      <c r="N987" s="29"/>
      <c r="S987" s="29"/>
      <c r="X987" s="29"/>
      <c r="AC987" s="29"/>
      <c r="AH987" s="29"/>
      <c r="AM987" s="29"/>
      <c r="AR987" s="29"/>
      <c r="AW987" s="29"/>
      <c r="AZ987" s="29"/>
      <c r="BB987" s="29"/>
      <c r="BG987" s="29"/>
    </row>
    <row r="988" spans="2:59" ht="15.75" customHeight="1">
      <c r="B988" s="28"/>
      <c r="D988" s="29"/>
      <c r="I988" s="29"/>
      <c r="N988" s="29"/>
      <c r="S988" s="29"/>
      <c r="X988" s="29"/>
      <c r="AC988" s="29"/>
      <c r="AH988" s="29"/>
      <c r="AM988" s="29"/>
      <c r="AR988" s="29"/>
      <c r="AW988" s="29"/>
      <c r="AZ988" s="29"/>
      <c r="BB988" s="29"/>
      <c r="BG988" s="29"/>
    </row>
    <row r="989" spans="2:59" ht="15.75" customHeight="1">
      <c r="B989" s="28"/>
      <c r="D989" s="29"/>
      <c r="I989" s="29"/>
      <c r="N989" s="29"/>
      <c r="S989" s="29"/>
      <c r="X989" s="29"/>
      <c r="AC989" s="29"/>
      <c r="AH989" s="29"/>
      <c r="AM989" s="29"/>
      <c r="AR989" s="29"/>
      <c r="AW989" s="29"/>
      <c r="AZ989" s="29"/>
      <c r="BB989" s="29"/>
      <c r="BG989" s="29"/>
    </row>
    <row r="990" spans="2:59" ht="15.75" customHeight="1">
      <c r="B990" s="28"/>
      <c r="D990" s="29"/>
      <c r="I990" s="29"/>
      <c r="N990" s="29"/>
      <c r="S990" s="29"/>
      <c r="X990" s="29"/>
      <c r="AC990" s="29"/>
      <c r="AH990" s="29"/>
      <c r="AM990" s="29"/>
      <c r="AR990" s="29"/>
      <c r="AW990" s="29"/>
      <c r="AZ990" s="29"/>
      <c r="BB990" s="29"/>
      <c r="BG990" s="29"/>
    </row>
    <row r="991" spans="2:59" ht="15.75" customHeight="1">
      <c r="B991" s="28"/>
      <c r="D991" s="29"/>
      <c r="I991" s="29"/>
      <c r="N991" s="29"/>
      <c r="S991" s="29"/>
      <c r="X991" s="29"/>
      <c r="AC991" s="29"/>
      <c r="AH991" s="29"/>
      <c r="AM991" s="29"/>
      <c r="AR991" s="29"/>
      <c r="AW991" s="29"/>
      <c r="AZ991" s="29"/>
      <c r="BB991" s="29"/>
      <c r="BG991" s="29"/>
    </row>
    <row r="992" spans="2:59" ht="15.75" customHeight="1">
      <c r="B992" s="28"/>
      <c r="D992" s="29"/>
      <c r="I992" s="29"/>
      <c r="N992" s="29"/>
      <c r="S992" s="29"/>
      <c r="X992" s="29"/>
      <c r="AC992" s="29"/>
      <c r="AH992" s="29"/>
      <c r="AM992" s="29"/>
      <c r="AR992" s="29"/>
      <c r="AW992" s="29"/>
      <c r="AZ992" s="29"/>
      <c r="BB992" s="29"/>
      <c r="BG992" s="29"/>
    </row>
    <row r="993" spans="2:59" ht="15.75" customHeight="1">
      <c r="B993" s="28"/>
      <c r="D993" s="29"/>
      <c r="I993" s="29"/>
      <c r="N993" s="29"/>
      <c r="S993" s="29"/>
      <c r="X993" s="29"/>
      <c r="AC993" s="29"/>
      <c r="AH993" s="29"/>
      <c r="AM993" s="29"/>
      <c r="AR993" s="29"/>
      <c r="AW993" s="29"/>
      <c r="AZ993" s="29"/>
      <c r="BB993" s="29"/>
      <c r="BG993" s="29"/>
    </row>
    <row r="994" spans="2:59" ht="15.75" customHeight="1">
      <c r="B994" s="28"/>
      <c r="D994" s="29"/>
      <c r="I994" s="29"/>
      <c r="N994" s="29"/>
      <c r="S994" s="29"/>
      <c r="X994" s="29"/>
      <c r="AC994" s="29"/>
      <c r="AH994" s="29"/>
      <c r="AM994" s="29"/>
      <c r="AR994" s="29"/>
      <c r="AW994" s="29"/>
      <c r="AZ994" s="29"/>
      <c r="BB994" s="29"/>
      <c r="BG994" s="29"/>
    </row>
    <row r="995" spans="2:59" ht="15.75" customHeight="1">
      <c r="B995" s="28"/>
      <c r="D995" s="29"/>
      <c r="I995" s="29"/>
      <c r="N995" s="29"/>
      <c r="S995" s="29"/>
      <c r="X995" s="29"/>
      <c r="AC995" s="29"/>
      <c r="AH995" s="29"/>
      <c r="AM995" s="29"/>
      <c r="AR995" s="29"/>
      <c r="AW995" s="29"/>
      <c r="AZ995" s="29"/>
      <c r="BB995" s="29"/>
      <c r="BG995" s="29"/>
    </row>
    <row r="996" spans="2:59" ht="15.75" customHeight="1">
      <c r="B996" s="28"/>
      <c r="D996" s="29"/>
      <c r="I996" s="29"/>
      <c r="N996" s="29"/>
      <c r="S996" s="29"/>
      <c r="X996" s="29"/>
      <c r="AC996" s="29"/>
      <c r="AH996" s="29"/>
      <c r="AM996" s="29"/>
      <c r="AR996" s="29"/>
      <c r="AW996" s="29"/>
      <c r="AZ996" s="29"/>
      <c r="BB996" s="29"/>
      <c r="BG996" s="29"/>
    </row>
    <row r="997" spans="2:59" ht="15.75" customHeight="1">
      <c r="B997" s="28"/>
      <c r="D997" s="29"/>
      <c r="I997" s="29"/>
      <c r="N997" s="29"/>
      <c r="S997" s="29"/>
      <c r="X997" s="29"/>
      <c r="AC997" s="29"/>
      <c r="AH997" s="29"/>
      <c r="AM997" s="29"/>
      <c r="AR997" s="29"/>
      <c r="AW997" s="29"/>
      <c r="AZ997" s="29"/>
      <c r="BB997" s="29"/>
      <c r="BG997" s="29"/>
    </row>
    <row r="998" spans="2:59" ht="15.75" customHeight="1">
      <c r="B998" s="28"/>
      <c r="D998" s="29"/>
      <c r="I998" s="29"/>
      <c r="N998" s="29"/>
      <c r="S998" s="29"/>
      <c r="X998" s="29"/>
      <c r="AC998" s="29"/>
      <c r="AH998" s="29"/>
      <c r="AM998" s="29"/>
      <c r="AR998" s="29"/>
      <c r="AW998" s="29"/>
      <c r="AZ998" s="29"/>
      <c r="BB998" s="29"/>
      <c r="BG998" s="29"/>
    </row>
    <row r="999" spans="2:59" ht="15.75" customHeight="1">
      <c r="B999" s="28"/>
      <c r="D999" s="29"/>
      <c r="I999" s="29"/>
      <c r="N999" s="29"/>
      <c r="S999" s="29"/>
      <c r="X999" s="29"/>
      <c r="AC999" s="29"/>
      <c r="AH999" s="29"/>
      <c r="AM999" s="29"/>
      <c r="AR999" s="29"/>
      <c r="AW999" s="29"/>
      <c r="AZ999" s="29"/>
      <c r="BB999" s="29"/>
      <c r="BG999" s="29"/>
    </row>
    <row r="1000" spans="2:59" ht="15.75" customHeight="1">
      <c r="B1000" s="28"/>
      <c r="D1000" s="29"/>
      <c r="I1000" s="29"/>
      <c r="N1000" s="29"/>
      <c r="S1000" s="29"/>
      <c r="X1000" s="29"/>
      <c r="AC1000" s="29"/>
      <c r="AH1000" s="29"/>
      <c r="AM1000" s="29"/>
      <c r="AR1000" s="29"/>
      <c r="AW1000" s="29"/>
      <c r="AZ1000" s="29"/>
      <c r="BB1000" s="29"/>
      <c r="BG1000" s="29"/>
    </row>
    <row r="1001" spans="2:59" ht="15.75" customHeight="1" thickBot="1">
      <c r="B1001" s="28"/>
      <c r="D1001" s="29"/>
      <c r="I1001" s="29"/>
      <c r="N1001" s="29"/>
      <c r="S1001" s="29"/>
      <c r="X1001" s="29"/>
      <c r="AC1001" s="29"/>
      <c r="AH1001" s="29"/>
      <c r="AM1001" s="29"/>
      <c r="AR1001" s="29"/>
      <c r="AW1001" s="29"/>
      <c r="AZ1001" s="29"/>
      <c r="BB1001" s="29"/>
      <c r="BG1001" s="29"/>
    </row>
  </sheetData>
  <mergeCells count="12">
    <mergeCell ref="AL1:AP1"/>
    <mergeCell ref="AQ1:AU1"/>
    <mergeCell ref="AV1:AZ1"/>
    <mergeCell ref="BA1:BE1"/>
    <mergeCell ref="BF1:BJ1"/>
    <mergeCell ref="AB1:AF1"/>
    <mergeCell ref="AG1:AK1"/>
    <mergeCell ref="C1:G1"/>
    <mergeCell ref="H1:L1"/>
    <mergeCell ref="M1:Q1"/>
    <mergeCell ref="R1:V1"/>
    <mergeCell ref="W1:AA1"/>
  </mergeCells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1007"/>
  <sheetViews>
    <sheetView workbookViewId="0" topLeftCell="A1">
      <pane xSplit="2" ySplit="1" topLeftCell="AE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P13" sqref="AP13"/>
    </sheetView>
  </sheetViews>
  <sheetFormatPr defaultColWidth="14.4242857142857" defaultRowHeight="15"/>
  <cols>
    <col min="1" max="1" width="28.1428571428571" bestFit="1" customWidth="1"/>
    <col min="2" max="2" width="13.8571428571429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1.8571428571429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3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2.4285714285714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3.2857142857143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.5714285714286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4.5714285714286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3.2857142857143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3.2857142857143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3.5714285714286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3.2857142857143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4285714285714" customWidth="1"/>
    <col min="63" max="63" width="7.57142857142857" customWidth="1"/>
  </cols>
  <sheetData>
    <row r="1" spans="1:63" ht="16.5" thickBot="1">
      <c r="A1" s="31" t="s">
        <v>201</v>
      </c>
      <c r="B1" s="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23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7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90" t="s">
        <v>202</v>
      </c>
      <c r="B3" s="96">
        <v>3800</v>
      </c>
      <c r="C3" s="22"/>
      <c r="D3" s="18"/>
      <c r="E3" s="15"/>
      <c r="F3" s="16">
        <f t="shared" si="0" ref="F3:F4">+E3-H3</f>
        <v>0</v>
      </c>
      <c r="G3" s="33">
        <f t="shared" si="1" ref="G3:G4">((E3-F3)*$B3)</f>
        <v>0</v>
      </c>
      <c r="H3" s="22"/>
      <c r="I3" s="18"/>
      <c r="J3" s="15"/>
      <c r="K3" s="16">
        <f t="shared" si="2" ref="K3:K4">+J3-M3</f>
        <v>0</v>
      </c>
      <c r="L3" s="33">
        <f t="shared" si="3" ref="L3:L4">((J3-K3)*$B3)</f>
        <v>0</v>
      </c>
      <c r="M3" s="22"/>
      <c r="N3" s="18"/>
      <c r="O3" s="15"/>
      <c r="P3" s="16">
        <f t="shared" si="4" ref="P3:P4">+O3-R3</f>
        <v>0</v>
      </c>
      <c r="Q3" s="33">
        <f t="shared" si="5" ref="Q3:Q4">((O3-P3)*$B3)</f>
        <v>0</v>
      </c>
      <c r="R3" s="22"/>
      <c r="S3" s="18"/>
      <c r="T3" s="15"/>
      <c r="U3" s="16">
        <f t="shared" si="6" ref="U3:U4">+T3-W3</f>
        <v>0</v>
      </c>
      <c r="V3" s="33">
        <f t="shared" si="7" ref="V3:V4">((T3-U3)*$B3)</f>
        <v>0</v>
      </c>
      <c r="W3" s="22"/>
      <c r="X3" s="18"/>
      <c r="Y3" s="15"/>
      <c r="Z3" s="16">
        <f t="shared" si="8" ref="Z3:Z4">+Y3-AB3</f>
        <v>0</v>
      </c>
      <c r="AA3" s="33">
        <f t="shared" si="9" ref="AA3:AA4">((Y3-Z3)*$B3)</f>
        <v>0</v>
      </c>
      <c r="AB3" s="22"/>
      <c r="AC3" s="18"/>
      <c r="AD3" s="15"/>
      <c r="AE3" s="16">
        <f t="shared" si="10" ref="AE3:AE12">+AD3-AG3</f>
        <v>-42</v>
      </c>
      <c r="AF3" s="33">
        <f t="shared" si="11" ref="AF3:AF12">((AD3-AE3)*$B3)</f>
        <v>159600</v>
      </c>
      <c r="AG3" s="22">
        <v>42</v>
      </c>
      <c r="AH3" s="18"/>
      <c r="AI3" s="15">
        <f>+AG3+AH3</f>
        <v>42</v>
      </c>
      <c r="AJ3" s="16">
        <f t="shared" si="12" ref="AJ3:AJ12">+AI3-AL3</f>
        <v>0</v>
      </c>
      <c r="AK3" s="33">
        <f t="shared" si="13" ref="AK3:AK12">((AI3-AJ3)*$B3)</f>
        <v>159600</v>
      </c>
      <c r="AL3" s="22">
        <v>42</v>
      </c>
      <c r="AM3" s="18"/>
      <c r="AN3" s="15">
        <f t="shared" si="14" ref="AN3:AN12">+AL3+AM3</f>
        <v>42</v>
      </c>
      <c r="AO3" s="16">
        <f t="shared" si="15" ref="AO3:AO12">+AN3-AQ3</f>
        <v>2</v>
      </c>
      <c r="AP3" s="33">
        <f t="shared" si="16" ref="AP3:AP12">((AN3-AO3)*$B3)</f>
        <v>152000</v>
      </c>
      <c r="AQ3" s="22">
        <v>40</v>
      </c>
      <c r="AR3" s="18"/>
      <c r="AS3" s="15">
        <f t="shared" si="17" ref="AS3:AS12">+AQ3+AR3</f>
        <v>40</v>
      </c>
      <c r="AT3" s="16">
        <f t="shared" si="18" ref="AT3:AT12">+AS3-AV3</f>
        <v>40</v>
      </c>
      <c r="AU3" s="33">
        <f t="shared" si="19" ref="AU3:AU12">((AS3-AT3)*$B3)</f>
        <v>0</v>
      </c>
      <c r="AV3" s="22"/>
      <c r="AW3" s="18"/>
      <c r="AX3" s="15">
        <f t="shared" si="20" ref="AX3:AX12">+AV3+AW3</f>
        <v>0</v>
      </c>
      <c r="AY3" s="16">
        <f t="shared" si="21" ref="AY3:AY12">+AX3-BA3</f>
        <v>0</v>
      </c>
      <c r="AZ3" s="41">
        <f t="shared" si="22" ref="AZ3:AZ4">((AX3-AY3)*$B3)</f>
        <v>0</v>
      </c>
      <c r="BA3" s="22"/>
      <c r="BB3" s="18"/>
      <c r="BC3" s="15">
        <f t="shared" si="23" ref="BC3:BC4">+BA3+BB3</f>
        <v>0</v>
      </c>
      <c r="BD3" s="16">
        <f t="shared" si="24" ref="BD3:BD4">+BC3-BF3</f>
        <v>0</v>
      </c>
      <c r="BE3" s="33">
        <f t="shared" si="25" ref="BE3:BE4">((BC3-BD3)*$B3)</f>
        <v>0</v>
      </c>
      <c r="BF3" s="22"/>
      <c r="BG3" s="18"/>
      <c r="BH3" s="15">
        <f t="shared" si="26" ref="BH3:BH4">+BF3+BG3</f>
        <v>0</v>
      </c>
      <c r="BI3" s="16">
        <f t="shared" si="27" ref="BI3:BI4">+BH3-BK3</f>
        <v>0</v>
      </c>
      <c r="BJ3" s="33">
        <f t="shared" si="28" ref="BJ3:BJ4">((BH3-BI3)*$B3)</f>
        <v>0</v>
      </c>
      <c r="BK3" s="22"/>
    </row>
    <row r="4" spans="1:63" ht="16.5" thickBot="1">
      <c r="A4" s="91" t="s">
        <v>203</v>
      </c>
      <c r="B4" s="97">
        <v>6700</v>
      </c>
      <c r="C4" s="22"/>
      <c r="D4" s="18"/>
      <c r="E4" s="15"/>
      <c r="F4" s="16">
        <f t="shared" si="0"/>
        <v>0</v>
      </c>
      <c r="G4" s="33">
        <f t="shared" si="1"/>
        <v>0</v>
      </c>
      <c r="H4" s="22"/>
      <c r="I4" s="18"/>
      <c r="J4" s="15"/>
      <c r="K4" s="16">
        <f t="shared" si="2"/>
        <v>0</v>
      </c>
      <c r="L4" s="33">
        <f t="shared" si="3"/>
        <v>0</v>
      </c>
      <c r="M4" s="22"/>
      <c r="N4" s="18"/>
      <c r="O4" s="15"/>
      <c r="P4" s="16">
        <f t="shared" si="4"/>
        <v>0</v>
      </c>
      <c r="Q4" s="33">
        <f t="shared" si="5"/>
        <v>0</v>
      </c>
      <c r="R4" s="22"/>
      <c r="S4" s="18"/>
      <c r="T4" s="15"/>
      <c r="U4" s="16">
        <f t="shared" si="6"/>
        <v>0</v>
      </c>
      <c r="V4" s="33">
        <f t="shared" si="7"/>
        <v>0</v>
      </c>
      <c r="W4" s="22"/>
      <c r="X4" s="18"/>
      <c r="Y4" s="15"/>
      <c r="Z4" s="16">
        <f t="shared" si="8"/>
        <v>0</v>
      </c>
      <c r="AA4" s="33">
        <f t="shared" si="9"/>
        <v>0</v>
      </c>
      <c r="AB4" s="22"/>
      <c r="AC4" s="18"/>
      <c r="AD4" s="15"/>
      <c r="AE4" s="16">
        <f t="shared" si="10"/>
        <v>-4</v>
      </c>
      <c r="AF4" s="33">
        <f t="shared" si="11"/>
        <v>26800</v>
      </c>
      <c r="AG4" s="22">
        <v>4</v>
      </c>
      <c r="AH4" s="18"/>
      <c r="AI4" s="15">
        <f t="shared" si="29" ref="AI4:AI12">+AG4+AH4</f>
        <v>4</v>
      </c>
      <c r="AJ4" s="16">
        <f t="shared" si="12"/>
        <v>0</v>
      </c>
      <c r="AK4" s="33">
        <f t="shared" si="13"/>
        <v>26800</v>
      </c>
      <c r="AL4" s="22">
        <v>4</v>
      </c>
      <c r="AM4" s="18"/>
      <c r="AN4" s="15">
        <f t="shared" si="14"/>
        <v>4</v>
      </c>
      <c r="AO4" s="16">
        <f t="shared" si="15"/>
        <v>0</v>
      </c>
      <c r="AP4" s="33">
        <f t="shared" si="16"/>
        <v>26800</v>
      </c>
      <c r="AQ4" s="22">
        <v>4</v>
      </c>
      <c r="AR4" s="18"/>
      <c r="AS4" s="15">
        <f t="shared" si="17"/>
        <v>4</v>
      </c>
      <c r="AT4" s="16">
        <f t="shared" si="18"/>
        <v>4</v>
      </c>
      <c r="AU4" s="33">
        <f t="shared" si="19"/>
        <v>0</v>
      </c>
      <c r="AV4" s="22"/>
      <c r="AW4" s="18"/>
      <c r="AX4" s="15">
        <f t="shared" si="20"/>
        <v>0</v>
      </c>
      <c r="AY4" s="16">
        <f t="shared" si="21"/>
        <v>0</v>
      </c>
      <c r="AZ4" s="41">
        <f t="shared" si="22"/>
        <v>0</v>
      </c>
      <c r="BA4" s="22"/>
      <c r="BB4" s="18"/>
      <c r="BC4" s="15">
        <f t="shared" si="23"/>
        <v>0</v>
      </c>
      <c r="BD4" s="16">
        <f t="shared" si="24"/>
        <v>0</v>
      </c>
      <c r="BE4" s="33">
        <f t="shared" si="25"/>
        <v>0</v>
      </c>
      <c r="BF4" s="22"/>
      <c r="BG4" s="18"/>
      <c r="BH4" s="15">
        <f t="shared" si="26"/>
        <v>0</v>
      </c>
      <c r="BI4" s="16">
        <f t="shared" si="27"/>
        <v>0</v>
      </c>
      <c r="BJ4" s="33">
        <f t="shared" si="28"/>
        <v>0</v>
      </c>
      <c r="BK4" s="22"/>
    </row>
    <row r="5" spans="1:63" ht="16.5" thickBot="1">
      <c r="A5" s="91" t="s">
        <v>204</v>
      </c>
      <c r="B5" s="97">
        <v>8400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/>
      <c r="AE5" s="16">
        <f t="shared" si="10"/>
        <v>0</v>
      </c>
      <c r="AF5" s="33">
        <f t="shared" si="11"/>
        <v>0</v>
      </c>
      <c r="AG5" s="22">
        <v>0</v>
      </c>
      <c r="AH5" s="18"/>
      <c r="AI5" s="15">
        <f t="shared" si="29"/>
        <v>0</v>
      </c>
      <c r="AJ5" s="16">
        <f t="shared" si="12"/>
        <v>0</v>
      </c>
      <c r="AK5" s="33">
        <f t="shared" si="13"/>
        <v>0</v>
      </c>
      <c r="AL5" s="22">
        <v>0</v>
      </c>
      <c r="AM5" s="18"/>
      <c r="AN5" s="15">
        <f t="shared" si="14"/>
        <v>0</v>
      </c>
      <c r="AO5" s="16">
        <f t="shared" si="15"/>
        <v>0</v>
      </c>
      <c r="AP5" s="33">
        <f t="shared" si="16"/>
        <v>0</v>
      </c>
      <c r="AQ5" s="22">
        <v>0</v>
      </c>
      <c r="AR5" s="18"/>
      <c r="AS5" s="15">
        <f t="shared" si="17"/>
        <v>0</v>
      </c>
      <c r="AT5" s="16">
        <f t="shared" si="18"/>
        <v>0</v>
      </c>
      <c r="AU5" s="33">
        <f t="shared" si="19"/>
        <v>0</v>
      </c>
      <c r="AV5" s="22"/>
      <c r="AW5" s="18"/>
      <c r="AX5" s="15">
        <f t="shared" si="20"/>
        <v>0</v>
      </c>
      <c r="AY5" s="16">
        <f t="shared" si="21"/>
        <v>0</v>
      </c>
      <c r="AZ5" s="41"/>
      <c r="BA5" s="22"/>
      <c r="BB5" s="18"/>
      <c r="BC5" s="15"/>
      <c r="BD5" s="16"/>
      <c r="BE5" s="33"/>
      <c r="BF5" s="22"/>
      <c r="BG5" s="18"/>
      <c r="BH5" s="15"/>
      <c r="BI5" s="16"/>
      <c r="BJ5" s="33"/>
      <c r="BK5" s="22"/>
    </row>
    <row r="6" spans="1:63" ht="16.5" thickBot="1">
      <c r="A6" s="91" t="s">
        <v>205</v>
      </c>
      <c r="B6" s="97">
        <v>2600</v>
      </c>
      <c r="C6" s="22"/>
      <c r="D6" s="18"/>
      <c r="E6" s="15"/>
      <c r="F6" s="16"/>
      <c r="G6" s="33"/>
      <c r="H6" s="22"/>
      <c r="I6" s="18"/>
      <c r="J6" s="15"/>
      <c r="K6" s="16"/>
      <c r="L6" s="33"/>
      <c r="M6" s="22"/>
      <c r="N6" s="18"/>
      <c r="O6" s="15"/>
      <c r="P6" s="16"/>
      <c r="Q6" s="33"/>
      <c r="R6" s="22"/>
      <c r="S6" s="18"/>
      <c r="T6" s="15"/>
      <c r="U6" s="16"/>
      <c r="V6" s="33"/>
      <c r="W6" s="22"/>
      <c r="X6" s="18"/>
      <c r="Y6" s="15"/>
      <c r="Z6" s="16"/>
      <c r="AA6" s="33"/>
      <c r="AB6" s="22"/>
      <c r="AC6" s="18"/>
      <c r="AD6" s="15"/>
      <c r="AE6" s="16">
        <f t="shared" si="10"/>
        <v>-2</v>
      </c>
      <c r="AF6" s="33">
        <f t="shared" si="11"/>
        <v>5200</v>
      </c>
      <c r="AG6" s="22">
        <v>2</v>
      </c>
      <c r="AH6" s="18"/>
      <c r="AI6" s="15">
        <f t="shared" si="29"/>
        <v>2</v>
      </c>
      <c r="AJ6" s="16">
        <f t="shared" si="12"/>
        <v>0</v>
      </c>
      <c r="AK6" s="33">
        <f t="shared" si="13"/>
        <v>5200</v>
      </c>
      <c r="AL6" s="22">
        <v>2</v>
      </c>
      <c r="AM6" s="18"/>
      <c r="AN6" s="15">
        <f t="shared" si="14"/>
        <v>2</v>
      </c>
      <c r="AO6" s="16">
        <f t="shared" si="15"/>
        <v>0</v>
      </c>
      <c r="AP6" s="33">
        <f t="shared" si="16"/>
        <v>5200</v>
      </c>
      <c r="AQ6" s="22">
        <v>2</v>
      </c>
      <c r="AR6" s="18"/>
      <c r="AS6" s="15">
        <f t="shared" si="17"/>
        <v>2</v>
      </c>
      <c r="AT6" s="16">
        <f t="shared" si="18"/>
        <v>2</v>
      </c>
      <c r="AU6" s="33">
        <f t="shared" si="19"/>
        <v>0</v>
      </c>
      <c r="AV6" s="22"/>
      <c r="AW6" s="18"/>
      <c r="AX6" s="15">
        <f t="shared" si="20"/>
        <v>0</v>
      </c>
      <c r="AY6" s="16">
        <f t="shared" si="21"/>
        <v>0</v>
      </c>
      <c r="AZ6" s="41"/>
      <c r="BA6" s="22"/>
      <c r="BB6" s="18"/>
      <c r="BC6" s="15"/>
      <c r="BD6" s="16"/>
      <c r="BE6" s="33"/>
      <c r="BF6" s="22"/>
      <c r="BG6" s="18"/>
      <c r="BH6" s="15"/>
      <c r="BI6" s="16"/>
      <c r="BJ6" s="33"/>
      <c r="BK6" s="22"/>
    </row>
    <row r="7" spans="1:63" ht="16.5" thickBot="1">
      <c r="A7" s="91" t="s">
        <v>206</v>
      </c>
      <c r="B7" s="97">
        <v>7900</v>
      </c>
      <c r="C7" s="22"/>
      <c r="D7" s="18"/>
      <c r="E7" s="15"/>
      <c r="F7" s="16"/>
      <c r="G7" s="33"/>
      <c r="H7" s="22"/>
      <c r="I7" s="18"/>
      <c r="J7" s="15"/>
      <c r="K7" s="16"/>
      <c r="L7" s="33"/>
      <c r="M7" s="22"/>
      <c r="N7" s="18"/>
      <c r="O7" s="15"/>
      <c r="P7" s="16"/>
      <c r="Q7" s="33"/>
      <c r="R7" s="22"/>
      <c r="S7" s="18"/>
      <c r="T7" s="15"/>
      <c r="U7" s="16"/>
      <c r="V7" s="33"/>
      <c r="W7" s="22"/>
      <c r="X7" s="18"/>
      <c r="Y7" s="15"/>
      <c r="Z7" s="16"/>
      <c r="AA7" s="33"/>
      <c r="AB7" s="22"/>
      <c r="AC7" s="18"/>
      <c r="AD7" s="15"/>
      <c r="AE7" s="16">
        <f t="shared" si="10"/>
        <v>-11</v>
      </c>
      <c r="AF7" s="33">
        <f t="shared" si="11"/>
        <v>86900</v>
      </c>
      <c r="AG7" s="22">
        <v>11</v>
      </c>
      <c r="AH7" s="18"/>
      <c r="AI7" s="15">
        <f t="shared" si="29"/>
        <v>11</v>
      </c>
      <c r="AJ7" s="16">
        <f t="shared" si="12"/>
        <v>0</v>
      </c>
      <c r="AK7" s="33">
        <f t="shared" si="13"/>
        <v>86900</v>
      </c>
      <c r="AL7" s="22">
        <v>11</v>
      </c>
      <c r="AM7" s="18"/>
      <c r="AN7" s="15">
        <f t="shared" si="14"/>
        <v>11</v>
      </c>
      <c r="AO7" s="16">
        <f t="shared" si="15"/>
        <v>0</v>
      </c>
      <c r="AP7" s="33">
        <f t="shared" si="16"/>
        <v>86900</v>
      </c>
      <c r="AQ7" s="22">
        <v>11</v>
      </c>
      <c r="AR7" s="18"/>
      <c r="AS7" s="15">
        <f t="shared" si="17"/>
        <v>11</v>
      </c>
      <c r="AT7" s="16">
        <f t="shared" si="18"/>
        <v>11</v>
      </c>
      <c r="AU7" s="33">
        <f t="shared" si="19"/>
        <v>0</v>
      </c>
      <c r="AV7" s="22"/>
      <c r="AW7" s="18"/>
      <c r="AX7" s="15">
        <f t="shared" si="20"/>
        <v>0</v>
      </c>
      <c r="AY7" s="16">
        <f t="shared" si="21"/>
        <v>0</v>
      </c>
      <c r="AZ7" s="41"/>
      <c r="BA7" s="22"/>
      <c r="BB7" s="18"/>
      <c r="BC7" s="15"/>
      <c r="BD7" s="16"/>
      <c r="BE7" s="33"/>
      <c r="BF7" s="22"/>
      <c r="BG7" s="18"/>
      <c r="BH7" s="15"/>
      <c r="BI7" s="16"/>
      <c r="BJ7" s="33"/>
      <c r="BK7" s="22"/>
    </row>
    <row r="8" spans="1:63" ht="16.5" thickBot="1">
      <c r="A8" s="91" t="s">
        <v>207</v>
      </c>
      <c r="B8" s="97">
        <v>9000</v>
      </c>
      <c r="C8" s="22"/>
      <c r="D8" s="18"/>
      <c r="E8" s="15"/>
      <c r="F8" s="16"/>
      <c r="G8" s="33"/>
      <c r="H8" s="22"/>
      <c r="I8" s="18"/>
      <c r="J8" s="15"/>
      <c r="K8" s="16"/>
      <c r="L8" s="33"/>
      <c r="M8" s="22"/>
      <c r="N8" s="18"/>
      <c r="O8" s="15"/>
      <c r="P8" s="16"/>
      <c r="Q8" s="33"/>
      <c r="R8" s="22"/>
      <c r="S8" s="18"/>
      <c r="T8" s="15"/>
      <c r="U8" s="16"/>
      <c r="V8" s="33"/>
      <c r="W8" s="22"/>
      <c r="X8" s="18"/>
      <c r="Y8" s="15"/>
      <c r="Z8" s="16"/>
      <c r="AA8" s="33"/>
      <c r="AB8" s="22"/>
      <c r="AC8" s="18"/>
      <c r="AD8" s="15"/>
      <c r="AE8" s="16">
        <f t="shared" si="10"/>
        <v>-12</v>
      </c>
      <c r="AF8" s="33">
        <f t="shared" si="11"/>
        <v>108000</v>
      </c>
      <c r="AG8" s="22">
        <v>12</v>
      </c>
      <c r="AH8" s="18"/>
      <c r="AI8" s="15">
        <f t="shared" si="29"/>
        <v>12</v>
      </c>
      <c r="AJ8" s="16">
        <f t="shared" si="12"/>
        <v>0</v>
      </c>
      <c r="AK8" s="33">
        <f t="shared" si="13"/>
        <v>108000</v>
      </c>
      <c r="AL8" s="22">
        <v>12</v>
      </c>
      <c r="AM8" s="18"/>
      <c r="AN8" s="15">
        <f t="shared" si="14"/>
        <v>12</v>
      </c>
      <c r="AO8" s="16">
        <f t="shared" si="15"/>
        <v>1</v>
      </c>
      <c r="AP8" s="33">
        <f t="shared" si="16"/>
        <v>99000</v>
      </c>
      <c r="AQ8" s="22">
        <v>11</v>
      </c>
      <c r="AR8" s="18"/>
      <c r="AS8" s="15">
        <f t="shared" si="17"/>
        <v>11</v>
      </c>
      <c r="AT8" s="16">
        <f t="shared" si="18"/>
        <v>11</v>
      </c>
      <c r="AU8" s="33">
        <f t="shared" si="19"/>
        <v>0</v>
      </c>
      <c r="AV8" s="22"/>
      <c r="AW8" s="18"/>
      <c r="AX8" s="15">
        <f t="shared" si="20"/>
        <v>0</v>
      </c>
      <c r="AY8" s="16">
        <f t="shared" si="21"/>
        <v>0</v>
      </c>
      <c r="AZ8" s="41"/>
      <c r="BA8" s="22"/>
      <c r="BB8" s="18"/>
      <c r="BC8" s="15"/>
      <c r="BD8" s="16"/>
      <c r="BE8" s="33"/>
      <c r="BF8" s="22"/>
      <c r="BG8" s="18"/>
      <c r="BH8" s="15"/>
      <c r="BI8" s="16"/>
      <c r="BJ8" s="33"/>
      <c r="BK8" s="22"/>
    </row>
    <row r="9" spans="1:63" ht="16.5" thickBot="1">
      <c r="A9" s="91" t="s">
        <v>208</v>
      </c>
      <c r="B9" s="97">
        <v>6000</v>
      </c>
      <c r="C9" s="22"/>
      <c r="D9" s="18"/>
      <c r="E9" s="15"/>
      <c r="F9" s="16"/>
      <c r="G9" s="33"/>
      <c r="H9" s="22"/>
      <c r="I9" s="18"/>
      <c r="J9" s="15"/>
      <c r="K9" s="16"/>
      <c r="L9" s="33"/>
      <c r="M9" s="22"/>
      <c r="N9" s="18"/>
      <c r="O9" s="15"/>
      <c r="P9" s="16"/>
      <c r="Q9" s="33"/>
      <c r="R9" s="22"/>
      <c r="S9" s="18"/>
      <c r="T9" s="15"/>
      <c r="U9" s="16"/>
      <c r="V9" s="33"/>
      <c r="W9" s="22"/>
      <c r="X9" s="18"/>
      <c r="Y9" s="15"/>
      <c r="Z9" s="16"/>
      <c r="AA9" s="33"/>
      <c r="AB9" s="22"/>
      <c r="AC9" s="18"/>
      <c r="AD9" s="15"/>
      <c r="AE9" s="16">
        <f t="shared" si="10"/>
        <v>-6</v>
      </c>
      <c r="AF9" s="33">
        <f t="shared" si="11"/>
        <v>36000</v>
      </c>
      <c r="AG9" s="22">
        <v>6</v>
      </c>
      <c r="AH9" s="18"/>
      <c r="AI9" s="15">
        <f t="shared" si="29"/>
        <v>6</v>
      </c>
      <c r="AJ9" s="16">
        <f t="shared" si="12"/>
        <v>0</v>
      </c>
      <c r="AK9" s="33">
        <f t="shared" si="13"/>
        <v>36000</v>
      </c>
      <c r="AL9" s="22">
        <v>6</v>
      </c>
      <c r="AM9" s="18"/>
      <c r="AN9" s="15">
        <f t="shared" si="14"/>
        <v>6</v>
      </c>
      <c r="AO9" s="16">
        <f t="shared" si="15"/>
        <v>0</v>
      </c>
      <c r="AP9" s="33">
        <f t="shared" si="16"/>
        <v>36000</v>
      </c>
      <c r="AQ9" s="22">
        <v>6</v>
      </c>
      <c r="AR9" s="18"/>
      <c r="AS9" s="15">
        <f t="shared" si="17"/>
        <v>6</v>
      </c>
      <c r="AT9" s="16">
        <f t="shared" si="18"/>
        <v>6</v>
      </c>
      <c r="AU9" s="33">
        <f t="shared" si="19"/>
        <v>0</v>
      </c>
      <c r="AV9" s="22"/>
      <c r="AW9" s="18"/>
      <c r="AX9" s="15">
        <f t="shared" si="20"/>
        <v>0</v>
      </c>
      <c r="AY9" s="16">
        <f t="shared" si="21"/>
        <v>0</v>
      </c>
      <c r="AZ9" s="41"/>
      <c r="BA9" s="22"/>
      <c r="BB9" s="18"/>
      <c r="BC9" s="15"/>
      <c r="BD9" s="16"/>
      <c r="BE9" s="33"/>
      <c r="BF9" s="22"/>
      <c r="BG9" s="18"/>
      <c r="BH9" s="15"/>
      <c r="BI9" s="16"/>
      <c r="BJ9" s="33"/>
      <c r="BK9" s="22"/>
    </row>
    <row r="10" spans="1:63" ht="16.5" thickBot="1">
      <c r="A10" s="91" t="s">
        <v>209</v>
      </c>
      <c r="B10" s="97">
        <v>6000</v>
      </c>
      <c r="C10" s="22"/>
      <c r="D10" s="18"/>
      <c r="E10" s="15"/>
      <c r="F10" s="16"/>
      <c r="G10" s="33"/>
      <c r="H10" s="22"/>
      <c r="I10" s="18"/>
      <c r="J10" s="15"/>
      <c r="K10" s="16"/>
      <c r="L10" s="33"/>
      <c r="M10" s="22"/>
      <c r="N10" s="18"/>
      <c r="O10" s="15"/>
      <c r="P10" s="16"/>
      <c r="Q10" s="33"/>
      <c r="R10" s="22"/>
      <c r="S10" s="18"/>
      <c r="T10" s="15"/>
      <c r="U10" s="16"/>
      <c r="V10" s="33"/>
      <c r="W10" s="22"/>
      <c r="X10" s="18"/>
      <c r="Y10" s="15"/>
      <c r="Z10" s="16"/>
      <c r="AA10" s="33"/>
      <c r="AB10" s="22"/>
      <c r="AC10" s="18"/>
      <c r="AD10" s="15"/>
      <c r="AE10" s="16">
        <f t="shared" si="10"/>
        <v>-12</v>
      </c>
      <c r="AF10" s="33">
        <f t="shared" si="11"/>
        <v>72000</v>
      </c>
      <c r="AG10" s="22">
        <v>12</v>
      </c>
      <c r="AH10" s="18"/>
      <c r="AI10" s="15">
        <f t="shared" si="29"/>
        <v>12</v>
      </c>
      <c r="AJ10" s="16">
        <f t="shared" si="12"/>
        <v>0</v>
      </c>
      <c r="AK10" s="33">
        <f t="shared" si="13"/>
        <v>72000</v>
      </c>
      <c r="AL10" s="22">
        <v>12</v>
      </c>
      <c r="AM10" s="18"/>
      <c r="AN10" s="15">
        <f t="shared" si="14"/>
        <v>12</v>
      </c>
      <c r="AO10" s="16">
        <f t="shared" si="15"/>
        <v>1</v>
      </c>
      <c r="AP10" s="33">
        <f t="shared" si="16"/>
        <v>66000</v>
      </c>
      <c r="AQ10" s="22">
        <v>11</v>
      </c>
      <c r="AR10" s="18"/>
      <c r="AS10" s="15">
        <f t="shared" si="17"/>
        <v>11</v>
      </c>
      <c r="AT10" s="16">
        <f t="shared" si="18"/>
        <v>11</v>
      </c>
      <c r="AU10" s="33">
        <f t="shared" si="19"/>
        <v>0</v>
      </c>
      <c r="AV10" s="22"/>
      <c r="AW10" s="18"/>
      <c r="AX10" s="15">
        <f t="shared" si="20"/>
        <v>0</v>
      </c>
      <c r="AY10" s="16">
        <f t="shared" si="21"/>
        <v>0</v>
      </c>
      <c r="AZ10" s="41"/>
      <c r="BA10" s="22"/>
      <c r="BB10" s="18"/>
      <c r="BC10" s="15"/>
      <c r="BD10" s="16"/>
      <c r="BE10" s="33"/>
      <c r="BF10" s="22"/>
      <c r="BG10" s="18"/>
      <c r="BH10" s="15"/>
      <c r="BI10" s="16"/>
      <c r="BJ10" s="33"/>
      <c r="BK10" s="22"/>
    </row>
    <row r="11" spans="1:63" ht="16.5" thickBot="1">
      <c r="A11" s="91" t="s">
        <v>597</v>
      </c>
      <c r="B11" s="97">
        <v>44000</v>
      </c>
      <c r="C11" s="22"/>
      <c r="D11" s="18"/>
      <c r="E11" s="15"/>
      <c r="F11" s="16"/>
      <c r="G11" s="33"/>
      <c r="H11" s="22"/>
      <c r="I11" s="18"/>
      <c r="J11" s="15"/>
      <c r="K11" s="16"/>
      <c r="L11" s="33"/>
      <c r="M11" s="22"/>
      <c r="N11" s="18"/>
      <c r="O11" s="15"/>
      <c r="P11" s="16"/>
      <c r="Q11" s="33"/>
      <c r="R11" s="22"/>
      <c r="S11" s="18"/>
      <c r="T11" s="15"/>
      <c r="U11" s="16"/>
      <c r="V11" s="33"/>
      <c r="W11" s="22"/>
      <c r="X11" s="18"/>
      <c r="Y11" s="15"/>
      <c r="Z11" s="16"/>
      <c r="AA11" s="33"/>
      <c r="AB11" s="22"/>
      <c r="AC11" s="18"/>
      <c r="AD11" s="15"/>
      <c r="AE11" s="16"/>
      <c r="AF11" s="33"/>
      <c r="AG11" s="22"/>
      <c r="AH11" s="18"/>
      <c r="AI11" s="15"/>
      <c r="AJ11" s="16"/>
      <c r="AK11" s="33"/>
      <c r="AL11" s="22"/>
      <c r="AM11" s="18">
        <v>6</v>
      </c>
      <c r="AN11" s="15">
        <f t="shared" si="14"/>
        <v>6</v>
      </c>
      <c r="AO11" s="16">
        <f t="shared" si="15"/>
        <v>4</v>
      </c>
      <c r="AP11" s="33">
        <f t="shared" si="16"/>
        <v>88000</v>
      </c>
      <c r="AQ11" s="22">
        <v>2</v>
      </c>
      <c r="AR11" s="18"/>
      <c r="AS11" s="15">
        <f t="shared" si="17"/>
        <v>2</v>
      </c>
      <c r="AT11" s="16">
        <f t="shared" si="18"/>
        <v>2</v>
      </c>
      <c r="AU11" s="33">
        <f t="shared" si="19"/>
        <v>0</v>
      </c>
      <c r="AV11" s="22"/>
      <c r="AW11" s="18"/>
      <c r="AX11" s="15"/>
      <c r="AY11" s="16"/>
      <c r="AZ11" s="41"/>
      <c r="BA11" s="22"/>
      <c r="BB11" s="18"/>
      <c r="BC11" s="15"/>
      <c r="BD11" s="16"/>
      <c r="BE11" s="33"/>
      <c r="BF11" s="22"/>
      <c r="BG11" s="18"/>
      <c r="BH11" s="15"/>
      <c r="BI11" s="16"/>
      <c r="BJ11" s="33"/>
      <c r="BK11" s="22"/>
    </row>
    <row r="12" spans="1:63" ht="16.5" thickBot="1">
      <c r="A12" s="92" t="s">
        <v>210</v>
      </c>
      <c r="B12" s="98">
        <v>22950</v>
      </c>
      <c r="C12" s="22"/>
      <c r="D12" s="18"/>
      <c r="E12" s="15"/>
      <c r="F12" s="16"/>
      <c r="G12" s="33"/>
      <c r="H12" s="22"/>
      <c r="I12" s="18"/>
      <c r="J12" s="15"/>
      <c r="K12" s="16"/>
      <c r="L12" s="33"/>
      <c r="M12" s="22"/>
      <c r="N12" s="18"/>
      <c r="O12" s="15"/>
      <c r="P12" s="16"/>
      <c r="Q12" s="33"/>
      <c r="R12" s="22"/>
      <c r="S12" s="18"/>
      <c r="T12" s="15"/>
      <c r="U12" s="16"/>
      <c r="V12" s="33"/>
      <c r="W12" s="22"/>
      <c r="X12" s="18"/>
      <c r="Y12" s="15"/>
      <c r="Z12" s="16"/>
      <c r="AA12" s="33"/>
      <c r="AB12" s="22"/>
      <c r="AC12" s="18"/>
      <c r="AD12" s="15"/>
      <c r="AE12" s="16">
        <f t="shared" si="10"/>
        <v>-4</v>
      </c>
      <c r="AF12" s="33">
        <f t="shared" si="11"/>
        <v>91800</v>
      </c>
      <c r="AG12" s="22">
        <v>4</v>
      </c>
      <c r="AH12" s="18"/>
      <c r="AI12" s="15">
        <f t="shared" si="29"/>
        <v>4</v>
      </c>
      <c r="AJ12" s="16">
        <f t="shared" si="12"/>
        <v>0</v>
      </c>
      <c r="AK12" s="33">
        <f t="shared" si="13"/>
        <v>91800</v>
      </c>
      <c r="AL12" s="22">
        <v>4</v>
      </c>
      <c r="AM12" s="18"/>
      <c r="AN12" s="15">
        <f t="shared" si="14"/>
        <v>4</v>
      </c>
      <c r="AO12" s="16">
        <f t="shared" si="15"/>
        <v>0</v>
      </c>
      <c r="AP12" s="33">
        <f t="shared" si="16"/>
        <v>91800</v>
      </c>
      <c r="AQ12" s="22">
        <v>4</v>
      </c>
      <c r="AR12" s="18"/>
      <c r="AS12" s="15">
        <f t="shared" si="17"/>
        <v>4</v>
      </c>
      <c r="AT12" s="16">
        <f t="shared" si="18"/>
        <v>4</v>
      </c>
      <c r="AU12" s="33">
        <f t="shared" si="19"/>
        <v>0</v>
      </c>
      <c r="AV12" s="22"/>
      <c r="AW12" s="18"/>
      <c r="AX12" s="15">
        <f t="shared" si="20"/>
        <v>0</v>
      </c>
      <c r="AY12" s="16">
        <f t="shared" si="21"/>
        <v>0</v>
      </c>
      <c r="AZ12" s="41"/>
      <c r="BA12" s="22"/>
      <c r="BB12" s="18"/>
      <c r="BC12" s="15"/>
      <c r="BD12" s="16"/>
      <c r="BE12" s="33"/>
      <c r="BF12" s="22"/>
      <c r="BG12" s="18"/>
      <c r="BH12" s="15"/>
      <c r="BI12" s="16"/>
      <c r="BJ12" s="33"/>
      <c r="BK12" s="22"/>
    </row>
    <row r="13" spans="1:63" ht="16.5" thickBot="1">
      <c r="A13" s="24"/>
      <c r="B13" s="25"/>
      <c r="C13" s="24"/>
      <c r="D13" s="26"/>
      <c r="E13" s="24"/>
      <c r="F13" s="24"/>
      <c r="G13" s="68">
        <f>+SUM(G3:G12)</f>
        <v>0</v>
      </c>
      <c r="H13" s="24"/>
      <c r="I13" s="26"/>
      <c r="J13" s="24"/>
      <c r="K13" s="24"/>
      <c r="L13" s="68">
        <f>+SUM(L3:L12)</f>
        <v>0</v>
      </c>
      <c r="M13" s="24"/>
      <c r="N13" s="26"/>
      <c r="O13" s="24"/>
      <c r="P13" s="24"/>
      <c r="Q13" s="68">
        <f>+SUM(Q3:Q12)</f>
        <v>0</v>
      </c>
      <c r="R13" s="24"/>
      <c r="S13" s="26"/>
      <c r="T13" s="24"/>
      <c r="U13" s="24"/>
      <c r="V13" s="68">
        <f>+SUM(V3:V12)</f>
        <v>0</v>
      </c>
      <c r="W13" s="24"/>
      <c r="X13" s="26"/>
      <c r="Y13" s="24"/>
      <c r="Z13" s="24"/>
      <c r="AA13" s="68">
        <f>+SUM(AA3:AA12)</f>
        <v>0</v>
      </c>
      <c r="AB13" s="24"/>
      <c r="AC13" s="26"/>
      <c r="AD13" s="24"/>
      <c r="AE13" s="24"/>
      <c r="AF13" s="68">
        <f>+SUM(AF3:AF12)</f>
        <v>586300</v>
      </c>
      <c r="AG13" s="24"/>
      <c r="AH13" s="26"/>
      <c r="AI13" s="24"/>
      <c r="AJ13" s="24"/>
      <c r="AK13" s="68">
        <f>+SUM(AK3:AK12)</f>
        <v>586300</v>
      </c>
      <c r="AL13" s="24"/>
      <c r="AM13" s="26"/>
      <c r="AN13" s="24"/>
      <c r="AO13" s="24"/>
      <c r="AP13" s="68">
        <f>+SUM(AP3:AP12)</f>
        <v>651700</v>
      </c>
      <c r="AQ13" s="24"/>
      <c r="AR13" s="26"/>
      <c r="AS13" s="24"/>
      <c r="AT13" s="24"/>
      <c r="AU13" s="68">
        <f>+SUM(AU3:AU12)</f>
        <v>0</v>
      </c>
      <c r="AV13" s="24"/>
      <c r="AW13" s="26"/>
      <c r="AX13" s="24"/>
      <c r="AY13" s="24"/>
      <c r="AZ13" s="42">
        <f>+SUM(AZ3:AZ12)</f>
        <v>0</v>
      </c>
      <c r="BA13" s="24"/>
      <c r="BB13" s="26"/>
      <c r="BC13" s="24"/>
      <c r="BD13" s="24"/>
      <c r="BE13" s="68">
        <f>+SUM(BE3:BE12)</f>
        <v>0</v>
      </c>
      <c r="BF13" s="24"/>
      <c r="BG13" s="26"/>
      <c r="BH13" s="24"/>
      <c r="BI13" s="24"/>
      <c r="BJ13" s="68">
        <f>+SUM(BJ3:BJ12)</f>
        <v>0</v>
      </c>
      <c r="BK13" s="24"/>
    </row>
    <row r="14" spans="2:59" ht="15">
      <c r="B14" s="28"/>
      <c r="D14" s="29"/>
      <c r="I14" s="29"/>
      <c r="N14" s="29"/>
      <c r="S14" s="29"/>
      <c r="X14" s="29"/>
      <c r="AC14" s="29"/>
      <c r="AH14" s="29"/>
      <c r="AM14" s="29"/>
      <c r="AR14" s="29"/>
      <c r="AW14" s="29"/>
      <c r="AZ14" s="29"/>
      <c r="BB14" s="29"/>
      <c r="BG14" s="29"/>
    </row>
    <row r="15" spans="2:59" ht="15">
      <c r="B15" s="28"/>
      <c r="D15" s="29"/>
      <c r="I15" s="29"/>
      <c r="N15" s="29"/>
      <c r="S15" s="29"/>
      <c r="X15" s="29"/>
      <c r="AC15" s="29"/>
      <c r="AH15" s="29"/>
      <c r="AM15" s="29"/>
      <c r="AR15" s="29"/>
      <c r="AW15" s="29"/>
      <c r="AZ15" s="29"/>
      <c r="BB15" s="29"/>
      <c r="BG15" s="29"/>
    </row>
    <row r="16" spans="2:59" ht="15">
      <c r="B16" s="28"/>
      <c r="D16" s="29"/>
      <c r="I16" s="29"/>
      <c r="N16" s="29"/>
      <c r="S16" s="29"/>
      <c r="X16" s="29"/>
      <c r="AC16" s="29"/>
      <c r="AH16" s="29"/>
      <c r="AM16" s="29"/>
      <c r="AR16" s="29"/>
      <c r="AW16" s="29"/>
      <c r="AZ16" s="29"/>
      <c r="BB16" s="29"/>
      <c r="BG16" s="29"/>
    </row>
    <row r="17" spans="2:59" ht="15">
      <c r="B17" s="28"/>
      <c r="D17" s="29"/>
      <c r="I17" s="29"/>
      <c r="N17" s="29"/>
      <c r="S17" s="29"/>
      <c r="X17" s="29"/>
      <c r="AC17" s="29"/>
      <c r="AH17" s="29"/>
      <c r="AM17" s="29"/>
      <c r="AR17" s="29"/>
      <c r="AW17" s="29"/>
      <c r="AZ17" s="29"/>
      <c r="BB17" s="29"/>
      <c r="BG17" s="29"/>
    </row>
    <row r="18" spans="2:59" ht="15">
      <c r="B18" s="28"/>
      <c r="D18" s="29"/>
      <c r="I18" s="29"/>
      <c r="N18" s="29"/>
      <c r="S18" s="29"/>
      <c r="X18" s="29"/>
      <c r="AC18" s="29"/>
      <c r="AH18" s="29"/>
      <c r="AM18" s="29"/>
      <c r="AR18" s="29"/>
      <c r="AW18" s="29"/>
      <c r="AZ18" s="29"/>
      <c r="BB18" s="29"/>
      <c r="BG18" s="29"/>
    </row>
    <row r="19" spans="2:59" ht="15">
      <c r="B19" s="28"/>
      <c r="D19" s="29"/>
      <c r="I19" s="29"/>
      <c r="N19" s="29"/>
      <c r="S19" s="29"/>
      <c r="X19" s="29"/>
      <c r="AC19" s="29"/>
      <c r="AH19" s="29"/>
      <c r="AM19" s="29"/>
      <c r="AR19" s="29"/>
      <c r="AW19" s="29"/>
      <c r="AZ19" s="29"/>
      <c r="BB19" s="29"/>
      <c r="BG19" s="29"/>
    </row>
    <row r="20" spans="2:59" ht="15">
      <c r="B20" s="28"/>
      <c r="D20" s="29"/>
      <c r="I20" s="29"/>
      <c r="N20" s="29"/>
      <c r="S20" s="29"/>
      <c r="X20" s="29"/>
      <c r="AC20" s="29"/>
      <c r="AH20" s="29"/>
      <c r="AM20" s="29"/>
      <c r="AR20" s="29"/>
      <c r="AW20" s="29"/>
      <c r="AZ20" s="29"/>
      <c r="BB20" s="29"/>
      <c r="BG20" s="29"/>
    </row>
    <row r="21" spans="2:59" ht="15">
      <c r="B21" s="28"/>
      <c r="D21" s="29"/>
      <c r="I21" s="29"/>
      <c r="N21" s="29"/>
      <c r="S21" s="29"/>
      <c r="X21" s="29"/>
      <c r="AC21" s="29"/>
      <c r="AH21" s="29"/>
      <c r="AM21" s="29"/>
      <c r="AR21" s="29"/>
      <c r="AW21" s="29"/>
      <c r="AZ21" s="29"/>
      <c r="BB21" s="29"/>
      <c r="BG21" s="29"/>
    </row>
    <row r="22" spans="2:59" ht="15">
      <c r="B22" s="28"/>
      <c r="D22" s="29"/>
      <c r="I22" s="29"/>
      <c r="N22" s="29"/>
      <c r="S22" s="29"/>
      <c r="X22" s="29"/>
      <c r="AC22" s="29"/>
      <c r="AH22" s="29"/>
      <c r="AM22" s="29"/>
      <c r="AR22" s="29"/>
      <c r="AW22" s="29"/>
      <c r="AZ22" s="29"/>
      <c r="BB22" s="29"/>
      <c r="BG22" s="29"/>
    </row>
    <row r="23" spans="2:59" ht="15">
      <c r="B23" s="28"/>
      <c r="D23" s="29"/>
      <c r="I23" s="29"/>
      <c r="N23" s="29"/>
      <c r="S23" s="29"/>
      <c r="X23" s="29"/>
      <c r="AC23" s="29"/>
      <c r="AH23" s="29"/>
      <c r="AM23" s="29"/>
      <c r="AR23" s="29"/>
      <c r="AW23" s="29"/>
      <c r="AZ23" s="29"/>
      <c r="BB23" s="29"/>
      <c r="BG23" s="29"/>
    </row>
    <row r="24" spans="2:59" ht="15">
      <c r="B24" s="28"/>
      <c r="D24" s="29"/>
      <c r="I24" s="29"/>
      <c r="N24" s="29"/>
      <c r="S24" s="29"/>
      <c r="X24" s="29"/>
      <c r="AC24" s="29"/>
      <c r="AH24" s="29"/>
      <c r="AM24" s="29"/>
      <c r="AR24" s="29"/>
      <c r="AW24" s="29"/>
      <c r="AZ24" s="29"/>
      <c r="BB24" s="29"/>
      <c r="BG24" s="29"/>
    </row>
    <row r="25" spans="2:59" ht="15">
      <c r="B25" s="28"/>
      <c r="D25" s="29"/>
      <c r="I25" s="29"/>
      <c r="N25" s="29"/>
      <c r="S25" s="29"/>
      <c r="X25" s="29"/>
      <c r="AC25" s="29"/>
      <c r="AH25" s="29"/>
      <c r="AM25" s="29"/>
      <c r="AR25" s="29"/>
      <c r="AW25" s="29"/>
      <c r="AZ25" s="29"/>
      <c r="BB25" s="29"/>
      <c r="BG25" s="29"/>
    </row>
    <row r="26" spans="2:59" ht="15">
      <c r="B26" s="28"/>
      <c r="D26" s="29"/>
      <c r="I26" s="29"/>
      <c r="N26" s="29"/>
      <c r="S26" s="29"/>
      <c r="X26" s="29"/>
      <c r="AC26" s="29"/>
      <c r="AH26" s="29"/>
      <c r="AM26" s="29"/>
      <c r="AR26" s="29"/>
      <c r="AW26" s="29"/>
      <c r="AZ26" s="29"/>
      <c r="BB26" s="29"/>
      <c r="BG26" s="29"/>
    </row>
    <row r="27" spans="2:59" ht="15">
      <c r="B27" s="28"/>
      <c r="D27" s="29"/>
      <c r="I27" s="29"/>
      <c r="N27" s="29"/>
      <c r="S27" s="29"/>
      <c r="X27" s="29"/>
      <c r="AC27" s="29"/>
      <c r="AH27" s="29"/>
      <c r="AM27" s="29"/>
      <c r="AR27" s="29"/>
      <c r="AW27" s="29"/>
      <c r="AZ27" s="29"/>
      <c r="BB27" s="29"/>
      <c r="BG27" s="29"/>
    </row>
    <row r="28" spans="2:59" ht="15.75" customHeight="1">
      <c r="B28" s="28"/>
      <c r="D28" s="29"/>
      <c r="I28" s="29"/>
      <c r="N28" s="29"/>
      <c r="S28" s="29"/>
      <c r="X28" s="29"/>
      <c r="AC28" s="29"/>
      <c r="AH28" s="29"/>
      <c r="AM28" s="29"/>
      <c r="AR28" s="29"/>
      <c r="AW28" s="29"/>
      <c r="AZ28" s="29"/>
      <c r="BB28" s="29"/>
      <c r="BG28" s="29"/>
    </row>
    <row r="29" spans="2:59" ht="15.75" customHeight="1">
      <c r="B29" s="28"/>
      <c r="D29" s="29"/>
      <c r="I29" s="29"/>
      <c r="N29" s="29"/>
      <c r="S29" s="29"/>
      <c r="X29" s="29"/>
      <c r="AC29" s="29"/>
      <c r="AH29" s="29"/>
      <c r="AM29" s="29"/>
      <c r="AR29" s="29"/>
      <c r="AW29" s="29"/>
      <c r="AZ29" s="29"/>
      <c r="BB29" s="29"/>
      <c r="BG29" s="29"/>
    </row>
    <row r="30" spans="2:59" ht="15.75" customHeight="1">
      <c r="B30" s="28"/>
      <c r="D30" s="29"/>
      <c r="I30" s="29"/>
      <c r="N30" s="29"/>
      <c r="S30" s="29"/>
      <c r="X30" s="29"/>
      <c r="AC30" s="29"/>
      <c r="AH30" s="29"/>
      <c r="AM30" s="29"/>
      <c r="AR30" s="29"/>
      <c r="AW30" s="29"/>
      <c r="AZ30" s="29"/>
      <c r="BB30" s="29"/>
      <c r="BG30" s="29"/>
    </row>
    <row r="31" spans="2:59" ht="15.75" customHeight="1">
      <c r="B31" s="28"/>
      <c r="D31" s="29"/>
      <c r="I31" s="29"/>
      <c r="N31" s="29"/>
      <c r="S31" s="29"/>
      <c r="X31" s="29"/>
      <c r="AC31" s="29"/>
      <c r="AH31" s="29"/>
      <c r="AM31" s="29"/>
      <c r="AR31" s="29"/>
      <c r="AW31" s="29"/>
      <c r="AZ31" s="29"/>
      <c r="BB31" s="29"/>
      <c r="BG31" s="29"/>
    </row>
    <row r="32" spans="2:59" ht="15.75" customHeight="1">
      <c r="B32" s="28"/>
      <c r="D32" s="29"/>
      <c r="I32" s="29"/>
      <c r="N32" s="29"/>
      <c r="S32" s="29"/>
      <c r="X32" s="29"/>
      <c r="AC32" s="29"/>
      <c r="AH32" s="29"/>
      <c r="AM32" s="29"/>
      <c r="AR32" s="29"/>
      <c r="AW32" s="29"/>
      <c r="AZ32" s="29"/>
      <c r="BB32" s="29"/>
      <c r="BG32" s="29"/>
    </row>
    <row r="33" spans="2:59" ht="15.75" customHeight="1">
      <c r="B33" s="28"/>
      <c r="D33" s="29"/>
      <c r="I33" s="29"/>
      <c r="N33" s="29"/>
      <c r="S33" s="29"/>
      <c r="X33" s="29"/>
      <c r="AC33" s="29"/>
      <c r="AH33" s="29"/>
      <c r="AM33" s="29"/>
      <c r="AR33" s="29"/>
      <c r="AW33" s="29"/>
      <c r="AZ33" s="29"/>
      <c r="BB33" s="29"/>
      <c r="BG33" s="29"/>
    </row>
    <row r="34" spans="2:59" ht="15.75" customHeight="1">
      <c r="B34" s="28"/>
      <c r="D34" s="29"/>
      <c r="I34" s="29"/>
      <c r="N34" s="29"/>
      <c r="S34" s="29"/>
      <c r="X34" s="29"/>
      <c r="AC34" s="29"/>
      <c r="AH34" s="29"/>
      <c r="AM34" s="29"/>
      <c r="AR34" s="29"/>
      <c r="AW34" s="29"/>
      <c r="AZ34" s="29"/>
      <c r="BB34" s="29"/>
      <c r="BG34" s="29"/>
    </row>
    <row r="35" spans="2:59" ht="15.75" customHeight="1">
      <c r="B35" s="28"/>
      <c r="D35" s="29"/>
      <c r="I35" s="29"/>
      <c r="N35" s="29"/>
      <c r="S35" s="29"/>
      <c r="X35" s="29"/>
      <c r="AC35" s="29"/>
      <c r="AH35" s="29"/>
      <c r="AM35" s="29"/>
      <c r="AR35" s="29"/>
      <c r="AW35" s="29"/>
      <c r="AZ35" s="29"/>
      <c r="BB35" s="29"/>
      <c r="BG35" s="29"/>
    </row>
    <row r="36" spans="2:59" ht="15.75" customHeight="1">
      <c r="B36" s="28"/>
      <c r="D36" s="29"/>
      <c r="I36" s="29"/>
      <c r="N36" s="29"/>
      <c r="S36" s="29"/>
      <c r="X36" s="29"/>
      <c r="AC36" s="29"/>
      <c r="AH36" s="29"/>
      <c r="AM36" s="29"/>
      <c r="AR36" s="29"/>
      <c r="AW36" s="29"/>
      <c r="AZ36" s="29"/>
      <c r="BB36" s="29"/>
      <c r="BG36" s="29"/>
    </row>
    <row r="37" spans="2:59" ht="15.75" customHeight="1">
      <c r="B37" s="28"/>
      <c r="D37" s="29"/>
      <c r="I37" s="29"/>
      <c r="N37" s="29"/>
      <c r="S37" s="29"/>
      <c r="X37" s="29"/>
      <c r="AC37" s="29"/>
      <c r="AH37" s="29"/>
      <c r="AM37" s="29"/>
      <c r="AR37" s="29"/>
      <c r="AW37" s="29"/>
      <c r="AZ37" s="29"/>
      <c r="BB37" s="29"/>
      <c r="BG37" s="29"/>
    </row>
    <row r="38" spans="2:59" ht="15.75" customHeight="1">
      <c r="B38" s="28"/>
      <c r="D38" s="29"/>
      <c r="I38" s="29"/>
      <c r="N38" s="29"/>
      <c r="S38" s="29"/>
      <c r="X38" s="29"/>
      <c r="AC38" s="29"/>
      <c r="AH38" s="29"/>
      <c r="AM38" s="29"/>
      <c r="AR38" s="29"/>
      <c r="AW38" s="29"/>
      <c r="AZ38" s="29"/>
      <c r="BB38" s="29"/>
      <c r="BG38" s="29"/>
    </row>
    <row r="39" spans="2:59" ht="15.75" customHeight="1">
      <c r="B39" s="28"/>
      <c r="D39" s="29"/>
      <c r="I39" s="29"/>
      <c r="N39" s="29"/>
      <c r="S39" s="29"/>
      <c r="X39" s="29"/>
      <c r="AC39" s="29"/>
      <c r="AH39" s="29"/>
      <c r="AM39" s="29"/>
      <c r="AR39" s="29"/>
      <c r="AW39" s="29"/>
      <c r="AZ39" s="29"/>
      <c r="BB39" s="29"/>
      <c r="BG39" s="29"/>
    </row>
    <row r="40" spans="2:59" ht="15.75" customHeight="1">
      <c r="B40" s="28"/>
      <c r="D40" s="29"/>
      <c r="I40" s="29"/>
      <c r="N40" s="29"/>
      <c r="S40" s="29"/>
      <c r="X40" s="29"/>
      <c r="AC40" s="29"/>
      <c r="AH40" s="29"/>
      <c r="AM40" s="29"/>
      <c r="AR40" s="29"/>
      <c r="AW40" s="29"/>
      <c r="AZ40" s="29"/>
      <c r="BB40" s="29"/>
      <c r="BG40" s="29"/>
    </row>
    <row r="41" spans="2:59" ht="15.75" customHeight="1">
      <c r="B41" s="28"/>
      <c r="D41" s="29"/>
      <c r="I41" s="29"/>
      <c r="N41" s="29"/>
      <c r="S41" s="29"/>
      <c r="X41" s="29"/>
      <c r="AC41" s="29"/>
      <c r="AH41" s="29"/>
      <c r="AM41" s="29"/>
      <c r="AR41" s="29"/>
      <c r="AW41" s="29"/>
      <c r="AZ41" s="29"/>
      <c r="BB41" s="29"/>
      <c r="BG41" s="29"/>
    </row>
    <row r="42" spans="2:59" ht="15.75" customHeight="1">
      <c r="B42" s="28"/>
      <c r="D42" s="29"/>
      <c r="I42" s="29"/>
      <c r="N42" s="29"/>
      <c r="S42" s="29"/>
      <c r="X42" s="29"/>
      <c r="AC42" s="29"/>
      <c r="AH42" s="29"/>
      <c r="AM42" s="29"/>
      <c r="AR42" s="29"/>
      <c r="AW42" s="29"/>
      <c r="AZ42" s="29"/>
      <c r="BB42" s="29"/>
      <c r="BG42" s="29"/>
    </row>
    <row r="43" spans="2:59" ht="15.75" customHeight="1">
      <c r="B43" s="28"/>
      <c r="D43" s="29"/>
      <c r="I43" s="29"/>
      <c r="N43" s="29"/>
      <c r="S43" s="29"/>
      <c r="X43" s="29"/>
      <c r="AC43" s="29"/>
      <c r="AH43" s="29"/>
      <c r="AM43" s="29"/>
      <c r="AR43" s="29"/>
      <c r="AW43" s="29"/>
      <c r="AZ43" s="29"/>
      <c r="BB43" s="29"/>
      <c r="BG43" s="29"/>
    </row>
    <row r="44" spans="2:59" ht="15.75" customHeight="1">
      <c r="B44" s="28"/>
      <c r="D44" s="29"/>
      <c r="I44" s="29"/>
      <c r="N44" s="29"/>
      <c r="S44" s="29"/>
      <c r="X44" s="29"/>
      <c r="AC44" s="29"/>
      <c r="AH44" s="29"/>
      <c r="AM44" s="29"/>
      <c r="AR44" s="29"/>
      <c r="AW44" s="29"/>
      <c r="AZ44" s="29"/>
      <c r="BB44" s="29"/>
      <c r="BG44" s="29"/>
    </row>
    <row r="45" spans="2:59" ht="15.75" customHeight="1">
      <c r="B45" s="28"/>
      <c r="D45" s="29"/>
      <c r="I45" s="29"/>
      <c r="N45" s="29"/>
      <c r="S45" s="29"/>
      <c r="X45" s="29"/>
      <c r="AC45" s="29"/>
      <c r="AH45" s="29"/>
      <c r="AM45" s="29"/>
      <c r="AR45" s="29"/>
      <c r="AW45" s="29"/>
      <c r="AZ45" s="29"/>
      <c r="BB45" s="29"/>
      <c r="BG45" s="29"/>
    </row>
    <row r="46" spans="2:59" ht="15.75" customHeight="1">
      <c r="B46" s="28"/>
      <c r="D46" s="29"/>
      <c r="I46" s="29"/>
      <c r="N46" s="29"/>
      <c r="S46" s="29"/>
      <c r="X46" s="29"/>
      <c r="AC46" s="29"/>
      <c r="AH46" s="29"/>
      <c r="AM46" s="29"/>
      <c r="AR46" s="29"/>
      <c r="AW46" s="29"/>
      <c r="AZ46" s="29"/>
      <c r="BB46" s="29"/>
      <c r="BG46" s="29"/>
    </row>
    <row r="47" spans="2:59" ht="15.75" customHeight="1">
      <c r="B47" s="28"/>
      <c r="D47" s="29"/>
      <c r="I47" s="29"/>
      <c r="N47" s="29"/>
      <c r="S47" s="29"/>
      <c r="X47" s="29"/>
      <c r="AC47" s="29"/>
      <c r="AH47" s="29"/>
      <c r="AM47" s="29"/>
      <c r="AR47" s="29"/>
      <c r="AW47" s="29"/>
      <c r="AZ47" s="29"/>
      <c r="BB47" s="29"/>
      <c r="BG47" s="29"/>
    </row>
    <row r="48" spans="2:59" ht="15.75" customHeight="1">
      <c r="B48" s="28"/>
      <c r="D48" s="29"/>
      <c r="I48" s="29"/>
      <c r="N48" s="29"/>
      <c r="S48" s="29"/>
      <c r="X48" s="29"/>
      <c r="AC48" s="29"/>
      <c r="AH48" s="29"/>
      <c r="AM48" s="29"/>
      <c r="AR48" s="29"/>
      <c r="AW48" s="29"/>
      <c r="AZ48" s="29"/>
      <c r="BB48" s="29"/>
      <c r="BG48" s="29"/>
    </row>
    <row r="49" spans="2:59" ht="15.75" customHeight="1">
      <c r="B49" s="28"/>
      <c r="D49" s="29"/>
      <c r="I49" s="29"/>
      <c r="N49" s="29"/>
      <c r="S49" s="29"/>
      <c r="X49" s="29"/>
      <c r="AC49" s="29"/>
      <c r="AH49" s="29"/>
      <c r="AM49" s="29"/>
      <c r="AR49" s="29"/>
      <c r="AW49" s="29"/>
      <c r="AZ49" s="29"/>
      <c r="BB49" s="29"/>
      <c r="BG49" s="29"/>
    </row>
    <row r="50" spans="2:59" ht="15.75" customHeight="1">
      <c r="B50" s="28"/>
      <c r="D50" s="29"/>
      <c r="I50" s="29"/>
      <c r="N50" s="29"/>
      <c r="S50" s="29"/>
      <c r="X50" s="29"/>
      <c r="AC50" s="29"/>
      <c r="AH50" s="29"/>
      <c r="AM50" s="29"/>
      <c r="AR50" s="29"/>
      <c r="AW50" s="29"/>
      <c r="AZ50" s="29"/>
      <c r="BB50" s="29"/>
      <c r="BG50" s="29"/>
    </row>
    <row r="51" spans="2:59" ht="15.75" customHeight="1">
      <c r="B51" s="28"/>
      <c r="D51" s="29"/>
      <c r="I51" s="29"/>
      <c r="N51" s="29"/>
      <c r="S51" s="29"/>
      <c r="X51" s="29"/>
      <c r="AC51" s="29"/>
      <c r="AH51" s="29"/>
      <c r="AM51" s="29"/>
      <c r="AR51" s="29"/>
      <c r="AW51" s="29"/>
      <c r="AZ51" s="29"/>
      <c r="BB51" s="29"/>
      <c r="BG51" s="29"/>
    </row>
    <row r="52" spans="2:59" ht="15.75" customHeight="1">
      <c r="B52" s="28"/>
      <c r="D52" s="29"/>
      <c r="I52" s="29"/>
      <c r="N52" s="29"/>
      <c r="S52" s="29"/>
      <c r="X52" s="29"/>
      <c r="AC52" s="29"/>
      <c r="AH52" s="29"/>
      <c r="AM52" s="29"/>
      <c r="AR52" s="29"/>
      <c r="AW52" s="29"/>
      <c r="AZ52" s="29"/>
      <c r="BB52" s="29"/>
      <c r="BG52" s="29"/>
    </row>
    <row r="53" spans="2:59" ht="15.75" customHeight="1">
      <c r="B53" s="28"/>
      <c r="D53" s="29"/>
      <c r="I53" s="29"/>
      <c r="N53" s="29"/>
      <c r="S53" s="29"/>
      <c r="X53" s="29"/>
      <c r="AC53" s="29"/>
      <c r="AH53" s="29"/>
      <c r="AM53" s="29"/>
      <c r="AR53" s="29"/>
      <c r="AW53" s="29"/>
      <c r="AZ53" s="29"/>
      <c r="BB53" s="29"/>
      <c r="BG53" s="29"/>
    </row>
    <row r="54" spans="2:59" ht="15.75" customHeight="1">
      <c r="B54" s="28"/>
      <c r="D54" s="29"/>
      <c r="I54" s="29"/>
      <c r="N54" s="29"/>
      <c r="S54" s="29"/>
      <c r="X54" s="29"/>
      <c r="AC54" s="29"/>
      <c r="AH54" s="29"/>
      <c r="AM54" s="29"/>
      <c r="AR54" s="29"/>
      <c r="AW54" s="29"/>
      <c r="AZ54" s="29"/>
      <c r="BB54" s="29"/>
      <c r="BG54" s="29"/>
    </row>
    <row r="55" spans="2:59" ht="15.75" customHeight="1">
      <c r="B55" s="28"/>
      <c r="D55" s="29"/>
      <c r="I55" s="29"/>
      <c r="N55" s="29"/>
      <c r="S55" s="29"/>
      <c r="X55" s="29"/>
      <c r="AC55" s="29"/>
      <c r="AH55" s="29"/>
      <c r="AM55" s="29"/>
      <c r="AR55" s="29"/>
      <c r="AW55" s="29"/>
      <c r="AZ55" s="29"/>
      <c r="BB55" s="29"/>
      <c r="BG55" s="29"/>
    </row>
    <row r="56" spans="2:59" ht="15.75" customHeight="1">
      <c r="B56" s="28"/>
      <c r="D56" s="29"/>
      <c r="I56" s="29"/>
      <c r="N56" s="29"/>
      <c r="S56" s="29"/>
      <c r="X56" s="29"/>
      <c r="AC56" s="29"/>
      <c r="AH56" s="29"/>
      <c r="AM56" s="29"/>
      <c r="AR56" s="29"/>
      <c r="AW56" s="29"/>
      <c r="AZ56" s="29"/>
      <c r="BB56" s="29"/>
      <c r="BG56" s="29"/>
    </row>
    <row r="57" spans="2:59" ht="15.75" customHeight="1">
      <c r="B57" s="28"/>
      <c r="D57" s="29"/>
      <c r="I57" s="29"/>
      <c r="N57" s="29"/>
      <c r="S57" s="29"/>
      <c r="X57" s="29"/>
      <c r="AC57" s="29"/>
      <c r="AH57" s="29"/>
      <c r="AM57" s="29"/>
      <c r="AR57" s="29"/>
      <c r="AW57" s="29"/>
      <c r="AZ57" s="29"/>
      <c r="BB57" s="29"/>
      <c r="BG57" s="29"/>
    </row>
    <row r="58" spans="2:59" ht="15.75" customHeight="1">
      <c r="B58" s="28"/>
      <c r="D58" s="29"/>
      <c r="I58" s="29"/>
      <c r="N58" s="29"/>
      <c r="S58" s="29"/>
      <c r="X58" s="29"/>
      <c r="AC58" s="29"/>
      <c r="AH58" s="29"/>
      <c r="AM58" s="29"/>
      <c r="AR58" s="29"/>
      <c r="AW58" s="29"/>
      <c r="AZ58" s="29"/>
      <c r="BB58" s="29"/>
      <c r="BG58" s="29"/>
    </row>
    <row r="59" spans="2:59" ht="15.75" customHeight="1">
      <c r="B59" s="28"/>
      <c r="D59" s="29"/>
      <c r="I59" s="29"/>
      <c r="N59" s="29"/>
      <c r="S59" s="29"/>
      <c r="X59" s="29"/>
      <c r="AC59" s="29"/>
      <c r="AH59" s="29"/>
      <c r="AM59" s="29"/>
      <c r="AR59" s="29"/>
      <c r="AW59" s="29"/>
      <c r="AZ59" s="29"/>
      <c r="BB59" s="29"/>
      <c r="BG59" s="29"/>
    </row>
    <row r="60" spans="2:59" ht="15.75" customHeight="1">
      <c r="B60" s="28"/>
      <c r="D60" s="29"/>
      <c r="I60" s="29"/>
      <c r="N60" s="29"/>
      <c r="S60" s="29"/>
      <c r="X60" s="29"/>
      <c r="AC60" s="29"/>
      <c r="AH60" s="29"/>
      <c r="AM60" s="29"/>
      <c r="AR60" s="29"/>
      <c r="AW60" s="29"/>
      <c r="AZ60" s="29"/>
      <c r="BB60" s="29"/>
      <c r="BG60" s="29"/>
    </row>
    <row r="61" spans="2:59" ht="15.75" customHeight="1">
      <c r="B61" s="28"/>
      <c r="D61" s="29"/>
      <c r="I61" s="29"/>
      <c r="N61" s="29"/>
      <c r="S61" s="29"/>
      <c r="X61" s="29"/>
      <c r="AC61" s="29"/>
      <c r="AH61" s="29"/>
      <c r="AM61" s="29"/>
      <c r="AR61" s="29"/>
      <c r="AW61" s="29"/>
      <c r="AZ61" s="29"/>
      <c r="BB61" s="29"/>
      <c r="BG61" s="29"/>
    </row>
    <row r="62" spans="2:59" ht="15.75" customHeight="1">
      <c r="B62" s="28"/>
      <c r="D62" s="29"/>
      <c r="I62" s="29"/>
      <c r="N62" s="29"/>
      <c r="S62" s="29"/>
      <c r="X62" s="29"/>
      <c r="AC62" s="29"/>
      <c r="AH62" s="29"/>
      <c r="AM62" s="29"/>
      <c r="AR62" s="29"/>
      <c r="AW62" s="29"/>
      <c r="AZ62" s="29"/>
      <c r="BB62" s="29"/>
      <c r="BG62" s="29"/>
    </row>
    <row r="63" spans="2:59" ht="15.75" customHeight="1">
      <c r="B63" s="28"/>
      <c r="D63" s="29"/>
      <c r="I63" s="29"/>
      <c r="N63" s="29"/>
      <c r="S63" s="29"/>
      <c r="X63" s="29"/>
      <c r="AC63" s="29"/>
      <c r="AH63" s="29"/>
      <c r="AM63" s="29"/>
      <c r="AR63" s="29"/>
      <c r="AW63" s="29"/>
      <c r="AZ63" s="29"/>
      <c r="BB63" s="29"/>
      <c r="BG63" s="29"/>
    </row>
    <row r="64" spans="2:59" ht="15.75" customHeight="1">
      <c r="B64" s="28"/>
      <c r="D64" s="29"/>
      <c r="I64" s="29"/>
      <c r="N64" s="29"/>
      <c r="S64" s="29"/>
      <c r="X64" s="29"/>
      <c r="AC64" s="29"/>
      <c r="AH64" s="29"/>
      <c r="AM64" s="29"/>
      <c r="AR64" s="29"/>
      <c r="AW64" s="29"/>
      <c r="AZ64" s="29"/>
      <c r="BB64" s="29"/>
      <c r="BG64" s="29"/>
    </row>
    <row r="65" spans="2:59" ht="15.75" customHeight="1">
      <c r="B65" s="28"/>
      <c r="D65" s="29"/>
      <c r="I65" s="29"/>
      <c r="N65" s="29"/>
      <c r="S65" s="29"/>
      <c r="X65" s="29"/>
      <c r="AC65" s="29"/>
      <c r="AH65" s="29"/>
      <c r="AM65" s="29"/>
      <c r="AR65" s="29"/>
      <c r="AW65" s="29"/>
      <c r="AZ65" s="29"/>
      <c r="BB65" s="29"/>
      <c r="BG65" s="29"/>
    </row>
    <row r="66" spans="2:59" ht="15.75" customHeight="1">
      <c r="B66" s="28"/>
      <c r="D66" s="29"/>
      <c r="I66" s="29"/>
      <c r="N66" s="29"/>
      <c r="S66" s="29"/>
      <c r="X66" s="29"/>
      <c r="AC66" s="29"/>
      <c r="AH66" s="29"/>
      <c r="AM66" s="29"/>
      <c r="AR66" s="29"/>
      <c r="AW66" s="29"/>
      <c r="AZ66" s="29"/>
      <c r="BB66" s="29"/>
      <c r="BG66" s="29"/>
    </row>
    <row r="67" spans="2:59" ht="15.75" customHeight="1">
      <c r="B67" s="28"/>
      <c r="D67" s="29"/>
      <c r="I67" s="29"/>
      <c r="N67" s="29"/>
      <c r="S67" s="29"/>
      <c r="X67" s="29"/>
      <c r="AC67" s="29"/>
      <c r="AH67" s="29"/>
      <c r="AM67" s="29"/>
      <c r="AR67" s="29"/>
      <c r="AW67" s="29"/>
      <c r="AZ67" s="29"/>
      <c r="BB67" s="29"/>
      <c r="BG67" s="29"/>
    </row>
    <row r="68" spans="2:59" ht="15.75" customHeight="1">
      <c r="B68" s="28"/>
      <c r="D68" s="29"/>
      <c r="I68" s="29"/>
      <c r="N68" s="29"/>
      <c r="S68" s="29"/>
      <c r="X68" s="29"/>
      <c r="AC68" s="29"/>
      <c r="AH68" s="29"/>
      <c r="AM68" s="29"/>
      <c r="AR68" s="29"/>
      <c r="AW68" s="29"/>
      <c r="AZ68" s="29"/>
      <c r="BB68" s="29"/>
      <c r="BG68" s="29"/>
    </row>
    <row r="69" spans="2:59" ht="15.75" customHeight="1">
      <c r="B69" s="28"/>
      <c r="D69" s="29"/>
      <c r="I69" s="29"/>
      <c r="N69" s="29"/>
      <c r="S69" s="29"/>
      <c r="X69" s="29"/>
      <c r="AC69" s="29"/>
      <c r="AH69" s="29"/>
      <c r="AM69" s="29"/>
      <c r="AR69" s="29"/>
      <c r="AW69" s="29"/>
      <c r="AZ69" s="29"/>
      <c r="BB69" s="29"/>
      <c r="BG69" s="29"/>
    </row>
    <row r="70" spans="2:59" ht="15.75" customHeight="1">
      <c r="B70" s="28"/>
      <c r="D70" s="29"/>
      <c r="I70" s="29"/>
      <c r="N70" s="29"/>
      <c r="S70" s="29"/>
      <c r="X70" s="29"/>
      <c r="AC70" s="29"/>
      <c r="AH70" s="29"/>
      <c r="AM70" s="29"/>
      <c r="AR70" s="29"/>
      <c r="AW70" s="29"/>
      <c r="AZ70" s="29"/>
      <c r="BB70" s="29"/>
      <c r="BG70" s="29"/>
    </row>
    <row r="71" spans="2:59" ht="15.75" customHeight="1">
      <c r="B71" s="28"/>
      <c r="D71" s="29"/>
      <c r="I71" s="29"/>
      <c r="N71" s="29"/>
      <c r="S71" s="29"/>
      <c r="X71" s="29"/>
      <c r="AC71" s="29"/>
      <c r="AH71" s="29"/>
      <c r="AM71" s="29"/>
      <c r="AR71" s="29"/>
      <c r="AW71" s="29"/>
      <c r="AZ71" s="29"/>
      <c r="BB71" s="29"/>
      <c r="BG71" s="29"/>
    </row>
    <row r="72" spans="2:59" ht="15.75" customHeight="1">
      <c r="B72" s="28"/>
      <c r="D72" s="29"/>
      <c r="I72" s="29"/>
      <c r="N72" s="29"/>
      <c r="S72" s="29"/>
      <c r="X72" s="29"/>
      <c r="AC72" s="29"/>
      <c r="AH72" s="29"/>
      <c r="AM72" s="29"/>
      <c r="AR72" s="29"/>
      <c r="AW72" s="29"/>
      <c r="AZ72" s="29"/>
      <c r="BB72" s="29"/>
      <c r="BG72" s="29"/>
    </row>
    <row r="73" spans="2:59" ht="15.75" customHeight="1">
      <c r="B73" s="28"/>
      <c r="D73" s="29"/>
      <c r="I73" s="29"/>
      <c r="N73" s="29"/>
      <c r="S73" s="29"/>
      <c r="X73" s="29"/>
      <c r="AC73" s="29"/>
      <c r="AH73" s="29"/>
      <c r="AM73" s="29"/>
      <c r="AR73" s="29"/>
      <c r="AW73" s="29"/>
      <c r="AZ73" s="29"/>
      <c r="BB73" s="29"/>
      <c r="BG73" s="29"/>
    </row>
    <row r="74" spans="2:59" ht="15.75" customHeight="1">
      <c r="B74" s="28"/>
      <c r="D74" s="29"/>
      <c r="I74" s="29"/>
      <c r="N74" s="29"/>
      <c r="S74" s="29"/>
      <c r="X74" s="29"/>
      <c r="AC74" s="29"/>
      <c r="AH74" s="29"/>
      <c r="AM74" s="29"/>
      <c r="AR74" s="29"/>
      <c r="AW74" s="29"/>
      <c r="AZ74" s="29"/>
      <c r="BB74" s="29"/>
      <c r="BG74" s="29"/>
    </row>
    <row r="75" spans="2:59" ht="15.75" customHeight="1">
      <c r="B75" s="28"/>
      <c r="D75" s="29"/>
      <c r="I75" s="29"/>
      <c r="N75" s="29"/>
      <c r="S75" s="29"/>
      <c r="X75" s="29"/>
      <c r="AC75" s="29"/>
      <c r="AH75" s="29"/>
      <c r="AM75" s="29"/>
      <c r="AR75" s="29"/>
      <c r="AW75" s="29"/>
      <c r="AZ75" s="29"/>
      <c r="BB75" s="29"/>
      <c r="BG75" s="29"/>
    </row>
    <row r="76" spans="2:59" ht="15.75" customHeight="1">
      <c r="B76" s="28"/>
      <c r="D76" s="29"/>
      <c r="I76" s="29"/>
      <c r="N76" s="29"/>
      <c r="S76" s="29"/>
      <c r="X76" s="29"/>
      <c r="AC76" s="29"/>
      <c r="AH76" s="29"/>
      <c r="AM76" s="29"/>
      <c r="AR76" s="29"/>
      <c r="AW76" s="29"/>
      <c r="AZ76" s="29"/>
      <c r="BB76" s="29"/>
      <c r="BG76" s="29"/>
    </row>
    <row r="77" spans="2:59" ht="15.75" customHeight="1">
      <c r="B77" s="28"/>
      <c r="D77" s="29"/>
      <c r="I77" s="29"/>
      <c r="N77" s="29"/>
      <c r="S77" s="29"/>
      <c r="X77" s="29"/>
      <c r="AC77" s="29"/>
      <c r="AH77" s="29"/>
      <c r="AM77" s="29"/>
      <c r="AR77" s="29"/>
      <c r="AW77" s="29"/>
      <c r="AZ77" s="29"/>
      <c r="BB77" s="29"/>
      <c r="BG77" s="29"/>
    </row>
    <row r="78" spans="2:59" ht="15.75" customHeight="1">
      <c r="B78" s="28"/>
      <c r="D78" s="29"/>
      <c r="I78" s="29"/>
      <c r="N78" s="29"/>
      <c r="S78" s="29"/>
      <c r="X78" s="29"/>
      <c r="AC78" s="29"/>
      <c r="AH78" s="29"/>
      <c r="AM78" s="29"/>
      <c r="AR78" s="29"/>
      <c r="AW78" s="29"/>
      <c r="AZ78" s="29"/>
      <c r="BB78" s="29"/>
      <c r="BG78" s="29"/>
    </row>
    <row r="79" spans="2:59" ht="15.75" customHeight="1">
      <c r="B79" s="28"/>
      <c r="D79" s="29"/>
      <c r="I79" s="29"/>
      <c r="N79" s="29"/>
      <c r="S79" s="29"/>
      <c r="X79" s="29"/>
      <c r="AC79" s="29"/>
      <c r="AH79" s="29"/>
      <c r="AM79" s="29"/>
      <c r="AR79" s="29"/>
      <c r="AW79" s="29"/>
      <c r="AZ79" s="29"/>
      <c r="BB79" s="29"/>
      <c r="BG79" s="29"/>
    </row>
    <row r="80" spans="2:59" ht="15.75" customHeight="1">
      <c r="B80" s="28"/>
      <c r="D80" s="29"/>
      <c r="I80" s="29"/>
      <c r="N80" s="29"/>
      <c r="S80" s="29"/>
      <c r="X80" s="29"/>
      <c r="AC80" s="29"/>
      <c r="AH80" s="29"/>
      <c r="AM80" s="29"/>
      <c r="AR80" s="29"/>
      <c r="AW80" s="29"/>
      <c r="AZ80" s="29"/>
      <c r="BB80" s="29"/>
      <c r="BG80" s="29"/>
    </row>
    <row r="81" spans="2:59" ht="15.75" customHeight="1">
      <c r="B81" s="28"/>
      <c r="D81" s="29"/>
      <c r="I81" s="29"/>
      <c r="N81" s="29"/>
      <c r="S81" s="29"/>
      <c r="X81" s="29"/>
      <c r="AC81" s="29"/>
      <c r="AH81" s="29"/>
      <c r="AM81" s="29"/>
      <c r="AR81" s="29"/>
      <c r="AW81" s="29"/>
      <c r="AZ81" s="29"/>
      <c r="BB81" s="29"/>
      <c r="BG81" s="29"/>
    </row>
    <row r="82" spans="2:59" ht="15.75" customHeight="1">
      <c r="B82" s="28"/>
      <c r="D82" s="29"/>
      <c r="I82" s="29"/>
      <c r="N82" s="29"/>
      <c r="S82" s="29"/>
      <c r="X82" s="29"/>
      <c r="AC82" s="29"/>
      <c r="AH82" s="29"/>
      <c r="AM82" s="29"/>
      <c r="AR82" s="29"/>
      <c r="AW82" s="29"/>
      <c r="AZ82" s="29"/>
      <c r="BB82" s="29"/>
      <c r="BG82" s="29"/>
    </row>
    <row r="83" spans="2:59" ht="15.75" customHeight="1">
      <c r="B83" s="28"/>
      <c r="D83" s="29"/>
      <c r="I83" s="29"/>
      <c r="N83" s="29"/>
      <c r="S83" s="29"/>
      <c r="X83" s="29"/>
      <c r="AC83" s="29"/>
      <c r="AH83" s="29"/>
      <c r="AM83" s="29"/>
      <c r="AR83" s="29"/>
      <c r="AW83" s="29"/>
      <c r="AZ83" s="29"/>
      <c r="BB83" s="29"/>
      <c r="BG83" s="29"/>
    </row>
    <row r="84" spans="2:59" ht="15.75" customHeight="1">
      <c r="B84" s="28"/>
      <c r="D84" s="29"/>
      <c r="I84" s="29"/>
      <c r="N84" s="29"/>
      <c r="S84" s="29"/>
      <c r="X84" s="29"/>
      <c r="AC84" s="29"/>
      <c r="AH84" s="29"/>
      <c r="AM84" s="29"/>
      <c r="AR84" s="29"/>
      <c r="AW84" s="29"/>
      <c r="AZ84" s="29"/>
      <c r="BB84" s="29"/>
      <c r="BG84" s="29"/>
    </row>
    <row r="85" spans="2:59" ht="15.75" customHeight="1">
      <c r="B85" s="28"/>
      <c r="D85" s="29"/>
      <c r="I85" s="29"/>
      <c r="N85" s="29"/>
      <c r="S85" s="29"/>
      <c r="X85" s="29"/>
      <c r="AC85" s="29"/>
      <c r="AH85" s="29"/>
      <c r="AM85" s="29"/>
      <c r="AR85" s="29"/>
      <c r="AW85" s="29"/>
      <c r="AZ85" s="29"/>
      <c r="BB85" s="29"/>
      <c r="BG85" s="29"/>
    </row>
    <row r="86" spans="2:59" ht="15.75" customHeight="1">
      <c r="B86" s="28"/>
      <c r="D86" s="29"/>
      <c r="I86" s="29"/>
      <c r="N86" s="29"/>
      <c r="S86" s="29"/>
      <c r="X86" s="29"/>
      <c r="AC86" s="29"/>
      <c r="AH86" s="29"/>
      <c r="AM86" s="29"/>
      <c r="AR86" s="29"/>
      <c r="AW86" s="29"/>
      <c r="AZ86" s="29"/>
      <c r="BB86" s="29"/>
      <c r="BG86" s="29"/>
    </row>
    <row r="87" spans="2:59" ht="15.75" customHeight="1">
      <c r="B87" s="28"/>
      <c r="D87" s="29"/>
      <c r="I87" s="29"/>
      <c r="N87" s="29"/>
      <c r="S87" s="29"/>
      <c r="X87" s="29"/>
      <c r="AC87" s="29"/>
      <c r="AH87" s="29"/>
      <c r="AM87" s="29"/>
      <c r="AR87" s="29"/>
      <c r="AW87" s="29"/>
      <c r="AZ87" s="29"/>
      <c r="BB87" s="29"/>
      <c r="BG87" s="29"/>
    </row>
    <row r="88" spans="2:59" ht="15.75" customHeight="1">
      <c r="B88" s="28"/>
      <c r="D88" s="29"/>
      <c r="I88" s="29"/>
      <c r="N88" s="29"/>
      <c r="S88" s="29"/>
      <c r="X88" s="29"/>
      <c r="AC88" s="29"/>
      <c r="AH88" s="29"/>
      <c r="AM88" s="29"/>
      <c r="AR88" s="29"/>
      <c r="AW88" s="29"/>
      <c r="AZ88" s="29"/>
      <c r="BB88" s="29"/>
      <c r="BG88" s="29"/>
    </row>
    <row r="89" spans="2:59" ht="15.75" customHeight="1">
      <c r="B89" s="28"/>
      <c r="D89" s="29"/>
      <c r="I89" s="29"/>
      <c r="N89" s="29"/>
      <c r="S89" s="29"/>
      <c r="X89" s="29"/>
      <c r="AC89" s="29"/>
      <c r="AH89" s="29"/>
      <c r="AM89" s="29"/>
      <c r="AR89" s="29"/>
      <c r="AW89" s="29"/>
      <c r="AZ89" s="29"/>
      <c r="BB89" s="29"/>
      <c r="BG89" s="29"/>
    </row>
    <row r="90" spans="2:59" ht="15.75" customHeight="1">
      <c r="B90" s="28"/>
      <c r="D90" s="29"/>
      <c r="I90" s="29"/>
      <c r="N90" s="29"/>
      <c r="S90" s="29"/>
      <c r="X90" s="29"/>
      <c r="AC90" s="29"/>
      <c r="AH90" s="29"/>
      <c r="AM90" s="29"/>
      <c r="AR90" s="29"/>
      <c r="AW90" s="29"/>
      <c r="AZ90" s="29"/>
      <c r="BB90" s="29"/>
      <c r="BG90" s="29"/>
    </row>
    <row r="91" spans="2:59" ht="15.75" customHeight="1">
      <c r="B91" s="28"/>
      <c r="D91" s="29"/>
      <c r="I91" s="29"/>
      <c r="N91" s="29"/>
      <c r="S91" s="29"/>
      <c r="X91" s="29"/>
      <c r="AC91" s="29"/>
      <c r="AH91" s="29"/>
      <c r="AM91" s="29"/>
      <c r="AR91" s="29"/>
      <c r="AW91" s="29"/>
      <c r="AZ91" s="29"/>
      <c r="BB91" s="29"/>
      <c r="BG91" s="29"/>
    </row>
    <row r="92" spans="2:59" ht="15.75" customHeight="1">
      <c r="B92" s="28"/>
      <c r="D92" s="29"/>
      <c r="I92" s="29"/>
      <c r="N92" s="29"/>
      <c r="S92" s="29"/>
      <c r="X92" s="29"/>
      <c r="AC92" s="29"/>
      <c r="AH92" s="29"/>
      <c r="AM92" s="29"/>
      <c r="AR92" s="29"/>
      <c r="AW92" s="29"/>
      <c r="AZ92" s="29"/>
      <c r="BB92" s="29"/>
      <c r="BG92" s="29"/>
    </row>
    <row r="93" spans="2:59" ht="15.75" customHeight="1">
      <c r="B93" s="28"/>
      <c r="D93" s="29"/>
      <c r="I93" s="29"/>
      <c r="N93" s="29"/>
      <c r="S93" s="29"/>
      <c r="X93" s="29"/>
      <c r="AC93" s="29"/>
      <c r="AH93" s="29"/>
      <c r="AM93" s="29"/>
      <c r="AR93" s="29"/>
      <c r="AW93" s="29"/>
      <c r="AZ93" s="29"/>
      <c r="BB93" s="29"/>
      <c r="BG93" s="29"/>
    </row>
    <row r="94" spans="2:59" ht="15.75" customHeight="1">
      <c r="B94" s="28"/>
      <c r="D94" s="29"/>
      <c r="I94" s="29"/>
      <c r="N94" s="29"/>
      <c r="S94" s="29"/>
      <c r="X94" s="29"/>
      <c r="AC94" s="29"/>
      <c r="AH94" s="29"/>
      <c r="AM94" s="29"/>
      <c r="AR94" s="29"/>
      <c r="AW94" s="29"/>
      <c r="AZ94" s="29"/>
      <c r="BB94" s="29"/>
      <c r="BG94" s="29"/>
    </row>
    <row r="95" spans="2:59" ht="15.75" customHeight="1">
      <c r="B95" s="28"/>
      <c r="D95" s="29"/>
      <c r="I95" s="29"/>
      <c r="N95" s="29"/>
      <c r="S95" s="29"/>
      <c r="X95" s="29"/>
      <c r="AC95" s="29"/>
      <c r="AH95" s="29"/>
      <c r="AM95" s="29"/>
      <c r="AR95" s="29"/>
      <c r="AW95" s="29"/>
      <c r="AZ95" s="29"/>
      <c r="BB95" s="29"/>
      <c r="BG95" s="29"/>
    </row>
    <row r="96" spans="2:59" ht="15.75" customHeight="1">
      <c r="B96" s="28"/>
      <c r="D96" s="29"/>
      <c r="I96" s="29"/>
      <c r="N96" s="29"/>
      <c r="S96" s="29"/>
      <c r="X96" s="29"/>
      <c r="AC96" s="29"/>
      <c r="AH96" s="29"/>
      <c r="AM96" s="29"/>
      <c r="AR96" s="29"/>
      <c r="AW96" s="29"/>
      <c r="AZ96" s="29"/>
      <c r="BB96" s="29"/>
      <c r="BG96" s="29"/>
    </row>
    <row r="97" spans="2:59" ht="15.75" customHeight="1">
      <c r="B97" s="28"/>
      <c r="D97" s="29"/>
      <c r="I97" s="29"/>
      <c r="N97" s="29"/>
      <c r="S97" s="29"/>
      <c r="X97" s="29"/>
      <c r="AC97" s="29"/>
      <c r="AH97" s="29"/>
      <c r="AM97" s="29"/>
      <c r="AR97" s="29"/>
      <c r="AW97" s="29"/>
      <c r="AZ97" s="29"/>
      <c r="BB97" s="29"/>
      <c r="BG97" s="29"/>
    </row>
    <row r="98" spans="2:59" ht="15.75" customHeight="1">
      <c r="B98" s="28"/>
      <c r="D98" s="29"/>
      <c r="I98" s="29"/>
      <c r="N98" s="29"/>
      <c r="S98" s="29"/>
      <c r="X98" s="29"/>
      <c r="AC98" s="29"/>
      <c r="AH98" s="29"/>
      <c r="AM98" s="29"/>
      <c r="AR98" s="29"/>
      <c r="AW98" s="29"/>
      <c r="AZ98" s="29"/>
      <c r="BB98" s="29"/>
      <c r="BG98" s="29"/>
    </row>
    <row r="99" spans="2:59" ht="15.75" customHeight="1">
      <c r="B99" s="28"/>
      <c r="D99" s="29"/>
      <c r="I99" s="29"/>
      <c r="N99" s="29"/>
      <c r="S99" s="29"/>
      <c r="X99" s="29"/>
      <c r="AC99" s="29"/>
      <c r="AH99" s="29"/>
      <c r="AM99" s="29"/>
      <c r="AR99" s="29"/>
      <c r="AW99" s="29"/>
      <c r="AZ99" s="29"/>
      <c r="BB99" s="29"/>
      <c r="BG99" s="29"/>
    </row>
    <row r="100" spans="2:59" ht="15.75" customHeight="1">
      <c r="B100" s="28"/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AZ100" s="29"/>
      <c r="BB100" s="29"/>
      <c r="BG100" s="29"/>
    </row>
    <row r="101" spans="2:59" ht="15.75" customHeight="1">
      <c r="B101" s="28"/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AZ101" s="29"/>
      <c r="BB101" s="29"/>
      <c r="BG101" s="29"/>
    </row>
    <row r="102" spans="2:59" ht="15.75" customHeight="1">
      <c r="B102" s="28"/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AZ102" s="29"/>
      <c r="BB102" s="29"/>
      <c r="BG102" s="29"/>
    </row>
    <row r="103" spans="2:59" ht="15.75" customHeight="1">
      <c r="B103" s="28"/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AZ103" s="29"/>
      <c r="BB103" s="29"/>
      <c r="BG103" s="29"/>
    </row>
    <row r="104" spans="2:59" ht="15.75" customHeight="1">
      <c r="B104" s="28"/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AZ104" s="29"/>
      <c r="BB104" s="29"/>
      <c r="BG104" s="29"/>
    </row>
    <row r="105" spans="2:59" ht="15.75" customHeight="1">
      <c r="B105" s="28"/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AZ105" s="29"/>
      <c r="BB105" s="29"/>
      <c r="BG105" s="29"/>
    </row>
    <row r="106" spans="2:59" ht="15.75" customHeight="1">
      <c r="B106" s="28"/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AZ106" s="29"/>
      <c r="BB106" s="29"/>
      <c r="BG106" s="29"/>
    </row>
    <row r="107" spans="2:59" ht="15.75" customHeight="1">
      <c r="B107" s="28"/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AZ107" s="29"/>
      <c r="BB107" s="29"/>
      <c r="BG107" s="29"/>
    </row>
    <row r="108" spans="2:59" ht="15.75" customHeight="1">
      <c r="B108" s="28"/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AZ108" s="29"/>
      <c r="BB108" s="29"/>
      <c r="BG108" s="29"/>
    </row>
    <row r="109" spans="2:59" ht="15.75" customHeight="1">
      <c r="B109" s="28"/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AZ109" s="29"/>
      <c r="BB109" s="29"/>
      <c r="BG109" s="29"/>
    </row>
    <row r="110" spans="2:59" ht="15.75" customHeight="1">
      <c r="B110" s="28"/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AZ110" s="29"/>
      <c r="BB110" s="29"/>
      <c r="BG110" s="29"/>
    </row>
    <row r="111" spans="2:59" ht="15.75" customHeight="1">
      <c r="B111" s="28"/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AZ111" s="29"/>
      <c r="BB111" s="29"/>
      <c r="BG111" s="29"/>
    </row>
    <row r="112" spans="2:59" ht="15.75" customHeight="1">
      <c r="B112" s="28"/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AZ112" s="29"/>
      <c r="BB112" s="29"/>
      <c r="BG112" s="29"/>
    </row>
    <row r="113" spans="2:59" ht="15.75" customHeight="1">
      <c r="B113" s="28"/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AZ113" s="29"/>
      <c r="BB113" s="29"/>
      <c r="BG113" s="29"/>
    </row>
    <row r="114" spans="2:59" ht="15.75" customHeight="1">
      <c r="B114" s="28"/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AZ114" s="29"/>
      <c r="BB114" s="29"/>
      <c r="BG114" s="29"/>
    </row>
    <row r="115" spans="2:59" ht="15.75" customHeight="1">
      <c r="B115" s="28"/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AZ115" s="29"/>
      <c r="BB115" s="29"/>
      <c r="BG115" s="29"/>
    </row>
    <row r="116" spans="2:59" ht="15.75" customHeight="1">
      <c r="B116" s="28"/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AZ116" s="29"/>
      <c r="BB116" s="29"/>
      <c r="BG116" s="29"/>
    </row>
    <row r="117" spans="2:59" ht="15.75" customHeight="1">
      <c r="B117" s="28"/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AZ117" s="29"/>
      <c r="BB117" s="29"/>
      <c r="BG117" s="29"/>
    </row>
    <row r="118" spans="2:59" ht="15.75" customHeight="1">
      <c r="B118" s="28"/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AZ118" s="29"/>
      <c r="BB118" s="29"/>
      <c r="BG118" s="29"/>
    </row>
    <row r="119" spans="2:59" ht="15.75" customHeight="1">
      <c r="B119" s="28"/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AZ119" s="29"/>
      <c r="BB119" s="29"/>
      <c r="BG119" s="29"/>
    </row>
    <row r="120" spans="2:59" ht="15.75" customHeight="1">
      <c r="B120" s="28"/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AZ120" s="29"/>
      <c r="BB120" s="29"/>
      <c r="BG120" s="29"/>
    </row>
    <row r="121" spans="2:59" ht="15.75" customHeight="1">
      <c r="B121" s="28"/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AZ121" s="29"/>
      <c r="BB121" s="29"/>
      <c r="BG121" s="29"/>
    </row>
    <row r="122" spans="2:59" ht="15.75" customHeight="1">
      <c r="B122" s="28"/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AZ122" s="29"/>
      <c r="BB122" s="29"/>
      <c r="BG122" s="29"/>
    </row>
    <row r="123" spans="2:59" ht="15.75" customHeight="1">
      <c r="B123" s="28"/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AZ123" s="29"/>
      <c r="BB123" s="29"/>
      <c r="BG123" s="29"/>
    </row>
    <row r="124" spans="2:59" ht="15.75" customHeight="1">
      <c r="B124" s="28"/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AZ124" s="29"/>
      <c r="BB124" s="29"/>
      <c r="BG124" s="29"/>
    </row>
    <row r="125" spans="2:59" ht="15.75" customHeight="1">
      <c r="B125" s="28"/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AZ125" s="29"/>
      <c r="BB125" s="29"/>
      <c r="BG125" s="29"/>
    </row>
    <row r="126" spans="2:59" ht="15.75" customHeight="1">
      <c r="B126" s="28"/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AZ126" s="29"/>
      <c r="BB126" s="29"/>
      <c r="BG126" s="29"/>
    </row>
    <row r="127" spans="2:59" ht="15.75" customHeight="1">
      <c r="B127" s="28"/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AZ127" s="29"/>
      <c r="BB127" s="29"/>
      <c r="BG127" s="29"/>
    </row>
    <row r="128" spans="2:59" ht="15.75" customHeight="1">
      <c r="B128" s="28"/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AZ128" s="29"/>
      <c r="BB128" s="29"/>
      <c r="BG128" s="29"/>
    </row>
    <row r="129" spans="2:59" ht="15.75" customHeight="1">
      <c r="B129" s="28"/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AZ129" s="29"/>
      <c r="BB129" s="29"/>
      <c r="BG129" s="29"/>
    </row>
    <row r="130" spans="2:59" ht="15.75" customHeight="1">
      <c r="B130" s="28"/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AZ130" s="29"/>
      <c r="BB130" s="29"/>
      <c r="BG130" s="29"/>
    </row>
    <row r="131" spans="2:59" ht="15.75" customHeight="1">
      <c r="B131" s="28"/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AZ131" s="29"/>
      <c r="BB131" s="29"/>
      <c r="BG131" s="29"/>
    </row>
    <row r="132" spans="2:59" ht="15.75" customHeight="1">
      <c r="B132" s="28"/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AZ132" s="29"/>
      <c r="BB132" s="29"/>
      <c r="BG132" s="29"/>
    </row>
    <row r="133" spans="2:59" ht="15.75" customHeight="1">
      <c r="B133" s="28"/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AZ133" s="29"/>
      <c r="BB133" s="29"/>
      <c r="BG133" s="29"/>
    </row>
    <row r="134" spans="2:59" ht="15.75" customHeight="1">
      <c r="B134" s="28"/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AZ134" s="29"/>
      <c r="BB134" s="29"/>
      <c r="BG134" s="29"/>
    </row>
    <row r="135" spans="2:59" ht="15.75" customHeight="1">
      <c r="B135" s="28"/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AZ135" s="29"/>
      <c r="BB135" s="29"/>
      <c r="BG135" s="29"/>
    </row>
    <row r="136" spans="2:59" ht="15.75" customHeight="1">
      <c r="B136" s="28"/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AZ136" s="29"/>
      <c r="BB136" s="29"/>
      <c r="BG136" s="29"/>
    </row>
    <row r="137" spans="2:59" ht="15.75" customHeight="1">
      <c r="B137" s="28"/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AZ137" s="29"/>
      <c r="BB137" s="29"/>
      <c r="BG137" s="29"/>
    </row>
    <row r="138" spans="2:59" ht="15.75" customHeight="1">
      <c r="B138" s="28"/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AZ138" s="29"/>
      <c r="BB138" s="29"/>
      <c r="BG138" s="29"/>
    </row>
    <row r="139" spans="2:59" ht="15.75" customHeight="1">
      <c r="B139" s="28"/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AZ139" s="29"/>
      <c r="BB139" s="29"/>
      <c r="BG139" s="29"/>
    </row>
    <row r="140" spans="2:59" ht="15.75" customHeight="1">
      <c r="B140" s="28"/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AZ140" s="29"/>
      <c r="BB140" s="29"/>
      <c r="BG140" s="29"/>
    </row>
    <row r="141" spans="2:59" ht="15.75" customHeight="1">
      <c r="B141" s="28"/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AZ141" s="29"/>
      <c r="BB141" s="29"/>
      <c r="BG141" s="29"/>
    </row>
    <row r="142" spans="2:59" ht="15.75" customHeight="1">
      <c r="B142" s="28"/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AZ142" s="29"/>
      <c r="BB142" s="29"/>
      <c r="BG142" s="29"/>
    </row>
    <row r="143" spans="2:59" ht="15.75" customHeight="1">
      <c r="B143" s="28"/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AZ143" s="29"/>
      <c r="BB143" s="29"/>
      <c r="BG143" s="29"/>
    </row>
    <row r="144" spans="2:59" ht="15.75" customHeight="1">
      <c r="B144" s="28"/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AZ144" s="29"/>
      <c r="BB144" s="29"/>
      <c r="BG144" s="29"/>
    </row>
    <row r="145" spans="2:59" ht="15.75" customHeight="1">
      <c r="B145" s="28"/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AZ145" s="29"/>
      <c r="BB145" s="29"/>
      <c r="BG145" s="29"/>
    </row>
    <row r="146" spans="2:59" ht="15.75" customHeight="1">
      <c r="B146" s="28"/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AZ146" s="29"/>
      <c r="BB146" s="29"/>
      <c r="BG146" s="29"/>
    </row>
    <row r="147" spans="2:59" ht="15.75" customHeight="1">
      <c r="B147" s="28"/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AZ147" s="29"/>
      <c r="BB147" s="29"/>
      <c r="BG147" s="29"/>
    </row>
    <row r="148" spans="2:59" ht="15.75" customHeight="1">
      <c r="B148" s="28"/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AZ148" s="29"/>
      <c r="BB148" s="29"/>
      <c r="BG148" s="29"/>
    </row>
    <row r="149" spans="2:59" ht="15.75" customHeight="1">
      <c r="B149" s="28"/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AZ149" s="29"/>
      <c r="BB149" s="29"/>
      <c r="BG149" s="29"/>
    </row>
    <row r="150" spans="2:59" ht="15.75" customHeight="1">
      <c r="B150" s="28"/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AZ150" s="29"/>
      <c r="BB150" s="29"/>
      <c r="BG150" s="29"/>
    </row>
    <row r="151" spans="2:59" ht="15.75" customHeight="1">
      <c r="B151" s="28"/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AZ151" s="29"/>
      <c r="BB151" s="29"/>
      <c r="BG151" s="29"/>
    </row>
    <row r="152" spans="2:59" ht="15.75" customHeight="1">
      <c r="B152" s="28"/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AZ152" s="29"/>
      <c r="BB152" s="29"/>
      <c r="BG152" s="29"/>
    </row>
    <row r="153" spans="2:59" ht="15.75" customHeight="1">
      <c r="B153" s="28"/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AZ153" s="29"/>
      <c r="BB153" s="29"/>
      <c r="BG153" s="29"/>
    </row>
    <row r="154" spans="2:59" ht="15.75" customHeight="1">
      <c r="B154" s="28"/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AZ154" s="29"/>
      <c r="BB154" s="29"/>
      <c r="BG154" s="29"/>
    </row>
    <row r="155" spans="2:59" ht="15.75" customHeight="1">
      <c r="B155" s="28"/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AZ155" s="29"/>
      <c r="BB155" s="29"/>
      <c r="BG155" s="29"/>
    </row>
    <row r="156" spans="2:59" ht="15.75" customHeight="1">
      <c r="B156" s="28"/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AZ156" s="29"/>
      <c r="BB156" s="29"/>
      <c r="BG156" s="29"/>
    </row>
    <row r="157" spans="2:59" ht="15.75" customHeight="1">
      <c r="B157" s="28"/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AZ157" s="29"/>
      <c r="BB157" s="29"/>
      <c r="BG157" s="29"/>
    </row>
    <row r="158" spans="2:59" ht="15.75" customHeight="1">
      <c r="B158" s="28"/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AZ158" s="29"/>
      <c r="BB158" s="29"/>
      <c r="BG158" s="29"/>
    </row>
    <row r="159" spans="2:59" ht="15.75" customHeight="1">
      <c r="B159" s="28"/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AZ159" s="29"/>
      <c r="BB159" s="29"/>
      <c r="BG159" s="29"/>
    </row>
    <row r="160" spans="2:59" ht="15.75" customHeight="1">
      <c r="B160" s="28"/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AZ160" s="29"/>
      <c r="BB160" s="29"/>
      <c r="BG160" s="29"/>
    </row>
    <row r="161" spans="2:59" ht="15.75" customHeight="1">
      <c r="B161" s="28"/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AZ161" s="29"/>
      <c r="BB161" s="29"/>
      <c r="BG161" s="29"/>
    </row>
    <row r="162" spans="2:59" ht="15.75" customHeight="1">
      <c r="B162" s="28"/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AZ162" s="29"/>
      <c r="BB162" s="29"/>
      <c r="BG162" s="29"/>
    </row>
    <row r="163" spans="2:59" ht="15.75" customHeight="1">
      <c r="B163" s="28"/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AZ163" s="29"/>
      <c r="BB163" s="29"/>
      <c r="BG163" s="29"/>
    </row>
    <row r="164" spans="2:59" ht="15.75" customHeight="1">
      <c r="B164" s="28"/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AZ164" s="29"/>
      <c r="BB164" s="29"/>
      <c r="BG164" s="29"/>
    </row>
    <row r="165" spans="2:59" ht="15.75" customHeight="1">
      <c r="B165" s="28"/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AZ165" s="29"/>
      <c r="BB165" s="29"/>
      <c r="BG165" s="29"/>
    </row>
    <row r="166" spans="2:59" ht="15.75" customHeight="1">
      <c r="B166" s="28"/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AZ166" s="29"/>
      <c r="BB166" s="29"/>
      <c r="BG166" s="29"/>
    </row>
    <row r="167" spans="2:59" ht="15.75" customHeight="1">
      <c r="B167" s="28"/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AZ167" s="29"/>
      <c r="BB167" s="29"/>
      <c r="BG167" s="29"/>
    </row>
    <row r="168" spans="2:59" ht="15.75" customHeight="1">
      <c r="B168" s="28"/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AZ168" s="29"/>
      <c r="BB168" s="29"/>
      <c r="BG168" s="29"/>
    </row>
    <row r="169" spans="2:59" ht="15.75" customHeight="1">
      <c r="B169" s="28"/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AZ169" s="29"/>
      <c r="BB169" s="29"/>
      <c r="BG169" s="29"/>
    </row>
    <row r="170" spans="2:59" ht="15.75" customHeight="1">
      <c r="B170" s="28"/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AZ170" s="29"/>
      <c r="BB170" s="29"/>
      <c r="BG170" s="29"/>
    </row>
    <row r="171" spans="2:59" ht="15.75" customHeight="1">
      <c r="B171" s="28"/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AZ171" s="29"/>
      <c r="BB171" s="29"/>
      <c r="BG171" s="29"/>
    </row>
    <row r="172" spans="2:59" ht="15.75" customHeight="1">
      <c r="B172" s="28"/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AZ172" s="29"/>
      <c r="BB172" s="29"/>
      <c r="BG172" s="29"/>
    </row>
    <row r="173" spans="2:59" ht="15.75" customHeight="1">
      <c r="B173" s="28"/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AZ173" s="29"/>
      <c r="BB173" s="29"/>
      <c r="BG173" s="29"/>
    </row>
    <row r="174" spans="2:59" ht="15.75" customHeight="1">
      <c r="B174" s="28"/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AZ174" s="29"/>
      <c r="BB174" s="29"/>
      <c r="BG174" s="29"/>
    </row>
    <row r="175" spans="2:59" ht="15.75" customHeight="1">
      <c r="B175" s="28"/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AZ175" s="29"/>
      <c r="BB175" s="29"/>
      <c r="BG175" s="29"/>
    </row>
    <row r="176" spans="2:59" ht="15.75" customHeight="1">
      <c r="B176" s="28"/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AZ176" s="29"/>
      <c r="BB176" s="29"/>
      <c r="BG176" s="29"/>
    </row>
    <row r="177" spans="2:59" ht="15.75" customHeight="1">
      <c r="B177" s="28"/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AZ177" s="29"/>
      <c r="BB177" s="29"/>
      <c r="BG177" s="29"/>
    </row>
    <row r="178" spans="2:59" ht="15.75" customHeight="1">
      <c r="B178" s="28"/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AZ178" s="29"/>
      <c r="BB178" s="29"/>
      <c r="BG178" s="29"/>
    </row>
    <row r="179" spans="2:59" ht="15.75" customHeight="1">
      <c r="B179" s="28"/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AZ179" s="29"/>
      <c r="BB179" s="29"/>
      <c r="BG179" s="29"/>
    </row>
    <row r="180" spans="2:59" ht="15.75" customHeight="1">
      <c r="B180" s="28"/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AZ180" s="29"/>
      <c r="BB180" s="29"/>
      <c r="BG180" s="29"/>
    </row>
    <row r="181" spans="2:59" ht="15.75" customHeight="1">
      <c r="B181" s="28"/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AZ181" s="29"/>
      <c r="BB181" s="29"/>
      <c r="BG181" s="29"/>
    </row>
    <row r="182" spans="2:59" ht="15.75" customHeight="1">
      <c r="B182" s="28"/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AZ182" s="29"/>
      <c r="BB182" s="29"/>
      <c r="BG182" s="29"/>
    </row>
    <row r="183" spans="2:59" ht="15.75" customHeight="1">
      <c r="B183" s="28"/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AZ183" s="29"/>
      <c r="BB183" s="29"/>
      <c r="BG183" s="29"/>
    </row>
    <row r="184" spans="2:59" ht="15.75" customHeight="1">
      <c r="B184" s="28"/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AZ184" s="29"/>
      <c r="BB184" s="29"/>
      <c r="BG184" s="29"/>
    </row>
    <row r="185" spans="2:59" ht="15.75" customHeight="1">
      <c r="B185" s="28"/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AZ185" s="29"/>
      <c r="BB185" s="29"/>
      <c r="BG185" s="29"/>
    </row>
    <row r="186" spans="2:59" ht="15.75" customHeight="1">
      <c r="B186" s="28"/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AZ186" s="29"/>
      <c r="BB186" s="29"/>
      <c r="BG186" s="29"/>
    </row>
    <row r="187" spans="2:59" ht="15.75" customHeight="1">
      <c r="B187" s="28"/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AZ187" s="29"/>
      <c r="BB187" s="29"/>
      <c r="BG187" s="29"/>
    </row>
    <row r="188" spans="2:59" ht="15.75" customHeight="1">
      <c r="B188" s="28"/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AZ188" s="29"/>
      <c r="BB188" s="29"/>
      <c r="BG188" s="29"/>
    </row>
    <row r="189" spans="2:59" ht="15.75" customHeight="1">
      <c r="B189" s="28"/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AZ189" s="29"/>
      <c r="BB189" s="29"/>
      <c r="BG189" s="29"/>
    </row>
    <row r="190" spans="2:59" ht="15.75" customHeight="1">
      <c r="B190" s="28"/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AZ190" s="29"/>
      <c r="BB190" s="29"/>
      <c r="BG190" s="29"/>
    </row>
    <row r="191" spans="2:59" ht="15.75" customHeight="1">
      <c r="B191" s="28"/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AZ191" s="29"/>
      <c r="BB191" s="29"/>
      <c r="BG191" s="29"/>
    </row>
    <row r="192" spans="2:59" ht="15.75" customHeight="1">
      <c r="B192" s="28"/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AZ192" s="29"/>
      <c r="BB192" s="29"/>
      <c r="BG192" s="29"/>
    </row>
    <row r="193" spans="2:59" ht="15.75" customHeight="1">
      <c r="B193" s="28"/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AZ193" s="29"/>
      <c r="BB193" s="29"/>
      <c r="BG193" s="29"/>
    </row>
    <row r="194" spans="2:59" ht="15.75" customHeight="1">
      <c r="B194" s="28"/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AZ194" s="29"/>
      <c r="BB194" s="29"/>
      <c r="BG194" s="29"/>
    </row>
    <row r="195" spans="2:59" ht="15.75" customHeight="1">
      <c r="B195" s="28"/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AZ195" s="29"/>
      <c r="BB195" s="29"/>
      <c r="BG195" s="29"/>
    </row>
    <row r="196" spans="2:59" ht="15.75" customHeight="1">
      <c r="B196" s="28"/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AZ196" s="29"/>
      <c r="BB196" s="29"/>
      <c r="BG196" s="29"/>
    </row>
    <row r="197" spans="2:59" ht="15.75" customHeight="1">
      <c r="B197" s="28"/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AZ197" s="29"/>
      <c r="BB197" s="29"/>
      <c r="BG197" s="29"/>
    </row>
    <row r="198" spans="2:59" ht="15.75" customHeight="1">
      <c r="B198" s="28"/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AZ198" s="29"/>
      <c r="BB198" s="29"/>
      <c r="BG198" s="29"/>
    </row>
    <row r="199" spans="2:59" ht="15.75" customHeight="1">
      <c r="B199" s="28"/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AZ199" s="29"/>
      <c r="BB199" s="29"/>
      <c r="BG199" s="29"/>
    </row>
    <row r="200" spans="2:59" ht="15.75" customHeight="1">
      <c r="B200" s="28"/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AZ200" s="29"/>
      <c r="BB200" s="29"/>
      <c r="BG200" s="29"/>
    </row>
    <row r="201" spans="2:59" ht="15.75" customHeight="1">
      <c r="B201" s="28"/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AZ201" s="29"/>
      <c r="BB201" s="29"/>
      <c r="BG201" s="29"/>
    </row>
    <row r="202" spans="2:59" ht="15.75" customHeight="1">
      <c r="B202" s="28"/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AZ202" s="29"/>
      <c r="BB202" s="29"/>
      <c r="BG202" s="29"/>
    </row>
    <row r="203" spans="2:59" ht="15.75" customHeight="1">
      <c r="B203" s="28"/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AZ203" s="29"/>
      <c r="BB203" s="29"/>
      <c r="BG203" s="29"/>
    </row>
    <row r="204" spans="2:59" ht="15.75" customHeight="1">
      <c r="B204" s="28"/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AZ204" s="29"/>
      <c r="BB204" s="29"/>
      <c r="BG204" s="29"/>
    </row>
    <row r="205" spans="2:59" ht="15.75" customHeight="1">
      <c r="B205" s="28"/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AZ205" s="29"/>
      <c r="BB205" s="29"/>
      <c r="BG205" s="29"/>
    </row>
    <row r="206" spans="2:59" ht="15.75" customHeight="1">
      <c r="B206" s="28"/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AZ206" s="29"/>
      <c r="BB206" s="29"/>
      <c r="BG206" s="29"/>
    </row>
    <row r="207" spans="2:59" ht="15.75" customHeight="1">
      <c r="B207" s="28"/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AZ207" s="29"/>
      <c r="BB207" s="29"/>
      <c r="BG207" s="29"/>
    </row>
    <row r="208" spans="2:59" ht="15.75" customHeight="1">
      <c r="B208" s="28"/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AZ208" s="29"/>
      <c r="BB208" s="29"/>
      <c r="BG208" s="29"/>
    </row>
    <row r="209" spans="2:59" ht="15.75" customHeight="1">
      <c r="B209" s="28"/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AZ209" s="29"/>
      <c r="BB209" s="29"/>
      <c r="BG209" s="29"/>
    </row>
    <row r="210" spans="2:59" ht="15.75" customHeight="1">
      <c r="B210" s="28"/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AZ210" s="29"/>
      <c r="BB210" s="29"/>
      <c r="BG210" s="29"/>
    </row>
    <row r="211" spans="2:59" ht="15.75" customHeight="1">
      <c r="B211" s="28"/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AZ211" s="29"/>
      <c r="BB211" s="29"/>
      <c r="BG211" s="29"/>
    </row>
    <row r="212" spans="2:59" ht="15.75" customHeight="1">
      <c r="B212" s="28"/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AZ212" s="29"/>
      <c r="BB212" s="29"/>
      <c r="BG212" s="29"/>
    </row>
    <row r="213" spans="2:59" ht="15.75" customHeight="1">
      <c r="B213" s="28"/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AZ213" s="29"/>
      <c r="BB213" s="29"/>
      <c r="BG213" s="29"/>
    </row>
    <row r="214" spans="2:59" ht="15.75" customHeight="1">
      <c r="B214" s="28"/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AZ214" s="29"/>
      <c r="BB214" s="29"/>
      <c r="BG214" s="29"/>
    </row>
    <row r="215" spans="2:59" ht="15.75" customHeight="1">
      <c r="B215" s="28"/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AZ215" s="29"/>
      <c r="BB215" s="29"/>
      <c r="BG215" s="29"/>
    </row>
    <row r="216" spans="2:59" ht="15.75" customHeight="1">
      <c r="B216" s="28"/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AZ216" s="29"/>
      <c r="BB216" s="29"/>
      <c r="BG216" s="29"/>
    </row>
    <row r="217" spans="2:59" ht="15.75" customHeight="1">
      <c r="B217" s="28"/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AZ217" s="29"/>
      <c r="BB217" s="29"/>
      <c r="BG217" s="29"/>
    </row>
    <row r="218" spans="2:59" ht="15.75" customHeight="1">
      <c r="B218" s="28"/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AZ218" s="29"/>
      <c r="BB218" s="29"/>
      <c r="BG218" s="29"/>
    </row>
    <row r="219" spans="2:59" ht="15.75" customHeight="1">
      <c r="B219" s="28"/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AZ219" s="29"/>
      <c r="BB219" s="29"/>
      <c r="BG219" s="29"/>
    </row>
    <row r="220" spans="2:59" ht="15.75" customHeight="1">
      <c r="B220" s="28"/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AZ220" s="29"/>
      <c r="BB220" s="29"/>
      <c r="BG220" s="29"/>
    </row>
    <row r="221" spans="2:59" ht="15.75" customHeight="1">
      <c r="B221" s="28"/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AZ221" s="29"/>
      <c r="BB221" s="29"/>
      <c r="BG221" s="29"/>
    </row>
    <row r="222" spans="2:59" ht="15.75" customHeight="1">
      <c r="B222" s="28"/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AZ222" s="29"/>
      <c r="BB222" s="29"/>
      <c r="BG222" s="29"/>
    </row>
    <row r="223" spans="2:59" ht="15.75" customHeight="1">
      <c r="B223" s="28"/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AZ223" s="29"/>
      <c r="BB223" s="29"/>
      <c r="BG223" s="29"/>
    </row>
    <row r="224" spans="2:59" ht="15.75" customHeight="1">
      <c r="B224" s="28"/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AZ224" s="29"/>
      <c r="BB224" s="29"/>
      <c r="BG224" s="29"/>
    </row>
    <row r="225" spans="2:59" ht="15.75" customHeight="1">
      <c r="B225" s="28"/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AZ225" s="29"/>
      <c r="BB225" s="29"/>
      <c r="BG225" s="29"/>
    </row>
    <row r="226" spans="2:59" ht="15.75" customHeight="1">
      <c r="B226" s="28"/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AZ226" s="29"/>
      <c r="BB226" s="29"/>
      <c r="BG226" s="29"/>
    </row>
    <row r="227" spans="2:59" ht="15.75" customHeight="1">
      <c r="B227" s="28"/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AZ227" s="29"/>
      <c r="BB227" s="29"/>
      <c r="BG227" s="29"/>
    </row>
    <row r="228" spans="2:59" ht="15.75" customHeight="1">
      <c r="B228" s="28"/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AZ228" s="29"/>
      <c r="BB228" s="29"/>
      <c r="BG228" s="29"/>
    </row>
    <row r="229" spans="2:59" ht="15.75" customHeight="1">
      <c r="B229" s="28"/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AZ229" s="29"/>
      <c r="BB229" s="29"/>
      <c r="BG229" s="29"/>
    </row>
    <row r="230" spans="2:59" ht="15.75" customHeight="1">
      <c r="B230" s="28"/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AZ230" s="29"/>
      <c r="BB230" s="29"/>
      <c r="BG230" s="29"/>
    </row>
    <row r="231" spans="2:59" ht="15.75" customHeight="1">
      <c r="B231" s="28"/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AZ231" s="29"/>
      <c r="BB231" s="29"/>
      <c r="BG231" s="29"/>
    </row>
    <row r="232" spans="2:59" ht="15.75" customHeight="1">
      <c r="B232" s="28"/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AZ232" s="29"/>
      <c r="BB232" s="29"/>
      <c r="BG232" s="29"/>
    </row>
    <row r="233" spans="2:59" ht="15.75" customHeight="1">
      <c r="B233" s="28"/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AZ233" s="29"/>
      <c r="BB233" s="29"/>
      <c r="BG233" s="29"/>
    </row>
    <row r="234" spans="2:59" ht="15.75" customHeight="1">
      <c r="B234" s="28"/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AZ234" s="29"/>
      <c r="BB234" s="29"/>
      <c r="BG234" s="29"/>
    </row>
    <row r="235" spans="2:59" ht="15.75" customHeight="1">
      <c r="B235" s="28"/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AZ235" s="29"/>
      <c r="BB235" s="29"/>
      <c r="BG235" s="29"/>
    </row>
    <row r="236" spans="2:59" ht="15.75" customHeight="1">
      <c r="B236" s="28"/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AZ236" s="29"/>
      <c r="BB236" s="29"/>
      <c r="BG236" s="29"/>
    </row>
    <row r="237" spans="2:59" ht="15.75" customHeight="1">
      <c r="B237" s="28"/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AZ237" s="29"/>
      <c r="BB237" s="29"/>
      <c r="BG237" s="29"/>
    </row>
    <row r="238" spans="2:59" ht="15.75" customHeight="1">
      <c r="B238" s="28"/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AZ238" s="29"/>
      <c r="BB238" s="29"/>
      <c r="BG238" s="29"/>
    </row>
    <row r="239" spans="2:59" ht="15.75" customHeight="1">
      <c r="B239" s="28"/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AZ239" s="29"/>
      <c r="BB239" s="29"/>
      <c r="BG239" s="29"/>
    </row>
    <row r="240" spans="2:59" ht="15.75" customHeight="1">
      <c r="B240" s="28"/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AZ240" s="29"/>
      <c r="BB240" s="29"/>
      <c r="BG240" s="29"/>
    </row>
    <row r="241" spans="2:59" ht="15.75" customHeight="1">
      <c r="B241" s="28"/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AZ241" s="29"/>
      <c r="BB241" s="29"/>
      <c r="BG241" s="29"/>
    </row>
    <row r="242" spans="2:59" ht="15.75" customHeight="1">
      <c r="B242" s="28"/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AZ242" s="29"/>
      <c r="BB242" s="29"/>
      <c r="BG242" s="29"/>
    </row>
    <row r="243" spans="2:59" ht="15.75" customHeight="1">
      <c r="B243" s="28"/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AZ243" s="29"/>
      <c r="BB243" s="29"/>
      <c r="BG243" s="29"/>
    </row>
    <row r="244" spans="2:59" ht="15.75" customHeight="1">
      <c r="B244" s="28"/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AZ244" s="29"/>
      <c r="BB244" s="29"/>
      <c r="BG244" s="29"/>
    </row>
    <row r="245" spans="2:59" ht="15.75" customHeight="1">
      <c r="B245" s="28"/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AZ245" s="29"/>
      <c r="BB245" s="29"/>
      <c r="BG245" s="29"/>
    </row>
    <row r="246" spans="2:59" ht="15.75" customHeight="1">
      <c r="B246" s="28"/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AZ246" s="29"/>
      <c r="BB246" s="29"/>
      <c r="BG246" s="29"/>
    </row>
    <row r="247" spans="2:59" ht="15.75" customHeight="1">
      <c r="B247" s="28"/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AZ247" s="29"/>
      <c r="BB247" s="29"/>
      <c r="BG247" s="29"/>
    </row>
    <row r="248" spans="2:59" ht="15.75" customHeight="1">
      <c r="B248" s="28"/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AZ248" s="29"/>
      <c r="BB248" s="29"/>
      <c r="BG248" s="29"/>
    </row>
    <row r="249" spans="2:59" ht="15.75" customHeight="1">
      <c r="B249" s="28"/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AZ249" s="29"/>
      <c r="BB249" s="29"/>
      <c r="BG249" s="29"/>
    </row>
    <row r="250" spans="2:59" ht="15.75" customHeight="1">
      <c r="B250" s="28"/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AZ250" s="29"/>
      <c r="BB250" s="29"/>
      <c r="BG250" s="29"/>
    </row>
    <row r="251" spans="2:59" ht="15.75" customHeight="1">
      <c r="B251" s="28"/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AZ251" s="29"/>
      <c r="BB251" s="29"/>
      <c r="BG251" s="29"/>
    </row>
    <row r="252" spans="2:59" ht="15.75" customHeight="1">
      <c r="B252" s="28"/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AZ252" s="29"/>
      <c r="BB252" s="29"/>
      <c r="BG252" s="29"/>
    </row>
    <row r="253" spans="2:59" ht="15.75" customHeight="1">
      <c r="B253" s="28"/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AZ253" s="29"/>
      <c r="BB253" s="29"/>
      <c r="BG253" s="29"/>
    </row>
    <row r="254" spans="2:59" ht="15.75" customHeight="1">
      <c r="B254" s="28"/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AZ254" s="29"/>
      <c r="BB254" s="29"/>
      <c r="BG254" s="29"/>
    </row>
    <row r="255" spans="2:59" ht="15.75" customHeight="1">
      <c r="B255" s="28"/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AZ255" s="29"/>
      <c r="BB255" s="29"/>
      <c r="BG255" s="29"/>
    </row>
    <row r="256" spans="2:59" ht="15.75" customHeight="1">
      <c r="B256" s="28"/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AZ256" s="29"/>
      <c r="BB256" s="29"/>
      <c r="BG256" s="29"/>
    </row>
    <row r="257" spans="2:59" ht="15.75" customHeight="1">
      <c r="B257" s="28"/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AZ257" s="29"/>
      <c r="BB257" s="29"/>
      <c r="BG257" s="29"/>
    </row>
    <row r="258" spans="2:59" ht="15.75" customHeight="1">
      <c r="B258" s="28"/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AZ258" s="29"/>
      <c r="BB258" s="29"/>
      <c r="BG258" s="29"/>
    </row>
    <row r="259" spans="2:59" ht="15.75" customHeight="1">
      <c r="B259" s="28"/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AZ259" s="29"/>
      <c r="BB259" s="29"/>
      <c r="BG259" s="29"/>
    </row>
    <row r="260" spans="2:59" ht="15.75" customHeight="1">
      <c r="B260" s="28"/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AZ260" s="29"/>
      <c r="BB260" s="29"/>
      <c r="BG260" s="29"/>
    </row>
    <row r="261" spans="2:59" ht="15.75" customHeight="1">
      <c r="B261" s="28"/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AZ261" s="29"/>
      <c r="BB261" s="29"/>
      <c r="BG261" s="29"/>
    </row>
    <row r="262" spans="2:59" ht="15.75" customHeight="1">
      <c r="B262" s="28"/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AZ262" s="29"/>
      <c r="BB262" s="29"/>
      <c r="BG262" s="29"/>
    </row>
    <row r="263" spans="2:59" ht="15.75" customHeight="1">
      <c r="B263" s="28"/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AZ263" s="29"/>
      <c r="BB263" s="29"/>
      <c r="BG263" s="29"/>
    </row>
    <row r="264" spans="2:59" ht="15.75" customHeight="1">
      <c r="B264" s="28"/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AZ264" s="29"/>
      <c r="BB264" s="29"/>
      <c r="BG264" s="29"/>
    </row>
    <row r="265" spans="2:59" ht="15.75" customHeight="1">
      <c r="B265" s="28"/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AZ265" s="29"/>
      <c r="BB265" s="29"/>
      <c r="BG265" s="29"/>
    </row>
    <row r="266" spans="2:59" ht="15.75" customHeight="1">
      <c r="B266" s="28"/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AZ266" s="29"/>
      <c r="BB266" s="29"/>
      <c r="BG266" s="29"/>
    </row>
    <row r="267" spans="2:59" ht="15.75" customHeight="1">
      <c r="B267" s="28"/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AZ267" s="29"/>
      <c r="BB267" s="29"/>
      <c r="BG267" s="29"/>
    </row>
    <row r="268" spans="2:59" ht="15.75" customHeight="1">
      <c r="B268" s="28"/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AZ268" s="29"/>
      <c r="BB268" s="29"/>
      <c r="BG268" s="29"/>
    </row>
    <row r="269" spans="2:59" ht="15.75" customHeight="1">
      <c r="B269" s="28"/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AZ269" s="29"/>
      <c r="BB269" s="29"/>
      <c r="BG269" s="29"/>
    </row>
    <row r="270" spans="2:59" ht="15.75" customHeight="1">
      <c r="B270" s="28"/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AZ270" s="29"/>
      <c r="BB270" s="29"/>
      <c r="BG270" s="29"/>
    </row>
    <row r="271" spans="2:59" ht="15.75" customHeight="1">
      <c r="B271" s="28"/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AZ271" s="29"/>
      <c r="BB271" s="29"/>
      <c r="BG271" s="29"/>
    </row>
    <row r="272" spans="2:59" ht="15.75" customHeight="1">
      <c r="B272" s="28"/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AZ272" s="29"/>
      <c r="BB272" s="29"/>
      <c r="BG272" s="29"/>
    </row>
    <row r="273" spans="2:59" ht="15.75" customHeight="1">
      <c r="B273" s="28"/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AZ273" s="29"/>
      <c r="BB273" s="29"/>
      <c r="BG273" s="29"/>
    </row>
    <row r="274" spans="2:59" ht="15.75" customHeight="1">
      <c r="B274" s="28"/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AZ274" s="29"/>
      <c r="BB274" s="29"/>
      <c r="BG274" s="29"/>
    </row>
    <row r="275" spans="2:59" ht="15.75" customHeight="1">
      <c r="B275" s="28"/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AZ275" s="29"/>
      <c r="BB275" s="29"/>
      <c r="BG275" s="29"/>
    </row>
    <row r="276" spans="2:59" ht="15.75" customHeight="1">
      <c r="B276" s="28"/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AZ276" s="29"/>
      <c r="BB276" s="29"/>
      <c r="BG276" s="29"/>
    </row>
    <row r="277" spans="2:59" ht="15.75" customHeight="1">
      <c r="B277" s="28"/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AZ277" s="29"/>
      <c r="BB277" s="29"/>
      <c r="BG277" s="29"/>
    </row>
    <row r="278" spans="2:59" ht="15.75" customHeight="1">
      <c r="B278" s="28"/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AZ278" s="29"/>
      <c r="BB278" s="29"/>
      <c r="BG278" s="29"/>
    </row>
    <row r="279" spans="2:59" ht="15.75" customHeight="1">
      <c r="B279" s="28"/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AZ279" s="29"/>
      <c r="BB279" s="29"/>
      <c r="BG279" s="29"/>
    </row>
    <row r="280" spans="2:59" ht="15.75" customHeight="1">
      <c r="B280" s="28"/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AZ280" s="29"/>
      <c r="BB280" s="29"/>
      <c r="BG280" s="29"/>
    </row>
    <row r="281" spans="2:59" ht="15.75" customHeight="1">
      <c r="B281" s="28"/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AZ281" s="29"/>
      <c r="BB281" s="29"/>
      <c r="BG281" s="29"/>
    </row>
    <row r="282" spans="2:59" ht="15.75" customHeight="1">
      <c r="B282" s="28"/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AZ282" s="29"/>
      <c r="BB282" s="29"/>
      <c r="BG282" s="29"/>
    </row>
    <row r="283" spans="2:59" ht="15.75" customHeight="1">
      <c r="B283" s="28"/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AZ283" s="29"/>
      <c r="BB283" s="29"/>
      <c r="BG283" s="29"/>
    </row>
    <row r="284" spans="2:59" ht="15.75" customHeight="1">
      <c r="B284" s="28"/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AZ284" s="29"/>
      <c r="BB284" s="29"/>
      <c r="BG284" s="29"/>
    </row>
    <row r="285" spans="2:59" ht="15.75" customHeight="1">
      <c r="B285" s="28"/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AZ285" s="29"/>
      <c r="BB285" s="29"/>
      <c r="BG285" s="29"/>
    </row>
    <row r="286" spans="2:59" ht="15.75" customHeight="1">
      <c r="B286" s="28"/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AZ286" s="29"/>
      <c r="BB286" s="29"/>
      <c r="BG286" s="29"/>
    </row>
    <row r="287" spans="2:59" ht="15.75" customHeight="1">
      <c r="B287" s="28"/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AZ287" s="29"/>
      <c r="BB287" s="29"/>
      <c r="BG287" s="29"/>
    </row>
    <row r="288" spans="2:59" ht="15.75" customHeight="1">
      <c r="B288" s="28"/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AZ288" s="29"/>
      <c r="BB288" s="29"/>
      <c r="BG288" s="29"/>
    </row>
    <row r="289" spans="2:59" ht="15.75" customHeight="1">
      <c r="B289" s="28"/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AZ289" s="29"/>
      <c r="BB289" s="29"/>
      <c r="BG289" s="29"/>
    </row>
    <row r="290" spans="2:59" ht="15.75" customHeight="1">
      <c r="B290" s="28"/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AZ290" s="29"/>
      <c r="BB290" s="29"/>
      <c r="BG290" s="29"/>
    </row>
    <row r="291" spans="2:59" ht="15.75" customHeight="1">
      <c r="B291" s="28"/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AZ291" s="29"/>
      <c r="BB291" s="29"/>
      <c r="BG291" s="29"/>
    </row>
    <row r="292" spans="2:59" ht="15.75" customHeight="1">
      <c r="B292" s="28"/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AZ292" s="29"/>
      <c r="BB292" s="29"/>
      <c r="BG292" s="29"/>
    </row>
    <row r="293" spans="2:59" ht="15.75" customHeight="1">
      <c r="B293" s="28"/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AZ293" s="29"/>
      <c r="BB293" s="29"/>
      <c r="BG293" s="29"/>
    </row>
    <row r="294" spans="2:59" ht="15.75" customHeight="1">
      <c r="B294" s="28"/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AZ294" s="29"/>
      <c r="BB294" s="29"/>
      <c r="BG294" s="29"/>
    </row>
    <row r="295" spans="2:59" ht="15.75" customHeight="1">
      <c r="B295" s="28"/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AZ295" s="29"/>
      <c r="BB295" s="29"/>
      <c r="BG295" s="29"/>
    </row>
    <row r="296" spans="2:59" ht="15.75" customHeight="1">
      <c r="B296" s="28"/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AZ296" s="29"/>
      <c r="BB296" s="29"/>
      <c r="BG296" s="29"/>
    </row>
    <row r="297" spans="2:59" ht="15.75" customHeight="1">
      <c r="B297" s="28"/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AZ297" s="29"/>
      <c r="BB297" s="29"/>
      <c r="BG297" s="29"/>
    </row>
    <row r="298" spans="2:59" ht="15.75" customHeight="1">
      <c r="B298" s="28"/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AZ298" s="29"/>
      <c r="BB298" s="29"/>
      <c r="BG298" s="29"/>
    </row>
    <row r="299" spans="2:59" ht="15.75" customHeight="1">
      <c r="B299" s="28"/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AZ299" s="29"/>
      <c r="BB299" s="29"/>
      <c r="BG299" s="29"/>
    </row>
    <row r="300" spans="2:59" ht="15.75" customHeight="1">
      <c r="B300" s="28"/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AZ300" s="29"/>
      <c r="BB300" s="29"/>
      <c r="BG300" s="29"/>
    </row>
    <row r="301" spans="2:59" ht="15.75" customHeight="1">
      <c r="B301" s="28"/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AZ301" s="29"/>
      <c r="BB301" s="29"/>
      <c r="BG301" s="29"/>
    </row>
    <row r="302" spans="2:59" ht="15.75" customHeight="1">
      <c r="B302" s="28"/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AZ302" s="29"/>
      <c r="BB302" s="29"/>
      <c r="BG302" s="29"/>
    </row>
    <row r="303" spans="2:59" ht="15.75" customHeight="1">
      <c r="B303" s="28"/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AZ303" s="29"/>
      <c r="BB303" s="29"/>
      <c r="BG303" s="29"/>
    </row>
    <row r="304" spans="2:59" ht="15.75" customHeight="1">
      <c r="B304" s="28"/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AZ304" s="29"/>
      <c r="BB304" s="29"/>
      <c r="BG304" s="29"/>
    </row>
    <row r="305" spans="2:59" ht="15.75" customHeight="1">
      <c r="B305" s="28"/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AZ305" s="29"/>
      <c r="BB305" s="29"/>
      <c r="BG305" s="29"/>
    </row>
    <row r="306" spans="2:59" ht="15.75" customHeight="1">
      <c r="B306" s="28"/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AZ306" s="29"/>
      <c r="BB306" s="29"/>
      <c r="BG306" s="29"/>
    </row>
    <row r="307" spans="2:59" ht="15.75" customHeight="1">
      <c r="B307" s="28"/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AZ307" s="29"/>
      <c r="BB307" s="29"/>
      <c r="BG307" s="29"/>
    </row>
    <row r="308" spans="2:59" ht="15.75" customHeight="1">
      <c r="B308" s="28"/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AZ308" s="29"/>
      <c r="BB308" s="29"/>
      <c r="BG308" s="29"/>
    </row>
    <row r="309" spans="2:59" ht="15.75" customHeight="1">
      <c r="B309" s="28"/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AZ309" s="29"/>
      <c r="BB309" s="29"/>
      <c r="BG309" s="29"/>
    </row>
    <row r="310" spans="2:59" ht="15.75" customHeight="1">
      <c r="B310" s="28"/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AZ310" s="29"/>
      <c r="BB310" s="29"/>
      <c r="BG310" s="29"/>
    </row>
    <row r="311" spans="2:59" ht="15.75" customHeight="1">
      <c r="B311" s="28"/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AZ311" s="29"/>
      <c r="BB311" s="29"/>
      <c r="BG311" s="29"/>
    </row>
    <row r="312" spans="2:59" ht="15.75" customHeight="1">
      <c r="B312" s="28"/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AZ312" s="29"/>
      <c r="BB312" s="29"/>
      <c r="BG312" s="29"/>
    </row>
    <row r="313" spans="2:59" ht="15.75" customHeight="1">
      <c r="B313" s="28"/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AZ313" s="29"/>
      <c r="BB313" s="29"/>
      <c r="BG313" s="29"/>
    </row>
    <row r="314" spans="2:59" ht="15.75" customHeight="1">
      <c r="B314" s="28"/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AZ314" s="29"/>
      <c r="BB314" s="29"/>
      <c r="BG314" s="29"/>
    </row>
    <row r="315" spans="2:59" ht="15.75" customHeight="1">
      <c r="B315" s="28"/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AZ315" s="29"/>
      <c r="BB315" s="29"/>
      <c r="BG315" s="29"/>
    </row>
    <row r="316" spans="2:59" ht="15.75" customHeight="1">
      <c r="B316" s="28"/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AZ316" s="29"/>
      <c r="BB316" s="29"/>
      <c r="BG316" s="29"/>
    </row>
    <row r="317" spans="2:59" ht="15.75" customHeight="1">
      <c r="B317" s="28"/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AZ317" s="29"/>
      <c r="BB317" s="29"/>
      <c r="BG317" s="29"/>
    </row>
    <row r="318" spans="2:59" ht="15.75" customHeight="1">
      <c r="B318" s="28"/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AZ318" s="29"/>
      <c r="BB318" s="29"/>
      <c r="BG318" s="29"/>
    </row>
    <row r="319" spans="2:59" ht="15.75" customHeight="1">
      <c r="B319" s="28"/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AZ319" s="29"/>
      <c r="BB319" s="29"/>
      <c r="BG319" s="29"/>
    </row>
    <row r="320" spans="2:59" ht="15.75" customHeight="1">
      <c r="B320" s="28"/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AZ320" s="29"/>
      <c r="BB320" s="29"/>
      <c r="BG320" s="29"/>
    </row>
    <row r="321" spans="2:59" ht="15.75" customHeight="1">
      <c r="B321" s="28"/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AZ321" s="29"/>
      <c r="BB321" s="29"/>
      <c r="BG321" s="29"/>
    </row>
    <row r="322" spans="2:59" ht="15.75" customHeight="1">
      <c r="B322" s="28"/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AZ322" s="29"/>
      <c r="BB322" s="29"/>
      <c r="BG322" s="29"/>
    </row>
    <row r="323" spans="2:59" ht="15.75" customHeight="1">
      <c r="B323" s="28"/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AZ323" s="29"/>
      <c r="BB323" s="29"/>
      <c r="BG323" s="29"/>
    </row>
    <row r="324" spans="2:59" ht="15.75" customHeight="1">
      <c r="B324" s="28"/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AZ324" s="29"/>
      <c r="BB324" s="29"/>
      <c r="BG324" s="29"/>
    </row>
    <row r="325" spans="2:59" ht="15.75" customHeight="1">
      <c r="B325" s="28"/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AZ325" s="29"/>
      <c r="BB325" s="29"/>
      <c r="BG325" s="29"/>
    </row>
    <row r="326" spans="2:59" ht="15.75" customHeight="1">
      <c r="B326" s="28"/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AZ326" s="29"/>
      <c r="BB326" s="29"/>
      <c r="BG326" s="29"/>
    </row>
    <row r="327" spans="2:59" ht="15.75" customHeight="1">
      <c r="B327" s="28"/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AZ327" s="29"/>
      <c r="BB327" s="29"/>
      <c r="BG327" s="29"/>
    </row>
    <row r="328" spans="2:59" ht="15.75" customHeight="1">
      <c r="B328" s="28"/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AZ328" s="29"/>
      <c r="BB328" s="29"/>
      <c r="BG328" s="29"/>
    </row>
    <row r="329" spans="2:59" ht="15.75" customHeight="1">
      <c r="B329" s="28"/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AZ329" s="29"/>
      <c r="BB329" s="29"/>
      <c r="BG329" s="29"/>
    </row>
    <row r="330" spans="2:59" ht="15.75" customHeight="1">
      <c r="B330" s="28"/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AZ330" s="29"/>
      <c r="BB330" s="29"/>
      <c r="BG330" s="29"/>
    </row>
    <row r="331" spans="2:59" ht="15.75" customHeight="1">
      <c r="B331" s="28"/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AZ331" s="29"/>
      <c r="BB331" s="29"/>
      <c r="BG331" s="29"/>
    </row>
    <row r="332" spans="2:59" ht="15.75" customHeight="1">
      <c r="B332" s="28"/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AZ332" s="29"/>
      <c r="BB332" s="29"/>
      <c r="BG332" s="29"/>
    </row>
    <row r="333" spans="2:59" ht="15.75" customHeight="1">
      <c r="B333" s="28"/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AZ333" s="29"/>
      <c r="BB333" s="29"/>
      <c r="BG333" s="29"/>
    </row>
    <row r="334" spans="2:59" ht="15.75" customHeight="1">
      <c r="B334" s="28"/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AZ334" s="29"/>
      <c r="BB334" s="29"/>
      <c r="BG334" s="29"/>
    </row>
    <row r="335" spans="2:59" ht="15.75" customHeight="1">
      <c r="B335" s="28"/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AZ335" s="29"/>
      <c r="BB335" s="29"/>
      <c r="BG335" s="29"/>
    </row>
    <row r="336" spans="2:59" ht="15.75" customHeight="1">
      <c r="B336" s="28"/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AZ336" s="29"/>
      <c r="BB336" s="29"/>
      <c r="BG336" s="29"/>
    </row>
    <row r="337" spans="2:59" ht="15.75" customHeight="1">
      <c r="B337" s="28"/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AZ337" s="29"/>
      <c r="BB337" s="29"/>
      <c r="BG337" s="29"/>
    </row>
    <row r="338" spans="2:59" ht="15.75" customHeight="1">
      <c r="B338" s="28"/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AZ338" s="29"/>
      <c r="BB338" s="29"/>
      <c r="BG338" s="29"/>
    </row>
    <row r="339" spans="2:59" ht="15.75" customHeight="1">
      <c r="B339" s="28"/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AZ339" s="29"/>
      <c r="BB339" s="29"/>
      <c r="BG339" s="29"/>
    </row>
    <row r="340" spans="2:59" ht="15.75" customHeight="1">
      <c r="B340" s="28"/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AZ340" s="29"/>
      <c r="BB340" s="29"/>
      <c r="BG340" s="29"/>
    </row>
    <row r="341" spans="2:59" ht="15.75" customHeight="1">
      <c r="B341" s="28"/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AZ341" s="29"/>
      <c r="BB341" s="29"/>
      <c r="BG341" s="29"/>
    </row>
    <row r="342" spans="2:59" ht="15.75" customHeight="1">
      <c r="B342" s="28"/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AZ342" s="29"/>
      <c r="BB342" s="29"/>
      <c r="BG342" s="29"/>
    </row>
    <row r="343" spans="2:59" ht="15.75" customHeight="1">
      <c r="B343" s="28"/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AZ343" s="29"/>
      <c r="BB343" s="29"/>
      <c r="BG343" s="29"/>
    </row>
    <row r="344" spans="2:59" ht="15.75" customHeight="1">
      <c r="B344" s="28"/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AZ344" s="29"/>
      <c r="BB344" s="29"/>
      <c r="BG344" s="29"/>
    </row>
    <row r="345" spans="2:59" ht="15.75" customHeight="1">
      <c r="B345" s="28"/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AZ345" s="29"/>
      <c r="BB345" s="29"/>
      <c r="BG345" s="29"/>
    </row>
    <row r="346" spans="2:59" ht="15.75" customHeight="1">
      <c r="B346" s="28"/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AZ346" s="29"/>
      <c r="BB346" s="29"/>
      <c r="BG346" s="29"/>
    </row>
    <row r="347" spans="2:59" ht="15.75" customHeight="1">
      <c r="B347" s="28"/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AZ347" s="29"/>
      <c r="BB347" s="29"/>
      <c r="BG347" s="29"/>
    </row>
    <row r="348" spans="2:59" ht="15.75" customHeight="1">
      <c r="B348" s="28"/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AZ348" s="29"/>
      <c r="BB348" s="29"/>
      <c r="BG348" s="29"/>
    </row>
    <row r="349" spans="2:59" ht="15.75" customHeight="1">
      <c r="B349" s="28"/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AZ349" s="29"/>
      <c r="BB349" s="29"/>
      <c r="BG349" s="29"/>
    </row>
    <row r="350" spans="2:59" ht="15.75" customHeight="1">
      <c r="B350" s="28"/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AZ350" s="29"/>
      <c r="BB350" s="29"/>
      <c r="BG350" s="29"/>
    </row>
    <row r="351" spans="2:59" ht="15.75" customHeight="1">
      <c r="B351" s="28"/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AZ351" s="29"/>
      <c r="BB351" s="29"/>
      <c r="BG351" s="29"/>
    </row>
    <row r="352" spans="2:59" ht="15.75" customHeight="1">
      <c r="B352" s="28"/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AZ352" s="29"/>
      <c r="BB352" s="29"/>
      <c r="BG352" s="29"/>
    </row>
    <row r="353" spans="2:59" ht="15.75" customHeight="1">
      <c r="B353" s="28"/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AZ353" s="29"/>
      <c r="BB353" s="29"/>
      <c r="BG353" s="29"/>
    </row>
    <row r="354" spans="2:59" ht="15.75" customHeight="1">
      <c r="B354" s="28"/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AZ354" s="29"/>
      <c r="BB354" s="29"/>
      <c r="BG354" s="29"/>
    </row>
    <row r="355" spans="2:59" ht="15.75" customHeight="1">
      <c r="B355" s="28"/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AZ355" s="29"/>
      <c r="BB355" s="29"/>
      <c r="BG355" s="29"/>
    </row>
    <row r="356" spans="2:59" ht="15.75" customHeight="1">
      <c r="B356" s="28"/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AZ356" s="29"/>
      <c r="BB356" s="29"/>
      <c r="BG356" s="29"/>
    </row>
    <row r="357" spans="2:59" ht="15.75" customHeight="1">
      <c r="B357" s="28"/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AZ357" s="29"/>
      <c r="BB357" s="29"/>
      <c r="BG357" s="29"/>
    </row>
    <row r="358" spans="2:59" ht="15.75" customHeight="1">
      <c r="B358" s="28"/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AZ358" s="29"/>
      <c r="BB358" s="29"/>
      <c r="BG358" s="29"/>
    </row>
    <row r="359" spans="2:59" ht="15.75" customHeight="1">
      <c r="B359" s="28"/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AZ359" s="29"/>
      <c r="BB359" s="29"/>
      <c r="BG359" s="29"/>
    </row>
    <row r="360" spans="2:59" ht="15.75" customHeight="1">
      <c r="B360" s="28"/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AZ360" s="29"/>
      <c r="BB360" s="29"/>
      <c r="BG360" s="29"/>
    </row>
    <row r="361" spans="2:59" ht="15.75" customHeight="1">
      <c r="B361" s="28"/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AZ361" s="29"/>
      <c r="BB361" s="29"/>
      <c r="BG361" s="29"/>
    </row>
    <row r="362" spans="2:59" ht="15.75" customHeight="1">
      <c r="B362" s="28"/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AZ362" s="29"/>
      <c r="BB362" s="29"/>
      <c r="BG362" s="29"/>
    </row>
    <row r="363" spans="2:59" ht="15.75" customHeight="1">
      <c r="B363" s="28"/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AZ363" s="29"/>
      <c r="BB363" s="29"/>
      <c r="BG363" s="29"/>
    </row>
    <row r="364" spans="2:59" ht="15.75" customHeight="1">
      <c r="B364" s="28"/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AZ364" s="29"/>
      <c r="BB364" s="29"/>
      <c r="BG364" s="29"/>
    </row>
    <row r="365" spans="2:59" ht="15.75" customHeight="1">
      <c r="B365" s="28"/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AZ365" s="29"/>
      <c r="BB365" s="29"/>
      <c r="BG365" s="29"/>
    </row>
    <row r="366" spans="2:59" ht="15.75" customHeight="1">
      <c r="B366" s="28"/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AZ366" s="29"/>
      <c r="BB366" s="29"/>
      <c r="BG366" s="29"/>
    </row>
    <row r="367" spans="2:59" ht="15.75" customHeight="1">
      <c r="B367" s="28"/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AZ367" s="29"/>
      <c r="BB367" s="29"/>
      <c r="BG367" s="29"/>
    </row>
    <row r="368" spans="2:59" ht="15.75" customHeight="1">
      <c r="B368" s="28"/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AZ368" s="29"/>
      <c r="BB368" s="29"/>
      <c r="BG368" s="29"/>
    </row>
    <row r="369" spans="2:59" ht="15.75" customHeight="1">
      <c r="B369" s="28"/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AZ369" s="29"/>
      <c r="BB369" s="29"/>
      <c r="BG369" s="29"/>
    </row>
    <row r="370" spans="2:59" ht="15.75" customHeight="1">
      <c r="B370" s="28"/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AZ370" s="29"/>
      <c r="BB370" s="29"/>
      <c r="BG370" s="29"/>
    </row>
    <row r="371" spans="2:59" ht="15.75" customHeight="1">
      <c r="B371" s="28"/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AZ371" s="29"/>
      <c r="BB371" s="29"/>
      <c r="BG371" s="29"/>
    </row>
    <row r="372" spans="2:59" ht="15.75" customHeight="1">
      <c r="B372" s="28"/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AZ372" s="29"/>
      <c r="BB372" s="29"/>
      <c r="BG372" s="29"/>
    </row>
    <row r="373" spans="2:59" ht="15.75" customHeight="1">
      <c r="B373" s="28"/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AZ373" s="29"/>
      <c r="BB373" s="29"/>
      <c r="BG373" s="29"/>
    </row>
    <row r="374" spans="2:59" ht="15.75" customHeight="1">
      <c r="B374" s="28"/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AZ374" s="29"/>
      <c r="BB374" s="29"/>
      <c r="BG374" s="29"/>
    </row>
    <row r="375" spans="2:59" ht="15.75" customHeight="1">
      <c r="B375" s="28"/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AZ375" s="29"/>
      <c r="BB375" s="29"/>
      <c r="BG375" s="29"/>
    </row>
    <row r="376" spans="2:59" ht="15.75" customHeight="1">
      <c r="B376" s="28"/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AZ376" s="29"/>
      <c r="BB376" s="29"/>
      <c r="BG376" s="29"/>
    </row>
    <row r="377" spans="2:59" ht="15.75" customHeight="1">
      <c r="B377" s="28"/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AZ377" s="29"/>
      <c r="BB377" s="29"/>
      <c r="BG377" s="29"/>
    </row>
    <row r="378" spans="2:59" ht="15.75" customHeight="1">
      <c r="B378" s="28"/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AZ378" s="29"/>
      <c r="BB378" s="29"/>
      <c r="BG378" s="29"/>
    </row>
    <row r="379" spans="2:59" ht="15.75" customHeight="1">
      <c r="B379" s="28"/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AZ379" s="29"/>
      <c r="BB379" s="29"/>
      <c r="BG379" s="29"/>
    </row>
    <row r="380" spans="2:59" ht="15.75" customHeight="1">
      <c r="B380" s="28"/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AZ380" s="29"/>
      <c r="BB380" s="29"/>
      <c r="BG380" s="29"/>
    </row>
    <row r="381" spans="2:59" ht="15.75" customHeight="1">
      <c r="B381" s="28"/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AZ381" s="29"/>
      <c r="BB381" s="29"/>
      <c r="BG381" s="29"/>
    </row>
    <row r="382" spans="2:59" ht="15.75" customHeight="1">
      <c r="B382" s="28"/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AZ382" s="29"/>
      <c r="BB382" s="29"/>
      <c r="BG382" s="29"/>
    </row>
    <row r="383" spans="2:59" ht="15.75" customHeight="1">
      <c r="B383" s="28"/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AZ383" s="29"/>
      <c r="BB383" s="29"/>
      <c r="BG383" s="29"/>
    </row>
    <row r="384" spans="2:59" ht="15.75" customHeight="1">
      <c r="B384" s="28"/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AZ384" s="29"/>
      <c r="BB384" s="29"/>
      <c r="BG384" s="29"/>
    </row>
    <row r="385" spans="2:59" ht="15.75" customHeight="1">
      <c r="B385" s="28"/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AZ385" s="29"/>
      <c r="BB385" s="29"/>
      <c r="BG385" s="29"/>
    </row>
    <row r="386" spans="2:59" ht="15.75" customHeight="1">
      <c r="B386" s="28"/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AZ386" s="29"/>
      <c r="BB386" s="29"/>
      <c r="BG386" s="29"/>
    </row>
    <row r="387" spans="2:59" ht="15.75" customHeight="1">
      <c r="B387" s="28"/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AZ387" s="29"/>
      <c r="BB387" s="29"/>
      <c r="BG387" s="29"/>
    </row>
    <row r="388" spans="2:59" ht="15.75" customHeight="1">
      <c r="B388" s="28"/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AZ388" s="29"/>
      <c r="BB388" s="29"/>
      <c r="BG388" s="29"/>
    </row>
    <row r="389" spans="2:59" ht="15.75" customHeight="1">
      <c r="B389" s="28"/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AZ389" s="29"/>
      <c r="BB389" s="29"/>
      <c r="BG389" s="29"/>
    </row>
    <row r="390" spans="2:59" ht="15.75" customHeight="1">
      <c r="B390" s="28"/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AZ390" s="29"/>
      <c r="BB390" s="29"/>
      <c r="BG390" s="29"/>
    </row>
    <row r="391" spans="2:59" ht="15.75" customHeight="1">
      <c r="B391" s="28"/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AZ391" s="29"/>
      <c r="BB391" s="29"/>
      <c r="BG391" s="29"/>
    </row>
    <row r="392" spans="2:59" ht="15.75" customHeight="1">
      <c r="B392" s="28"/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AZ392" s="29"/>
      <c r="BB392" s="29"/>
      <c r="BG392" s="29"/>
    </row>
    <row r="393" spans="2:59" ht="15.75" customHeight="1">
      <c r="B393" s="28"/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AZ393" s="29"/>
      <c r="BB393" s="29"/>
      <c r="BG393" s="29"/>
    </row>
    <row r="394" spans="2:59" ht="15.75" customHeight="1">
      <c r="B394" s="28"/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AZ394" s="29"/>
      <c r="BB394" s="29"/>
      <c r="BG394" s="29"/>
    </row>
    <row r="395" spans="2:59" ht="15.75" customHeight="1">
      <c r="B395" s="28"/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AZ395" s="29"/>
      <c r="BB395" s="29"/>
      <c r="BG395" s="29"/>
    </row>
    <row r="396" spans="2:59" ht="15.75" customHeight="1">
      <c r="B396" s="28"/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AZ396" s="29"/>
      <c r="BB396" s="29"/>
      <c r="BG396" s="29"/>
    </row>
    <row r="397" spans="2:59" ht="15.75" customHeight="1">
      <c r="B397" s="28"/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AZ397" s="29"/>
      <c r="BB397" s="29"/>
      <c r="BG397" s="29"/>
    </row>
    <row r="398" spans="2:59" ht="15.75" customHeight="1">
      <c r="B398" s="28"/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AZ398" s="29"/>
      <c r="BB398" s="29"/>
      <c r="BG398" s="29"/>
    </row>
    <row r="399" spans="2:59" ht="15.75" customHeight="1">
      <c r="B399" s="28"/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AZ399" s="29"/>
      <c r="BB399" s="29"/>
      <c r="BG399" s="29"/>
    </row>
    <row r="400" spans="2:59" ht="15.75" customHeight="1">
      <c r="B400" s="28"/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AZ400" s="29"/>
      <c r="BB400" s="29"/>
      <c r="BG400" s="29"/>
    </row>
    <row r="401" spans="2:59" ht="15.75" customHeight="1">
      <c r="B401" s="28"/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AZ401" s="29"/>
      <c r="BB401" s="29"/>
      <c r="BG401" s="29"/>
    </row>
    <row r="402" spans="2:59" ht="15.75" customHeight="1">
      <c r="B402" s="28"/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AZ402" s="29"/>
      <c r="BB402" s="29"/>
      <c r="BG402" s="29"/>
    </row>
    <row r="403" spans="2:59" ht="15.75" customHeight="1">
      <c r="B403" s="28"/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AZ403" s="29"/>
      <c r="BB403" s="29"/>
      <c r="BG403" s="29"/>
    </row>
    <row r="404" spans="2:59" ht="15.75" customHeight="1">
      <c r="B404" s="28"/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AZ404" s="29"/>
      <c r="BB404" s="29"/>
      <c r="BG404" s="29"/>
    </row>
    <row r="405" spans="2:59" ht="15.75" customHeight="1">
      <c r="B405" s="28"/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AZ405" s="29"/>
      <c r="BB405" s="29"/>
      <c r="BG405" s="29"/>
    </row>
    <row r="406" spans="2:59" ht="15.75" customHeight="1">
      <c r="B406" s="28"/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AZ406" s="29"/>
      <c r="BB406" s="29"/>
      <c r="BG406" s="29"/>
    </row>
    <row r="407" spans="2:59" ht="15.75" customHeight="1">
      <c r="B407" s="28"/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AZ407" s="29"/>
      <c r="BB407" s="29"/>
      <c r="BG407" s="29"/>
    </row>
    <row r="408" spans="2:59" ht="15.75" customHeight="1">
      <c r="B408" s="28"/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AZ408" s="29"/>
      <c r="BB408" s="29"/>
      <c r="BG408" s="29"/>
    </row>
    <row r="409" spans="2:59" ht="15.75" customHeight="1">
      <c r="B409" s="28"/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AZ409" s="29"/>
      <c r="BB409" s="29"/>
      <c r="BG409" s="29"/>
    </row>
    <row r="410" spans="2:59" ht="15.75" customHeight="1">
      <c r="B410" s="28"/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AZ410" s="29"/>
      <c r="BB410" s="29"/>
      <c r="BG410" s="29"/>
    </row>
    <row r="411" spans="2:59" ht="15.75" customHeight="1">
      <c r="B411" s="28"/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AZ411" s="29"/>
      <c r="BB411" s="29"/>
      <c r="BG411" s="29"/>
    </row>
    <row r="412" spans="2:59" ht="15.75" customHeight="1">
      <c r="B412" s="28"/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AZ412" s="29"/>
      <c r="BB412" s="29"/>
      <c r="BG412" s="29"/>
    </row>
    <row r="413" spans="2:59" ht="15.75" customHeight="1">
      <c r="B413" s="28"/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AZ413" s="29"/>
      <c r="BB413" s="29"/>
      <c r="BG413" s="29"/>
    </row>
    <row r="414" spans="2:59" ht="15.75" customHeight="1">
      <c r="B414" s="28"/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AZ414" s="29"/>
      <c r="BB414" s="29"/>
      <c r="BG414" s="29"/>
    </row>
    <row r="415" spans="2:59" ht="15.75" customHeight="1">
      <c r="B415" s="28"/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AZ415" s="29"/>
      <c r="BB415" s="29"/>
      <c r="BG415" s="29"/>
    </row>
    <row r="416" spans="2:59" ht="15.75" customHeight="1">
      <c r="B416" s="28"/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AZ416" s="29"/>
      <c r="BB416" s="29"/>
      <c r="BG416" s="29"/>
    </row>
    <row r="417" spans="2:59" ht="15.75" customHeight="1">
      <c r="B417" s="28"/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AZ417" s="29"/>
      <c r="BB417" s="29"/>
      <c r="BG417" s="29"/>
    </row>
    <row r="418" spans="2:59" ht="15.75" customHeight="1">
      <c r="B418" s="28"/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AZ418" s="29"/>
      <c r="BB418" s="29"/>
      <c r="BG418" s="29"/>
    </row>
    <row r="419" spans="2:59" ht="15.75" customHeight="1">
      <c r="B419" s="28"/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AZ419" s="29"/>
      <c r="BB419" s="29"/>
      <c r="BG419" s="29"/>
    </row>
    <row r="420" spans="2:59" ht="15.75" customHeight="1">
      <c r="B420" s="28"/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AZ420" s="29"/>
      <c r="BB420" s="29"/>
      <c r="BG420" s="29"/>
    </row>
    <row r="421" spans="2:59" ht="15.75" customHeight="1">
      <c r="B421" s="28"/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AZ421" s="29"/>
      <c r="BB421" s="29"/>
      <c r="BG421" s="29"/>
    </row>
    <row r="422" spans="2:59" ht="15.75" customHeight="1">
      <c r="B422" s="28"/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AZ422" s="29"/>
      <c r="BB422" s="29"/>
      <c r="BG422" s="29"/>
    </row>
    <row r="423" spans="2:59" ht="15.75" customHeight="1">
      <c r="B423" s="28"/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AZ423" s="29"/>
      <c r="BB423" s="29"/>
      <c r="BG423" s="29"/>
    </row>
    <row r="424" spans="2:59" ht="15.75" customHeight="1">
      <c r="B424" s="28"/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AZ424" s="29"/>
      <c r="BB424" s="29"/>
      <c r="BG424" s="29"/>
    </row>
    <row r="425" spans="2:59" ht="15.75" customHeight="1">
      <c r="B425" s="28"/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AZ425" s="29"/>
      <c r="BB425" s="29"/>
      <c r="BG425" s="29"/>
    </row>
    <row r="426" spans="2:59" ht="15.75" customHeight="1">
      <c r="B426" s="28"/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AZ426" s="29"/>
      <c r="BB426" s="29"/>
      <c r="BG426" s="29"/>
    </row>
    <row r="427" spans="2:59" ht="15.75" customHeight="1">
      <c r="B427" s="28"/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AZ427" s="29"/>
      <c r="BB427" s="29"/>
      <c r="BG427" s="29"/>
    </row>
    <row r="428" spans="2:59" ht="15.75" customHeight="1">
      <c r="B428" s="28"/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AZ428" s="29"/>
      <c r="BB428" s="29"/>
      <c r="BG428" s="29"/>
    </row>
    <row r="429" spans="2:59" ht="15.75" customHeight="1">
      <c r="B429" s="28"/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AZ429" s="29"/>
      <c r="BB429" s="29"/>
      <c r="BG429" s="29"/>
    </row>
    <row r="430" spans="2:59" ht="15.75" customHeight="1">
      <c r="B430" s="28"/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AZ430" s="29"/>
      <c r="BB430" s="29"/>
      <c r="BG430" s="29"/>
    </row>
    <row r="431" spans="2:59" ht="15.75" customHeight="1">
      <c r="B431" s="28"/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AZ431" s="29"/>
      <c r="BB431" s="29"/>
      <c r="BG431" s="29"/>
    </row>
    <row r="432" spans="2:59" ht="15.75" customHeight="1">
      <c r="B432" s="28"/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AZ432" s="29"/>
      <c r="BB432" s="29"/>
      <c r="BG432" s="29"/>
    </row>
    <row r="433" spans="2:59" ht="15.75" customHeight="1">
      <c r="B433" s="28"/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AZ433" s="29"/>
      <c r="BB433" s="29"/>
      <c r="BG433" s="29"/>
    </row>
    <row r="434" spans="2:59" ht="15.75" customHeight="1">
      <c r="B434" s="28"/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AZ434" s="29"/>
      <c r="BB434" s="29"/>
      <c r="BG434" s="29"/>
    </row>
    <row r="435" spans="2:59" ht="15.75" customHeight="1">
      <c r="B435" s="28"/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AZ435" s="29"/>
      <c r="BB435" s="29"/>
      <c r="BG435" s="29"/>
    </row>
    <row r="436" spans="2:59" ht="15.75" customHeight="1">
      <c r="B436" s="28"/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AZ436" s="29"/>
      <c r="BB436" s="29"/>
      <c r="BG436" s="29"/>
    </row>
    <row r="437" spans="2:59" ht="15.75" customHeight="1">
      <c r="B437" s="28"/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AZ437" s="29"/>
      <c r="BB437" s="29"/>
      <c r="BG437" s="29"/>
    </row>
    <row r="438" spans="2:59" ht="15.75" customHeight="1">
      <c r="B438" s="28"/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AZ438" s="29"/>
      <c r="BB438" s="29"/>
      <c r="BG438" s="29"/>
    </row>
    <row r="439" spans="2:59" ht="15.75" customHeight="1">
      <c r="B439" s="28"/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AZ439" s="29"/>
      <c r="BB439" s="29"/>
      <c r="BG439" s="29"/>
    </row>
    <row r="440" spans="2:59" ht="15.75" customHeight="1">
      <c r="B440" s="28"/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AZ440" s="29"/>
      <c r="BB440" s="29"/>
      <c r="BG440" s="29"/>
    </row>
    <row r="441" spans="2:59" ht="15.75" customHeight="1">
      <c r="B441" s="28"/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AZ441" s="29"/>
      <c r="BB441" s="29"/>
      <c r="BG441" s="29"/>
    </row>
    <row r="442" spans="2:59" ht="15.75" customHeight="1">
      <c r="B442" s="28"/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AZ442" s="29"/>
      <c r="BB442" s="29"/>
      <c r="BG442" s="29"/>
    </row>
    <row r="443" spans="2:59" ht="15.75" customHeight="1">
      <c r="B443" s="28"/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AZ443" s="29"/>
      <c r="BB443" s="29"/>
      <c r="BG443" s="29"/>
    </row>
    <row r="444" spans="2:59" ht="15.75" customHeight="1">
      <c r="B444" s="28"/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AZ444" s="29"/>
      <c r="BB444" s="29"/>
      <c r="BG444" s="29"/>
    </row>
    <row r="445" spans="2:59" ht="15.75" customHeight="1">
      <c r="B445" s="28"/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AZ445" s="29"/>
      <c r="BB445" s="29"/>
      <c r="BG445" s="29"/>
    </row>
    <row r="446" spans="2:59" ht="15.75" customHeight="1">
      <c r="B446" s="28"/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AZ446" s="29"/>
      <c r="BB446" s="29"/>
      <c r="BG446" s="29"/>
    </row>
    <row r="447" spans="2:59" ht="15.75" customHeight="1">
      <c r="B447" s="28"/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AZ447" s="29"/>
      <c r="BB447" s="29"/>
      <c r="BG447" s="29"/>
    </row>
    <row r="448" spans="2:59" ht="15.75" customHeight="1">
      <c r="B448" s="28"/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AZ448" s="29"/>
      <c r="BB448" s="29"/>
      <c r="BG448" s="29"/>
    </row>
    <row r="449" spans="2:59" ht="15.75" customHeight="1">
      <c r="B449" s="28"/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AZ449" s="29"/>
      <c r="BB449" s="29"/>
      <c r="BG449" s="29"/>
    </row>
    <row r="450" spans="2:59" ht="15.75" customHeight="1">
      <c r="B450" s="28"/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AZ450" s="29"/>
      <c r="BB450" s="29"/>
      <c r="BG450" s="29"/>
    </row>
    <row r="451" spans="2:59" ht="15.75" customHeight="1">
      <c r="B451" s="28"/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AZ451" s="29"/>
      <c r="BB451" s="29"/>
      <c r="BG451" s="29"/>
    </row>
    <row r="452" spans="2:59" ht="15.75" customHeight="1">
      <c r="B452" s="28"/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AZ452" s="29"/>
      <c r="BB452" s="29"/>
      <c r="BG452" s="29"/>
    </row>
    <row r="453" spans="2:59" ht="15.75" customHeight="1">
      <c r="B453" s="28"/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AZ453" s="29"/>
      <c r="BB453" s="29"/>
      <c r="BG453" s="29"/>
    </row>
    <row r="454" spans="2:59" ht="15.75" customHeight="1">
      <c r="B454" s="28"/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AZ454" s="29"/>
      <c r="BB454" s="29"/>
      <c r="BG454" s="29"/>
    </row>
    <row r="455" spans="2:59" ht="15.75" customHeight="1">
      <c r="B455" s="28"/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AZ455" s="29"/>
      <c r="BB455" s="29"/>
      <c r="BG455" s="29"/>
    </row>
    <row r="456" spans="2:59" ht="15.75" customHeight="1">
      <c r="B456" s="28"/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AZ456" s="29"/>
      <c r="BB456" s="29"/>
      <c r="BG456" s="29"/>
    </row>
    <row r="457" spans="2:59" ht="15.75" customHeight="1">
      <c r="B457" s="28"/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AZ457" s="29"/>
      <c r="BB457" s="29"/>
      <c r="BG457" s="29"/>
    </row>
    <row r="458" spans="2:59" ht="15.75" customHeight="1">
      <c r="B458" s="28"/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AZ458" s="29"/>
      <c r="BB458" s="29"/>
      <c r="BG458" s="29"/>
    </row>
    <row r="459" spans="2:59" ht="15.75" customHeight="1">
      <c r="B459" s="28"/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AZ459" s="29"/>
      <c r="BB459" s="29"/>
      <c r="BG459" s="29"/>
    </row>
    <row r="460" spans="2:59" ht="15.75" customHeight="1">
      <c r="B460" s="28"/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AZ460" s="29"/>
      <c r="BB460" s="29"/>
      <c r="BG460" s="29"/>
    </row>
    <row r="461" spans="2:59" ht="15.75" customHeight="1">
      <c r="B461" s="28"/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AZ461" s="29"/>
      <c r="BB461" s="29"/>
      <c r="BG461" s="29"/>
    </row>
    <row r="462" spans="2:59" ht="15.75" customHeight="1">
      <c r="B462" s="28"/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AZ462" s="29"/>
      <c r="BB462" s="29"/>
      <c r="BG462" s="29"/>
    </row>
    <row r="463" spans="2:59" ht="15.75" customHeight="1">
      <c r="B463" s="28"/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AZ463" s="29"/>
      <c r="BB463" s="29"/>
      <c r="BG463" s="29"/>
    </row>
    <row r="464" spans="2:59" ht="15.75" customHeight="1">
      <c r="B464" s="28"/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AZ464" s="29"/>
      <c r="BB464" s="29"/>
      <c r="BG464" s="29"/>
    </row>
    <row r="465" spans="2:59" ht="15.75" customHeight="1">
      <c r="B465" s="28"/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AZ465" s="29"/>
      <c r="BB465" s="29"/>
      <c r="BG465" s="29"/>
    </row>
    <row r="466" spans="2:59" ht="15.75" customHeight="1">
      <c r="B466" s="28"/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AZ466" s="29"/>
      <c r="BB466" s="29"/>
      <c r="BG466" s="29"/>
    </row>
    <row r="467" spans="2:59" ht="15.75" customHeight="1">
      <c r="B467" s="28"/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AZ467" s="29"/>
      <c r="BB467" s="29"/>
      <c r="BG467" s="29"/>
    </row>
    <row r="468" spans="2:59" ht="15.75" customHeight="1">
      <c r="B468" s="28"/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AZ468" s="29"/>
      <c r="BB468" s="29"/>
      <c r="BG468" s="29"/>
    </row>
    <row r="469" spans="2:59" ht="15.75" customHeight="1">
      <c r="B469" s="28"/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AZ469" s="29"/>
      <c r="BB469" s="29"/>
      <c r="BG469" s="29"/>
    </row>
    <row r="470" spans="2:59" ht="15.75" customHeight="1">
      <c r="B470" s="28"/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AZ470" s="29"/>
      <c r="BB470" s="29"/>
      <c r="BG470" s="29"/>
    </row>
    <row r="471" spans="2:59" ht="15.75" customHeight="1">
      <c r="B471" s="28"/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AZ471" s="29"/>
      <c r="BB471" s="29"/>
      <c r="BG471" s="29"/>
    </row>
    <row r="472" spans="2:59" ht="15.75" customHeight="1">
      <c r="B472" s="28"/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AZ472" s="29"/>
      <c r="BB472" s="29"/>
      <c r="BG472" s="29"/>
    </row>
    <row r="473" spans="2:59" ht="15.75" customHeight="1">
      <c r="B473" s="28"/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AZ473" s="29"/>
      <c r="BB473" s="29"/>
      <c r="BG473" s="29"/>
    </row>
    <row r="474" spans="2:59" ht="15.75" customHeight="1">
      <c r="B474" s="28"/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AZ474" s="29"/>
      <c r="BB474" s="29"/>
      <c r="BG474" s="29"/>
    </row>
    <row r="475" spans="2:59" ht="15.75" customHeight="1">
      <c r="B475" s="28"/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AZ475" s="29"/>
      <c r="BB475" s="29"/>
      <c r="BG475" s="29"/>
    </row>
    <row r="476" spans="2:59" ht="15.75" customHeight="1">
      <c r="B476" s="28"/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AZ476" s="29"/>
      <c r="BB476" s="29"/>
      <c r="BG476" s="29"/>
    </row>
    <row r="477" spans="2:59" ht="15.75" customHeight="1">
      <c r="B477" s="28"/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AZ477" s="29"/>
      <c r="BB477" s="29"/>
      <c r="BG477" s="29"/>
    </row>
    <row r="478" spans="2:59" ht="15.75" customHeight="1">
      <c r="B478" s="28"/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AZ478" s="29"/>
      <c r="BB478" s="29"/>
      <c r="BG478" s="29"/>
    </row>
    <row r="479" spans="2:59" ht="15.75" customHeight="1">
      <c r="B479" s="28"/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AZ479" s="29"/>
      <c r="BB479" s="29"/>
      <c r="BG479" s="29"/>
    </row>
    <row r="480" spans="2:59" ht="15.75" customHeight="1">
      <c r="B480" s="28"/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AZ480" s="29"/>
      <c r="BB480" s="29"/>
      <c r="BG480" s="29"/>
    </row>
    <row r="481" spans="2:59" ht="15.75" customHeight="1">
      <c r="B481" s="28"/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AZ481" s="29"/>
      <c r="BB481" s="29"/>
      <c r="BG481" s="29"/>
    </row>
    <row r="482" spans="2:59" ht="15.75" customHeight="1">
      <c r="B482" s="28"/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AZ482" s="29"/>
      <c r="BB482" s="29"/>
      <c r="BG482" s="29"/>
    </row>
    <row r="483" spans="2:59" ht="15.75" customHeight="1">
      <c r="B483" s="28"/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AZ483" s="29"/>
      <c r="BB483" s="29"/>
      <c r="BG483" s="29"/>
    </row>
    <row r="484" spans="2:59" ht="15.75" customHeight="1">
      <c r="B484" s="28"/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AZ484" s="29"/>
      <c r="BB484" s="29"/>
      <c r="BG484" s="29"/>
    </row>
    <row r="485" spans="2:59" ht="15.75" customHeight="1">
      <c r="B485" s="28"/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AZ485" s="29"/>
      <c r="BB485" s="29"/>
      <c r="BG485" s="29"/>
    </row>
    <row r="486" spans="2:59" ht="15.75" customHeight="1">
      <c r="B486" s="28"/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AZ486" s="29"/>
      <c r="BB486" s="29"/>
      <c r="BG486" s="29"/>
    </row>
    <row r="487" spans="2:59" ht="15.75" customHeight="1">
      <c r="B487" s="28"/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AZ487" s="29"/>
      <c r="BB487" s="29"/>
      <c r="BG487" s="29"/>
    </row>
    <row r="488" spans="2:59" ht="15.75" customHeight="1">
      <c r="B488" s="28"/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AZ488" s="29"/>
      <c r="BB488" s="29"/>
      <c r="BG488" s="29"/>
    </row>
    <row r="489" spans="2:59" ht="15.75" customHeight="1">
      <c r="B489" s="28"/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AZ489" s="29"/>
      <c r="BB489" s="29"/>
      <c r="BG489" s="29"/>
    </row>
    <row r="490" spans="2:59" ht="15.75" customHeight="1">
      <c r="B490" s="28"/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AZ490" s="29"/>
      <c r="BB490" s="29"/>
      <c r="BG490" s="29"/>
    </row>
    <row r="491" spans="2:59" ht="15.75" customHeight="1">
      <c r="B491" s="28"/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AZ491" s="29"/>
      <c r="BB491" s="29"/>
      <c r="BG491" s="29"/>
    </row>
    <row r="492" spans="2:59" ht="15.75" customHeight="1">
      <c r="B492" s="28"/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AZ492" s="29"/>
      <c r="BB492" s="29"/>
      <c r="BG492" s="29"/>
    </row>
    <row r="493" spans="2:59" ht="15.75" customHeight="1">
      <c r="B493" s="28"/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AZ493" s="29"/>
      <c r="BB493" s="29"/>
      <c r="BG493" s="29"/>
    </row>
    <row r="494" spans="2:59" ht="15.75" customHeight="1">
      <c r="B494" s="28"/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AZ494" s="29"/>
      <c r="BB494" s="29"/>
      <c r="BG494" s="29"/>
    </row>
    <row r="495" spans="2:59" ht="15.75" customHeight="1">
      <c r="B495" s="28"/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AZ495" s="29"/>
      <c r="BB495" s="29"/>
      <c r="BG495" s="29"/>
    </row>
    <row r="496" spans="2:59" ht="15.75" customHeight="1">
      <c r="B496" s="28"/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AZ496" s="29"/>
      <c r="BB496" s="29"/>
      <c r="BG496" s="29"/>
    </row>
    <row r="497" spans="2:59" ht="15.75" customHeight="1">
      <c r="B497" s="28"/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AZ497" s="29"/>
      <c r="BB497" s="29"/>
      <c r="BG497" s="29"/>
    </row>
    <row r="498" spans="2:59" ht="15.75" customHeight="1">
      <c r="B498" s="28"/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AZ498" s="29"/>
      <c r="BB498" s="29"/>
      <c r="BG498" s="29"/>
    </row>
    <row r="499" spans="2:59" ht="15.75" customHeight="1">
      <c r="B499" s="28"/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AZ499" s="29"/>
      <c r="BB499" s="29"/>
      <c r="BG499" s="29"/>
    </row>
    <row r="500" spans="2:59" ht="15.75" customHeight="1">
      <c r="B500" s="28"/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AZ500" s="29"/>
      <c r="BB500" s="29"/>
      <c r="BG500" s="29"/>
    </row>
    <row r="501" spans="2:59" ht="15.75" customHeight="1">
      <c r="B501" s="28"/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AZ501" s="29"/>
      <c r="BB501" s="29"/>
      <c r="BG501" s="29"/>
    </row>
    <row r="502" spans="2:59" ht="15.75" customHeight="1">
      <c r="B502" s="28"/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AZ502" s="29"/>
      <c r="BB502" s="29"/>
      <c r="BG502" s="29"/>
    </row>
    <row r="503" spans="2:59" ht="15.75" customHeight="1">
      <c r="B503" s="28"/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AZ503" s="29"/>
      <c r="BB503" s="29"/>
      <c r="BG503" s="29"/>
    </row>
    <row r="504" spans="2:59" ht="15.75" customHeight="1">
      <c r="B504" s="28"/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AZ504" s="29"/>
      <c r="BB504" s="29"/>
      <c r="BG504" s="29"/>
    </row>
    <row r="505" spans="2:59" ht="15.75" customHeight="1">
      <c r="B505" s="28"/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AZ505" s="29"/>
      <c r="BB505" s="29"/>
      <c r="BG505" s="29"/>
    </row>
    <row r="506" spans="2:59" ht="15.75" customHeight="1">
      <c r="B506" s="28"/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AZ506" s="29"/>
      <c r="BB506" s="29"/>
      <c r="BG506" s="29"/>
    </row>
    <row r="507" spans="2:59" ht="15.75" customHeight="1">
      <c r="B507" s="28"/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AZ507" s="29"/>
      <c r="BB507" s="29"/>
      <c r="BG507" s="29"/>
    </row>
    <row r="508" spans="2:59" ht="15.75" customHeight="1">
      <c r="B508" s="28"/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AZ508" s="29"/>
      <c r="BB508" s="29"/>
      <c r="BG508" s="29"/>
    </row>
    <row r="509" spans="2:59" ht="15.75" customHeight="1">
      <c r="B509" s="28"/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AZ509" s="29"/>
      <c r="BB509" s="29"/>
      <c r="BG509" s="29"/>
    </row>
    <row r="510" spans="2:59" ht="15.75" customHeight="1">
      <c r="B510" s="28"/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AZ510" s="29"/>
      <c r="BB510" s="29"/>
      <c r="BG510" s="29"/>
    </row>
    <row r="511" spans="2:59" ht="15.75" customHeight="1">
      <c r="B511" s="28"/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AZ511" s="29"/>
      <c r="BB511" s="29"/>
      <c r="BG511" s="29"/>
    </row>
    <row r="512" spans="2:59" ht="15.75" customHeight="1">
      <c r="B512" s="28"/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AZ512" s="29"/>
      <c r="BB512" s="29"/>
      <c r="BG512" s="29"/>
    </row>
    <row r="513" spans="2:59" ht="15.75" customHeight="1">
      <c r="B513" s="28"/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AZ513" s="29"/>
      <c r="BB513" s="29"/>
      <c r="BG513" s="29"/>
    </row>
    <row r="514" spans="2:59" ht="15.75" customHeight="1">
      <c r="B514" s="28"/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AZ514" s="29"/>
      <c r="BB514" s="29"/>
      <c r="BG514" s="29"/>
    </row>
    <row r="515" spans="2:59" ht="15.75" customHeight="1">
      <c r="B515" s="28"/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AZ515" s="29"/>
      <c r="BB515" s="29"/>
      <c r="BG515" s="29"/>
    </row>
    <row r="516" spans="2:59" ht="15.75" customHeight="1">
      <c r="B516" s="28"/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AZ516" s="29"/>
      <c r="BB516" s="29"/>
      <c r="BG516" s="29"/>
    </row>
    <row r="517" spans="2:59" ht="15.75" customHeight="1">
      <c r="B517" s="28"/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AZ517" s="29"/>
      <c r="BB517" s="29"/>
      <c r="BG517" s="29"/>
    </row>
    <row r="518" spans="2:59" ht="15.75" customHeight="1">
      <c r="B518" s="28"/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AZ518" s="29"/>
      <c r="BB518" s="29"/>
      <c r="BG518" s="29"/>
    </row>
    <row r="519" spans="2:59" ht="15.75" customHeight="1">
      <c r="B519" s="28"/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AZ519" s="29"/>
      <c r="BB519" s="29"/>
      <c r="BG519" s="29"/>
    </row>
    <row r="520" spans="2:59" ht="15.75" customHeight="1">
      <c r="B520" s="28"/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AZ520" s="29"/>
      <c r="BB520" s="29"/>
      <c r="BG520" s="29"/>
    </row>
    <row r="521" spans="2:59" ht="15.75" customHeight="1">
      <c r="B521" s="28"/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AZ521" s="29"/>
      <c r="BB521" s="29"/>
      <c r="BG521" s="29"/>
    </row>
    <row r="522" spans="2:59" ht="15.75" customHeight="1">
      <c r="B522" s="28"/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AZ522" s="29"/>
      <c r="BB522" s="29"/>
      <c r="BG522" s="29"/>
    </row>
    <row r="523" spans="2:59" ht="15.75" customHeight="1">
      <c r="B523" s="28"/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AZ523" s="29"/>
      <c r="BB523" s="29"/>
      <c r="BG523" s="29"/>
    </row>
    <row r="524" spans="2:59" ht="15.75" customHeight="1">
      <c r="B524" s="28"/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AZ524" s="29"/>
      <c r="BB524" s="29"/>
      <c r="BG524" s="29"/>
    </row>
    <row r="525" spans="2:59" ht="15.75" customHeight="1">
      <c r="B525" s="28"/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AZ525" s="29"/>
      <c r="BB525" s="29"/>
      <c r="BG525" s="29"/>
    </row>
    <row r="526" spans="2:59" ht="15.75" customHeight="1">
      <c r="B526" s="28"/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AZ526" s="29"/>
      <c r="BB526" s="29"/>
      <c r="BG526" s="29"/>
    </row>
    <row r="527" spans="2:59" ht="15.75" customHeight="1">
      <c r="B527" s="28"/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AZ527" s="29"/>
      <c r="BB527" s="29"/>
      <c r="BG527" s="29"/>
    </row>
    <row r="528" spans="2:59" ht="15.75" customHeight="1">
      <c r="B528" s="28"/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AZ528" s="29"/>
      <c r="BB528" s="29"/>
      <c r="BG528" s="29"/>
    </row>
    <row r="529" spans="2:59" ht="15.75" customHeight="1">
      <c r="B529" s="28"/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AZ529" s="29"/>
      <c r="BB529" s="29"/>
      <c r="BG529" s="29"/>
    </row>
    <row r="530" spans="2:59" ht="15.75" customHeight="1">
      <c r="B530" s="28"/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AZ530" s="29"/>
      <c r="BB530" s="29"/>
      <c r="BG530" s="29"/>
    </row>
    <row r="531" spans="2:59" ht="15.75" customHeight="1">
      <c r="B531" s="28"/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AZ531" s="29"/>
      <c r="BB531" s="29"/>
      <c r="BG531" s="29"/>
    </row>
    <row r="532" spans="2:59" ht="15.75" customHeight="1">
      <c r="B532" s="28"/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AZ532" s="29"/>
      <c r="BB532" s="29"/>
      <c r="BG532" s="29"/>
    </row>
    <row r="533" spans="2:59" ht="15.75" customHeight="1">
      <c r="B533" s="28"/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AZ533" s="29"/>
      <c r="BB533" s="29"/>
      <c r="BG533" s="29"/>
    </row>
    <row r="534" spans="2:59" ht="15.75" customHeight="1">
      <c r="B534" s="28"/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AZ534" s="29"/>
      <c r="BB534" s="29"/>
      <c r="BG534" s="29"/>
    </row>
    <row r="535" spans="2:59" ht="15.75" customHeight="1">
      <c r="B535" s="28"/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AZ535" s="29"/>
      <c r="BB535" s="29"/>
      <c r="BG535" s="29"/>
    </row>
    <row r="536" spans="2:59" ht="15.75" customHeight="1">
      <c r="B536" s="28"/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AZ536" s="29"/>
      <c r="BB536" s="29"/>
      <c r="BG536" s="29"/>
    </row>
    <row r="537" spans="2:59" ht="15.75" customHeight="1">
      <c r="B537" s="28"/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AZ537" s="29"/>
      <c r="BB537" s="29"/>
      <c r="BG537" s="29"/>
    </row>
    <row r="538" spans="2:59" ht="15.75" customHeight="1">
      <c r="B538" s="28"/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AZ538" s="29"/>
      <c r="BB538" s="29"/>
      <c r="BG538" s="29"/>
    </row>
    <row r="539" spans="2:59" ht="15.75" customHeight="1">
      <c r="B539" s="28"/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AZ539" s="29"/>
      <c r="BB539" s="29"/>
      <c r="BG539" s="29"/>
    </row>
    <row r="540" spans="2:59" ht="15.75" customHeight="1">
      <c r="B540" s="28"/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AZ540" s="29"/>
      <c r="BB540" s="29"/>
      <c r="BG540" s="29"/>
    </row>
    <row r="541" spans="2:59" ht="15.75" customHeight="1">
      <c r="B541" s="28"/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AZ541" s="29"/>
      <c r="BB541" s="29"/>
      <c r="BG541" s="29"/>
    </row>
    <row r="542" spans="2:59" ht="15.75" customHeight="1">
      <c r="B542" s="28"/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AZ542" s="29"/>
      <c r="BB542" s="29"/>
      <c r="BG542" s="29"/>
    </row>
    <row r="543" spans="2:59" ht="15.75" customHeight="1">
      <c r="B543" s="28"/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AZ543" s="29"/>
      <c r="BB543" s="29"/>
      <c r="BG543" s="29"/>
    </row>
    <row r="544" spans="2:59" ht="15.75" customHeight="1">
      <c r="B544" s="28"/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AZ544" s="29"/>
      <c r="BB544" s="29"/>
      <c r="BG544" s="29"/>
    </row>
    <row r="545" spans="2:59" ht="15.75" customHeight="1">
      <c r="B545" s="28"/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AZ545" s="29"/>
      <c r="BB545" s="29"/>
      <c r="BG545" s="29"/>
    </row>
    <row r="546" spans="2:59" ht="15.75" customHeight="1">
      <c r="B546" s="28"/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AZ546" s="29"/>
      <c r="BB546" s="29"/>
      <c r="BG546" s="29"/>
    </row>
    <row r="547" spans="2:59" ht="15.75" customHeight="1">
      <c r="B547" s="28"/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AZ547" s="29"/>
      <c r="BB547" s="29"/>
      <c r="BG547" s="29"/>
    </row>
    <row r="548" spans="2:59" ht="15.75" customHeight="1">
      <c r="B548" s="28"/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AZ548" s="29"/>
      <c r="BB548" s="29"/>
      <c r="BG548" s="29"/>
    </row>
    <row r="549" spans="2:59" ht="15.75" customHeight="1">
      <c r="B549" s="28"/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AZ549" s="29"/>
      <c r="BB549" s="29"/>
      <c r="BG549" s="29"/>
    </row>
    <row r="550" spans="2:59" ht="15.75" customHeight="1">
      <c r="B550" s="28"/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AZ550" s="29"/>
      <c r="BB550" s="29"/>
      <c r="BG550" s="29"/>
    </row>
    <row r="551" spans="2:59" ht="15.75" customHeight="1">
      <c r="B551" s="28"/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AZ551" s="29"/>
      <c r="BB551" s="29"/>
      <c r="BG551" s="29"/>
    </row>
    <row r="552" spans="2:59" ht="15.75" customHeight="1">
      <c r="B552" s="28"/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AZ552" s="29"/>
      <c r="BB552" s="29"/>
      <c r="BG552" s="29"/>
    </row>
    <row r="553" spans="2:59" ht="15.75" customHeight="1">
      <c r="B553" s="28"/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AZ553" s="29"/>
      <c r="BB553" s="29"/>
      <c r="BG553" s="29"/>
    </row>
    <row r="554" spans="2:59" ht="15.75" customHeight="1">
      <c r="B554" s="28"/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AZ554" s="29"/>
      <c r="BB554" s="29"/>
      <c r="BG554" s="29"/>
    </row>
    <row r="555" spans="2:59" ht="15.75" customHeight="1">
      <c r="B555" s="28"/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AZ555" s="29"/>
      <c r="BB555" s="29"/>
      <c r="BG555" s="29"/>
    </row>
    <row r="556" spans="2:59" ht="15.75" customHeight="1">
      <c r="B556" s="28"/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AZ556" s="29"/>
      <c r="BB556" s="29"/>
      <c r="BG556" s="29"/>
    </row>
    <row r="557" spans="2:59" ht="15.75" customHeight="1">
      <c r="B557" s="28"/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AZ557" s="29"/>
      <c r="BB557" s="29"/>
      <c r="BG557" s="29"/>
    </row>
    <row r="558" spans="2:59" ht="15.75" customHeight="1">
      <c r="B558" s="28"/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AZ558" s="29"/>
      <c r="BB558" s="29"/>
      <c r="BG558" s="29"/>
    </row>
    <row r="559" spans="2:59" ht="15.75" customHeight="1">
      <c r="B559" s="28"/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AZ559" s="29"/>
      <c r="BB559" s="29"/>
      <c r="BG559" s="29"/>
    </row>
    <row r="560" spans="2:59" ht="15.75" customHeight="1">
      <c r="B560" s="28"/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AZ560" s="29"/>
      <c r="BB560" s="29"/>
      <c r="BG560" s="29"/>
    </row>
    <row r="561" spans="2:59" ht="15.75" customHeight="1">
      <c r="B561" s="28"/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AZ561" s="29"/>
      <c r="BB561" s="29"/>
      <c r="BG561" s="29"/>
    </row>
    <row r="562" spans="2:59" ht="15.75" customHeight="1">
      <c r="B562" s="28"/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AZ562" s="29"/>
      <c r="BB562" s="29"/>
      <c r="BG562" s="29"/>
    </row>
    <row r="563" spans="2:59" ht="15.75" customHeight="1">
      <c r="B563" s="28"/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AZ563" s="29"/>
      <c r="BB563" s="29"/>
      <c r="BG563" s="29"/>
    </row>
    <row r="564" spans="2:59" ht="15.75" customHeight="1">
      <c r="B564" s="28"/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AZ564" s="29"/>
      <c r="BB564" s="29"/>
      <c r="BG564" s="29"/>
    </row>
    <row r="565" spans="2:59" ht="15.75" customHeight="1">
      <c r="B565" s="28"/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AZ565" s="29"/>
      <c r="BB565" s="29"/>
      <c r="BG565" s="29"/>
    </row>
    <row r="566" spans="2:59" ht="15.75" customHeight="1">
      <c r="B566" s="28"/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AZ566" s="29"/>
      <c r="BB566" s="29"/>
      <c r="BG566" s="29"/>
    </row>
    <row r="567" spans="2:59" ht="15.75" customHeight="1">
      <c r="B567" s="28"/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AZ567" s="29"/>
      <c r="BB567" s="29"/>
      <c r="BG567" s="29"/>
    </row>
    <row r="568" spans="2:59" ht="15.75" customHeight="1">
      <c r="B568" s="28"/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AZ568" s="29"/>
      <c r="BB568" s="29"/>
      <c r="BG568" s="29"/>
    </row>
    <row r="569" spans="2:59" ht="15.75" customHeight="1">
      <c r="B569" s="28"/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AZ569" s="29"/>
      <c r="BB569" s="29"/>
      <c r="BG569" s="29"/>
    </row>
    <row r="570" spans="2:59" ht="15.75" customHeight="1">
      <c r="B570" s="28"/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AZ570" s="29"/>
      <c r="BB570" s="29"/>
      <c r="BG570" s="29"/>
    </row>
    <row r="571" spans="2:59" ht="15.75" customHeight="1">
      <c r="B571" s="28"/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AZ571" s="29"/>
      <c r="BB571" s="29"/>
      <c r="BG571" s="29"/>
    </row>
    <row r="572" spans="2:59" ht="15.75" customHeight="1">
      <c r="B572" s="28"/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AZ572" s="29"/>
      <c r="BB572" s="29"/>
      <c r="BG572" s="29"/>
    </row>
    <row r="573" spans="2:59" ht="15.75" customHeight="1">
      <c r="B573" s="28"/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AZ573" s="29"/>
      <c r="BB573" s="29"/>
      <c r="BG573" s="29"/>
    </row>
    <row r="574" spans="2:59" ht="15.75" customHeight="1">
      <c r="B574" s="28"/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AZ574" s="29"/>
      <c r="BB574" s="29"/>
      <c r="BG574" s="29"/>
    </row>
    <row r="575" spans="2:59" ht="15.75" customHeight="1">
      <c r="B575" s="28"/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AZ575" s="29"/>
      <c r="BB575" s="29"/>
      <c r="BG575" s="29"/>
    </row>
    <row r="576" spans="2:59" ht="15.75" customHeight="1">
      <c r="B576" s="28"/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AZ576" s="29"/>
      <c r="BB576" s="29"/>
      <c r="BG576" s="29"/>
    </row>
    <row r="577" spans="2:59" ht="15.75" customHeight="1">
      <c r="B577" s="28"/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AZ577" s="29"/>
      <c r="BB577" s="29"/>
      <c r="BG577" s="29"/>
    </row>
    <row r="578" spans="2:59" ht="15.75" customHeight="1">
      <c r="B578" s="28"/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AZ578" s="29"/>
      <c r="BB578" s="29"/>
      <c r="BG578" s="29"/>
    </row>
    <row r="579" spans="2:59" ht="15.75" customHeight="1">
      <c r="B579" s="28"/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AZ579" s="29"/>
      <c r="BB579" s="29"/>
      <c r="BG579" s="29"/>
    </row>
    <row r="580" spans="2:59" ht="15.75" customHeight="1">
      <c r="B580" s="28"/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AZ580" s="29"/>
      <c r="BB580" s="29"/>
      <c r="BG580" s="29"/>
    </row>
    <row r="581" spans="2:59" ht="15.75" customHeight="1">
      <c r="B581" s="28"/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AZ581" s="29"/>
      <c r="BB581" s="29"/>
      <c r="BG581" s="29"/>
    </row>
    <row r="582" spans="2:59" ht="15.75" customHeight="1">
      <c r="B582" s="28"/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AZ582" s="29"/>
      <c r="BB582" s="29"/>
      <c r="BG582" s="29"/>
    </row>
    <row r="583" spans="2:59" ht="15.75" customHeight="1">
      <c r="B583" s="28"/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AZ583" s="29"/>
      <c r="BB583" s="29"/>
      <c r="BG583" s="29"/>
    </row>
    <row r="584" spans="2:59" ht="15.75" customHeight="1">
      <c r="B584" s="28"/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AZ584" s="29"/>
      <c r="BB584" s="29"/>
      <c r="BG584" s="29"/>
    </row>
    <row r="585" spans="2:59" ht="15.75" customHeight="1">
      <c r="B585" s="28"/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AZ585" s="29"/>
      <c r="BB585" s="29"/>
      <c r="BG585" s="29"/>
    </row>
    <row r="586" spans="2:59" ht="15.75" customHeight="1">
      <c r="B586" s="28"/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AZ586" s="29"/>
      <c r="BB586" s="29"/>
      <c r="BG586" s="29"/>
    </row>
    <row r="587" spans="2:59" ht="15.75" customHeight="1">
      <c r="B587" s="28"/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AZ587" s="29"/>
      <c r="BB587" s="29"/>
      <c r="BG587" s="29"/>
    </row>
    <row r="588" spans="2:59" ht="15.75" customHeight="1">
      <c r="B588" s="28"/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AZ588" s="29"/>
      <c r="BB588" s="29"/>
      <c r="BG588" s="29"/>
    </row>
    <row r="589" spans="2:59" ht="15.75" customHeight="1">
      <c r="B589" s="28"/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AZ589" s="29"/>
      <c r="BB589" s="29"/>
      <c r="BG589" s="29"/>
    </row>
    <row r="590" spans="2:59" ht="15.75" customHeight="1">
      <c r="B590" s="28"/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AZ590" s="29"/>
      <c r="BB590" s="29"/>
      <c r="BG590" s="29"/>
    </row>
    <row r="591" spans="2:59" ht="15.75" customHeight="1">
      <c r="B591" s="28"/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AZ591" s="29"/>
      <c r="BB591" s="29"/>
      <c r="BG591" s="29"/>
    </row>
    <row r="592" spans="2:59" ht="15.75" customHeight="1">
      <c r="B592" s="28"/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AZ592" s="29"/>
      <c r="BB592" s="29"/>
      <c r="BG592" s="29"/>
    </row>
    <row r="593" spans="2:59" ht="15.75" customHeight="1">
      <c r="B593" s="28"/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AZ593" s="29"/>
      <c r="BB593" s="29"/>
      <c r="BG593" s="29"/>
    </row>
    <row r="594" spans="2:59" ht="15.75" customHeight="1">
      <c r="B594" s="28"/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AZ594" s="29"/>
      <c r="BB594" s="29"/>
      <c r="BG594" s="29"/>
    </row>
    <row r="595" spans="2:59" ht="15.75" customHeight="1">
      <c r="B595" s="28"/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AZ595" s="29"/>
      <c r="BB595" s="29"/>
      <c r="BG595" s="29"/>
    </row>
    <row r="596" spans="2:59" ht="15.75" customHeight="1">
      <c r="B596" s="28"/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AZ596" s="29"/>
      <c r="BB596" s="29"/>
      <c r="BG596" s="29"/>
    </row>
    <row r="597" spans="2:59" ht="15.75" customHeight="1">
      <c r="B597" s="28"/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AZ597" s="29"/>
      <c r="BB597" s="29"/>
      <c r="BG597" s="29"/>
    </row>
    <row r="598" spans="2:59" ht="15.75" customHeight="1">
      <c r="B598" s="28"/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AZ598" s="29"/>
      <c r="BB598" s="29"/>
      <c r="BG598" s="29"/>
    </row>
    <row r="599" spans="2:59" ht="15.75" customHeight="1">
      <c r="B599" s="28"/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AZ599" s="29"/>
      <c r="BB599" s="29"/>
      <c r="BG599" s="29"/>
    </row>
    <row r="600" spans="2:59" ht="15.75" customHeight="1">
      <c r="B600" s="28"/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AZ600" s="29"/>
      <c r="BB600" s="29"/>
      <c r="BG600" s="29"/>
    </row>
    <row r="601" spans="2:59" ht="15.75" customHeight="1">
      <c r="B601" s="28"/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AZ601" s="29"/>
      <c r="BB601" s="29"/>
      <c r="BG601" s="29"/>
    </row>
    <row r="602" spans="2:59" ht="15.75" customHeight="1">
      <c r="B602" s="28"/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AZ602" s="29"/>
      <c r="BB602" s="29"/>
      <c r="BG602" s="29"/>
    </row>
    <row r="603" spans="2:59" ht="15.75" customHeight="1">
      <c r="B603" s="28"/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AZ603" s="29"/>
      <c r="BB603" s="29"/>
      <c r="BG603" s="29"/>
    </row>
    <row r="604" spans="2:59" ht="15.75" customHeight="1">
      <c r="B604" s="28"/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AZ604" s="29"/>
      <c r="BB604" s="29"/>
      <c r="BG604" s="29"/>
    </row>
    <row r="605" spans="2:59" ht="15.75" customHeight="1">
      <c r="B605" s="28"/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AZ605" s="29"/>
      <c r="BB605" s="29"/>
      <c r="BG605" s="29"/>
    </row>
    <row r="606" spans="2:59" ht="15.75" customHeight="1">
      <c r="B606" s="28"/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AZ606" s="29"/>
      <c r="BB606" s="29"/>
      <c r="BG606" s="29"/>
    </row>
    <row r="607" spans="2:59" ht="15.75" customHeight="1">
      <c r="B607" s="28"/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AZ607" s="29"/>
      <c r="BB607" s="29"/>
      <c r="BG607" s="29"/>
    </row>
    <row r="608" spans="2:59" ht="15.75" customHeight="1">
      <c r="B608" s="28"/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AZ608" s="29"/>
      <c r="BB608" s="29"/>
      <c r="BG608" s="29"/>
    </row>
    <row r="609" spans="2:59" ht="15.75" customHeight="1">
      <c r="B609" s="28"/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AZ609" s="29"/>
      <c r="BB609" s="29"/>
      <c r="BG609" s="29"/>
    </row>
    <row r="610" spans="2:59" ht="15.75" customHeight="1">
      <c r="B610" s="28"/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AZ610" s="29"/>
      <c r="BB610" s="29"/>
      <c r="BG610" s="29"/>
    </row>
    <row r="611" spans="2:59" ht="15.75" customHeight="1">
      <c r="B611" s="28"/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AZ611" s="29"/>
      <c r="BB611" s="29"/>
      <c r="BG611" s="29"/>
    </row>
    <row r="612" spans="2:59" ht="15.75" customHeight="1">
      <c r="B612" s="28"/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AZ612" s="29"/>
      <c r="BB612" s="29"/>
      <c r="BG612" s="29"/>
    </row>
    <row r="613" spans="2:59" ht="15.75" customHeight="1">
      <c r="B613" s="28"/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AZ613" s="29"/>
      <c r="BB613" s="29"/>
      <c r="BG613" s="29"/>
    </row>
    <row r="614" spans="2:59" ht="15.75" customHeight="1">
      <c r="B614" s="28"/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AZ614" s="29"/>
      <c r="BB614" s="29"/>
      <c r="BG614" s="29"/>
    </row>
    <row r="615" spans="2:59" ht="15.75" customHeight="1">
      <c r="B615" s="28"/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AZ615" s="29"/>
      <c r="BB615" s="29"/>
      <c r="BG615" s="29"/>
    </row>
    <row r="616" spans="2:59" ht="15.75" customHeight="1">
      <c r="B616" s="28"/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AZ616" s="29"/>
      <c r="BB616" s="29"/>
      <c r="BG616" s="29"/>
    </row>
    <row r="617" spans="2:59" ht="15.75" customHeight="1">
      <c r="B617" s="28"/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AZ617" s="29"/>
      <c r="BB617" s="29"/>
      <c r="BG617" s="29"/>
    </row>
    <row r="618" spans="2:59" ht="15.75" customHeight="1">
      <c r="B618" s="28"/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AZ618" s="29"/>
      <c r="BB618" s="29"/>
      <c r="BG618" s="29"/>
    </row>
    <row r="619" spans="2:59" ht="15.75" customHeight="1">
      <c r="B619" s="28"/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AZ619" s="29"/>
      <c r="BB619" s="29"/>
      <c r="BG619" s="29"/>
    </row>
    <row r="620" spans="2:59" ht="15.75" customHeight="1">
      <c r="B620" s="28"/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AZ620" s="29"/>
      <c r="BB620" s="29"/>
      <c r="BG620" s="29"/>
    </row>
    <row r="621" spans="2:59" ht="15.75" customHeight="1">
      <c r="B621" s="28"/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AZ621" s="29"/>
      <c r="BB621" s="29"/>
      <c r="BG621" s="29"/>
    </row>
    <row r="622" spans="2:59" ht="15.75" customHeight="1">
      <c r="B622" s="28"/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AZ622" s="29"/>
      <c r="BB622" s="29"/>
      <c r="BG622" s="29"/>
    </row>
    <row r="623" spans="2:59" ht="15.75" customHeight="1">
      <c r="B623" s="28"/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AZ623" s="29"/>
      <c r="BB623" s="29"/>
      <c r="BG623" s="29"/>
    </row>
    <row r="624" spans="2:59" ht="15.75" customHeight="1">
      <c r="B624" s="28"/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AZ624" s="29"/>
      <c r="BB624" s="29"/>
      <c r="BG624" s="29"/>
    </row>
    <row r="625" spans="2:59" ht="15.75" customHeight="1">
      <c r="B625" s="28"/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AZ625" s="29"/>
      <c r="BB625" s="29"/>
      <c r="BG625" s="29"/>
    </row>
    <row r="626" spans="2:59" ht="15.75" customHeight="1">
      <c r="B626" s="28"/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AZ626" s="29"/>
      <c r="BB626" s="29"/>
      <c r="BG626" s="29"/>
    </row>
    <row r="627" spans="2:59" ht="15.75" customHeight="1">
      <c r="B627" s="28"/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AZ627" s="29"/>
      <c r="BB627" s="29"/>
      <c r="BG627" s="29"/>
    </row>
    <row r="628" spans="2:59" ht="15.75" customHeight="1">
      <c r="B628" s="28"/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AZ628" s="29"/>
      <c r="BB628" s="29"/>
      <c r="BG628" s="29"/>
    </row>
    <row r="629" spans="2:59" ht="15.75" customHeight="1">
      <c r="B629" s="28"/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AZ629" s="29"/>
      <c r="BB629" s="29"/>
      <c r="BG629" s="29"/>
    </row>
    <row r="630" spans="2:59" ht="15.75" customHeight="1">
      <c r="B630" s="28"/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AZ630" s="29"/>
      <c r="BB630" s="29"/>
      <c r="BG630" s="29"/>
    </row>
    <row r="631" spans="2:59" ht="15.75" customHeight="1">
      <c r="B631" s="28"/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AZ631" s="29"/>
      <c r="BB631" s="29"/>
      <c r="BG631" s="29"/>
    </row>
    <row r="632" spans="2:59" ht="15.75" customHeight="1">
      <c r="B632" s="28"/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AZ632" s="29"/>
      <c r="BB632" s="29"/>
      <c r="BG632" s="29"/>
    </row>
    <row r="633" spans="2:59" ht="15.75" customHeight="1">
      <c r="B633" s="28"/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AZ633" s="29"/>
      <c r="BB633" s="29"/>
      <c r="BG633" s="29"/>
    </row>
    <row r="634" spans="2:59" ht="15.75" customHeight="1">
      <c r="B634" s="28"/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AZ634" s="29"/>
      <c r="BB634" s="29"/>
      <c r="BG634" s="29"/>
    </row>
    <row r="635" spans="2:59" ht="15.75" customHeight="1">
      <c r="B635" s="28"/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AZ635" s="29"/>
      <c r="BB635" s="29"/>
      <c r="BG635" s="29"/>
    </row>
    <row r="636" spans="2:59" ht="15.75" customHeight="1">
      <c r="B636" s="28"/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AZ636" s="29"/>
      <c r="BB636" s="29"/>
      <c r="BG636" s="29"/>
    </row>
    <row r="637" spans="2:59" ht="15.75" customHeight="1">
      <c r="B637" s="28"/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AZ637" s="29"/>
      <c r="BB637" s="29"/>
      <c r="BG637" s="29"/>
    </row>
    <row r="638" spans="2:59" ht="15.75" customHeight="1">
      <c r="B638" s="28"/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AZ638" s="29"/>
      <c r="BB638" s="29"/>
      <c r="BG638" s="29"/>
    </row>
    <row r="639" spans="2:59" ht="15.75" customHeight="1">
      <c r="B639" s="28"/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AZ639" s="29"/>
      <c r="BB639" s="29"/>
      <c r="BG639" s="29"/>
    </row>
    <row r="640" spans="2:59" ht="15.75" customHeight="1">
      <c r="B640" s="28"/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AZ640" s="29"/>
      <c r="BB640" s="29"/>
      <c r="BG640" s="29"/>
    </row>
    <row r="641" spans="2:59" ht="15.75" customHeight="1">
      <c r="B641" s="28"/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AZ641" s="29"/>
      <c r="BB641" s="29"/>
      <c r="BG641" s="29"/>
    </row>
    <row r="642" spans="2:59" ht="15.75" customHeight="1">
      <c r="B642" s="28"/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AZ642" s="29"/>
      <c r="BB642" s="29"/>
      <c r="BG642" s="29"/>
    </row>
    <row r="643" spans="2:59" ht="15.75" customHeight="1">
      <c r="B643" s="28"/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AZ643" s="29"/>
      <c r="BB643" s="29"/>
      <c r="BG643" s="29"/>
    </row>
    <row r="644" spans="2:59" ht="15.75" customHeight="1">
      <c r="B644" s="28"/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AZ644" s="29"/>
      <c r="BB644" s="29"/>
      <c r="BG644" s="29"/>
    </row>
    <row r="645" spans="2:59" ht="15.75" customHeight="1">
      <c r="B645" s="28"/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AZ645" s="29"/>
      <c r="BB645" s="29"/>
      <c r="BG645" s="29"/>
    </row>
    <row r="646" spans="2:59" ht="15.75" customHeight="1">
      <c r="B646" s="28"/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AZ646" s="29"/>
      <c r="BB646" s="29"/>
      <c r="BG646" s="29"/>
    </row>
    <row r="647" spans="2:59" ht="15.75" customHeight="1">
      <c r="B647" s="28"/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AZ647" s="29"/>
      <c r="BB647" s="29"/>
      <c r="BG647" s="29"/>
    </row>
    <row r="648" spans="2:59" ht="15.75" customHeight="1">
      <c r="B648" s="28"/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AZ648" s="29"/>
      <c r="BB648" s="29"/>
      <c r="BG648" s="29"/>
    </row>
    <row r="649" spans="2:59" ht="15.75" customHeight="1">
      <c r="B649" s="28"/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AZ649" s="29"/>
      <c r="BB649" s="29"/>
      <c r="BG649" s="29"/>
    </row>
    <row r="650" spans="2:59" ht="15.75" customHeight="1">
      <c r="B650" s="28"/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AZ650" s="29"/>
      <c r="BB650" s="29"/>
      <c r="BG650" s="29"/>
    </row>
    <row r="651" spans="2:59" ht="15.75" customHeight="1">
      <c r="B651" s="28"/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AZ651" s="29"/>
      <c r="BB651" s="29"/>
      <c r="BG651" s="29"/>
    </row>
    <row r="652" spans="2:59" ht="15.75" customHeight="1">
      <c r="B652" s="28"/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AZ652" s="29"/>
      <c r="BB652" s="29"/>
      <c r="BG652" s="29"/>
    </row>
    <row r="653" spans="2:59" ht="15.75" customHeight="1">
      <c r="B653" s="28"/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AZ653" s="29"/>
      <c r="BB653" s="29"/>
      <c r="BG653" s="29"/>
    </row>
    <row r="654" spans="2:59" ht="15.75" customHeight="1">
      <c r="B654" s="28"/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AZ654" s="29"/>
      <c r="BB654" s="29"/>
      <c r="BG654" s="29"/>
    </row>
    <row r="655" spans="2:59" ht="15.75" customHeight="1">
      <c r="B655" s="28"/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AZ655" s="29"/>
      <c r="BB655" s="29"/>
      <c r="BG655" s="29"/>
    </row>
    <row r="656" spans="2:59" ht="15.75" customHeight="1">
      <c r="B656" s="28"/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AZ656" s="29"/>
      <c r="BB656" s="29"/>
      <c r="BG656" s="29"/>
    </row>
    <row r="657" spans="2:59" ht="15.75" customHeight="1">
      <c r="B657" s="28"/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AZ657" s="29"/>
      <c r="BB657" s="29"/>
      <c r="BG657" s="29"/>
    </row>
    <row r="658" spans="2:59" ht="15.75" customHeight="1">
      <c r="B658" s="28"/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AZ658" s="29"/>
      <c r="BB658" s="29"/>
      <c r="BG658" s="29"/>
    </row>
    <row r="659" spans="2:59" ht="15.75" customHeight="1">
      <c r="B659" s="28"/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AZ659" s="29"/>
      <c r="BB659" s="29"/>
      <c r="BG659" s="29"/>
    </row>
    <row r="660" spans="2:59" ht="15.75" customHeight="1">
      <c r="B660" s="28"/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AZ660" s="29"/>
      <c r="BB660" s="29"/>
      <c r="BG660" s="29"/>
    </row>
    <row r="661" spans="2:59" ht="15.75" customHeight="1">
      <c r="B661" s="28"/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AZ661" s="29"/>
      <c r="BB661" s="29"/>
      <c r="BG661" s="29"/>
    </row>
    <row r="662" spans="2:59" ht="15.75" customHeight="1">
      <c r="B662" s="28"/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AZ662" s="29"/>
      <c r="BB662" s="29"/>
      <c r="BG662" s="29"/>
    </row>
    <row r="663" spans="2:59" ht="15.75" customHeight="1">
      <c r="B663" s="28"/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AZ663" s="29"/>
      <c r="BB663" s="29"/>
      <c r="BG663" s="29"/>
    </row>
    <row r="664" spans="2:59" ht="15.75" customHeight="1">
      <c r="B664" s="28"/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AZ664" s="29"/>
      <c r="BB664" s="29"/>
      <c r="BG664" s="29"/>
    </row>
    <row r="665" spans="2:59" ht="15.75" customHeight="1">
      <c r="B665" s="28"/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AZ665" s="29"/>
      <c r="BB665" s="29"/>
      <c r="BG665" s="29"/>
    </row>
    <row r="666" spans="2:59" ht="15.75" customHeight="1">
      <c r="B666" s="28"/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AZ666" s="29"/>
      <c r="BB666" s="29"/>
      <c r="BG666" s="29"/>
    </row>
    <row r="667" spans="2:59" ht="15.75" customHeight="1">
      <c r="B667" s="28"/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AZ667" s="29"/>
      <c r="BB667" s="29"/>
      <c r="BG667" s="29"/>
    </row>
    <row r="668" spans="2:59" ht="15.75" customHeight="1">
      <c r="B668" s="28"/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AZ668" s="29"/>
      <c r="BB668" s="29"/>
      <c r="BG668" s="29"/>
    </row>
    <row r="669" spans="2:59" ht="15.75" customHeight="1">
      <c r="B669" s="28"/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AZ669" s="29"/>
      <c r="BB669" s="29"/>
      <c r="BG669" s="29"/>
    </row>
    <row r="670" spans="2:59" ht="15.75" customHeight="1">
      <c r="B670" s="28"/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AZ670" s="29"/>
      <c r="BB670" s="29"/>
      <c r="BG670" s="29"/>
    </row>
    <row r="671" spans="2:59" ht="15.75" customHeight="1">
      <c r="B671" s="28"/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AZ671" s="29"/>
      <c r="BB671" s="29"/>
      <c r="BG671" s="29"/>
    </row>
    <row r="672" spans="2:59" ht="15.75" customHeight="1">
      <c r="B672" s="28"/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AZ672" s="29"/>
      <c r="BB672" s="29"/>
      <c r="BG672" s="29"/>
    </row>
    <row r="673" spans="2:59" ht="15.75" customHeight="1">
      <c r="B673" s="28"/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AZ673" s="29"/>
      <c r="BB673" s="29"/>
      <c r="BG673" s="29"/>
    </row>
    <row r="674" spans="2:59" ht="15.75" customHeight="1">
      <c r="B674" s="28"/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AZ674" s="29"/>
      <c r="BB674" s="29"/>
      <c r="BG674" s="29"/>
    </row>
    <row r="675" spans="2:59" ht="15.75" customHeight="1">
      <c r="B675" s="28"/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AZ675" s="29"/>
      <c r="BB675" s="29"/>
      <c r="BG675" s="29"/>
    </row>
    <row r="676" spans="2:59" ht="15.75" customHeight="1">
      <c r="B676" s="28"/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AZ676" s="29"/>
      <c r="BB676" s="29"/>
      <c r="BG676" s="29"/>
    </row>
    <row r="677" spans="2:59" ht="15.75" customHeight="1">
      <c r="B677" s="28"/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AZ677" s="29"/>
      <c r="BB677" s="29"/>
      <c r="BG677" s="29"/>
    </row>
    <row r="678" spans="2:59" ht="15.75" customHeight="1">
      <c r="B678" s="28"/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AZ678" s="29"/>
      <c r="BB678" s="29"/>
      <c r="BG678" s="29"/>
    </row>
    <row r="679" spans="2:59" ht="15.75" customHeight="1">
      <c r="B679" s="28"/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AZ679" s="29"/>
      <c r="BB679" s="29"/>
      <c r="BG679" s="29"/>
    </row>
    <row r="680" spans="2:59" ht="15.75" customHeight="1">
      <c r="B680" s="28"/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AZ680" s="29"/>
      <c r="BB680" s="29"/>
      <c r="BG680" s="29"/>
    </row>
    <row r="681" spans="2:59" ht="15.75" customHeight="1">
      <c r="B681" s="28"/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AZ681" s="29"/>
      <c r="BB681" s="29"/>
      <c r="BG681" s="29"/>
    </row>
    <row r="682" spans="2:59" ht="15.75" customHeight="1">
      <c r="B682" s="28"/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AZ682" s="29"/>
      <c r="BB682" s="29"/>
      <c r="BG682" s="29"/>
    </row>
    <row r="683" spans="2:59" ht="15.75" customHeight="1">
      <c r="B683" s="28"/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AZ683" s="29"/>
      <c r="BB683" s="29"/>
      <c r="BG683" s="29"/>
    </row>
    <row r="684" spans="2:59" ht="15.75" customHeight="1">
      <c r="B684" s="28"/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AZ684" s="29"/>
      <c r="BB684" s="29"/>
      <c r="BG684" s="29"/>
    </row>
    <row r="685" spans="2:59" ht="15.75" customHeight="1">
      <c r="B685" s="28"/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AZ685" s="29"/>
      <c r="BB685" s="29"/>
      <c r="BG685" s="29"/>
    </row>
    <row r="686" spans="2:59" ht="15.75" customHeight="1">
      <c r="B686" s="28"/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AZ686" s="29"/>
      <c r="BB686" s="29"/>
      <c r="BG686" s="29"/>
    </row>
    <row r="687" spans="2:59" ht="15.75" customHeight="1">
      <c r="B687" s="28"/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AZ687" s="29"/>
      <c r="BB687" s="29"/>
      <c r="BG687" s="29"/>
    </row>
    <row r="688" spans="2:59" ht="15.75" customHeight="1">
      <c r="B688" s="28"/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AZ688" s="29"/>
      <c r="BB688" s="29"/>
      <c r="BG688" s="29"/>
    </row>
    <row r="689" spans="2:59" ht="15.75" customHeight="1">
      <c r="B689" s="28"/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AZ689" s="29"/>
      <c r="BB689" s="29"/>
      <c r="BG689" s="29"/>
    </row>
    <row r="690" spans="2:59" ht="15.75" customHeight="1">
      <c r="B690" s="28"/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AZ690" s="29"/>
      <c r="BB690" s="29"/>
      <c r="BG690" s="29"/>
    </row>
    <row r="691" spans="2:59" ht="15.75" customHeight="1">
      <c r="B691" s="28"/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AZ691" s="29"/>
      <c r="BB691" s="29"/>
      <c r="BG691" s="29"/>
    </row>
    <row r="692" spans="2:59" ht="15.75" customHeight="1">
      <c r="B692" s="28"/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AZ692" s="29"/>
      <c r="BB692" s="29"/>
      <c r="BG692" s="29"/>
    </row>
    <row r="693" spans="2:59" ht="15.75" customHeight="1">
      <c r="B693" s="28"/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AZ693" s="29"/>
      <c r="BB693" s="29"/>
      <c r="BG693" s="29"/>
    </row>
    <row r="694" spans="2:59" ht="15.75" customHeight="1">
      <c r="B694" s="28"/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AZ694" s="29"/>
      <c r="BB694" s="29"/>
      <c r="BG694" s="29"/>
    </row>
    <row r="695" spans="2:59" ht="15.75" customHeight="1">
      <c r="B695" s="28"/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AZ695" s="29"/>
      <c r="BB695" s="29"/>
      <c r="BG695" s="29"/>
    </row>
    <row r="696" spans="2:59" ht="15.75" customHeight="1">
      <c r="B696" s="28"/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AZ696" s="29"/>
      <c r="BB696" s="29"/>
      <c r="BG696" s="29"/>
    </row>
    <row r="697" spans="2:59" ht="15.75" customHeight="1">
      <c r="B697" s="28"/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AZ697" s="29"/>
      <c r="BB697" s="29"/>
      <c r="BG697" s="29"/>
    </row>
    <row r="698" spans="2:59" ht="15.75" customHeight="1">
      <c r="B698" s="28"/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AZ698" s="29"/>
      <c r="BB698" s="29"/>
      <c r="BG698" s="29"/>
    </row>
    <row r="699" spans="2:59" ht="15.75" customHeight="1">
      <c r="B699" s="28"/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AZ699" s="29"/>
      <c r="BB699" s="29"/>
      <c r="BG699" s="29"/>
    </row>
    <row r="700" spans="2:59" ht="15.75" customHeight="1">
      <c r="B700" s="28"/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AZ700" s="29"/>
      <c r="BB700" s="29"/>
      <c r="BG700" s="29"/>
    </row>
    <row r="701" spans="2:59" ht="15.75" customHeight="1">
      <c r="B701" s="28"/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AZ701" s="29"/>
      <c r="BB701" s="29"/>
      <c r="BG701" s="29"/>
    </row>
    <row r="702" spans="2:59" ht="15.75" customHeight="1">
      <c r="B702" s="28"/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AZ702" s="29"/>
      <c r="BB702" s="29"/>
      <c r="BG702" s="29"/>
    </row>
    <row r="703" spans="2:59" ht="15.75" customHeight="1">
      <c r="B703" s="28"/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AZ703" s="29"/>
      <c r="BB703" s="29"/>
      <c r="BG703" s="29"/>
    </row>
    <row r="704" spans="2:59" ht="15.75" customHeight="1">
      <c r="B704" s="28"/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AZ704" s="29"/>
      <c r="BB704" s="29"/>
      <c r="BG704" s="29"/>
    </row>
    <row r="705" spans="2:59" ht="15.75" customHeight="1">
      <c r="B705" s="28"/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AZ705" s="29"/>
      <c r="BB705" s="29"/>
      <c r="BG705" s="29"/>
    </row>
    <row r="706" spans="2:59" ht="15.75" customHeight="1">
      <c r="B706" s="28"/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AZ706" s="29"/>
      <c r="BB706" s="29"/>
      <c r="BG706" s="29"/>
    </row>
    <row r="707" spans="2:59" ht="15.75" customHeight="1">
      <c r="B707" s="28"/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AZ707" s="29"/>
      <c r="BB707" s="29"/>
      <c r="BG707" s="29"/>
    </row>
    <row r="708" spans="2:59" ht="15.75" customHeight="1">
      <c r="B708" s="28"/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AZ708" s="29"/>
      <c r="BB708" s="29"/>
      <c r="BG708" s="29"/>
    </row>
    <row r="709" spans="2:59" ht="15.75" customHeight="1">
      <c r="B709" s="28"/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AZ709" s="29"/>
      <c r="BB709" s="29"/>
      <c r="BG709" s="29"/>
    </row>
    <row r="710" spans="2:59" ht="15.75" customHeight="1">
      <c r="B710" s="28"/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AZ710" s="29"/>
      <c r="BB710" s="29"/>
      <c r="BG710" s="29"/>
    </row>
    <row r="711" spans="2:59" ht="15.75" customHeight="1">
      <c r="B711" s="28"/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AZ711" s="29"/>
      <c r="BB711" s="29"/>
      <c r="BG711" s="29"/>
    </row>
    <row r="712" spans="2:59" ht="15.75" customHeight="1">
      <c r="B712" s="28"/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AZ712" s="29"/>
      <c r="BB712" s="29"/>
      <c r="BG712" s="29"/>
    </row>
    <row r="713" spans="2:59" ht="15.75" customHeight="1">
      <c r="B713" s="28"/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AZ713" s="29"/>
      <c r="BB713" s="29"/>
      <c r="BG713" s="29"/>
    </row>
    <row r="714" spans="2:59" ht="15.75" customHeight="1">
      <c r="B714" s="28"/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AZ714" s="29"/>
      <c r="BB714" s="29"/>
      <c r="BG714" s="29"/>
    </row>
    <row r="715" spans="2:59" ht="15.75" customHeight="1">
      <c r="B715" s="28"/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AZ715" s="29"/>
      <c r="BB715" s="29"/>
      <c r="BG715" s="29"/>
    </row>
    <row r="716" spans="2:59" ht="15.75" customHeight="1">
      <c r="B716" s="28"/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AZ716" s="29"/>
      <c r="BB716" s="29"/>
      <c r="BG716" s="29"/>
    </row>
    <row r="717" spans="2:59" ht="15.75" customHeight="1">
      <c r="B717" s="28"/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AZ717" s="29"/>
      <c r="BB717" s="29"/>
      <c r="BG717" s="29"/>
    </row>
    <row r="718" spans="2:59" ht="15.75" customHeight="1">
      <c r="B718" s="28"/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AZ718" s="29"/>
      <c r="BB718" s="29"/>
      <c r="BG718" s="29"/>
    </row>
    <row r="719" spans="2:59" ht="15.75" customHeight="1">
      <c r="B719" s="28"/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AZ719" s="29"/>
      <c r="BB719" s="29"/>
      <c r="BG719" s="29"/>
    </row>
    <row r="720" spans="2:59" ht="15.75" customHeight="1">
      <c r="B720" s="28"/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AZ720" s="29"/>
      <c r="BB720" s="29"/>
      <c r="BG720" s="29"/>
    </row>
    <row r="721" spans="2:59" ht="15.75" customHeight="1">
      <c r="B721" s="28"/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AZ721" s="29"/>
      <c r="BB721" s="29"/>
      <c r="BG721" s="29"/>
    </row>
    <row r="722" spans="2:59" ht="15.75" customHeight="1">
      <c r="B722" s="28"/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AZ722" s="29"/>
      <c r="BB722" s="29"/>
      <c r="BG722" s="29"/>
    </row>
    <row r="723" spans="2:59" ht="15.75" customHeight="1">
      <c r="B723" s="28"/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AZ723" s="29"/>
      <c r="BB723" s="29"/>
      <c r="BG723" s="29"/>
    </row>
    <row r="724" spans="2:59" ht="15.75" customHeight="1">
      <c r="B724" s="28"/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AZ724" s="29"/>
      <c r="BB724" s="29"/>
      <c r="BG724" s="29"/>
    </row>
    <row r="725" spans="2:59" ht="15.75" customHeight="1">
      <c r="B725" s="28"/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AZ725" s="29"/>
      <c r="BB725" s="29"/>
      <c r="BG725" s="29"/>
    </row>
    <row r="726" spans="2:59" ht="15.75" customHeight="1">
      <c r="B726" s="28"/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AZ726" s="29"/>
      <c r="BB726" s="29"/>
      <c r="BG726" s="29"/>
    </row>
    <row r="727" spans="2:59" ht="15.75" customHeight="1">
      <c r="B727" s="28"/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AZ727" s="29"/>
      <c r="BB727" s="29"/>
      <c r="BG727" s="29"/>
    </row>
    <row r="728" spans="2:59" ht="15.75" customHeight="1">
      <c r="B728" s="28"/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AZ728" s="29"/>
      <c r="BB728" s="29"/>
      <c r="BG728" s="29"/>
    </row>
    <row r="729" spans="2:59" ht="15.75" customHeight="1">
      <c r="B729" s="28"/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AZ729" s="29"/>
      <c r="BB729" s="29"/>
      <c r="BG729" s="29"/>
    </row>
    <row r="730" spans="2:59" ht="15.75" customHeight="1">
      <c r="B730" s="28"/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AZ730" s="29"/>
      <c r="BB730" s="29"/>
      <c r="BG730" s="29"/>
    </row>
    <row r="731" spans="2:59" ht="15.75" customHeight="1">
      <c r="B731" s="28"/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AZ731" s="29"/>
      <c r="BB731" s="29"/>
      <c r="BG731" s="29"/>
    </row>
    <row r="732" spans="2:59" ht="15.75" customHeight="1">
      <c r="B732" s="28"/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AZ732" s="29"/>
      <c r="BB732" s="29"/>
      <c r="BG732" s="29"/>
    </row>
    <row r="733" spans="2:59" ht="15.75" customHeight="1">
      <c r="B733" s="28"/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AZ733" s="29"/>
      <c r="BB733" s="29"/>
      <c r="BG733" s="29"/>
    </row>
    <row r="734" spans="2:59" ht="15.75" customHeight="1">
      <c r="B734" s="28"/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AZ734" s="29"/>
      <c r="BB734" s="29"/>
      <c r="BG734" s="29"/>
    </row>
    <row r="735" spans="2:59" ht="15.75" customHeight="1">
      <c r="B735" s="28"/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AZ735" s="29"/>
      <c r="BB735" s="29"/>
      <c r="BG735" s="29"/>
    </row>
    <row r="736" spans="2:59" ht="15.75" customHeight="1">
      <c r="B736" s="28"/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AZ736" s="29"/>
      <c r="BB736" s="29"/>
      <c r="BG736" s="29"/>
    </row>
    <row r="737" spans="2:59" ht="15.75" customHeight="1">
      <c r="B737" s="28"/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AZ737" s="29"/>
      <c r="BB737" s="29"/>
      <c r="BG737" s="29"/>
    </row>
    <row r="738" spans="2:59" ht="15.75" customHeight="1">
      <c r="B738" s="28"/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AZ738" s="29"/>
      <c r="BB738" s="29"/>
      <c r="BG738" s="29"/>
    </row>
    <row r="739" spans="2:59" ht="15.75" customHeight="1">
      <c r="B739" s="28"/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AZ739" s="29"/>
      <c r="BB739" s="29"/>
      <c r="BG739" s="29"/>
    </row>
    <row r="740" spans="2:59" ht="15.75" customHeight="1">
      <c r="B740" s="28"/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AZ740" s="29"/>
      <c r="BB740" s="29"/>
      <c r="BG740" s="29"/>
    </row>
    <row r="741" spans="2:59" ht="15.75" customHeight="1">
      <c r="B741" s="28"/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AZ741" s="29"/>
      <c r="BB741" s="29"/>
      <c r="BG741" s="29"/>
    </row>
    <row r="742" spans="2:59" ht="15.75" customHeight="1">
      <c r="B742" s="28"/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AZ742" s="29"/>
      <c r="BB742" s="29"/>
      <c r="BG742" s="29"/>
    </row>
    <row r="743" spans="2:59" ht="15.75" customHeight="1">
      <c r="B743" s="28"/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AZ743" s="29"/>
      <c r="BB743" s="29"/>
      <c r="BG743" s="29"/>
    </row>
    <row r="744" spans="2:59" ht="15.75" customHeight="1">
      <c r="B744" s="28"/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AZ744" s="29"/>
      <c r="BB744" s="29"/>
      <c r="BG744" s="29"/>
    </row>
    <row r="745" spans="2:59" ht="15.75" customHeight="1">
      <c r="B745" s="28"/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AZ745" s="29"/>
      <c r="BB745" s="29"/>
      <c r="BG745" s="29"/>
    </row>
    <row r="746" spans="2:59" ht="15.75" customHeight="1">
      <c r="B746" s="28"/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AZ746" s="29"/>
      <c r="BB746" s="29"/>
      <c r="BG746" s="29"/>
    </row>
    <row r="747" spans="2:59" ht="15.75" customHeight="1">
      <c r="B747" s="28"/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AZ747" s="29"/>
      <c r="BB747" s="29"/>
      <c r="BG747" s="29"/>
    </row>
    <row r="748" spans="2:59" ht="15.75" customHeight="1">
      <c r="B748" s="28"/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AZ748" s="29"/>
      <c r="BB748" s="29"/>
      <c r="BG748" s="29"/>
    </row>
    <row r="749" spans="2:59" ht="15.75" customHeight="1">
      <c r="B749" s="28"/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AZ749" s="29"/>
      <c r="BB749" s="29"/>
      <c r="BG749" s="29"/>
    </row>
    <row r="750" spans="2:59" ht="15.75" customHeight="1">
      <c r="B750" s="28"/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AZ750" s="29"/>
      <c r="BB750" s="29"/>
      <c r="BG750" s="29"/>
    </row>
    <row r="751" spans="2:59" ht="15.75" customHeight="1">
      <c r="B751" s="28"/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AZ751" s="29"/>
      <c r="BB751" s="29"/>
      <c r="BG751" s="29"/>
    </row>
    <row r="752" spans="2:59" ht="15.75" customHeight="1">
      <c r="B752" s="28"/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AZ752" s="29"/>
      <c r="BB752" s="29"/>
      <c r="BG752" s="29"/>
    </row>
    <row r="753" spans="2:59" ht="15.75" customHeight="1">
      <c r="B753" s="28"/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AZ753" s="29"/>
      <c r="BB753" s="29"/>
      <c r="BG753" s="29"/>
    </row>
    <row r="754" spans="2:59" ht="15.75" customHeight="1">
      <c r="B754" s="28"/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AZ754" s="29"/>
      <c r="BB754" s="29"/>
      <c r="BG754" s="29"/>
    </row>
    <row r="755" spans="2:59" ht="15.75" customHeight="1">
      <c r="B755" s="28"/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AZ755" s="29"/>
      <c r="BB755" s="29"/>
      <c r="BG755" s="29"/>
    </row>
    <row r="756" spans="2:59" ht="15.75" customHeight="1">
      <c r="B756" s="28"/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AZ756" s="29"/>
      <c r="BB756" s="29"/>
      <c r="BG756" s="29"/>
    </row>
    <row r="757" spans="2:59" ht="15.75" customHeight="1">
      <c r="B757" s="28"/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AZ757" s="29"/>
      <c r="BB757" s="29"/>
      <c r="BG757" s="29"/>
    </row>
    <row r="758" spans="2:59" ht="15.75" customHeight="1">
      <c r="B758" s="28"/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AZ758" s="29"/>
      <c r="BB758" s="29"/>
      <c r="BG758" s="29"/>
    </row>
    <row r="759" spans="2:59" ht="15.75" customHeight="1">
      <c r="B759" s="28"/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AZ759" s="29"/>
      <c r="BB759" s="29"/>
      <c r="BG759" s="29"/>
    </row>
    <row r="760" spans="2:59" ht="15.75" customHeight="1">
      <c r="B760" s="28"/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AZ760" s="29"/>
      <c r="BB760" s="29"/>
      <c r="BG760" s="29"/>
    </row>
    <row r="761" spans="2:59" ht="15.75" customHeight="1">
      <c r="B761" s="28"/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AZ761" s="29"/>
      <c r="BB761" s="29"/>
      <c r="BG761" s="29"/>
    </row>
    <row r="762" spans="2:59" ht="15.75" customHeight="1">
      <c r="B762" s="28"/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AZ762" s="29"/>
      <c r="BB762" s="29"/>
      <c r="BG762" s="29"/>
    </row>
    <row r="763" spans="2:59" ht="15.75" customHeight="1">
      <c r="B763" s="28"/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AZ763" s="29"/>
      <c r="BB763" s="29"/>
      <c r="BG763" s="29"/>
    </row>
    <row r="764" spans="2:59" ht="15.75" customHeight="1">
      <c r="B764" s="28"/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AZ764" s="29"/>
      <c r="BB764" s="29"/>
      <c r="BG764" s="29"/>
    </row>
    <row r="765" spans="2:59" ht="15.75" customHeight="1">
      <c r="B765" s="28"/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AZ765" s="29"/>
      <c r="BB765" s="29"/>
      <c r="BG765" s="29"/>
    </row>
    <row r="766" spans="2:59" ht="15.75" customHeight="1">
      <c r="B766" s="28"/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AZ766" s="29"/>
      <c r="BB766" s="29"/>
      <c r="BG766" s="29"/>
    </row>
    <row r="767" spans="2:59" ht="15.75" customHeight="1">
      <c r="B767" s="28"/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AZ767" s="29"/>
      <c r="BB767" s="29"/>
      <c r="BG767" s="29"/>
    </row>
    <row r="768" spans="2:59" ht="15.75" customHeight="1">
      <c r="B768" s="28"/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AZ768" s="29"/>
      <c r="BB768" s="29"/>
      <c r="BG768" s="29"/>
    </row>
    <row r="769" spans="2:59" ht="15.75" customHeight="1">
      <c r="B769" s="28"/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AZ769" s="29"/>
      <c r="BB769" s="29"/>
      <c r="BG769" s="29"/>
    </row>
    <row r="770" spans="2:59" ht="15.75" customHeight="1">
      <c r="B770" s="28"/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AZ770" s="29"/>
      <c r="BB770" s="29"/>
      <c r="BG770" s="29"/>
    </row>
    <row r="771" spans="2:59" ht="15.75" customHeight="1">
      <c r="B771" s="28"/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AZ771" s="29"/>
      <c r="BB771" s="29"/>
      <c r="BG771" s="29"/>
    </row>
    <row r="772" spans="2:59" ht="15.75" customHeight="1">
      <c r="B772" s="28"/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AZ772" s="29"/>
      <c r="BB772" s="29"/>
      <c r="BG772" s="29"/>
    </row>
    <row r="773" spans="2:59" ht="15.75" customHeight="1">
      <c r="B773" s="28"/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AZ773" s="29"/>
      <c r="BB773" s="29"/>
      <c r="BG773" s="29"/>
    </row>
    <row r="774" spans="2:59" ht="15.75" customHeight="1">
      <c r="B774" s="28"/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AZ774" s="29"/>
      <c r="BB774" s="29"/>
      <c r="BG774" s="29"/>
    </row>
    <row r="775" spans="2:59" ht="15.75" customHeight="1">
      <c r="B775" s="28"/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AZ775" s="29"/>
      <c r="BB775" s="29"/>
      <c r="BG775" s="29"/>
    </row>
    <row r="776" spans="2:59" ht="15.75" customHeight="1">
      <c r="B776" s="28"/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AZ776" s="29"/>
      <c r="BB776" s="29"/>
      <c r="BG776" s="29"/>
    </row>
    <row r="777" spans="2:59" ht="15.75" customHeight="1">
      <c r="B777" s="28"/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AZ777" s="29"/>
      <c r="BB777" s="29"/>
      <c r="BG777" s="29"/>
    </row>
    <row r="778" spans="2:59" ht="15.75" customHeight="1">
      <c r="B778" s="28"/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AZ778" s="29"/>
      <c r="BB778" s="29"/>
      <c r="BG778" s="29"/>
    </row>
    <row r="779" spans="2:59" ht="15.75" customHeight="1">
      <c r="B779" s="28"/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AZ779" s="29"/>
      <c r="BB779" s="29"/>
      <c r="BG779" s="29"/>
    </row>
    <row r="780" spans="2:59" ht="15.75" customHeight="1">
      <c r="B780" s="28"/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AZ780" s="29"/>
      <c r="BB780" s="29"/>
      <c r="BG780" s="29"/>
    </row>
    <row r="781" spans="2:59" ht="15.75" customHeight="1">
      <c r="B781" s="28"/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AZ781" s="29"/>
      <c r="BB781" s="29"/>
      <c r="BG781" s="29"/>
    </row>
    <row r="782" spans="2:59" ht="15.75" customHeight="1">
      <c r="B782" s="28"/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AZ782" s="29"/>
      <c r="BB782" s="29"/>
      <c r="BG782" s="29"/>
    </row>
    <row r="783" spans="2:59" ht="15.75" customHeight="1">
      <c r="B783" s="28"/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AZ783" s="29"/>
      <c r="BB783" s="29"/>
      <c r="BG783" s="29"/>
    </row>
    <row r="784" spans="2:59" ht="15.75" customHeight="1">
      <c r="B784" s="28"/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AZ784" s="29"/>
      <c r="BB784" s="29"/>
      <c r="BG784" s="29"/>
    </row>
    <row r="785" spans="2:59" ht="15.75" customHeight="1">
      <c r="B785" s="28"/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AZ785" s="29"/>
      <c r="BB785" s="29"/>
      <c r="BG785" s="29"/>
    </row>
    <row r="786" spans="2:59" ht="15.75" customHeight="1">
      <c r="B786" s="28"/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AZ786" s="29"/>
      <c r="BB786" s="29"/>
      <c r="BG786" s="29"/>
    </row>
    <row r="787" spans="2:59" ht="15.75" customHeight="1">
      <c r="B787" s="28"/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AZ787" s="29"/>
      <c r="BB787" s="29"/>
      <c r="BG787" s="29"/>
    </row>
    <row r="788" spans="2:59" ht="15.75" customHeight="1">
      <c r="B788" s="28"/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AZ788" s="29"/>
      <c r="BB788" s="29"/>
      <c r="BG788" s="29"/>
    </row>
    <row r="789" spans="2:59" ht="15.75" customHeight="1">
      <c r="B789" s="28"/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AZ789" s="29"/>
      <c r="BB789" s="29"/>
      <c r="BG789" s="29"/>
    </row>
    <row r="790" spans="2:59" ht="15.75" customHeight="1">
      <c r="B790" s="28"/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AZ790" s="29"/>
      <c r="BB790" s="29"/>
      <c r="BG790" s="29"/>
    </row>
    <row r="791" spans="2:59" ht="15.75" customHeight="1">
      <c r="B791" s="28"/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AZ791" s="29"/>
      <c r="BB791" s="29"/>
      <c r="BG791" s="29"/>
    </row>
    <row r="792" spans="2:59" ht="15.75" customHeight="1">
      <c r="B792" s="28"/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AZ792" s="29"/>
      <c r="BB792" s="29"/>
      <c r="BG792" s="29"/>
    </row>
    <row r="793" spans="2:59" ht="15.75" customHeight="1">
      <c r="B793" s="28"/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AZ793" s="29"/>
      <c r="BB793" s="29"/>
      <c r="BG793" s="29"/>
    </row>
    <row r="794" spans="2:59" ht="15.75" customHeight="1">
      <c r="B794" s="28"/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AZ794" s="29"/>
      <c r="BB794" s="29"/>
      <c r="BG794" s="29"/>
    </row>
    <row r="795" spans="2:59" ht="15.75" customHeight="1">
      <c r="B795" s="28"/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AZ795" s="29"/>
      <c r="BB795" s="29"/>
      <c r="BG795" s="29"/>
    </row>
    <row r="796" spans="2:59" ht="15.75" customHeight="1">
      <c r="B796" s="28"/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AZ796" s="29"/>
      <c r="BB796" s="29"/>
      <c r="BG796" s="29"/>
    </row>
    <row r="797" spans="2:59" ht="15.75" customHeight="1">
      <c r="B797" s="28"/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AZ797" s="29"/>
      <c r="BB797" s="29"/>
      <c r="BG797" s="29"/>
    </row>
    <row r="798" spans="2:59" ht="15.75" customHeight="1">
      <c r="B798" s="28"/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AZ798" s="29"/>
      <c r="BB798" s="29"/>
      <c r="BG798" s="29"/>
    </row>
    <row r="799" spans="2:59" ht="15.75" customHeight="1">
      <c r="B799" s="28"/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AZ799" s="29"/>
      <c r="BB799" s="29"/>
      <c r="BG799" s="29"/>
    </row>
    <row r="800" spans="2:59" ht="15.75" customHeight="1">
      <c r="B800" s="28"/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AZ800" s="29"/>
      <c r="BB800" s="29"/>
      <c r="BG800" s="29"/>
    </row>
    <row r="801" spans="2:59" ht="15.75" customHeight="1">
      <c r="B801" s="28"/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AZ801" s="29"/>
      <c r="BB801" s="29"/>
      <c r="BG801" s="29"/>
    </row>
    <row r="802" spans="2:59" ht="15.75" customHeight="1">
      <c r="B802" s="28"/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AZ802" s="29"/>
      <c r="BB802" s="29"/>
      <c r="BG802" s="29"/>
    </row>
    <row r="803" spans="2:59" ht="15.75" customHeight="1">
      <c r="B803" s="28"/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AZ803" s="29"/>
      <c r="BB803" s="29"/>
      <c r="BG803" s="29"/>
    </row>
    <row r="804" spans="2:59" ht="15.75" customHeight="1">
      <c r="B804" s="28"/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AZ804" s="29"/>
      <c r="BB804" s="29"/>
      <c r="BG804" s="29"/>
    </row>
    <row r="805" spans="2:59" ht="15.75" customHeight="1">
      <c r="B805" s="28"/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AZ805" s="29"/>
      <c r="BB805" s="29"/>
      <c r="BG805" s="29"/>
    </row>
    <row r="806" spans="2:59" ht="15.75" customHeight="1">
      <c r="B806" s="28"/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AZ806" s="29"/>
      <c r="BB806" s="29"/>
      <c r="BG806" s="29"/>
    </row>
    <row r="807" spans="2:59" ht="15.75" customHeight="1">
      <c r="B807" s="28"/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AZ807" s="29"/>
      <c r="BB807" s="29"/>
      <c r="BG807" s="29"/>
    </row>
    <row r="808" spans="2:59" ht="15.75" customHeight="1">
      <c r="B808" s="28"/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AZ808" s="29"/>
      <c r="BB808" s="29"/>
      <c r="BG808" s="29"/>
    </row>
    <row r="809" spans="2:59" ht="15.75" customHeight="1">
      <c r="B809" s="28"/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AZ809" s="29"/>
      <c r="BB809" s="29"/>
      <c r="BG809" s="29"/>
    </row>
    <row r="810" spans="2:59" ht="15.75" customHeight="1">
      <c r="B810" s="28"/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AZ810" s="29"/>
      <c r="BB810" s="29"/>
      <c r="BG810" s="29"/>
    </row>
    <row r="811" spans="2:59" ht="15.75" customHeight="1">
      <c r="B811" s="28"/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AZ811" s="29"/>
      <c r="BB811" s="29"/>
      <c r="BG811" s="29"/>
    </row>
    <row r="812" spans="2:59" ht="15.75" customHeight="1">
      <c r="B812" s="28"/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AZ812" s="29"/>
      <c r="BB812" s="29"/>
      <c r="BG812" s="29"/>
    </row>
    <row r="813" spans="2:59" ht="15.75" customHeight="1">
      <c r="B813" s="28"/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AZ813" s="29"/>
      <c r="BB813" s="29"/>
      <c r="BG813" s="29"/>
    </row>
    <row r="814" spans="2:59" ht="15.75" customHeight="1">
      <c r="B814" s="28"/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AZ814" s="29"/>
      <c r="BB814" s="29"/>
      <c r="BG814" s="29"/>
    </row>
    <row r="815" spans="2:59" ht="15.75" customHeight="1">
      <c r="B815" s="28"/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AZ815" s="29"/>
      <c r="BB815" s="29"/>
      <c r="BG815" s="29"/>
    </row>
    <row r="816" spans="2:59" ht="15.75" customHeight="1">
      <c r="B816" s="28"/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AZ816" s="29"/>
      <c r="BB816" s="29"/>
      <c r="BG816" s="29"/>
    </row>
    <row r="817" spans="2:59" ht="15.75" customHeight="1">
      <c r="B817" s="28"/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AZ817" s="29"/>
      <c r="BB817" s="29"/>
      <c r="BG817" s="29"/>
    </row>
    <row r="818" spans="2:59" ht="15.75" customHeight="1">
      <c r="B818" s="28"/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AZ818" s="29"/>
      <c r="BB818" s="29"/>
      <c r="BG818" s="29"/>
    </row>
    <row r="819" spans="2:59" ht="15.75" customHeight="1">
      <c r="B819" s="28"/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AZ819" s="29"/>
      <c r="BB819" s="29"/>
      <c r="BG819" s="29"/>
    </row>
    <row r="820" spans="2:59" ht="15.75" customHeight="1">
      <c r="B820" s="28"/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AZ820" s="29"/>
      <c r="BB820" s="29"/>
      <c r="BG820" s="29"/>
    </row>
    <row r="821" spans="2:59" ht="15.75" customHeight="1">
      <c r="B821" s="28"/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AZ821" s="29"/>
      <c r="BB821" s="29"/>
      <c r="BG821" s="29"/>
    </row>
    <row r="822" spans="2:59" ht="15.75" customHeight="1">
      <c r="B822" s="28"/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AZ822" s="29"/>
      <c r="BB822" s="29"/>
      <c r="BG822" s="29"/>
    </row>
    <row r="823" spans="2:59" ht="15.75" customHeight="1">
      <c r="B823" s="28"/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AZ823" s="29"/>
      <c r="BB823" s="29"/>
      <c r="BG823" s="29"/>
    </row>
    <row r="824" spans="2:59" ht="15.75" customHeight="1">
      <c r="B824" s="28"/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AZ824" s="29"/>
      <c r="BB824" s="29"/>
      <c r="BG824" s="29"/>
    </row>
    <row r="825" spans="2:59" ht="15.75" customHeight="1">
      <c r="B825" s="28"/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AZ825" s="29"/>
      <c r="BB825" s="29"/>
      <c r="BG825" s="29"/>
    </row>
    <row r="826" spans="2:59" ht="15.75" customHeight="1">
      <c r="B826" s="28"/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AZ826" s="29"/>
      <c r="BB826" s="29"/>
      <c r="BG826" s="29"/>
    </row>
    <row r="827" spans="2:59" ht="15.75" customHeight="1">
      <c r="B827" s="28"/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AZ827" s="29"/>
      <c r="BB827" s="29"/>
      <c r="BG827" s="29"/>
    </row>
    <row r="828" spans="2:59" ht="15.75" customHeight="1">
      <c r="B828" s="28"/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AZ828" s="29"/>
      <c r="BB828" s="29"/>
      <c r="BG828" s="29"/>
    </row>
    <row r="829" spans="2:59" ht="15.75" customHeight="1">
      <c r="B829" s="28"/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AZ829" s="29"/>
      <c r="BB829" s="29"/>
      <c r="BG829" s="29"/>
    </row>
    <row r="830" spans="2:59" ht="15.75" customHeight="1">
      <c r="B830" s="28"/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AZ830" s="29"/>
      <c r="BB830" s="29"/>
      <c r="BG830" s="29"/>
    </row>
    <row r="831" spans="2:59" ht="15.75" customHeight="1">
      <c r="B831" s="28"/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AZ831" s="29"/>
      <c r="BB831" s="29"/>
      <c r="BG831" s="29"/>
    </row>
    <row r="832" spans="2:59" ht="15.75" customHeight="1">
      <c r="B832" s="28"/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AZ832" s="29"/>
      <c r="BB832" s="29"/>
      <c r="BG832" s="29"/>
    </row>
    <row r="833" spans="2:59" ht="15.75" customHeight="1">
      <c r="B833" s="28"/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AZ833" s="29"/>
      <c r="BB833" s="29"/>
      <c r="BG833" s="29"/>
    </row>
    <row r="834" spans="2:59" ht="15.75" customHeight="1">
      <c r="B834" s="28"/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AZ834" s="29"/>
      <c r="BB834" s="29"/>
      <c r="BG834" s="29"/>
    </row>
    <row r="835" spans="2:59" ht="15.75" customHeight="1">
      <c r="B835" s="28"/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AZ835" s="29"/>
      <c r="BB835" s="29"/>
      <c r="BG835" s="29"/>
    </row>
    <row r="836" spans="2:59" ht="15.75" customHeight="1">
      <c r="B836" s="28"/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AZ836" s="29"/>
      <c r="BB836" s="29"/>
      <c r="BG836" s="29"/>
    </row>
    <row r="837" spans="2:59" ht="15.75" customHeight="1">
      <c r="B837" s="28"/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AZ837" s="29"/>
      <c r="BB837" s="29"/>
      <c r="BG837" s="29"/>
    </row>
    <row r="838" spans="2:59" ht="15.75" customHeight="1">
      <c r="B838" s="28"/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AZ838" s="29"/>
      <c r="BB838" s="29"/>
      <c r="BG838" s="29"/>
    </row>
    <row r="839" spans="2:59" ht="15.75" customHeight="1">
      <c r="B839" s="28"/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AZ839" s="29"/>
      <c r="BB839" s="29"/>
      <c r="BG839" s="29"/>
    </row>
    <row r="840" spans="2:59" ht="15.75" customHeight="1">
      <c r="B840" s="28"/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AZ840" s="29"/>
      <c r="BB840" s="29"/>
      <c r="BG840" s="29"/>
    </row>
    <row r="841" spans="2:59" ht="15.75" customHeight="1">
      <c r="B841" s="28"/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AZ841" s="29"/>
      <c r="BB841" s="29"/>
      <c r="BG841" s="29"/>
    </row>
    <row r="842" spans="2:59" ht="15.75" customHeight="1">
      <c r="B842" s="28"/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AZ842" s="29"/>
      <c r="BB842" s="29"/>
      <c r="BG842" s="29"/>
    </row>
    <row r="843" spans="2:59" ht="15.75" customHeight="1">
      <c r="B843" s="28"/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AZ843" s="29"/>
      <c r="BB843" s="29"/>
      <c r="BG843" s="29"/>
    </row>
    <row r="844" spans="2:59" ht="15.75" customHeight="1">
      <c r="B844" s="28"/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AZ844" s="29"/>
      <c r="BB844" s="29"/>
      <c r="BG844" s="29"/>
    </row>
    <row r="845" spans="2:59" ht="15.75" customHeight="1">
      <c r="B845" s="28"/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AZ845" s="29"/>
      <c r="BB845" s="29"/>
      <c r="BG845" s="29"/>
    </row>
    <row r="846" spans="2:59" ht="15.75" customHeight="1">
      <c r="B846" s="28"/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AZ846" s="29"/>
      <c r="BB846" s="29"/>
      <c r="BG846" s="29"/>
    </row>
    <row r="847" spans="2:59" ht="15.75" customHeight="1">
      <c r="B847" s="28"/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AZ847" s="29"/>
      <c r="BB847" s="29"/>
      <c r="BG847" s="29"/>
    </row>
    <row r="848" spans="2:59" ht="15.75" customHeight="1">
      <c r="B848" s="28"/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AZ848" s="29"/>
      <c r="BB848" s="29"/>
      <c r="BG848" s="29"/>
    </row>
    <row r="849" spans="2:59" ht="15.75" customHeight="1">
      <c r="B849" s="28"/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AZ849" s="29"/>
      <c r="BB849" s="29"/>
      <c r="BG849" s="29"/>
    </row>
    <row r="850" spans="2:59" ht="15.75" customHeight="1">
      <c r="B850" s="28"/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AZ850" s="29"/>
      <c r="BB850" s="29"/>
      <c r="BG850" s="29"/>
    </row>
    <row r="851" spans="2:59" ht="15.75" customHeight="1">
      <c r="B851" s="28"/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AZ851" s="29"/>
      <c r="BB851" s="29"/>
      <c r="BG851" s="29"/>
    </row>
    <row r="852" spans="2:59" ht="15.75" customHeight="1">
      <c r="B852" s="28"/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AZ852" s="29"/>
      <c r="BB852" s="29"/>
      <c r="BG852" s="29"/>
    </row>
    <row r="853" spans="2:59" ht="15.75" customHeight="1">
      <c r="B853" s="28"/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AZ853" s="29"/>
      <c r="BB853" s="29"/>
      <c r="BG853" s="29"/>
    </row>
    <row r="854" spans="2:59" ht="15.75" customHeight="1">
      <c r="B854" s="28"/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AZ854" s="29"/>
      <c r="BB854" s="29"/>
      <c r="BG854" s="29"/>
    </row>
    <row r="855" spans="2:59" ht="15.75" customHeight="1">
      <c r="B855" s="28"/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AZ855" s="29"/>
      <c r="BB855" s="29"/>
      <c r="BG855" s="29"/>
    </row>
    <row r="856" spans="2:59" ht="15.75" customHeight="1">
      <c r="B856" s="28"/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AZ856" s="29"/>
      <c r="BB856" s="29"/>
      <c r="BG856" s="29"/>
    </row>
    <row r="857" spans="2:59" ht="15.75" customHeight="1">
      <c r="B857" s="28"/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AZ857" s="29"/>
      <c r="BB857" s="29"/>
      <c r="BG857" s="29"/>
    </row>
    <row r="858" spans="2:59" ht="15.75" customHeight="1">
      <c r="B858" s="28"/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AZ858" s="29"/>
      <c r="BB858" s="29"/>
      <c r="BG858" s="29"/>
    </row>
    <row r="859" spans="2:59" ht="15.75" customHeight="1">
      <c r="B859" s="28"/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AZ859" s="29"/>
      <c r="BB859" s="29"/>
      <c r="BG859" s="29"/>
    </row>
    <row r="860" spans="2:59" ht="15.75" customHeight="1">
      <c r="B860" s="28"/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AZ860" s="29"/>
      <c r="BB860" s="29"/>
      <c r="BG860" s="29"/>
    </row>
    <row r="861" spans="2:59" ht="15.75" customHeight="1">
      <c r="B861" s="28"/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AZ861" s="29"/>
      <c r="BB861" s="29"/>
      <c r="BG861" s="29"/>
    </row>
    <row r="862" spans="2:59" ht="15.75" customHeight="1">
      <c r="B862" s="28"/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AZ862" s="29"/>
      <c r="BB862" s="29"/>
      <c r="BG862" s="29"/>
    </row>
    <row r="863" spans="2:59" ht="15.75" customHeight="1">
      <c r="B863" s="28"/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AZ863" s="29"/>
      <c r="BB863" s="29"/>
      <c r="BG863" s="29"/>
    </row>
    <row r="864" spans="2:59" ht="15.75" customHeight="1">
      <c r="B864" s="28"/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AZ864" s="29"/>
      <c r="BB864" s="29"/>
      <c r="BG864" s="29"/>
    </row>
    <row r="865" spans="2:59" ht="15.75" customHeight="1">
      <c r="B865" s="28"/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AZ865" s="29"/>
      <c r="BB865" s="29"/>
      <c r="BG865" s="29"/>
    </row>
    <row r="866" spans="2:59" ht="15.75" customHeight="1">
      <c r="B866" s="28"/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AZ866" s="29"/>
      <c r="BB866" s="29"/>
      <c r="BG866" s="29"/>
    </row>
    <row r="867" spans="2:59" ht="15.75" customHeight="1">
      <c r="B867" s="28"/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AZ867" s="29"/>
      <c r="BB867" s="29"/>
      <c r="BG867" s="29"/>
    </row>
    <row r="868" spans="2:59" ht="15.75" customHeight="1">
      <c r="B868" s="28"/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AZ868" s="29"/>
      <c r="BB868" s="29"/>
      <c r="BG868" s="29"/>
    </row>
    <row r="869" spans="2:59" ht="15.75" customHeight="1">
      <c r="B869" s="28"/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AZ869" s="29"/>
      <c r="BB869" s="29"/>
      <c r="BG869" s="29"/>
    </row>
    <row r="870" spans="2:59" ht="15.75" customHeight="1">
      <c r="B870" s="28"/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AZ870" s="29"/>
      <c r="BB870" s="29"/>
      <c r="BG870" s="29"/>
    </row>
    <row r="871" spans="2:59" ht="15.75" customHeight="1">
      <c r="B871" s="28"/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AZ871" s="29"/>
      <c r="BB871" s="29"/>
      <c r="BG871" s="29"/>
    </row>
    <row r="872" spans="2:59" ht="15.75" customHeight="1">
      <c r="B872" s="28"/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AZ872" s="29"/>
      <c r="BB872" s="29"/>
      <c r="BG872" s="29"/>
    </row>
    <row r="873" spans="2:59" ht="15.75" customHeight="1">
      <c r="B873" s="28"/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AZ873" s="29"/>
      <c r="BB873" s="29"/>
      <c r="BG873" s="29"/>
    </row>
    <row r="874" spans="2:59" ht="15.75" customHeight="1">
      <c r="B874" s="28"/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AZ874" s="29"/>
      <c r="BB874" s="29"/>
      <c r="BG874" s="29"/>
    </row>
    <row r="875" spans="2:59" ht="15.75" customHeight="1">
      <c r="B875" s="28"/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AZ875" s="29"/>
      <c r="BB875" s="29"/>
      <c r="BG875" s="29"/>
    </row>
    <row r="876" spans="2:59" ht="15.75" customHeight="1">
      <c r="B876" s="28"/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AZ876" s="29"/>
      <c r="BB876" s="29"/>
      <c r="BG876" s="29"/>
    </row>
    <row r="877" spans="2:59" ht="15.75" customHeight="1">
      <c r="B877" s="28"/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AZ877" s="29"/>
      <c r="BB877" s="29"/>
      <c r="BG877" s="29"/>
    </row>
    <row r="878" spans="2:59" ht="15.75" customHeight="1">
      <c r="B878" s="28"/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AZ878" s="29"/>
      <c r="BB878" s="29"/>
      <c r="BG878" s="29"/>
    </row>
    <row r="879" spans="2:59" ht="15.75" customHeight="1">
      <c r="B879" s="28"/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AZ879" s="29"/>
      <c r="BB879" s="29"/>
      <c r="BG879" s="29"/>
    </row>
    <row r="880" spans="2:59" ht="15.75" customHeight="1">
      <c r="B880" s="28"/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AZ880" s="29"/>
      <c r="BB880" s="29"/>
      <c r="BG880" s="29"/>
    </row>
    <row r="881" spans="2:59" ht="15.75" customHeight="1">
      <c r="B881" s="28"/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AZ881" s="29"/>
      <c r="BB881" s="29"/>
      <c r="BG881" s="29"/>
    </row>
    <row r="882" spans="2:59" ht="15.75" customHeight="1">
      <c r="B882" s="28"/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AZ882" s="29"/>
      <c r="BB882" s="29"/>
      <c r="BG882" s="29"/>
    </row>
    <row r="883" spans="2:59" ht="15.75" customHeight="1">
      <c r="B883" s="28"/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AZ883" s="29"/>
      <c r="BB883" s="29"/>
      <c r="BG883" s="29"/>
    </row>
    <row r="884" spans="2:59" ht="15.75" customHeight="1">
      <c r="B884" s="28"/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AZ884" s="29"/>
      <c r="BB884" s="29"/>
      <c r="BG884" s="29"/>
    </row>
    <row r="885" spans="2:59" ht="15.75" customHeight="1">
      <c r="B885" s="28"/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AZ885" s="29"/>
      <c r="BB885" s="29"/>
      <c r="BG885" s="29"/>
    </row>
    <row r="886" spans="2:59" ht="15.75" customHeight="1">
      <c r="B886" s="28"/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AZ886" s="29"/>
      <c r="BB886" s="29"/>
      <c r="BG886" s="29"/>
    </row>
    <row r="887" spans="2:59" ht="15.75" customHeight="1">
      <c r="B887" s="28"/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AZ887" s="29"/>
      <c r="BB887" s="29"/>
      <c r="BG887" s="29"/>
    </row>
    <row r="888" spans="2:59" ht="15.75" customHeight="1">
      <c r="B888" s="28"/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AZ888" s="29"/>
      <c r="BB888" s="29"/>
      <c r="BG888" s="29"/>
    </row>
    <row r="889" spans="2:59" ht="15.75" customHeight="1">
      <c r="B889" s="28"/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AZ889" s="29"/>
      <c r="BB889" s="29"/>
      <c r="BG889" s="29"/>
    </row>
    <row r="890" spans="2:59" ht="15.75" customHeight="1">
      <c r="B890" s="28"/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AZ890" s="29"/>
      <c r="BB890" s="29"/>
      <c r="BG890" s="29"/>
    </row>
    <row r="891" spans="2:59" ht="15.75" customHeight="1">
      <c r="B891" s="28"/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AZ891" s="29"/>
      <c r="BB891" s="29"/>
      <c r="BG891" s="29"/>
    </row>
    <row r="892" spans="2:59" ht="15.75" customHeight="1">
      <c r="B892" s="28"/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AZ892" s="29"/>
      <c r="BB892" s="29"/>
      <c r="BG892" s="29"/>
    </row>
    <row r="893" spans="2:59" ht="15.75" customHeight="1">
      <c r="B893" s="28"/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AZ893" s="29"/>
      <c r="BB893" s="29"/>
      <c r="BG893" s="29"/>
    </row>
    <row r="894" spans="2:59" ht="15.75" customHeight="1">
      <c r="B894" s="28"/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AZ894" s="29"/>
      <c r="BB894" s="29"/>
      <c r="BG894" s="29"/>
    </row>
    <row r="895" spans="2:59" ht="15.75" customHeight="1">
      <c r="B895" s="28"/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AZ895" s="29"/>
      <c r="BB895" s="29"/>
      <c r="BG895" s="29"/>
    </row>
    <row r="896" spans="2:59" ht="15.75" customHeight="1">
      <c r="B896" s="28"/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AZ896" s="29"/>
      <c r="BB896" s="29"/>
      <c r="BG896" s="29"/>
    </row>
    <row r="897" spans="2:59" ht="15.75" customHeight="1">
      <c r="B897" s="28"/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AZ897" s="29"/>
      <c r="BB897" s="29"/>
      <c r="BG897" s="29"/>
    </row>
    <row r="898" spans="2:59" ht="15.75" customHeight="1">
      <c r="B898" s="28"/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AZ898" s="29"/>
      <c r="BB898" s="29"/>
      <c r="BG898" s="29"/>
    </row>
    <row r="899" spans="2:59" ht="15.75" customHeight="1">
      <c r="B899" s="28"/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AZ899" s="29"/>
      <c r="BB899" s="29"/>
      <c r="BG899" s="29"/>
    </row>
    <row r="900" spans="2:59" ht="15.75" customHeight="1">
      <c r="B900" s="28"/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AZ900" s="29"/>
      <c r="BB900" s="29"/>
      <c r="BG900" s="29"/>
    </row>
    <row r="901" spans="2:59" ht="15.75" customHeight="1">
      <c r="B901" s="28"/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AZ901" s="29"/>
      <c r="BB901" s="29"/>
      <c r="BG901" s="29"/>
    </row>
    <row r="902" spans="2:59" ht="15.75" customHeight="1">
      <c r="B902" s="28"/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AZ902" s="29"/>
      <c r="BB902" s="29"/>
      <c r="BG902" s="29"/>
    </row>
    <row r="903" spans="2:59" ht="15.75" customHeight="1">
      <c r="B903" s="28"/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AZ903" s="29"/>
      <c r="BB903" s="29"/>
      <c r="BG903" s="29"/>
    </row>
    <row r="904" spans="2:59" ht="15.75" customHeight="1">
      <c r="B904" s="28"/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AZ904" s="29"/>
      <c r="BB904" s="29"/>
      <c r="BG904" s="29"/>
    </row>
    <row r="905" spans="2:59" ht="15.75" customHeight="1">
      <c r="B905" s="28"/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AZ905" s="29"/>
      <c r="BB905" s="29"/>
      <c r="BG905" s="29"/>
    </row>
    <row r="906" spans="2:59" ht="15.75" customHeight="1">
      <c r="B906" s="28"/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AZ906" s="29"/>
      <c r="BB906" s="29"/>
      <c r="BG906" s="29"/>
    </row>
    <row r="907" spans="2:59" ht="15.75" customHeight="1">
      <c r="B907" s="28"/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AZ907" s="29"/>
      <c r="BB907" s="29"/>
      <c r="BG907" s="29"/>
    </row>
    <row r="908" spans="2:59" ht="15.75" customHeight="1">
      <c r="B908" s="28"/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AZ908" s="29"/>
      <c r="BB908" s="29"/>
      <c r="BG908" s="29"/>
    </row>
    <row r="909" spans="2:59" ht="15.75" customHeight="1">
      <c r="B909" s="28"/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AZ909" s="29"/>
      <c r="BB909" s="29"/>
      <c r="BG909" s="29"/>
    </row>
    <row r="910" spans="2:59" ht="15.75" customHeight="1">
      <c r="B910" s="28"/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AZ910" s="29"/>
      <c r="BB910" s="29"/>
      <c r="BG910" s="29"/>
    </row>
    <row r="911" spans="2:59" ht="15.75" customHeight="1">
      <c r="B911" s="28"/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AZ911" s="29"/>
      <c r="BB911" s="29"/>
      <c r="BG911" s="29"/>
    </row>
    <row r="912" spans="2:59" ht="15.75" customHeight="1">
      <c r="B912" s="28"/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AZ912" s="29"/>
      <c r="BB912" s="29"/>
      <c r="BG912" s="29"/>
    </row>
    <row r="913" spans="2:59" ht="15.75" customHeight="1">
      <c r="B913" s="28"/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AZ913" s="29"/>
      <c r="BB913" s="29"/>
      <c r="BG913" s="29"/>
    </row>
    <row r="914" spans="2:59" ht="15.75" customHeight="1">
      <c r="B914" s="28"/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AZ914" s="29"/>
      <c r="BB914" s="29"/>
      <c r="BG914" s="29"/>
    </row>
    <row r="915" spans="2:59" ht="15.75" customHeight="1">
      <c r="B915" s="28"/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AZ915" s="29"/>
      <c r="BB915" s="29"/>
      <c r="BG915" s="29"/>
    </row>
    <row r="916" spans="2:59" ht="15.75" customHeight="1">
      <c r="B916" s="28"/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AZ916" s="29"/>
      <c r="BB916" s="29"/>
      <c r="BG916" s="29"/>
    </row>
    <row r="917" spans="2:59" ht="15.75" customHeight="1">
      <c r="B917" s="28"/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AZ917" s="29"/>
      <c r="BB917" s="29"/>
      <c r="BG917" s="29"/>
    </row>
    <row r="918" spans="2:59" ht="15.75" customHeight="1">
      <c r="B918" s="28"/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AZ918" s="29"/>
      <c r="BB918" s="29"/>
      <c r="BG918" s="29"/>
    </row>
    <row r="919" spans="2:59" ht="15.75" customHeight="1">
      <c r="B919" s="28"/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AZ919" s="29"/>
      <c r="BB919" s="29"/>
      <c r="BG919" s="29"/>
    </row>
    <row r="920" spans="2:59" ht="15.75" customHeight="1">
      <c r="B920" s="28"/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AZ920" s="29"/>
      <c r="BB920" s="29"/>
      <c r="BG920" s="29"/>
    </row>
    <row r="921" spans="2:59" ht="15.75" customHeight="1">
      <c r="B921" s="28"/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AZ921" s="29"/>
      <c r="BB921" s="29"/>
      <c r="BG921" s="29"/>
    </row>
    <row r="922" spans="2:59" ht="15.75" customHeight="1">
      <c r="B922" s="28"/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AZ922" s="29"/>
      <c r="BB922" s="29"/>
      <c r="BG922" s="29"/>
    </row>
    <row r="923" spans="2:59" ht="15.75" customHeight="1">
      <c r="B923" s="28"/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AZ923" s="29"/>
      <c r="BB923" s="29"/>
      <c r="BG923" s="29"/>
    </row>
    <row r="924" spans="2:59" ht="15.75" customHeight="1">
      <c r="B924" s="28"/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AZ924" s="29"/>
      <c r="BB924" s="29"/>
      <c r="BG924" s="29"/>
    </row>
    <row r="925" spans="2:59" ht="15.75" customHeight="1">
      <c r="B925" s="28"/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AZ925" s="29"/>
      <c r="BB925" s="29"/>
      <c r="BG925" s="29"/>
    </row>
    <row r="926" spans="2:59" ht="15.75" customHeight="1">
      <c r="B926" s="28"/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AZ926" s="29"/>
      <c r="BB926" s="29"/>
      <c r="BG926" s="29"/>
    </row>
    <row r="927" spans="2:59" ht="15.75" customHeight="1">
      <c r="B927" s="28"/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AZ927" s="29"/>
      <c r="BB927" s="29"/>
      <c r="BG927" s="29"/>
    </row>
    <row r="928" spans="2:59" ht="15.75" customHeight="1">
      <c r="B928" s="28"/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AZ928" s="29"/>
      <c r="BB928" s="29"/>
      <c r="BG928" s="29"/>
    </row>
    <row r="929" spans="2:59" ht="15.75" customHeight="1">
      <c r="B929" s="28"/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AZ929" s="29"/>
      <c r="BB929" s="29"/>
      <c r="BG929" s="29"/>
    </row>
    <row r="930" spans="2:59" ht="15.75" customHeight="1">
      <c r="B930" s="28"/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AZ930" s="29"/>
      <c r="BB930" s="29"/>
      <c r="BG930" s="29"/>
    </row>
    <row r="931" spans="2:59" ht="15.75" customHeight="1">
      <c r="B931" s="28"/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AZ931" s="29"/>
      <c r="BB931" s="29"/>
      <c r="BG931" s="29"/>
    </row>
    <row r="932" spans="2:59" ht="15.75" customHeight="1">
      <c r="B932" s="28"/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AZ932" s="29"/>
      <c r="BB932" s="29"/>
      <c r="BG932" s="29"/>
    </row>
    <row r="933" spans="2:59" ht="15.75" customHeight="1">
      <c r="B933" s="28"/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AZ933" s="29"/>
      <c r="BB933" s="29"/>
      <c r="BG933" s="29"/>
    </row>
    <row r="934" spans="2:59" ht="15.75" customHeight="1">
      <c r="B934" s="28"/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AZ934" s="29"/>
      <c r="BB934" s="29"/>
      <c r="BG934" s="29"/>
    </row>
    <row r="935" spans="2:59" ht="15.75" customHeight="1">
      <c r="B935" s="28"/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AZ935" s="29"/>
      <c r="BB935" s="29"/>
      <c r="BG935" s="29"/>
    </row>
    <row r="936" spans="2:59" ht="15.75" customHeight="1">
      <c r="B936" s="28"/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AZ936" s="29"/>
      <c r="BB936" s="29"/>
      <c r="BG936" s="29"/>
    </row>
    <row r="937" spans="2:59" ht="15.75" customHeight="1">
      <c r="B937" s="28"/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AZ937" s="29"/>
      <c r="BB937" s="29"/>
      <c r="BG937" s="29"/>
    </row>
    <row r="938" spans="2:59" ht="15.75" customHeight="1">
      <c r="B938" s="28"/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AZ938" s="29"/>
      <c r="BB938" s="29"/>
      <c r="BG938" s="29"/>
    </row>
    <row r="939" spans="2:59" ht="15.75" customHeight="1">
      <c r="B939" s="28"/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AZ939" s="29"/>
      <c r="BB939" s="29"/>
      <c r="BG939" s="29"/>
    </row>
    <row r="940" spans="2:59" ht="15.75" customHeight="1">
      <c r="B940" s="28"/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AZ940" s="29"/>
      <c r="BB940" s="29"/>
      <c r="BG940" s="29"/>
    </row>
    <row r="941" spans="2:59" ht="15.75" customHeight="1">
      <c r="B941" s="28"/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AZ941" s="29"/>
      <c r="BB941" s="29"/>
      <c r="BG941" s="29"/>
    </row>
    <row r="942" spans="2:59" ht="15.75" customHeight="1">
      <c r="B942" s="28"/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AZ942" s="29"/>
      <c r="BB942" s="29"/>
      <c r="BG942" s="29"/>
    </row>
    <row r="943" spans="2:59" ht="15.75" customHeight="1">
      <c r="B943" s="28"/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AZ943" s="29"/>
      <c r="BB943" s="29"/>
      <c r="BG943" s="29"/>
    </row>
    <row r="944" spans="2:59" ht="15.75" customHeight="1">
      <c r="B944" s="28"/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AZ944" s="29"/>
      <c r="BB944" s="29"/>
      <c r="BG944" s="29"/>
    </row>
    <row r="945" spans="2:59" ht="15.75" customHeight="1">
      <c r="B945" s="28"/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AZ945" s="29"/>
      <c r="BB945" s="29"/>
      <c r="BG945" s="29"/>
    </row>
    <row r="946" spans="2:59" ht="15.75" customHeight="1">
      <c r="B946" s="28"/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AZ946" s="29"/>
      <c r="BB946" s="29"/>
      <c r="BG946" s="29"/>
    </row>
    <row r="947" spans="2:59" ht="15.75" customHeight="1">
      <c r="B947" s="28"/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AZ947" s="29"/>
      <c r="BB947" s="29"/>
      <c r="BG947" s="29"/>
    </row>
    <row r="948" spans="2:59" ht="15.75" customHeight="1">
      <c r="B948" s="28"/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AZ948" s="29"/>
      <c r="BB948" s="29"/>
      <c r="BG948" s="29"/>
    </row>
    <row r="949" spans="2:59" ht="15.75" customHeight="1">
      <c r="B949" s="28"/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AZ949" s="29"/>
      <c r="BB949" s="29"/>
      <c r="BG949" s="29"/>
    </row>
    <row r="950" spans="2:59" ht="15.75" customHeight="1">
      <c r="B950" s="28"/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AZ950" s="29"/>
      <c r="BB950" s="29"/>
      <c r="BG950" s="29"/>
    </row>
    <row r="951" spans="2:59" ht="15.75" customHeight="1">
      <c r="B951" s="28"/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AZ951" s="29"/>
      <c r="BB951" s="29"/>
      <c r="BG951" s="29"/>
    </row>
    <row r="952" spans="2:59" ht="15.75" customHeight="1">
      <c r="B952" s="28"/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AZ952" s="29"/>
      <c r="BB952" s="29"/>
      <c r="BG952" s="29"/>
    </row>
    <row r="953" spans="2:59" ht="15.75" customHeight="1">
      <c r="B953" s="28"/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AZ953" s="29"/>
      <c r="BB953" s="29"/>
      <c r="BG953" s="29"/>
    </row>
    <row r="954" spans="2:59" ht="15.75" customHeight="1">
      <c r="B954" s="28"/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AZ954" s="29"/>
      <c r="BB954" s="29"/>
      <c r="BG954" s="29"/>
    </row>
    <row r="955" spans="2:59" ht="15.75" customHeight="1">
      <c r="B955" s="28"/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AZ955" s="29"/>
      <c r="BB955" s="29"/>
      <c r="BG955" s="29"/>
    </row>
    <row r="956" spans="2:59" ht="15.75" customHeight="1">
      <c r="B956" s="28"/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AZ956" s="29"/>
      <c r="BB956" s="29"/>
      <c r="BG956" s="29"/>
    </row>
    <row r="957" spans="2:59" ht="15.75" customHeight="1">
      <c r="B957" s="28"/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AZ957" s="29"/>
      <c r="BB957" s="29"/>
      <c r="BG957" s="29"/>
    </row>
    <row r="958" spans="2:59" ht="15.75" customHeight="1">
      <c r="B958" s="28"/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AZ958" s="29"/>
      <c r="BB958" s="29"/>
      <c r="BG958" s="29"/>
    </row>
    <row r="959" spans="2:59" ht="15.75" customHeight="1">
      <c r="B959" s="28"/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AZ959" s="29"/>
      <c r="BB959" s="29"/>
      <c r="BG959" s="29"/>
    </row>
    <row r="960" spans="2:59" ht="15.75" customHeight="1">
      <c r="B960" s="28"/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AZ960" s="29"/>
      <c r="BB960" s="29"/>
      <c r="BG960" s="29"/>
    </row>
    <row r="961" spans="2:59" ht="15.75" customHeight="1">
      <c r="B961" s="28"/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AZ961" s="29"/>
      <c r="BB961" s="29"/>
      <c r="BG961" s="29"/>
    </row>
    <row r="962" spans="2:59" ht="15.75" customHeight="1">
      <c r="B962" s="28"/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AZ962" s="29"/>
      <c r="BB962" s="29"/>
      <c r="BG962" s="29"/>
    </row>
    <row r="963" spans="2:59" ht="15.75" customHeight="1">
      <c r="B963" s="28"/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AZ963" s="29"/>
      <c r="BB963" s="29"/>
      <c r="BG963" s="29"/>
    </row>
    <row r="964" spans="2:59" ht="15.75" customHeight="1">
      <c r="B964" s="28"/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AZ964" s="29"/>
      <c r="BB964" s="29"/>
      <c r="BG964" s="29"/>
    </row>
    <row r="965" spans="2:59" ht="15.75" customHeight="1">
      <c r="B965" s="28"/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AZ965" s="29"/>
      <c r="BB965" s="29"/>
      <c r="BG965" s="29"/>
    </row>
    <row r="966" spans="2:59" ht="15.75" customHeight="1">
      <c r="B966" s="28"/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AZ966" s="29"/>
      <c r="BB966" s="29"/>
      <c r="BG966" s="29"/>
    </row>
    <row r="967" spans="2:59" ht="15.75" customHeight="1">
      <c r="B967" s="28"/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AZ967" s="29"/>
      <c r="BB967" s="29"/>
      <c r="BG967" s="29"/>
    </row>
    <row r="968" spans="2:59" ht="15.75" customHeight="1">
      <c r="B968" s="28"/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AZ968" s="29"/>
      <c r="BB968" s="29"/>
      <c r="BG968" s="29"/>
    </row>
    <row r="969" spans="2:59" ht="15.75" customHeight="1">
      <c r="B969" s="28"/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AZ969" s="29"/>
      <c r="BB969" s="29"/>
      <c r="BG969" s="29"/>
    </row>
    <row r="970" spans="2:59" ht="15.75" customHeight="1">
      <c r="B970" s="28"/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AZ970" s="29"/>
      <c r="BB970" s="29"/>
      <c r="BG970" s="29"/>
    </row>
    <row r="971" spans="2:59" ht="15.75" customHeight="1">
      <c r="B971" s="28"/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AZ971" s="29"/>
      <c r="BB971" s="29"/>
      <c r="BG971" s="29"/>
    </row>
    <row r="972" spans="2:59" ht="15.75" customHeight="1">
      <c r="B972" s="28"/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AZ972" s="29"/>
      <c r="BB972" s="29"/>
      <c r="BG972" s="29"/>
    </row>
    <row r="973" spans="2:59" ht="15.75" customHeight="1">
      <c r="B973" s="28"/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AZ973" s="29"/>
      <c r="BB973" s="29"/>
      <c r="BG973" s="29"/>
    </row>
    <row r="974" spans="2:59" ht="15.75" customHeight="1">
      <c r="B974" s="28"/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AZ974" s="29"/>
      <c r="BB974" s="29"/>
      <c r="BG974" s="29"/>
    </row>
    <row r="975" spans="2:59" ht="15.75" customHeight="1">
      <c r="B975" s="28"/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AZ975" s="29"/>
      <c r="BB975" s="29"/>
      <c r="BG975" s="29"/>
    </row>
    <row r="976" spans="2:59" ht="15.75" customHeight="1">
      <c r="B976" s="28"/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AZ976" s="29"/>
      <c r="BB976" s="29"/>
      <c r="BG976" s="29"/>
    </row>
    <row r="977" spans="2:59" ht="15.75" customHeight="1">
      <c r="B977" s="28"/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AZ977" s="29"/>
      <c r="BB977" s="29"/>
      <c r="BG977" s="29"/>
    </row>
    <row r="978" spans="2:59" ht="15.75" customHeight="1">
      <c r="B978" s="28"/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AZ978" s="29"/>
      <c r="BB978" s="29"/>
      <c r="BG978" s="29"/>
    </row>
    <row r="979" spans="2:59" ht="15.75" customHeight="1">
      <c r="B979" s="28"/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AZ979" s="29"/>
      <c r="BB979" s="29"/>
      <c r="BG979" s="29"/>
    </row>
    <row r="980" spans="2:59" ht="15.75" customHeight="1">
      <c r="B980" s="28"/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AZ980" s="29"/>
      <c r="BB980" s="29"/>
      <c r="BG980" s="29"/>
    </row>
    <row r="981" spans="2:59" ht="15.75" customHeight="1">
      <c r="B981" s="28"/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AZ981" s="29"/>
      <c r="BB981" s="29"/>
      <c r="BG981" s="29"/>
    </row>
    <row r="982" spans="2:59" ht="15.75" customHeight="1">
      <c r="B982" s="28"/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AZ982" s="29"/>
      <c r="BB982" s="29"/>
      <c r="BG982" s="29"/>
    </row>
    <row r="983" spans="2:59" ht="15.75" customHeight="1">
      <c r="B983" s="28"/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AZ983" s="29"/>
      <c r="BB983" s="29"/>
      <c r="BG983" s="29"/>
    </row>
    <row r="984" spans="2:59" ht="15.75" customHeight="1">
      <c r="B984" s="28"/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AZ984" s="29"/>
      <c r="BB984" s="29"/>
      <c r="BG984" s="29"/>
    </row>
    <row r="985" spans="2:59" ht="15.75" customHeight="1">
      <c r="B985" s="28"/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AZ985" s="29"/>
      <c r="BB985" s="29"/>
      <c r="BG985" s="29"/>
    </row>
    <row r="986" spans="2:59" ht="15.75" customHeight="1">
      <c r="B986" s="28"/>
      <c r="D986" s="29"/>
      <c r="I986" s="29"/>
      <c r="N986" s="29"/>
      <c r="S986" s="29"/>
      <c r="X986" s="29"/>
      <c r="AC986" s="29"/>
      <c r="AH986" s="29"/>
      <c r="AM986" s="29"/>
      <c r="AR986" s="29"/>
      <c r="AW986" s="29"/>
      <c r="AZ986" s="29"/>
      <c r="BB986" s="29"/>
      <c r="BG986" s="29"/>
    </row>
    <row r="987" spans="2:59" ht="15.75" customHeight="1">
      <c r="B987" s="28"/>
      <c r="D987" s="29"/>
      <c r="I987" s="29"/>
      <c r="N987" s="29"/>
      <c r="S987" s="29"/>
      <c r="X987" s="29"/>
      <c r="AC987" s="29"/>
      <c r="AH987" s="29"/>
      <c r="AM987" s="29"/>
      <c r="AR987" s="29"/>
      <c r="AW987" s="29"/>
      <c r="AZ987" s="29"/>
      <c r="BB987" s="29"/>
      <c r="BG987" s="29"/>
    </row>
    <row r="988" spans="2:59" ht="15.75" customHeight="1">
      <c r="B988" s="28"/>
      <c r="D988" s="29"/>
      <c r="I988" s="29"/>
      <c r="N988" s="29"/>
      <c r="S988" s="29"/>
      <c r="X988" s="29"/>
      <c r="AC988" s="29"/>
      <c r="AH988" s="29"/>
      <c r="AM988" s="29"/>
      <c r="AR988" s="29"/>
      <c r="AW988" s="29"/>
      <c r="AZ988" s="29"/>
      <c r="BB988" s="29"/>
      <c r="BG988" s="29"/>
    </row>
    <row r="989" spans="2:59" ht="15.75" customHeight="1">
      <c r="B989" s="28"/>
      <c r="D989" s="29"/>
      <c r="I989" s="29"/>
      <c r="N989" s="29"/>
      <c r="S989" s="29"/>
      <c r="X989" s="29"/>
      <c r="AC989" s="29"/>
      <c r="AH989" s="29"/>
      <c r="AM989" s="29"/>
      <c r="AR989" s="29"/>
      <c r="AW989" s="29"/>
      <c r="AZ989" s="29"/>
      <c r="BB989" s="29"/>
      <c r="BG989" s="29"/>
    </row>
    <row r="990" spans="2:59" ht="15.75" customHeight="1">
      <c r="B990" s="28"/>
      <c r="D990" s="29"/>
      <c r="I990" s="29"/>
      <c r="N990" s="29"/>
      <c r="S990" s="29"/>
      <c r="X990" s="29"/>
      <c r="AC990" s="29"/>
      <c r="AH990" s="29"/>
      <c r="AM990" s="29"/>
      <c r="AR990" s="29"/>
      <c r="AW990" s="29"/>
      <c r="AZ990" s="29"/>
      <c r="BB990" s="29"/>
      <c r="BG990" s="29"/>
    </row>
    <row r="991" spans="2:59" ht="15.75" customHeight="1">
      <c r="B991" s="28"/>
      <c r="D991" s="29"/>
      <c r="I991" s="29"/>
      <c r="N991" s="29"/>
      <c r="S991" s="29"/>
      <c r="X991" s="29"/>
      <c r="AC991" s="29"/>
      <c r="AH991" s="29"/>
      <c r="AM991" s="29"/>
      <c r="AR991" s="29"/>
      <c r="AW991" s="29"/>
      <c r="AZ991" s="29"/>
      <c r="BB991" s="29"/>
      <c r="BG991" s="29"/>
    </row>
    <row r="992" spans="2:59" ht="15.75" customHeight="1">
      <c r="B992" s="28"/>
      <c r="D992" s="29"/>
      <c r="I992" s="29"/>
      <c r="N992" s="29"/>
      <c r="S992" s="29"/>
      <c r="X992" s="29"/>
      <c r="AC992" s="29"/>
      <c r="AH992" s="29"/>
      <c r="AM992" s="29"/>
      <c r="AR992" s="29"/>
      <c r="AW992" s="29"/>
      <c r="AZ992" s="29"/>
      <c r="BB992" s="29"/>
      <c r="BG992" s="29"/>
    </row>
    <row r="993" spans="2:59" ht="15.75" customHeight="1">
      <c r="B993" s="28"/>
      <c r="D993" s="29"/>
      <c r="I993" s="29"/>
      <c r="N993" s="29"/>
      <c r="S993" s="29"/>
      <c r="X993" s="29"/>
      <c r="AC993" s="29"/>
      <c r="AH993" s="29"/>
      <c r="AM993" s="29"/>
      <c r="AR993" s="29"/>
      <c r="AW993" s="29"/>
      <c r="AZ993" s="29"/>
      <c r="BB993" s="29"/>
      <c r="BG993" s="29"/>
    </row>
    <row r="994" spans="2:59" ht="15.75" customHeight="1">
      <c r="B994" s="28"/>
      <c r="D994" s="29"/>
      <c r="I994" s="29"/>
      <c r="N994" s="29"/>
      <c r="S994" s="29"/>
      <c r="X994" s="29"/>
      <c r="AC994" s="29"/>
      <c r="AH994" s="29"/>
      <c r="AM994" s="29"/>
      <c r="AR994" s="29"/>
      <c r="AW994" s="29"/>
      <c r="AZ994" s="29"/>
      <c r="BB994" s="29"/>
      <c r="BG994" s="29"/>
    </row>
    <row r="995" spans="2:59" ht="15.75" customHeight="1">
      <c r="B995" s="28"/>
      <c r="D995" s="29"/>
      <c r="I995" s="29"/>
      <c r="N995" s="29"/>
      <c r="S995" s="29"/>
      <c r="X995" s="29"/>
      <c r="AC995" s="29"/>
      <c r="AH995" s="29"/>
      <c r="AM995" s="29"/>
      <c r="AR995" s="29"/>
      <c r="AW995" s="29"/>
      <c r="AZ995" s="29"/>
      <c r="BB995" s="29"/>
      <c r="BG995" s="29"/>
    </row>
    <row r="996" spans="2:59" ht="15.75" customHeight="1">
      <c r="B996" s="28"/>
      <c r="D996" s="29"/>
      <c r="I996" s="29"/>
      <c r="N996" s="29"/>
      <c r="S996" s="29"/>
      <c r="X996" s="29"/>
      <c r="AC996" s="29"/>
      <c r="AH996" s="29"/>
      <c r="AM996" s="29"/>
      <c r="AR996" s="29"/>
      <c r="AW996" s="29"/>
      <c r="AZ996" s="29"/>
      <c r="BB996" s="29"/>
      <c r="BG996" s="29"/>
    </row>
    <row r="997" spans="2:59" ht="15.75" customHeight="1">
      <c r="B997" s="28"/>
      <c r="D997" s="29"/>
      <c r="I997" s="29"/>
      <c r="N997" s="29"/>
      <c r="S997" s="29"/>
      <c r="X997" s="29"/>
      <c r="AC997" s="29"/>
      <c r="AH997" s="29"/>
      <c r="AM997" s="29"/>
      <c r="AR997" s="29"/>
      <c r="AW997" s="29"/>
      <c r="AZ997" s="29"/>
      <c r="BB997" s="29"/>
      <c r="BG997" s="29"/>
    </row>
    <row r="998" spans="2:59" ht="15.75" customHeight="1">
      <c r="B998" s="28"/>
      <c r="D998" s="29"/>
      <c r="I998" s="29"/>
      <c r="N998" s="29"/>
      <c r="S998" s="29"/>
      <c r="X998" s="29"/>
      <c r="AC998" s="29"/>
      <c r="AH998" s="29"/>
      <c r="AM998" s="29"/>
      <c r="AR998" s="29"/>
      <c r="AW998" s="29"/>
      <c r="AZ998" s="29"/>
      <c r="BB998" s="29"/>
      <c r="BG998" s="29"/>
    </row>
    <row r="999" spans="2:59" ht="15.75" customHeight="1">
      <c r="B999" s="28"/>
      <c r="D999" s="29"/>
      <c r="I999" s="29"/>
      <c r="N999" s="29"/>
      <c r="S999" s="29"/>
      <c r="X999" s="29"/>
      <c r="AC999" s="29"/>
      <c r="AH999" s="29"/>
      <c r="AM999" s="29"/>
      <c r="AR999" s="29"/>
      <c r="AW999" s="29"/>
      <c r="AZ999" s="29"/>
      <c r="BB999" s="29"/>
      <c r="BG999" s="29"/>
    </row>
    <row r="1000" spans="2:59" ht="15.75" customHeight="1">
      <c r="B1000" s="28"/>
      <c r="D1000" s="29"/>
      <c r="I1000" s="29"/>
      <c r="N1000" s="29"/>
      <c r="S1000" s="29"/>
      <c r="X1000" s="29"/>
      <c r="AC1000" s="29"/>
      <c r="AH1000" s="29"/>
      <c r="AM1000" s="29"/>
      <c r="AR1000" s="29"/>
      <c r="AW1000" s="29"/>
      <c r="AZ1000" s="29"/>
      <c r="BB1000" s="29"/>
      <c r="BG1000" s="29"/>
    </row>
    <row r="1001" spans="2:59" ht="15.75" customHeight="1">
      <c r="B1001" s="28"/>
      <c r="D1001" s="29"/>
      <c r="I1001" s="29"/>
      <c r="N1001" s="29"/>
      <c r="S1001" s="29"/>
      <c r="X1001" s="29"/>
      <c r="AC1001" s="29"/>
      <c r="AH1001" s="29"/>
      <c r="AM1001" s="29"/>
      <c r="AR1001" s="29"/>
      <c r="AW1001" s="29"/>
      <c r="AZ1001" s="29"/>
      <c r="BB1001" s="29"/>
      <c r="BG1001" s="29"/>
    </row>
    <row r="1002" spans="2:59" ht="15.75" customHeight="1">
      <c r="B1002" s="28"/>
      <c r="D1002" s="29"/>
      <c r="I1002" s="29"/>
      <c r="N1002" s="29"/>
      <c r="S1002" s="29"/>
      <c r="X1002" s="29"/>
      <c r="AC1002" s="29"/>
      <c r="AH1002" s="29"/>
      <c r="AM1002" s="29"/>
      <c r="AR1002" s="29"/>
      <c r="AW1002" s="29"/>
      <c r="AZ1002" s="29"/>
      <c r="BB1002" s="29"/>
      <c r="BG1002" s="29"/>
    </row>
    <row r="1003" spans="2:59" ht="15.75" customHeight="1">
      <c r="B1003" s="28"/>
      <c r="D1003" s="29"/>
      <c r="I1003" s="29"/>
      <c r="N1003" s="29"/>
      <c r="S1003" s="29"/>
      <c r="X1003" s="29"/>
      <c r="AC1003" s="29"/>
      <c r="AH1003" s="29"/>
      <c r="AM1003" s="29"/>
      <c r="AR1003" s="29"/>
      <c r="AW1003" s="29"/>
      <c r="AZ1003" s="29"/>
      <c r="BB1003" s="29"/>
      <c r="BG1003" s="29"/>
    </row>
    <row r="1004" spans="2:59" ht="15.75" customHeight="1">
      <c r="B1004" s="28"/>
      <c r="D1004" s="29"/>
      <c r="I1004" s="29"/>
      <c r="N1004" s="29"/>
      <c r="S1004" s="29"/>
      <c r="X1004" s="29"/>
      <c r="AC1004" s="29"/>
      <c r="AH1004" s="29"/>
      <c r="AM1004" s="29"/>
      <c r="AR1004" s="29"/>
      <c r="AW1004" s="29"/>
      <c r="AZ1004" s="29"/>
      <c r="BB1004" s="29"/>
      <c r="BG1004" s="29"/>
    </row>
    <row r="1005" spans="2:59" ht="15.75" customHeight="1">
      <c r="B1005" s="28"/>
      <c r="D1005" s="29"/>
      <c r="I1005" s="29"/>
      <c r="N1005" s="29"/>
      <c r="S1005" s="29"/>
      <c r="X1005" s="29"/>
      <c r="AC1005" s="29"/>
      <c r="AH1005" s="29"/>
      <c r="AM1005" s="29"/>
      <c r="AR1005" s="29"/>
      <c r="AW1005" s="29"/>
      <c r="AZ1005" s="29"/>
      <c r="BB1005" s="29"/>
      <c r="BG1005" s="29"/>
    </row>
    <row r="1006" spans="2:59" ht="15.75" customHeight="1">
      <c r="B1006" s="28"/>
      <c r="D1006" s="29"/>
      <c r="I1006" s="29"/>
      <c r="N1006" s="29"/>
      <c r="S1006" s="29"/>
      <c r="X1006" s="29"/>
      <c r="AC1006" s="29"/>
      <c r="AH1006" s="29"/>
      <c r="AM1006" s="29"/>
      <c r="AR1006" s="29"/>
      <c r="AW1006" s="29"/>
      <c r="AZ1006" s="29"/>
      <c r="BB1006" s="29"/>
      <c r="BG1006" s="29"/>
    </row>
    <row r="1007" spans="2:59" ht="15.75" customHeight="1" thickBot="1">
      <c r="B1007" s="28"/>
      <c r="D1007" s="29"/>
      <c r="I1007" s="29"/>
      <c r="N1007" s="29"/>
      <c r="S1007" s="29"/>
      <c r="X1007" s="29"/>
      <c r="AC1007" s="29"/>
      <c r="AH1007" s="29"/>
      <c r="AM1007" s="29"/>
      <c r="AR1007" s="29"/>
      <c r="AW1007" s="29"/>
      <c r="AZ1007" s="29"/>
      <c r="BB1007" s="29"/>
      <c r="BG1007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1002"/>
  <sheetViews>
    <sheetView workbookViewId="0" topLeftCell="A1">
      <pane xSplit="2" ySplit="1" topLeftCell="AC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P8" sqref="AP8"/>
    </sheetView>
  </sheetViews>
  <sheetFormatPr defaultColWidth="14.4242857142857" defaultRowHeight="15"/>
  <cols>
    <col min="1" max="1" width="23" customWidth="1"/>
    <col min="2" max="2" width="13.8571428571429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1.8571428571429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3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2.4285714285714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3.2857142857143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.5714285714286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4.5714285714286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3.2857142857143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3.2857142857143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3.5714285714286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3.2857142857143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4285714285714" customWidth="1"/>
    <col min="63" max="63" width="7.57142857142857" customWidth="1"/>
  </cols>
  <sheetData>
    <row r="1" spans="1:63" ht="16.5" thickBot="1">
      <c r="A1" s="31" t="s">
        <v>211</v>
      </c>
      <c r="B1" s="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23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7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90" t="s">
        <v>212</v>
      </c>
      <c r="B3" s="93">
        <v>21000</v>
      </c>
      <c r="C3" s="22"/>
      <c r="D3" s="18"/>
      <c r="E3" s="15"/>
      <c r="F3" s="16">
        <f t="shared" si="0" ref="F3:F4">+E3-H3</f>
        <v>0</v>
      </c>
      <c r="G3" s="33">
        <f t="shared" si="1" ref="G3:G4">((E3-F3)*$B3)</f>
        <v>0</v>
      </c>
      <c r="H3" s="22"/>
      <c r="I3" s="18"/>
      <c r="J3" s="15"/>
      <c r="K3" s="16">
        <f t="shared" si="2" ref="K3:K4">+J3-M3</f>
        <v>0</v>
      </c>
      <c r="L3" s="33">
        <f t="shared" si="3" ref="L3:L4">((J3-K3)*$B3)</f>
        <v>0</v>
      </c>
      <c r="M3" s="22"/>
      <c r="N3" s="18"/>
      <c r="O3" s="15"/>
      <c r="P3" s="16">
        <f t="shared" si="4" ref="P3:P4">+O3-R3</f>
        <v>0</v>
      </c>
      <c r="Q3" s="33">
        <f t="shared" si="5" ref="Q3:Q4">((O3-P3)*$B3)</f>
        <v>0</v>
      </c>
      <c r="R3" s="22"/>
      <c r="S3" s="18"/>
      <c r="T3" s="15"/>
      <c r="U3" s="16">
        <f t="shared" si="6" ref="U3:U4">+T3-W3</f>
        <v>0</v>
      </c>
      <c r="V3" s="33">
        <f t="shared" si="7" ref="V3:V4">((T3-U3)*$B3)</f>
        <v>0</v>
      </c>
      <c r="W3" s="22"/>
      <c r="X3" s="18"/>
      <c r="Y3" s="15"/>
      <c r="Z3" s="16">
        <f t="shared" si="8" ref="Z3:Z4">+Y3-AB3</f>
        <v>0</v>
      </c>
      <c r="AA3" s="33">
        <f t="shared" si="9" ref="AA3:AA4">((Y3-Z3)*$B3)</f>
        <v>0</v>
      </c>
      <c r="AB3" s="22"/>
      <c r="AC3" s="18"/>
      <c r="AD3" s="15"/>
      <c r="AE3" s="16">
        <f t="shared" si="10" ref="AE3:AE7">+AD3-AG3</f>
        <v>-18</v>
      </c>
      <c r="AF3" s="33">
        <f t="shared" si="11" ref="AF3:AF7">((AD3-AE3)*$B3)</f>
        <v>378000</v>
      </c>
      <c r="AG3" s="22">
        <v>18</v>
      </c>
      <c r="AH3" s="18"/>
      <c r="AI3" s="15">
        <f>+AG3+AH3</f>
        <v>18</v>
      </c>
      <c r="AJ3" s="16">
        <f t="shared" si="12" ref="AJ3:AJ7">+AI3-AL3</f>
        <v>1</v>
      </c>
      <c r="AK3" s="33">
        <f t="shared" si="13" ref="AK3:AK7">((AI3-AJ3)*$B3)</f>
        <v>357000</v>
      </c>
      <c r="AL3" s="22">
        <v>17</v>
      </c>
      <c r="AM3" s="18"/>
      <c r="AN3" s="15">
        <f t="shared" si="14" ref="AN3:AN7">+AL3+AM3</f>
        <v>17</v>
      </c>
      <c r="AO3" s="16">
        <f t="shared" si="15" ref="AO3:AO7">+AN3-AQ3</f>
        <v>7</v>
      </c>
      <c r="AP3" s="33">
        <f t="shared" si="16" ref="AP3:AP7">((AN3-AO3)*$B3)</f>
        <v>210000</v>
      </c>
      <c r="AQ3" s="22">
        <v>10</v>
      </c>
      <c r="AR3" s="18"/>
      <c r="AS3" s="15">
        <f t="shared" si="17" ref="AS3:AS7">+AQ3+AR3</f>
        <v>10</v>
      </c>
      <c r="AT3" s="16">
        <f t="shared" si="18" ref="AT3:AT7">+AS3-AV3</f>
        <v>10</v>
      </c>
      <c r="AU3" s="33">
        <f t="shared" si="19" ref="AU3:AU7">((AS3-AT3)*$B3)</f>
        <v>0</v>
      </c>
      <c r="AV3" s="22"/>
      <c r="AW3" s="18"/>
      <c r="AX3" s="15">
        <f t="shared" si="20" ref="AX3:AX4">+AV3+AW3</f>
        <v>0</v>
      </c>
      <c r="AY3" s="16">
        <f t="shared" si="21" ref="AY3:AY4">+AX3-BA3</f>
        <v>0</v>
      </c>
      <c r="AZ3" s="41">
        <f t="shared" si="22" ref="AZ3:AZ4">((AX3-AY3)*$B3)</f>
        <v>0</v>
      </c>
      <c r="BA3" s="22"/>
      <c r="BB3" s="18"/>
      <c r="BC3" s="15">
        <f t="shared" si="23" ref="BC3:BC4">+BA3+BB3</f>
        <v>0</v>
      </c>
      <c r="BD3" s="16">
        <f t="shared" si="24" ref="BD3:BD4">+BC3-BF3</f>
        <v>0</v>
      </c>
      <c r="BE3" s="33">
        <f t="shared" si="25" ref="BE3:BE4">((BC3-BD3)*$B3)</f>
        <v>0</v>
      </c>
      <c r="BF3" s="22"/>
      <c r="BG3" s="18"/>
      <c r="BH3" s="15">
        <f t="shared" si="26" ref="BH3:BH4">+BF3+BG3</f>
        <v>0</v>
      </c>
      <c r="BI3" s="16">
        <f t="shared" si="27" ref="BI3:BI4">+BH3-BK3</f>
        <v>0</v>
      </c>
      <c r="BJ3" s="33">
        <f t="shared" si="28" ref="BJ3:BJ4">((BH3-BI3)*$B3)</f>
        <v>0</v>
      </c>
      <c r="BK3" s="22"/>
    </row>
    <row r="4" spans="1:63" ht="16.5" thickBot="1">
      <c r="A4" s="91" t="s">
        <v>213</v>
      </c>
      <c r="B4" s="94">
        <v>28000</v>
      </c>
      <c r="C4" s="22"/>
      <c r="D4" s="18"/>
      <c r="E4" s="15"/>
      <c r="F4" s="16">
        <f t="shared" si="0"/>
        <v>0</v>
      </c>
      <c r="G4" s="33">
        <f t="shared" si="1"/>
        <v>0</v>
      </c>
      <c r="H4" s="22"/>
      <c r="I4" s="18"/>
      <c r="J4" s="15"/>
      <c r="K4" s="16">
        <f t="shared" si="2"/>
        <v>0</v>
      </c>
      <c r="L4" s="33">
        <f t="shared" si="3"/>
        <v>0</v>
      </c>
      <c r="M4" s="22"/>
      <c r="N4" s="18"/>
      <c r="O4" s="15"/>
      <c r="P4" s="16">
        <f t="shared" si="4"/>
        <v>0</v>
      </c>
      <c r="Q4" s="33">
        <f t="shared" si="5"/>
        <v>0</v>
      </c>
      <c r="R4" s="22"/>
      <c r="S4" s="18"/>
      <c r="T4" s="15"/>
      <c r="U4" s="16">
        <f t="shared" si="6"/>
        <v>0</v>
      </c>
      <c r="V4" s="33">
        <f t="shared" si="7"/>
        <v>0</v>
      </c>
      <c r="W4" s="22"/>
      <c r="X4" s="18"/>
      <c r="Y4" s="15"/>
      <c r="Z4" s="16">
        <f t="shared" si="8"/>
        <v>0</v>
      </c>
      <c r="AA4" s="33">
        <f t="shared" si="9"/>
        <v>0</v>
      </c>
      <c r="AB4" s="22"/>
      <c r="AC4" s="18"/>
      <c r="AD4" s="15"/>
      <c r="AE4" s="16">
        <f t="shared" si="10"/>
        <v>-16</v>
      </c>
      <c r="AF4" s="33">
        <f t="shared" si="11"/>
        <v>448000</v>
      </c>
      <c r="AG4" s="22">
        <v>16</v>
      </c>
      <c r="AH4" s="18"/>
      <c r="AI4" s="15">
        <f t="shared" si="29" ref="AI4:AI7">+AG4+AH4</f>
        <v>16</v>
      </c>
      <c r="AJ4" s="16">
        <f t="shared" si="12"/>
        <v>0</v>
      </c>
      <c r="AK4" s="33">
        <f t="shared" si="13"/>
        <v>448000</v>
      </c>
      <c r="AL4" s="22">
        <v>16</v>
      </c>
      <c r="AM4" s="18"/>
      <c r="AN4" s="15">
        <f t="shared" si="14"/>
        <v>16</v>
      </c>
      <c r="AO4" s="16">
        <f t="shared" si="15"/>
        <v>1</v>
      </c>
      <c r="AP4" s="33">
        <f t="shared" si="16"/>
        <v>420000</v>
      </c>
      <c r="AQ4" s="22">
        <v>15</v>
      </c>
      <c r="AR4" s="18"/>
      <c r="AS4" s="15">
        <f t="shared" si="17"/>
        <v>15</v>
      </c>
      <c r="AT4" s="16">
        <f t="shared" si="18"/>
        <v>15</v>
      </c>
      <c r="AU4" s="33">
        <f t="shared" si="19"/>
        <v>0</v>
      </c>
      <c r="AV4" s="22"/>
      <c r="AW4" s="18"/>
      <c r="AX4" s="15">
        <f t="shared" si="20"/>
        <v>0</v>
      </c>
      <c r="AY4" s="16">
        <f t="shared" si="21"/>
        <v>0</v>
      </c>
      <c r="AZ4" s="41">
        <f t="shared" si="22"/>
        <v>0</v>
      </c>
      <c r="BA4" s="22"/>
      <c r="BB4" s="18"/>
      <c r="BC4" s="15">
        <f t="shared" si="23"/>
        <v>0</v>
      </c>
      <c r="BD4" s="16">
        <f t="shared" si="24"/>
        <v>0</v>
      </c>
      <c r="BE4" s="33">
        <f t="shared" si="25"/>
        <v>0</v>
      </c>
      <c r="BF4" s="22"/>
      <c r="BG4" s="18"/>
      <c r="BH4" s="15">
        <f t="shared" si="26"/>
        <v>0</v>
      </c>
      <c r="BI4" s="16">
        <f t="shared" si="27"/>
        <v>0</v>
      </c>
      <c r="BJ4" s="33">
        <f t="shared" si="28"/>
        <v>0</v>
      </c>
      <c r="BK4" s="22"/>
    </row>
    <row r="5" spans="1:63" ht="16.5" thickBot="1">
      <c r="A5" s="91" t="s">
        <v>214</v>
      </c>
      <c r="B5" s="94">
        <v>24000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/>
      <c r="AE5" s="16">
        <f t="shared" si="10"/>
        <v>-8</v>
      </c>
      <c r="AF5" s="33">
        <f t="shared" si="11"/>
        <v>192000</v>
      </c>
      <c r="AG5" s="22">
        <v>8</v>
      </c>
      <c r="AH5" s="18"/>
      <c r="AI5" s="15">
        <f t="shared" si="29"/>
        <v>8</v>
      </c>
      <c r="AJ5" s="16">
        <f t="shared" si="12"/>
        <v>1</v>
      </c>
      <c r="AK5" s="33">
        <f t="shared" si="13"/>
        <v>168000</v>
      </c>
      <c r="AL5" s="22">
        <v>7</v>
      </c>
      <c r="AM5" s="18"/>
      <c r="AN5" s="15">
        <f t="shared" si="14"/>
        <v>7</v>
      </c>
      <c r="AO5" s="16">
        <f t="shared" si="15"/>
        <v>0</v>
      </c>
      <c r="AP5" s="33">
        <f t="shared" si="16"/>
        <v>168000</v>
      </c>
      <c r="AQ5" s="22">
        <v>7</v>
      </c>
      <c r="AR5" s="18"/>
      <c r="AS5" s="15">
        <f t="shared" si="17"/>
        <v>7</v>
      </c>
      <c r="AT5" s="16">
        <f t="shared" si="18"/>
        <v>7</v>
      </c>
      <c r="AU5" s="33">
        <f t="shared" si="19"/>
        <v>0</v>
      </c>
      <c r="AV5" s="22"/>
      <c r="AW5" s="18"/>
      <c r="AX5" s="15"/>
      <c r="AY5" s="16"/>
      <c r="AZ5" s="41"/>
      <c r="BA5" s="22"/>
      <c r="BB5" s="18"/>
      <c r="BC5" s="15"/>
      <c r="BD5" s="16"/>
      <c r="BE5" s="33"/>
      <c r="BF5" s="22"/>
      <c r="BG5" s="18"/>
      <c r="BH5" s="15"/>
      <c r="BI5" s="16"/>
      <c r="BJ5" s="33"/>
      <c r="BK5" s="22"/>
    </row>
    <row r="6" spans="1:63" ht="16.5" thickBot="1">
      <c r="A6" s="91" t="s">
        <v>215</v>
      </c>
      <c r="B6" s="94">
        <v>19000</v>
      </c>
      <c r="C6" s="22"/>
      <c r="D6" s="18"/>
      <c r="E6" s="15"/>
      <c r="F6" s="16"/>
      <c r="G6" s="33"/>
      <c r="H6" s="22"/>
      <c r="I6" s="18"/>
      <c r="J6" s="15"/>
      <c r="K6" s="16"/>
      <c r="L6" s="33"/>
      <c r="M6" s="22"/>
      <c r="N6" s="18"/>
      <c r="O6" s="15"/>
      <c r="P6" s="16"/>
      <c r="Q6" s="33"/>
      <c r="R6" s="22"/>
      <c r="S6" s="18"/>
      <c r="T6" s="15"/>
      <c r="U6" s="16"/>
      <c r="V6" s="33"/>
      <c r="W6" s="22"/>
      <c r="X6" s="18"/>
      <c r="Y6" s="15"/>
      <c r="Z6" s="16"/>
      <c r="AA6" s="33"/>
      <c r="AB6" s="22"/>
      <c r="AC6" s="18"/>
      <c r="AD6" s="15"/>
      <c r="AE6" s="16">
        <f t="shared" si="10"/>
        <v>-1</v>
      </c>
      <c r="AF6" s="33">
        <f t="shared" si="11"/>
        <v>19000</v>
      </c>
      <c r="AG6" s="22">
        <v>1</v>
      </c>
      <c r="AH6" s="18"/>
      <c r="AI6" s="15">
        <f t="shared" si="29"/>
        <v>1</v>
      </c>
      <c r="AJ6" s="16">
        <f t="shared" si="12"/>
        <v>0</v>
      </c>
      <c r="AK6" s="33">
        <f t="shared" si="13"/>
        <v>19000</v>
      </c>
      <c r="AL6" s="22">
        <v>1</v>
      </c>
      <c r="AM6" s="18"/>
      <c r="AN6" s="15">
        <f t="shared" si="14"/>
        <v>1</v>
      </c>
      <c r="AO6" s="16">
        <f t="shared" si="15"/>
        <v>0</v>
      </c>
      <c r="AP6" s="33">
        <f t="shared" si="16"/>
        <v>19000</v>
      </c>
      <c r="AQ6" s="22">
        <v>1</v>
      </c>
      <c r="AR6" s="18"/>
      <c r="AS6" s="15">
        <f t="shared" si="17"/>
        <v>1</v>
      </c>
      <c r="AT6" s="16">
        <f t="shared" si="18"/>
        <v>1</v>
      </c>
      <c r="AU6" s="33">
        <f t="shared" si="19"/>
        <v>0</v>
      </c>
      <c r="AV6" s="22"/>
      <c r="AW6" s="18"/>
      <c r="AX6" s="15"/>
      <c r="AY6" s="16"/>
      <c r="AZ6" s="41"/>
      <c r="BA6" s="22"/>
      <c r="BB6" s="18"/>
      <c r="BC6" s="15"/>
      <c r="BD6" s="16"/>
      <c r="BE6" s="33"/>
      <c r="BF6" s="22"/>
      <c r="BG6" s="18"/>
      <c r="BH6" s="15"/>
      <c r="BI6" s="16"/>
      <c r="BJ6" s="33"/>
      <c r="BK6" s="22"/>
    </row>
    <row r="7" spans="1:63" ht="16.5" thickBot="1">
      <c r="A7" s="92" t="s">
        <v>216</v>
      </c>
      <c r="B7" s="95">
        <v>21000</v>
      </c>
      <c r="C7" s="22"/>
      <c r="D7" s="18"/>
      <c r="E7" s="15"/>
      <c r="F7" s="16"/>
      <c r="G7" s="33"/>
      <c r="H7" s="22"/>
      <c r="I7" s="18"/>
      <c r="J7" s="15"/>
      <c r="K7" s="16"/>
      <c r="L7" s="33"/>
      <c r="M7" s="22"/>
      <c r="N7" s="18"/>
      <c r="O7" s="15"/>
      <c r="P7" s="16"/>
      <c r="Q7" s="33"/>
      <c r="R7" s="22"/>
      <c r="S7" s="18"/>
      <c r="T7" s="15"/>
      <c r="U7" s="16"/>
      <c r="V7" s="33"/>
      <c r="W7" s="22"/>
      <c r="X7" s="18"/>
      <c r="Y7" s="15"/>
      <c r="Z7" s="16"/>
      <c r="AA7" s="33"/>
      <c r="AB7" s="22"/>
      <c r="AC7" s="18"/>
      <c r="AD7" s="15"/>
      <c r="AE7" s="16">
        <f t="shared" si="10"/>
        <v>-4</v>
      </c>
      <c r="AF7" s="33">
        <f t="shared" si="11"/>
        <v>84000</v>
      </c>
      <c r="AG7" s="22">
        <v>4</v>
      </c>
      <c r="AH7" s="18"/>
      <c r="AI7" s="15">
        <f t="shared" si="29"/>
        <v>4</v>
      </c>
      <c r="AJ7" s="16">
        <f t="shared" si="12"/>
        <v>0</v>
      </c>
      <c r="AK7" s="33">
        <f t="shared" si="13"/>
        <v>84000</v>
      </c>
      <c r="AL7" s="22">
        <v>4</v>
      </c>
      <c r="AM7" s="18"/>
      <c r="AN7" s="15">
        <f t="shared" si="14"/>
        <v>4</v>
      </c>
      <c r="AO7" s="16">
        <f t="shared" si="15"/>
        <v>0</v>
      </c>
      <c r="AP7" s="33">
        <f t="shared" si="16"/>
        <v>84000</v>
      </c>
      <c r="AQ7" s="22">
        <v>4</v>
      </c>
      <c r="AR7" s="18"/>
      <c r="AS7" s="15">
        <f t="shared" si="17"/>
        <v>4</v>
      </c>
      <c r="AT7" s="16">
        <f t="shared" si="18"/>
        <v>4</v>
      </c>
      <c r="AU7" s="33">
        <f t="shared" si="19"/>
        <v>0</v>
      </c>
      <c r="AV7" s="22"/>
      <c r="AW7" s="18"/>
      <c r="AX7" s="15"/>
      <c r="AY7" s="16"/>
      <c r="AZ7" s="41"/>
      <c r="BA7" s="22"/>
      <c r="BB7" s="18"/>
      <c r="BC7" s="15"/>
      <c r="BD7" s="16"/>
      <c r="BE7" s="33"/>
      <c r="BF7" s="22"/>
      <c r="BG7" s="18"/>
      <c r="BH7" s="15"/>
      <c r="BI7" s="16"/>
      <c r="BJ7" s="33"/>
      <c r="BK7" s="22"/>
    </row>
    <row r="8" spans="1:63" ht="16.5" thickBot="1">
      <c r="A8" s="24"/>
      <c r="B8" s="25"/>
      <c r="C8" s="24"/>
      <c r="D8" s="26"/>
      <c r="E8" s="24"/>
      <c r="F8" s="24"/>
      <c r="G8" s="68">
        <f>+SUM(G3:G7)</f>
        <v>0</v>
      </c>
      <c r="H8" s="24"/>
      <c r="I8" s="26"/>
      <c r="J8" s="24"/>
      <c r="K8" s="24"/>
      <c r="L8" s="68">
        <f>+SUM(L3:L7)</f>
        <v>0</v>
      </c>
      <c r="M8" s="24"/>
      <c r="N8" s="26"/>
      <c r="O8" s="24"/>
      <c r="P8" s="24"/>
      <c r="Q8" s="68">
        <f>+SUM(Q3:Q7)</f>
        <v>0</v>
      </c>
      <c r="R8" s="24"/>
      <c r="S8" s="26"/>
      <c r="T8" s="24"/>
      <c r="U8" s="24"/>
      <c r="V8" s="68">
        <f>+SUM(V3:V7)</f>
        <v>0</v>
      </c>
      <c r="W8" s="24"/>
      <c r="X8" s="26"/>
      <c r="Y8" s="24"/>
      <c r="Z8" s="24"/>
      <c r="AA8" s="68">
        <f>+SUM(AA3:AA7)</f>
        <v>0</v>
      </c>
      <c r="AB8" s="24"/>
      <c r="AC8" s="26"/>
      <c r="AD8" s="24"/>
      <c r="AE8" s="24"/>
      <c r="AF8" s="68">
        <f>+SUM(AF3:AF7)</f>
        <v>1121000</v>
      </c>
      <c r="AG8" s="24"/>
      <c r="AH8" s="26"/>
      <c r="AI8" s="24"/>
      <c r="AJ8" s="24"/>
      <c r="AK8" s="68">
        <f>+SUM(AK3:AK7)</f>
        <v>1076000</v>
      </c>
      <c r="AL8" s="24"/>
      <c r="AM8" s="26"/>
      <c r="AN8" s="24"/>
      <c r="AO8" s="24"/>
      <c r="AP8" s="68">
        <f>+SUM(AP3:AP7)</f>
        <v>901000</v>
      </c>
      <c r="AQ8" s="24"/>
      <c r="AR8" s="26"/>
      <c r="AS8" s="24"/>
      <c r="AT8" s="24"/>
      <c r="AU8" s="68">
        <f>+SUM(AU3:AU7)</f>
        <v>0</v>
      </c>
      <c r="AV8" s="24"/>
      <c r="AW8" s="26"/>
      <c r="AX8" s="24"/>
      <c r="AY8" s="24"/>
      <c r="AZ8" s="42">
        <f>+SUM(AZ3:AZ7)</f>
        <v>0</v>
      </c>
      <c r="BA8" s="24"/>
      <c r="BB8" s="26"/>
      <c r="BC8" s="24"/>
      <c r="BD8" s="24"/>
      <c r="BE8" s="68">
        <f>+SUM(BE3:BE7)</f>
        <v>0</v>
      </c>
      <c r="BF8" s="24"/>
      <c r="BG8" s="26"/>
      <c r="BH8" s="24"/>
      <c r="BI8" s="24"/>
      <c r="BJ8" s="68">
        <f>+SUM(BJ3:BJ7)</f>
        <v>0</v>
      </c>
      <c r="BK8" s="24"/>
    </row>
    <row r="9" spans="2:59" ht="15">
      <c r="B9" s="28"/>
      <c r="D9" s="29"/>
      <c r="I9" s="29"/>
      <c r="N9" s="29"/>
      <c r="S9" s="29"/>
      <c r="X9" s="29"/>
      <c r="AC9" s="29"/>
      <c r="AH9" s="29"/>
      <c r="AM9" s="29"/>
      <c r="AR9" s="29"/>
      <c r="AW9" s="29"/>
      <c r="AZ9" s="29"/>
      <c r="BB9" s="29"/>
      <c r="BG9" s="29"/>
    </row>
    <row r="10" spans="2:59" ht="15">
      <c r="B10" s="28"/>
      <c r="D10" s="29"/>
      <c r="I10" s="29"/>
      <c r="N10" s="29"/>
      <c r="S10" s="29"/>
      <c r="X10" s="29"/>
      <c r="AC10" s="29"/>
      <c r="AH10" s="29"/>
      <c r="AM10" s="29"/>
      <c r="AR10" s="29"/>
      <c r="AW10" s="29"/>
      <c r="AZ10" s="29"/>
      <c r="BB10" s="29"/>
      <c r="BG10" s="29"/>
    </row>
    <row r="11" spans="2:59" ht="15">
      <c r="B11" s="28"/>
      <c r="D11" s="29"/>
      <c r="I11" s="29"/>
      <c r="N11" s="29"/>
      <c r="S11" s="29"/>
      <c r="X11" s="29"/>
      <c r="AC11" s="29"/>
      <c r="AH11" s="29"/>
      <c r="AM11" s="29"/>
      <c r="AR11" s="29"/>
      <c r="AW11" s="29"/>
      <c r="AZ11" s="29"/>
      <c r="BB11" s="29"/>
      <c r="BG11" s="29"/>
    </row>
    <row r="12" spans="2:59" ht="15">
      <c r="B12" s="28"/>
      <c r="D12" s="29"/>
      <c r="I12" s="29"/>
      <c r="N12" s="29"/>
      <c r="S12" s="29"/>
      <c r="X12" s="29"/>
      <c r="AC12" s="29"/>
      <c r="AH12" s="29"/>
      <c r="AM12" s="29"/>
      <c r="AR12" s="29"/>
      <c r="AW12" s="29"/>
      <c r="AZ12" s="29"/>
      <c r="BB12" s="29"/>
      <c r="BG12" s="29"/>
    </row>
    <row r="13" spans="2:59" ht="15">
      <c r="B13" s="28"/>
      <c r="D13" s="29"/>
      <c r="I13" s="29"/>
      <c r="N13" s="29"/>
      <c r="S13" s="29"/>
      <c r="X13" s="29"/>
      <c r="AC13" s="29"/>
      <c r="AH13" s="29"/>
      <c r="AM13" s="29"/>
      <c r="AR13" s="29"/>
      <c r="AW13" s="29"/>
      <c r="AZ13" s="29"/>
      <c r="BB13" s="29"/>
      <c r="BG13" s="29"/>
    </row>
    <row r="14" spans="2:59" ht="15">
      <c r="B14" s="28"/>
      <c r="D14" s="29"/>
      <c r="I14" s="29"/>
      <c r="N14" s="29"/>
      <c r="S14" s="29"/>
      <c r="X14" s="29"/>
      <c r="AC14" s="29"/>
      <c r="AH14" s="29"/>
      <c r="AM14" s="29"/>
      <c r="AR14" s="29"/>
      <c r="AW14" s="29"/>
      <c r="AZ14" s="29"/>
      <c r="BB14" s="29"/>
      <c r="BG14" s="29"/>
    </row>
    <row r="15" spans="2:59" ht="15">
      <c r="B15" s="28"/>
      <c r="D15" s="29"/>
      <c r="I15" s="29"/>
      <c r="N15" s="29"/>
      <c r="S15" s="29"/>
      <c r="X15" s="29"/>
      <c r="AC15" s="29"/>
      <c r="AH15" s="29"/>
      <c r="AM15" s="29"/>
      <c r="AR15" s="29"/>
      <c r="AW15" s="29"/>
      <c r="AZ15" s="29"/>
      <c r="BB15" s="29"/>
      <c r="BG15" s="29"/>
    </row>
    <row r="16" spans="2:59" ht="15">
      <c r="B16" s="28"/>
      <c r="D16" s="29"/>
      <c r="I16" s="29"/>
      <c r="N16" s="29"/>
      <c r="S16" s="29"/>
      <c r="X16" s="29"/>
      <c r="AC16" s="29"/>
      <c r="AH16" s="29"/>
      <c r="AM16" s="29"/>
      <c r="AR16" s="29"/>
      <c r="AW16" s="29"/>
      <c r="AZ16" s="29"/>
      <c r="BB16" s="29"/>
      <c r="BG16" s="29"/>
    </row>
    <row r="17" spans="2:59" ht="15">
      <c r="B17" s="28"/>
      <c r="D17" s="29"/>
      <c r="I17" s="29"/>
      <c r="N17" s="29"/>
      <c r="S17" s="29"/>
      <c r="X17" s="29"/>
      <c r="AC17" s="29"/>
      <c r="AH17" s="29"/>
      <c r="AM17" s="29"/>
      <c r="AR17" s="29"/>
      <c r="AW17" s="29"/>
      <c r="AZ17" s="29"/>
      <c r="BB17" s="29"/>
      <c r="BG17" s="29"/>
    </row>
    <row r="18" spans="2:59" ht="15">
      <c r="B18" s="28"/>
      <c r="D18" s="29"/>
      <c r="I18" s="29"/>
      <c r="N18" s="29"/>
      <c r="S18" s="29"/>
      <c r="X18" s="29"/>
      <c r="AC18" s="29"/>
      <c r="AH18" s="29"/>
      <c r="AM18" s="29"/>
      <c r="AR18" s="29"/>
      <c r="AW18" s="29"/>
      <c r="AZ18" s="29"/>
      <c r="BB18" s="29"/>
      <c r="BG18" s="29"/>
    </row>
    <row r="19" spans="2:59" ht="15">
      <c r="B19" s="28"/>
      <c r="D19" s="29"/>
      <c r="I19" s="29"/>
      <c r="N19" s="29"/>
      <c r="S19" s="29"/>
      <c r="X19" s="29"/>
      <c r="AC19" s="29"/>
      <c r="AH19" s="29"/>
      <c r="AM19" s="29"/>
      <c r="AR19" s="29"/>
      <c r="AW19" s="29"/>
      <c r="AZ19" s="29"/>
      <c r="BB19" s="29"/>
      <c r="BG19" s="29"/>
    </row>
    <row r="20" spans="2:59" ht="15">
      <c r="B20" s="28"/>
      <c r="D20" s="29"/>
      <c r="I20" s="29"/>
      <c r="N20" s="29"/>
      <c r="S20" s="29"/>
      <c r="X20" s="29"/>
      <c r="AC20" s="29"/>
      <c r="AH20" s="29"/>
      <c r="AM20" s="29"/>
      <c r="AR20" s="29"/>
      <c r="AW20" s="29"/>
      <c r="AZ20" s="29"/>
      <c r="BB20" s="29"/>
      <c r="BG20" s="29"/>
    </row>
    <row r="21" spans="2:59" ht="15">
      <c r="B21" s="28"/>
      <c r="D21" s="29"/>
      <c r="I21" s="29"/>
      <c r="N21" s="29"/>
      <c r="S21" s="29"/>
      <c r="X21" s="29"/>
      <c r="AC21" s="29"/>
      <c r="AH21" s="29"/>
      <c r="AM21" s="29"/>
      <c r="AR21" s="29"/>
      <c r="AW21" s="29"/>
      <c r="AZ21" s="29"/>
      <c r="BB21" s="29"/>
      <c r="BG21" s="29"/>
    </row>
    <row r="22" spans="2:59" ht="15">
      <c r="B22" s="28"/>
      <c r="D22" s="29"/>
      <c r="I22" s="29"/>
      <c r="N22" s="29"/>
      <c r="S22" s="29"/>
      <c r="X22" s="29"/>
      <c r="AC22" s="29"/>
      <c r="AH22" s="29"/>
      <c r="AM22" s="29"/>
      <c r="AR22" s="29"/>
      <c r="AW22" s="29"/>
      <c r="AZ22" s="29"/>
      <c r="BB22" s="29"/>
      <c r="BG22" s="29"/>
    </row>
    <row r="23" spans="2:59" ht="15.75" customHeight="1">
      <c r="B23" s="28"/>
      <c r="D23" s="29"/>
      <c r="I23" s="29"/>
      <c r="N23" s="29"/>
      <c r="S23" s="29"/>
      <c r="X23" s="29"/>
      <c r="AC23" s="29"/>
      <c r="AH23" s="29"/>
      <c r="AM23" s="29"/>
      <c r="AR23" s="29"/>
      <c r="AW23" s="29"/>
      <c r="AZ23" s="29"/>
      <c r="BB23" s="29"/>
      <c r="BG23" s="29"/>
    </row>
    <row r="24" spans="2:59" ht="15.75" customHeight="1">
      <c r="B24" s="28"/>
      <c r="D24" s="29"/>
      <c r="I24" s="29"/>
      <c r="N24" s="29"/>
      <c r="S24" s="29"/>
      <c r="X24" s="29"/>
      <c r="AC24" s="29"/>
      <c r="AH24" s="29"/>
      <c r="AM24" s="29"/>
      <c r="AR24" s="29"/>
      <c r="AW24" s="29"/>
      <c r="AZ24" s="29"/>
      <c r="BB24" s="29"/>
      <c r="BG24" s="29"/>
    </row>
    <row r="25" spans="2:59" ht="15.75" customHeight="1">
      <c r="B25" s="28"/>
      <c r="D25" s="29"/>
      <c r="I25" s="29"/>
      <c r="N25" s="29"/>
      <c r="S25" s="29"/>
      <c r="X25" s="29"/>
      <c r="AC25" s="29"/>
      <c r="AH25" s="29"/>
      <c r="AM25" s="29"/>
      <c r="AR25" s="29"/>
      <c r="AW25" s="29"/>
      <c r="AZ25" s="29"/>
      <c r="BB25" s="29"/>
      <c r="BG25" s="29"/>
    </row>
    <row r="26" spans="2:59" ht="15.75" customHeight="1">
      <c r="B26" s="28"/>
      <c r="D26" s="29"/>
      <c r="I26" s="29"/>
      <c r="N26" s="29"/>
      <c r="S26" s="29"/>
      <c r="X26" s="29"/>
      <c r="AC26" s="29"/>
      <c r="AH26" s="29"/>
      <c r="AM26" s="29"/>
      <c r="AR26" s="29"/>
      <c r="AW26" s="29"/>
      <c r="AZ26" s="29"/>
      <c r="BB26" s="29"/>
      <c r="BG26" s="29"/>
    </row>
    <row r="27" spans="2:59" ht="15.75" customHeight="1">
      <c r="B27" s="28"/>
      <c r="D27" s="29"/>
      <c r="I27" s="29"/>
      <c r="N27" s="29"/>
      <c r="S27" s="29"/>
      <c r="X27" s="29"/>
      <c r="AC27" s="29"/>
      <c r="AH27" s="29"/>
      <c r="AM27" s="29"/>
      <c r="AR27" s="29"/>
      <c r="AW27" s="29"/>
      <c r="AZ27" s="29"/>
      <c r="BB27" s="29"/>
      <c r="BG27" s="29"/>
    </row>
    <row r="28" spans="2:59" ht="15.75" customHeight="1">
      <c r="B28" s="28"/>
      <c r="D28" s="29"/>
      <c r="I28" s="29"/>
      <c r="N28" s="29"/>
      <c r="S28" s="29"/>
      <c r="X28" s="29"/>
      <c r="AC28" s="29"/>
      <c r="AH28" s="29"/>
      <c r="AM28" s="29"/>
      <c r="AR28" s="29"/>
      <c r="AW28" s="29"/>
      <c r="AZ28" s="29"/>
      <c r="BB28" s="29"/>
      <c r="BG28" s="29"/>
    </row>
    <row r="29" spans="2:59" ht="15.75" customHeight="1">
      <c r="B29" s="28"/>
      <c r="D29" s="29"/>
      <c r="I29" s="29"/>
      <c r="N29" s="29"/>
      <c r="S29" s="29"/>
      <c r="X29" s="29"/>
      <c r="AC29" s="29"/>
      <c r="AH29" s="29"/>
      <c r="AM29" s="29"/>
      <c r="AR29" s="29"/>
      <c r="AW29" s="29"/>
      <c r="AZ29" s="29"/>
      <c r="BB29" s="29"/>
      <c r="BG29" s="29"/>
    </row>
    <row r="30" spans="2:59" ht="15.75" customHeight="1">
      <c r="B30" s="28"/>
      <c r="D30" s="29"/>
      <c r="I30" s="29"/>
      <c r="N30" s="29"/>
      <c r="S30" s="29"/>
      <c r="X30" s="29"/>
      <c r="AC30" s="29"/>
      <c r="AH30" s="29"/>
      <c r="AM30" s="29"/>
      <c r="AR30" s="29"/>
      <c r="AW30" s="29"/>
      <c r="AZ30" s="29"/>
      <c r="BB30" s="29"/>
      <c r="BG30" s="29"/>
    </row>
    <row r="31" spans="2:59" ht="15.75" customHeight="1">
      <c r="B31" s="28"/>
      <c r="D31" s="29"/>
      <c r="I31" s="29"/>
      <c r="N31" s="29"/>
      <c r="S31" s="29"/>
      <c r="X31" s="29"/>
      <c r="AC31" s="29"/>
      <c r="AH31" s="29"/>
      <c r="AM31" s="29"/>
      <c r="AR31" s="29"/>
      <c r="AW31" s="29"/>
      <c r="AZ31" s="29"/>
      <c r="BB31" s="29"/>
      <c r="BG31" s="29"/>
    </row>
    <row r="32" spans="2:59" ht="15.75" customHeight="1">
      <c r="B32" s="28"/>
      <c r="D32" s="29"/>
      <c r="I32" s="29"/>
      <c r="N32" s="29"/>
      <c r="S32" s="29"/>
      <c r="X32" s="29"/>
      <c r="AC32" s="29"/>
      <c r="AH32" s="29"/>
      <c r="AM32" s="29"/>
      <c r="AR32" s="29"/>
      <c r="AW32" s="29"/>
      <c r="AZ32" s="29"/>
      <c r="BB32" s="29"/>
      <c r="BG32" s="29"/>
    </row>
    <row r="33" spans="2:59" ht="15.75" customHeight="1">
      <c r="B33" s="28"/>
      <c r="D33" s="29"/>
      <c r="I33" s="29"/>
      <c r="N33" s="29"/>
      <c r="S33" s="29"/>
      <c r="X33" s="29"/>
      <c r="AC33" s="29"/>
      <c r="AH33" s="29"/>
      <c r="AM33" s="29"/>
      <c r="AR33" s="29"/>
      <c r="AW33" s="29"/>
      <c r="AZ33" s="29"/>
      <c r="BB33" s="29"/>
      <c r="BG33" s="29"/>
    </row>
    <row r="34" spans="2:59" ht="15.75" customHeight="1">
      <c r="B34" s="28"/>
      <c r="D34" s="29"/>
      <c r="I34" s="29"/>
      <c r="N34" s="29"/>
      <c r="S34" s="29"/>
      <c r="X34" s="29"/>
      <c r="AC34" s="29"/>
      <c r="AH34" s="29"/>
      <c r="AM34" s="29"/>
      <c r="AR34" s="29"/>
      <c r="AW34" s="29"/>
      <c r="AZ34" s="29"/>
      <c r="BB34" s="29"/>
      <c r="BG34" s="29"/>
    </row>
    <row r="35" spans="2:59" ht="15.75" customHeight="1">
      <c r="B35" s="28"/>
      <c r="D35" s="29"/>
      <c r="I35" s="29"/>
      <c r="N35" s="29"/>
      <c r="S35" s="29"/>
      <c r="X35" s="29"/>
      <c r="AC35" s="29"/>
      <c r="AH35" s="29"/>
      <c r="AM35" s="29"/>
      <c r="AR35" s="29"/>
      <c r="AW35" s="29"/>
      <c r="AZ35" s="29"/>
      <c r="BB35" s="29"/>
      <c r="BG35" s="29"/>
    </row>
    <row r="36" spans="2:59" ht="15.75" customHeight="1">
      <c r="B36" s="28"/>
      <c r="D36" s="29"/>
      <c r="I36" s="29"/>
      <c r="N36" s="29"/>
      <c r="S36" s="29"/>
      <c r="X36" s="29"/>
      <c r="AC36" s="29"/>
      <c r="AH36" s="29"/>
      <c r="AM36" s="29"/>
      <c r="AR36" s="29"/>
      <c r="AW36" s="29"/>
      <c r="AZ36" s="29"/>
      <c r="BB36" s="29"/>
      <c r="BG36" s="29"/>
    </row>
    <row r="37" spans="2:59" ht="15.75" customHeight="1">
      <c r="B37" s="28"/>
      <c r="D37" s="29"/>
      <c r="I37" s="29"/>
      <c r="N37" s="29"/>
      <c r="S37" s="29"/>
      <c r="X37" s="29"/>
      <c r="AC37" s="29"/>
      <c r="AH37" s="29"/>
      <c r="AM37" s="29"/>
      <c r="AR37" s="29"/>
      <c r="AW37" s="29"/>
      <c r="AZ37" s="29"/>
      <c r="BB37" s="29"/>
      <c r="BG37" s="29"/>
    </row>
    <row r="38" spans="2:59" ht="15.75" customHeight="1">
      <c r="B38" s="28"/>
      <c r="D38" s="29"/>
      <c r="I38" s="29"/>
      <c r="N38" s="29"/>
      <c r="S38" s="29"/>
      <c r="X38" s="29"/>
      <c r="AC38" s="29"/>
      <c r="AH38" s="29"/>
      <c r="AM38" s="29"/>
      <c r="AR38" s="29"/>
      <c r="AW38" s="29"/>
      <c r="AZ38" s="29"/>
      <c r="BB38" s="29"/>
      <c r="BG38" s="29"/>
    </row>
    <row r="39" spans="2:59" ht="15.75" customHeight="1">
      <c r="B39" s="28"/>
      <c r="D39" s="29"/>
      <c r="I39" s="29"/>
      <c r="N39" s="29"/>
      <c r="S39" s="29"/>
      <c r="X39" s="29"/>
      <c r="AC39" s="29"/>
      <c r="AH39" s="29"/>
      <c r="AM39" s="29"/>
      <c r="AR39" s="29"/>
      <c r="AW39" s="29"/>
      <c r="AZ39" s="29"/>
      <c r="BB39" s="29"/>
      <c r="BG39" s="29"/>
    </row>
    <row r="40" spans="2:59" ht="15.75" customHeight="1">
      <c r="B40" s="28"/>
      <c r="D40" s="29"/>
      <c r="I40" s="29"/>
      <c r="N40" s="29"/>
      <c r="S40" s="29"/>
      <c r="X40" s="29"/>
      <c r="AC40" s="29"/>
      <c r="AH40" s="29"/>
      <c r="AM40" s="29"/>
      <c r="AR40" s="29"/>
      <c r="AW40" s="29"/>
      <c r="AZ40" s="29"/>
      <c r="BB40" s="29"/>
      <c r="BG40" s="29"/>
    </row>
    <row r="41" spans="2:59" ht="15.75" customHeight="1">
      <c r="B41" s="28"/>
      <c r="D41" s="29"/>
      <c r="I41" s="29"/>
      <c r="N41" s="29"/>
      <c r="S41" s="29"/>
      <c r="X41" s="29"/>
      <c r="AC41" s="29"/>
      <c r="AH41" s="29"/>
      <c r="AM41" s="29"/>
      <c r="AR41" s="29"/>
      <c r="AW41" s="29"/>
      <c r="AZ41" s="29"/>
      <c r="BB41" s="29"/>
      <c r="BG41" s="29"/>
    </row>
    <row r="42" spans="2:59" ht="15.75" customHeight="1">
      <c r="B42" s="28"/>
      <c r="D42" s="29"/>
      <c r="I42" s="29"/>
      <c r="N42" s="29"/>
      <c r="S42" s="29"/>
      <c r="X42" s="29"/>
      <c r="AC42" s="29"/>
      <c r="AH42" s="29"/>
      <c r="AM42" s="29"/>
      <c r="AR42" s="29"/>
      <c r="AW42" s="29"/>
      <c r="AZ42" s="29"/>
      <c r="BB42" s="29"/>
      <c r="BG42" s="29"/>
    </row>
    <row r="43" spans="2:59" ht="15.75" customHeight="1">
      <c r="B43" s="28"/>
      <c r="D43" s="29"/>
      <c r="I43" s="29"/>
      <c r="N43" s="29"/>
      <c r="S43" s="29"/>
      <c r="X43" s="29"/>
      <c r="AC43" s="29"/>
      <c r="AH43" s="29"/>
      <c r="AM43" s="29"/>
      <c r="AR43" s="29"/>
      <c r="AW43" s="29"/>
      <c r="AZ43" s="29"/>
      <c r="BB43" s="29"/>
      <c r="BG43" s="29"/>
    </row>
    <row r="44" spans="2:59" ht="15.75" customHeight="1">
      <c r="B44" s="28"/>
      <c r="D44" s="29"/>
      <c r="I44" s="29"/>
      <c r="N44" s="29"/>
      <c r="S44" s="29"/>
      <c r="X44" s="29"/>
      <c r="AC44" s="29"/>
      <c r="AH44" s="29"/>
      <c r="AM44" s="29"/>
      <c r="AR44" s="29"/>
      <c r="AW44" s="29"/>
      <c r="AZ44" s="29"/>
      <c r="BB44" s="29"/>
      <c r="BG44" s="29"/>
    </row>
    <row r="45" spans="2:59" ht="15.75" customHeight="1">
      <c r="B45" s="28"/>
      <c r="D45" s="29"/>
      <c r="I45" s="29"/>
      <c r="N45" s="29"/>
      <c r="S45" s="29"/>
      <c r="X45" s="29"/>
      <c r="AC45" s="29"/>
      <c r="AH45" s="29"/>
      <c r="AM45" s="29"/>
      <c r="AR45" s="29"/>
      <c r="AW45" s="29"/>
      <c r="AZ45" s="29"/>
      <c r="BB45" s="29"/>
      <c r="BG45" s="29"/>
    </row>
    <row r="46" spans="2:59" ht="15.75" customHeight="1">
      <c r="B46" s="28"/>
      <c r="D46" s="29"/>
      <c r="I46" s="29"/>
      <c r="N46" s="29"/>
      <c r="S46" s="29"/>
      <c r="X46" s="29"/>
      <c r="AC46" s="29"/>
      <c r="AH46" s="29"/>
      <c r="AM46" s="29"/>
      <c r="AR46" s="29"/>
      <c r="AW46" s="29"/>
      <c r="AZ46" s="29"/>
      <c r="BB46" s="29"/>
      <c r="BG46" s="29"/>
    </row>
    <row r="47" spans="2:59" ht="15.75" customHeight="1">
      <c r="B47" s="28"/>
      <c r="D47" s="29"/>
      <c r="I47" s="29"/>
      <c r="N47" s="29"/>
      <c r="S47" s="29"/>
      <c r="X47" s="29"/>
      <c r="AC47" s="29"/>
      <c r="AH47" s="29"/>
      <c r="AM47" s="29"/>
      <c r="AR47" s="29"/>
      <c r="AW47" s="29"/>
      <c r="AZ47" s="29"/>
      <c r="BB47" s="29"/>
      <c r="BG47" s="29"/>
    </row>
    <row r="48" spans="2:59" ht="15.75" customHeight="1">
      <c r="B48" s="28"/>
      <c r="D48" s="29"/>
      <c r="I48" s="29"/>
      <c r="N48" s="29"/>
      <c r="S48" s="29"/>
      <c r="X48" s="29"/>
      <c r="AC48" s="29"/>
      <c r="AH48" s="29"/>
      <c r="AM48" s="29"/>
      <c r="AR48" s="29"/>
      <c r="AW48" s="29"/>
      <c r="AZ48" s="29"/>
      <c r="BB48" s="29"/>
      <c r="BG48" s="29"/>
    </row>
    <row r="49" spans="2:59" ht="15.75" customHeight="1">
      <c r="B49" s="28"/>
      <c r="D49" s="29"/>
      <c r="I49" s="29"/>
      <c r="N49" s="29"/>
      <c r="S49" s="29"/>
      <c r="X49" s="29"/>
      <c r="AC49" s="29"/>
      <c r="AH49" s="29"/>
      <c r="AM49" s="29"/>
      <c r="AR49" s="29"/>
      <c r="AW49" s="29"/>
      <c r="AZ49" s="29"/>
      <c r="BB49" s="29"/>
      <c r="BG49" s="29"/>
    </row>
    <row r="50" spans="2:59" ht="15.75" customHeight="1">
      <c r="B50" s="28"/>
      <c r="D50" s="29"/>
      <c r="I50" s="29"/>
      <c r="N50" s="29"/>
      <c r="S50" s="29"/>
      <c r="X50" s="29"/>
      <c r="AC50" s="29"/>
      <c r="AH50" s="29"/>
      <c r="AM50" s="29"/>
      <c r="AR50" s="29"/>
      <c r="AW50" s="29"/>
      <c r="AZ50" s="29"/>
      <c r="BB50" s="29"/>
      <c r="BG50" s="29"/>
    </row>
    <row r="51" spans="2:59" ht="15.75" customHeight="1">
      <c r="B51" s="28"/>
      <c r="D51" s="29"/>
      <c r="I51" s="29"/>
      <c r="N51" s="29"/>
      <c r="S51" s="29"/>
      <c r="X51" s="29"/>
      <c r="AC51" s="29"/>
      <c r="AH51" s="29"/>
      <c r="AM51" s="29"/>
      <c r="AR51" s="29"/>
      <c r="AW51" s="29"/>
      <c r="AZ51" s="29"/>
      <c r="BB51" s="29"/>
      <c r="BG51" s="29"/>
    </row>
    <row r="52" spans="2:59" ht="15.75" customHeight="1">
      <c r="B52" s="28"/>
      <c r="D52" s="29"/>
      <c r="I52" s="29"/>
      <c r="N52" s="29"/>
      <c r="S52" s="29"/>
      <c r="X52" s="29"/>
      <c r="AC52" s="29"/>
      <c r="AH52" s="29"/>
      <c r="AM52" s="29"/>
      <c r="AR52" s="29"/>
      <c r="AW52" s="29"/>
      <c r="AZ52" s="29"/>
      <c r="BB52" s="29"/>
      <c r="BG52" s="29"/>
    </row>
    <row r="53" spans="2:59" ht="15.75" customHeight="1">
      <c r="B53" s="28"/>
      <c r="D53" s="29"/>
      <c r="I53" s="29"/>
      <c r="N53" s="29"/>
      <c r="S53" s="29"/>
      <c r="X53" s="29"/>
      <c r="AC53" s="29"/>
      <c r="AH53" s="29"/>
      <c r="AM53" s="29"/>
      <c r="AR53" s="29"/>
      <c r="AW53" s="29"/>
      <c r="AZ53" s="29"/>
      <c r="BB53" s="29"/>
      <c r="BG53" s="29"/>
    </row>
    <row r="54" spans="2:59" ht="15.75" customHeight="1">
      <c r="B54" s="28"/>
      <c r="D54" s="29"/>
      <c r="I54" s="29"/>
      <c r="N54" s="29"/>
      <c r="S54" s="29"/>
      <c r="X54" s="29"/>
      <c r="AC54" s="29"/>
      <c r="AH54" s="29"/>
      <c r="AM54" s="29"/>
      <c r="AR54" s="29"/>
      <c r="AW54" s="29"/>
      <c r="AZ54" s="29"/>
      <c r="BB54" s="29"/>
      <c r="BG54" s="29"/>
    </row>
    <row r="55" spans="2:59" ht="15.75" customHeight="1">
      <c r="B55" s="28"/>
      <c r="D55" s="29"/>
      <c r="I55" s="29"/>
      <c r="N55" s="29"/>
      <c r="S55" s="29"/>
      <c r="X55" s="29"/>
      <c r="AC55" s="29"/>
      <c r="AH55" s="29"/>
      <c r="AM55" s="29"/>
      <c r="AR55" s="29"/>
      <c r="AW55" s="29"/>
      <c r="AZ55" s="29"/>
      <c r="BB55" s="29"/>
      <c r="BG55" s="29"/>
    </row>
    <row r="56" spans="2:59" ht="15.75" customHeight="1">
      <c r="B56" s="28"/>
      <c r="D56" s="29"/>
      <c r="I56" s="29"/>
      <c r="N56" s="29"/>
      <c r="S56" s="29"/>
      <c r="X56" s="29"/>
      <c r="AC56" s="29"/>
      <c r="AH56" s="29"/>
      <c r="AM56" s="29"/>
      <c r="AR56" s="29"/>
      <c r="AW56" s="29"/>
      <c r="AZ56" s="29"/>
      <c r="BB56" s="29"/>
      <c r="BG56" s="29"/>
    </row>
    <row r="57" spans="2:59" ht="15.75" customHeight="1">
      <c r="B57" s="28"/>
      <c r="D57" s="29"/>
      <c r="I57" s="29"/>
      <c r="N57" s="29"/>
      <c r="S57" s="29"/>
      <c r="X57" s="29"/>
      <c r="AC57" s="29"/>
      <c r="AH57" s="29"/>
      <c r="AM57" s="29"/>
      <c r="AR57" s="29"/>
      <c r="AW57" s="29"/>
      <c r="AZ57" s="29"/>
      <c r="BB57" s="29"/>
      <c r="BG57" s="29"/>
    </row>
    <row r="58" spans="2:59" ht="15.75" customHeight="1">
      <c r="B58" s="28"/>
      <c r="D58" s="29"/>
      <c r="I58" s="29"/>
      <c r="N58" s="29"/>
      <c r="S58" s="29"/>
      <c r="X58" s="29"/>
      <c r="AC58" s="29"/>
      <c r="AH58" s="29"/>
      <c r="AM58" s="29"/>
      <c r="AR58" s="29"/>
      <c r="AW58" s="29"/>
      <c r="AZ58" s="29"/>
      <c r="BB58" s="29"/>
      <c r="BG58" s="29"/>
    </row>
    <row r="59" spans="2:59" ht="15.75" customHeight="1">
      <c r="B59" s="28"/>
      <c r="D59" s="29"/>
      <c r="I59" s="29"/>
      <c r="N59" s="29"/>
      <c r="S59" s="29"/>
      <c r="X59" s="29"/>
      <c r="AC59" s="29"/>
      <c r="AH59" s="29"/>
      <c r="AM59" s="29"/>
      <c r="AR59" s="29"/>
      <c r="AW59" s="29"/>
      <c r="AZ59" s="29"/>
      <c r="BB59" s="29"/>
      <c r="BG59" s="29"/>
    </row>
    <row r="60" spans="2:59" ht="15.75" customHeight="1">
      <c r="B60" s="28"/>
      <c r="D60" s="29"/>
      <c r="I60" s="29"/>
      <c r="N60" s="29"/>
      <c r="S60" s="29"/>
      <c r="X60" s="29"/>
      <c r="AC60" s="29"/>
      <c r="AH60" s="29"/>
      <c r="AM60" s="29"/>
      <c r="AR60" s="29"/>
      <c r="AW60" s="29"/>
      <c r="AZ60" s="29"/>
      <c r="BB60" s="29"/>
      <c r="BG60" s="29"/>
    </row>
    <row r="61" spans="2:59" ht="15.75" customHeight="1">
      <c r="B61" s="28"/>
      <c r="D61" s="29"/>
      <c r="I61" s="29"/>
      <c r="N61" s="29"/>
      <c r="S61" s="29"/>
      <c r="X61" s="29"/>
      <c r="AC61" s="29"/>
      <c r="AH61" s="29"/>
      <c r="AM61" s="29"/>
      <c r="AR61" s="29"/>
      <c r="AW61" s="29"/>
      <c r="AZ61" s="29"/>
      <c r="BB61" s="29"/>
      <c r="BG61" s="29"/>
    </row>
    <row r="62" spans="2:59" ht="15.75" customHeight="1">
      <c r="B62" s="28"/>
      <c r="D62" s="29"/>
      <c r="I62" s="29"/>
      <c r="N62" s="29"/>
      <c r="S62" s="29"/>
      <c r="X62" s="29"/>
      <c r="AC62" s="29"/>
      <c r="AH62" s="29"/>
      <c r="AM62" s="29"/>
      <c r="AR62" s="29"/>
      <c r="AW62" s="29"/>
      <c r="AZ62" s="29"/>
      <c r="BB62" s="29"/>
      <c r="BG62" s="29"/>
    </row>
    <row r="63" spans="2:59" ht="15.75" customHeight="1">
      <c r="B63" s="28"/>
      <c r="D63" s="29"/>
      <c r="I63" s="29"/>
      <c r="N63" s="29"/>
      <c r="S63" s="29"/>
      <c r="X63" s="29"/>
      <c r="AC63" s="29"/>
      <c r="AH63" s="29"/>
      <c r="AM63" s="29"/>
      <c r="AR63" s="29"/>
      <c r="AW63" s="29"/>
      <c r="AZ63" s="29"/>
      <c r="BB63" s="29"/>
      <c r="BG63" s="29"/>
    </row>
    <row r="64" spans="2:59" ht="15.75" customHeight="1">
      <c r="B64" s="28"/>
      <c r="D64" s="29"/>
      <c r="I64" s="29"/>
      <c r="N64" s="29"/>
      <c r="S64" s="29"/>
      <c r="X64" s="29"/>
      <c r="AC64" s="29"/>
      <c r="AH64" s="29"/>
      <c r="AM64" s="29"/>
      <c r="AR64" s="29"/>
      <c r="AW64" s="29"/>
      <c r="AZ64" s="29"/>
      <c r="BB64" s="29"/>
      <c r="BG64" s="29"/>
    </row>
    <row r="65" spans="2:59" ht="15.75" customHeight="1">
      <c r="B65" s="28"/>
      <c r="D65" s="29"/>
      <c r="I65" s="29"/>
      <c r="N65" s="29"/>
      <c r="S65" s="29"/>
      <c r="X65" s="29"/>
      <c r="AC65" s="29"/>
      <c r="AH65" s="29"/>
      <c r="AM65" s="29"/>
      <c r="AR65" s="29"/>
      <c r="AW65" s="29"/>
      <c r="AZ65" s="29"/>
      <c r="BB65" s="29"/>
      <c r="BG65" s="29"/>
    </row>
    <row r="66" spans="2:59" ht="15.75" customHeight="1">
      <c r="B66" s="28"/>
      <c r="D66" s="29"/>
      <c r="I66" s="29"/>
      <c r="N66" s="29"/>
      <c r="S66" s="29"/>
      <c r="X66" s="29"/>
      <c r="AC66" s="29"/>
      <c r="AH66" s="29"/>
      <c r="AM66" s="29"/>
      <c r="AR66" s="29"/>
      <c r="AW66" s="29"/>
      <c r="AZ66" s="29"/>
      <c r="BB66" s="29"/>
      <c r="BG66" s="29"/>
    </row>
    <row r="67" spans="2:59" ht="15.75" customHeight="1">
      <c r="B67" s="28"/>
      <c r="D67" s="29"/>
      <c r="I67" s="29"/>
      <c r="N67" s="29"/>
      <c r="S67" s="29"/>
      <c r="X67" s="29"/>
      <c r="AC67" s="29"/>
      <c r="AH67" s="29"/>
      <c r="AM67" s="29"/>
      <c r="AR67" s="29"/>
      <c r="AW67" s="29"/>
      <c r="AZ67" s="29"/>
      <c r="BB67" s="29"/>
      <c r="BG67" s="29"/>
    </row>
    <row r="68" spans="2:59" ht="15.75" customHeight="1">
      <c r="B68" s="28"/>
      <c r="D68" s="29"/>
      <c r="I68" s="29"/>
      <c r="N68" s="29"/>
      <c r="S68" s="29"/>
      <c r="X68" s="29"/>
      <c r="AC68" s="29"/>
      <c r="AH68" s="29"/>
      <c r="AM68" s="29"/>
      <c r="AR68" s="29"/>
      <c r="AW68" s="29"/>
      <c r="AZ68" s="29"/>
      <c r="BB68" s="29"/>
      <c r="BG68" s="29"/>
    </row>
    <row r="69" spans="2:59" ht="15.75" customHeight="1">
      <c r="B69" s="28"/>
      <c r="D69" s="29"/>
      <c r="I69" s="29"/>
      <c r="N69" s="29"/>
      <c r="S69" s="29"/>
      <c r="X69" s="29"/>
      <c r="AC69" s="29"/>
      <c r="AH69" s="29"/>
      <c r="AM69" s="29"/>
      <c r="AR69" s="29"/>
      <c r="AW69" s="29"/>
      <c r="AZ69" s="29"/>
      <c r="BB69" s="29"/>
      <c r="BG69" s="29"/>
    </row>
    <row r="70" spans="2:59" ht="15.75" customHeight="1">
      <c r="B70" s="28"/>
      <c r="D70" s="29"/>
      <c r="I70" s="29"/>
      <c r="N70" s="29"/>
      <c r="S70" s="29"/>
      <c r="X70" s="29"/>
      <c r="AC70" s="29"/>
      <c r="AH70" s="29"/>
      <c r="AM70" s="29"/>
      <c r="AR70" s="29"/>
      <c r="AW70" s="29"/>
      <c r="AZ70" s="29"/>
      <c r="BB70" s="29"/>
      <c r="BG70" s="29"/>
    </row>
    <row r="71" spans="2:59" ht="15.75" customHeight="1">
      <c r="B71" s="28"/>
      <c r="D71" s="29"/>
      <c r="I71" s="29"/>
      <c r="N71" s="29"/>
      <c r="S71" s="29"/>
      <c r="X71" s="29"/>
      <c r="AC71" s="29"/>
      <c r="AH71" s="29"/>
      <c r="AM71" s="29"/>
      <c r="AR71" s="29"/>
      <c r="AW71" s="29"/>
      <c r="AZ71" s="29"/>
      <c r="BB71" s="29"/>
      <c r="BG71" s="29"/>
    </row>
    <row r="72" spans="2:59" ht="15.75" customHeight="1">
      <c r="B72" s="28"/>
      <c r="D72" s="29"/>
      <c r="I72" s="29"/>
      <c r="N72" s="29"/>
      <c r="S72" s="29"/>
      <c r="X72" s="29"/>
      <c r="AC72" s="29"/>
      <c r="AH72" s="29"/>
      <c r="AM72" s="29"/>
      <c r="AR72" s="29"/>
      <c r="AW72" s="29"/>
      <c r="AZ72" s="29"/>
      <c r="BB72" s="29"/>
      <c r="BG72" s="29"/>
    </row>
    <row r="73" spans="2:59" ht="15.75" customHeight="1">
      <c r="B73" s="28"/>
      <c r="D73" s="29"/>
      <c r="I73" s="29"/>
      <c r="N73" s="29"/>
      <c r="S73" s="29"/>
      <c r="X73" s="29"/>
      <c r="AC73" s="29"/>
      <c r="AH73" s="29"/>
      <c r="AM73" s="29"/>
      <c r="AR73" s="29"/>
      <c r="AW73" s="29"/>
      <c r="AZ73" s="29"/>
      <c r="BB73" s="29"/>
      <c r="BG73" s="29"/>
    </row>
    <row r="74" spans="2:59" ht="15.75" customHeight="1">
      <c r="B74" s="28"/>
      <c r="D74" s="29"/>
      <c r="I74" s="29"/>
      <c r="N74" s="29"/>
      <c r="S74" s="29"/>
      <c r="X74" s="29"/>
      <c r="AC74" s="29"/>
      <c r="AH74" s="29"/>
      <c r="AM74" s="29"/>
      <c r="AR74" s="29"/>
      <c r="AW74" s="29"/>
      <c r="AZ74" s="29"/>
      <c r="BB74" s="29"/>
      <c r="BG74" s="29"/>
    </row>
    <row r="75" spans="2:59" ht="15.75" customHeight="1">
      <c r="B75" s="28"/>
      <c r="D75" s="29"/>
      <c r="I75" s="29"/>
      <c r="N75" s="29"/>
      <c r="S75" s="29"/>
      <c r="X75" s="29"/>
      <c r="AC75" s="29"/>
      <c r="AH75" s="29"/>
      <c r="AM75" s="29"/>
      <c r="AR75" s="29"/>
      <c r="AW75" s="29"/>
      <c r="AZ75" s="29"/>
      <c r="BB75" s="29"/>
      <c r="BG75" s="29"/>
    </row>
    <row r="76" spans="2:59" ht="15.75" customHeight="1">
      <c r="B76" s="28"/>
      <c r="D76" s="29"/>
      <c r="I76" s="29"/>
      <c r="N76" s="29"/>
      <c r="S76" s="29"/>
      <c r="X76" s="29"/>
      <c r="AC76" s="29"/>
      <c r="AH76" s="29"/>
      <c r="AM76" s="29"/>
      <c r="AR76" s="29"/>
      <c r="AW76" s="29"/>
      <c r="AZ76" s="29"/>
      <c r="BB76" s="29"/>
      <c r="BG76" s="29"/>
    </row>
    <row r="77" spans="2:59" ht="15.75" customHeight="1">
      <c r="B77" s="28"/>
      <c r="D77" s="29"/>
      <c r="I77" s="29"/>
      <c r="N77" s="29"/>
      <c r="S77" s="29"/>
      <c r="X77" s="29"/>
      <c r="AC77" s="29"/>
      <c r="AH77" s="29"/>
      <c r="AM77" s="29"/>
      <c r="AR77" s="29"/>
      <c r="AW77" s="29"/>
      <c r="AZ77" s="29"/>
      <c r="BB77" s="29"/>
      <c r="BG77" s="29"/>
    </row>
    <row r="78" spans="2:59" ht="15.75" customHeight="1">
      <c r="B78" s="28"/>
      <c r="D78" s="29"/>
      <c r="I78" s="29"/>
      <c r="N78" s="29"/>
      <c r="S78" s="29"/>
      <c r="X78" s="29"/>
      <c r="AC78" s="29"/>
      <c r="AH78" s="29"/>
      <c r="AM78" s="29"/>
      <c r="AR78" s="29"/>
      <c r="AW78" s="29"/>
      <c r="AZ78" s="29"/>
      <c r="BB78" s="29"/>
      <c r="BG78" s="29"/>
    </row>
    <row r="79" spans="2:59" ht="15.75" customHeight="1">
      <c r="B79" s="28"/>
      <c r="D79" s="29"/>
      <c r="I79" s="29"/>
      <c r="N79" s="29"/>
      <c r="S79" s="29"/>
      <c r="X79" s="29"/>
      <c r="AC79" s="29"/>
      <c r="AH79" s="29"/>
      <c r="AM79" s="29"/>
      <c r="AR79" s="29"/>
      <c r="AW79" s="29"/>
      <c r="AZ79" s="29"/>
      <c r="BB79" s="29"/>
      <c r="BG79" s="29"/>
    </row>
    <row r="80" spans="2:59" ht="15.75" customHeight="1">
      <c r="B80" s="28"/>
      <c r="D80" s="29"/>
      <c r="I80" s="29"/>
      <c r="N80" s="29"/>
      <c r="S80" s="29"/>
      <c r="X80" s="29"/>
      <c r="AC80" s="29"/>
      <c r="AH80" s="29"/>
      <c r="AM80" s="29"/>
      <c r="AR80" s="29"/>
      <c r="AW80" s="29"/>
      <c r="AZ80" s="29"/>
      <c r="BB80" s="29"/>
      <c r="BG80" s="29"/>
    </row>
    <row r="81" spans="2:59" ht="15.75" customHeight="1">
      <c r="B81" s="28"/>
      <c r="D81" s="29"/>
      <c r="I81" s="29"/>
      <c r="N81" s="29"/>
      <c r="S81" s="29"/>
      <c r="X81" s="29"/>
      <c r="AC81" s="29"/>
      <c r="AH81" s="29"/>
      <c r="AM81" s="29"/>
      <c r="AR81" s="29"/>
      <c r="AW81" s="29"/>
      <c r="AZ81" s="29"/>
      <c r="BB81" s="29"/>
      <c r="BG81" s="29"/>
    </row>
    <row r="82" spans="2:59" ht="15.75" customHeight="1">
      <c r="B82" s="28"/>
      <c r="D82" s="29"/>
      <c r="I82" s="29"/>
      <c r="N82" s="29"/>
      <c r="S82" s="29"/>
      <c r="X82" s="29"/>
      <c r="AC82" s="29"/>
      <c r="AH82" s="29"/>
      <c r="AM82" s="29"/>
      <c r="AR82" s="29"/>
      <c r="AW82" s="29"/>
      <c r="AZ82" s="29"/>
      <c r="BB82" s="29"/>
      <c r="BG82" s="29"/>
    </row>
    <row r="83" spans="2:59" ht="15.75" customHeight="1">
      <c r="B83" s="28"/>
      <c r="D83" s="29"/>
      <c r="I83" s="29"/>
      <c r="N83" s="29"/>
      <c r="S83" s="29"/>
      <c r="X83" s="29"/>
      <c r="AC83" s="29"/>
      <c r="AH83" s="29"/>
      <c r="AM83" s="29"/>
      <c r="AR83" s="29"/>
      <c r="AW83" s="29"/>
      <c r="AZ83" s="29"/>
      <c r="BB83" s="29"/>
      <c r="BG83" s="29"/>
    </row>
    <row r="84" spans="2:59" ht="15.75" customHeight="1">
      <c r="B84" s="28"/>
      <c r="D84" s="29"/>
      <c r="I84" s="29"/>
      <c r="N84" s="29"/>
      <c r="S84" s="29"/>
      <c r="X84" s="29"/>
      <c r="AC84" s="29"/>
      <c r="AH84" s="29"/>
      <c r="AM84" s="29"/>
      <c r="AR84" s="29"/>
      <c r="AW84" s="29"/>
      <c r="AZ84" s="29"/>
      <c r="BB84" s="29"/>
      <c r="BG84" s="29"/>
    </row>
    <row r="85" spans="2:59" ht="15.75" customHeight="1">
      <c r="B85" s="28"/>
      <c r="D85" s="29"/>
      <c r="I85" s="29"/>
      <c r="N85" s="29"/>
      <c r="S85" s="29"/>
      <c r="X85" s="29"/>
      <c r="AC85" s="29"/>
      <c r="AH85" s="29"/>
      <c r="AM85" s="29"/>
      <c r="AR85" s="29"/>
      <c r="AW85" s="29"/>
      <c r="AZ85" s="29"/>
      <c r="BB85" s="29"/>
      <c r="BG85" s="29"/>
    </row>
    <row r="86" spans="2:59" ht="15.75" customHeight="1">
      <c r="B86" s="28"/>
      <c r="D86" s="29"/>
      <c r="I86" s="29"/>
      <c r="N86" s="29"/>
      <c r="S86" s="29"/>
      <c r="X86" s="29"/>
      <c r="AC86" s="29"/>
      <c r="AH86" s="29"/>
      <c r="AM86" s="29"/>
      <c r="AR86" s="29"/>
      <c r="AW86" s="29"/>
      <c r="AZ86" s="29"/>
      <c r="BB86" s="29"/>
      <c r="BG86" s="29"/>
    </row>
    <row r="87" spans="2:59" ht="15.75" customHeight="1">
      <c r="B87" s="28"/>
      <c r="D87" s="29"/>
      <c r="I87" s="29"/>
      <c r="N87" s="29"/>
      <c r="S87" s="29"/>
      <c r="X87" s="29"/>
      <c r="AC87" s="29"/>
      <c r="AH87" s="29"/>
      <c r="AM87" s="29"/>
      <c r="AR87" s="29"/>
      <c r="AW87" s="29"/>
      <c r="AZ87" s="29"/>
      <c r="BB87" s="29"/>
      <c r="BG87" s="29"/>
    </row>
    <row r="88" spans="2:59" ht="15.75" customHeight="1">
      <c r="B88" s="28"/>
      <c r="D88" s="29"/>
      <c r="I88" s="29"/>
      <c r="N88" s="29"/>
      <c r="S88" s="29"/>
      <c r="X88" s="29"/>
      <c r="AC88" s="29"/>
      <c r="AH88" s="29"/>
      <c r="AM88" s="29"/>
      <c r="AR88" s="29"/>
      <c r="AW88" s="29"/>
      <c r="AZ88" s="29"/>
      <c r="BB88" s="29"/>
      <c r="BG88" s="29"/>
    </row>
    <row r="89" spans="2:59" ht="15.75" customHeight="1">
      <c r="B89" s="28"/>
      <c r="D89" s="29"/>
      <c r="I89" s="29"/>
      <c r="N89" s="29"/>
      <c r="S89" s="29"/>
      <c r="X89" s="29"/>
      <c r="AC89" s="29"/>
      <c r="AH89" s="29"/>
      <c r="AM89" s="29"/>
      <c r="AR89" s="29"/>
      <c r="AW89" s="29"/>
      <c r="AZ89" s="29"/>
      <c r="BB89" s="29"/>
      <c r="BG89" s="29"/>
    </row>
    <row r="90" spans="2:59" ht="15.75" customHeight="1">
      <c r="B90" s="28"/>
      <c r="D90" s="29"/>
      <c r="I90" s="29"/>
      <c r="N90" s="29"/>
      <c r="S90" s="29"/>
      <c r="X90" s="29"/>
      <c r="AC90" s="29"/>
      <c r="AH90" s="29"/>
      <c r="AM90" s="29"/>
      <c r="AR90" s="29"/>
      <c r="AW90" s="29"/>
      <c r="AZ90" s="29"/>
      <c r="BB90" s="29"/>
      <c r="BG90" s="29"/>
    </row>
    <row r="91" spans="2:59" ht="15.75" customHeight="1">
      <c r="B91" s="28"/>
      <c r="D91" s="29"/>
      <c r="I91" s="29"/>
      <c r="N91" s="29"/>
      <c r="S91" s="29"/>
      <c r="X91" s="29"/>
      <c r="AC91" s="29"/>
      <c r="AH91" s="29"/>
      <c r="AM91" s="29"/>
      <c r="AR91" s="29"/>
      <c r="AW91" s="29"/>
      <c r="AZ91" s="29"/>
      <c r="BB91" s="29"/>
      <c r="BG91" s="29"/>
    </row>
    <row r="92" spans="2:59" ht="15.75" customHeight="1">
      <c r="B92" s="28"/>
      <c r="D92" s="29"/>
      <c r="I92" s="29"/>
      <c r="N92" s="29"/>
      <c r="S92" s="29"/>
      <c r="X92" s="29"/>
      <c r="AC92" s="29"/>
      <c r="AH92" s="29"/>
      <c r="AM92" s="29"/>
      <c r="AR92" s="29"/>
      <c r="AW92" s="29"/>
      <c r="AZ92" s="29"/>
      <c r="BB92" s="29"/>
      <c r="BG92" s="29"/>
    </row>
    <row r="93" spans="2:59" ht="15.75" customHeight="1">
      <c r="B93" s="28"/>
      <c r="D93" s="29"/>
      <c r="I93" s="29"/>
      <c r="N93" s="29"/>
      <c r="S93" s="29"/>
      <c r="X93" s="29"/>
      <c r="AC93" s="29"/>
      <c r="AH93" s="29"/>
      <c r="AM93" s="29"/>
      <c r="AR93" s="29"/>
      <c r="AW93" s="29"/>
      <c r="AZ93" s="29"/>
      <c r="BB93" s="29"/>
      <c r="BG93" s="29"/>
    </row>
    <row r="94" spans="2:59" ht="15.75" customHeight="1">
      <c r="B94" s="28"/>
      <c r="D94" s="29"/>
      <c r="I94" s="29"/>
      <c r="N94" s="29"/>
      <c r="S94" s="29"/>
      <c r="X94" s="29"/>
      <c r="AC94" s="29"/>
      <c r="AH94" s="29"/>
      <c r="AM94" s="29"/>
      <c r="AR94" s="29"/>
      <c r="AW94" s="29"/>
      <c r="AZ94" s="29"/>
      <c r="BB94" s="29"/>
      <c r="BG94" s="29"/>
    </row>
    <row r="95" spans="2:59" ht="15.75" customHeight="1">
      <c r="B95" s="28"/>
      <c r="D95" s="29"/>
      <c r="I95" s="29"/>
      <c r="N95" s="29"/>
      <c r="S95" s="29"/>
      <c r="X95" s="29"/>
      <c r="AC95" s="29"/>
      <c r="AH95" s="29"/>
      <c r="AM95" s="29"/>
      <c r="AR95" s="29"/>
      <c r="AW95" s="29"/>
      <c r="AZ95" s="29"/>
      <c r="BB95" s="29"/>
      <c r="BG95" s="29"/>
    </row>
    <row r="96" spans="2:59" ht="15.75" customHeight="1">
      <c r="B96" s="28"/>
      <c r="D96" s="29"/>
      <c r="I96" s="29"/>
      <c r="N96" s="29"/>
      <c r="S96" s="29"/>
      <c r="X96" s="29"/>
      <c r="AC96" s="29"/>
      <c r="AH96" s="29"/>
      <c r="AM96" s="29"/>
      <c r="AR96" s="29"/>
      <c r="AW96" s="29"/>
      <c r="AZ96" s="29"/>
      <c r="BB96" s="29"/>
      <c r="BG96" s="29"/>
    </row>
    <row r="97" spans="2:59" ht="15.75" customHeight="1">
      <c r="B97" s="28"/>
      <c r="D97" s="29"/>
      <c r="I97" s="29"/>
      <c r="N97" s="29"/>
      <c r="S97" s="29"/>
      <c r="X97" s="29"/>
      <c r="AC97" s="29"/>
      <c r="AH97" s="29"/>
      <c r="AM97" s="29"/>
      <c r="AR97" s="29"/>
      <c r="AW97" s="29"/>
      <c r="AZ97" s="29"/>
      <c r="BB97" s="29"/>
      <c r="BG97" s="29"/>
    </row>
    <row r="98" spans="2:59" ht="15.75" customHeight="1">
      <c r="B98" s="28"/>
      <c r="D98" s="29"/>
      <c r="I98" s="29"/>
      <c r="N98" s="29"/>
      <c r="S98" s="29"/>
      <c r="X98" s="29"/>
      <c r="AC98" s="29"/>
      <c r="AH98" s="29"/>
      <c r="AM98" s="29"/>
      <c r="AR98" s="29"/>
      <c r="AW98" s="29"/>
      <c r="AZ98" s="29"/>
      <c r="BB98" s="29"/>
      <c r="BG98" s="29"/>
    </row>
    <row r="99" spans="2:59" ht="15.75" customHeight="1">
      <c r="B99" s="28"/>
      <c r="D99" s="29"/>
      <c r="I99" s="29"/>
      <c r="N99" s="29"/>
      <c r="S99" s="29"/>
      <c r="X99" s="29"/>
      <c r="AC99" s="29"/>
      <c r="AH99" s="29"/>
      <c r="AM99" s="29"/>
      <c r="AR99" s="29"/>
      <c r="AW99" s="29"/>
      <c r="AZ99" s="29"/>
      <c r="BB99" s="29"/>
      <c r="BG99" s="29"/>
    </row>
    <row r="100" spans="2:59" ht="15.75" customHeight="1">
      <c r="B100" s="28"/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AZ100" s="29"/>
      <c r="BB100" s="29"/>
      <c r="BG100" s="29"/>
    </row>
    <row r="101" spans="2:59" ht="15.75" customHeight="1">
      <c r="B101" s="28"/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AZ101" s="29"/>
      <c r="BB101" s="29"/>
      <c r="BG101" s="29"/>
    </row>
    <row r="102" spans="2:59" ht="15.75" customHeight="1">
      <c r="B102" s="28"/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AZ102" s="29"/>
      <c r="BB102" s="29"/>
      <c r="BG102" s="29"/>
    </row>
    <row r="103" spans="2:59" ht="15.75" customHeight="1">
      <c r="B103" s="28"/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AZ103" s="29"/>
      <c r="BB103" s="29"/>
      <c r="BG103" s="29"/>
    </row>
    <row r="104" spans="2:59" ht="15.75" customHeight="1">
      <c r="B104" s="28"/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AZ104" s="29"/>
      <c r="BB104" s="29"/>
      <c r="BG104" s="29"/>
    </row>
    <row r="105" spans="2:59" ht="15.75" customHeight="1">
      <c r="B105" s="28"/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AZ105" s="29"/>
      <c r="BB105" s="29"/>
      <c r="BG105" s="29"/>
    </row>
    <row r="106" spans="2:59" ht="15.75" customHeight="1">
      <c r="B106" s="28"/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AZ106" s="29"/>
      <c r="BB106" s="29"/>
      <c r="BG106" s="29"/>
    </row>
    <row r="107" spans="2:59" ht="15.75" customHeight="1">
      <c r="B107" s="28"/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AZ107" s="29"/>
      <c r="BB107" s="29"/>
      <c r="BG107" s="29"/>
    </row>
    <row r="108" spans="2:59" ht="15.75" customHeight="1">
      <c r="B108" s="28"/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AZ108" s="29"/>
      <c r="BB108" s="29"/>
      <c r="BG108" s="29"/>
    </row>
    <row r="109" spans="2:59" ht="15.75" customHeight="1">
      <c r="B109" s="28"/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AZ109" s="29"/>
      <c r="BB109" s="29"/>
      <c r="BG109" s="29"/>
    </row>
    <row r="110" spans="2:59" ht="15.75" customHeight="1">
      <c r="B110" s="28"/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AZ110" s="29"/>
      <c r="BB110" s="29"/>
      <c r="BG110" s="29"/>
    </row>
    <row r="111" spans="2:59" ht="15.75" customHeight="1">
      <c r="B111" s="28"/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AZ111" s="29"/>
      <c r="BB111" s="29"/>
      <c r="BG111" s="29"/>
    </row>
    <row r="112" spans="2:59" ht="15.75" customHeight="1">
      <c r="B112" s="28"/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AZ112" s="29"/>
      <c r="BB112" s="29"/>
      <c r="BG112" s="29"/>
    </row>
    <row r="113" spans="2:59" ht="15.75" customHeight="1">
      <c r="B113" s="28"/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AZ113" s="29"/>
      <c r="BB113" s="29"/>
      <c r="BG113" s="29"/>
    </row>
    <row r="114" spans="2:59" ht="15.75" customHeight="1">
      <c r="B114" s="28"/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AZ114" s="29"/>
      <c r="BB114" s="29"/>
      <c r="BG114" s="29"/>
    </row>
    <row r="115" spans="2:59" ht="15.75" customHeight="1">
      <c r="B115" s="28"/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AZ115" s="29"/>
      <c r="BB115" s="29"/>
      <c r="BG115" s="29"/>
    </row>
    <row r="116" spans="2:59" ht="15.75" customHeight="1">
      <c r="B116" s="28"/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AZ116" s="29"/>
      <c r="BB116" s="29"/>
      <c r="BG116" s="29"/>
    </row>
    <row r="117" spans="2:59" ht="15.75" customHeight="1">
      <c r="B117" s="28"/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AZ117" s="29"/>
      <c r="BB117" s="29"/>
      <c r="BG117" s="29"/>
    </row>
    <row r="118" spans="2:59" ht="15.75" customHeight="1">
      <c r="B118" s="28"/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AZ118" s="29"/>
      <c r="BB118" s="29"/>
      <c r="BG118" s="29"/>
    </row>
    <row r="119" spans="2:59" ht="15.75" customHeight="1">
      <c r="B119" s="28"/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AZ119" s="29"/>
      <c r="BB119" s="29"/>
      <c r="BG119" s="29"/>
    </row>
    <row r="120" spans="2:59" ht="15.75" customHeight="1">
      <c r="B120" s="28"/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AZ120" s="29"/>
      <c r="BB120" s="29"/>
      <c r="BG120" s="29"/>
    </row>
    <row r="121" spans="2:59" ht="15.75" customHeight="1">
      <c r="B121" s="28"/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AZ121" s="29"/>
      <c r="BB121" s="29"/>
      <c r="BG121" s="29"/>
    </row>
    <row r="122" spans="2:59" ht="15.75" customHeight="1">
      <c r="B122" s="28"/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AZ122" s="29"/>
      <c r="BB122" s="29"/>
      <c r="BG122" s="29"/>
    </row>
    <row r="123" spans="2:59" ht="15.75" customHeight="1">
      <c r="B123" s="28"/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AZ123" s="29"/>
      <c r="BB123" s="29"/>
      <c r="BG123" s="29"/>
    </row>
    <row r="124" spans="2:59" ht="15.75" customHeight="1">
      <c r="B124" s="28"/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AZ124" s="29"/>
      <c r="BB124" s="29"/>
      <c r="BG124" s="29"/>
    </row>
    <row r="125" spans="2:59" ht="15.75" customHeight="1">
      <c r="B125" s="28"/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AZ125" s="29"/>
      <c r="BB125" s="29"/>
      <c r="BG125" s="29"/>
    </row>
    <row r="126" spans="2:59" ht="15.75" customHeight="1">
      <c r="B126" s="28"/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AZ126" s="29"/>
      <c r="BB126" s="29"/>
      <c r="BG126" s="29"/>
    </row>
    <row r="127" spans="2:59" ht="15.75" customHeight="1">
      <c r="B127" s="28"/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AZ127" s="29"/>
      <c r="BB127" s="29"/>
      <c r="BG127" s="29"/>
    </row>
    <row r="128" spans="2:59" ht="15.75" customHeight="1">
      <c r="B128" s="28"/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AZ128" s="29"/>
      <c r="BB128" s="29"/>
      <c r="BG128" s="29"/>
    </row>
    <row r="129" spans="2:59" ht="15.75" customHeight="1">
      <c r="B129" s="28"/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AZ129" s="29"/>
      <c r="BB129" s="29"/>
      <c r="BG129" s="29"/>
    </row>
    <row r="130" spans="2:59" ht="15.75" customHeight="1">
      <c r="B130" s="28"/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AZ130" s="29"/>
      <c r="BB130" s="29"/>
      <c r="BG130" s="29"/>
    </row>
    <row r="131" spans="2:59" ht="15.75" customHeight="1">
      <c r="B131" s="28"/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AZ131" s="29"/>
      <c r="BB131" s="29"/>
      <c r="BG131" s="29"/>
    </row>
    <row r="132" spans="2:59" ht="15.75" customHeight="1">
      <c r="B132" s="28"/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AZ132" s="29"/>
      <c r="BB132" s="29"/>
      <c r="BG132" s="29"/>
    </row>
    <row r="133" spans="2:59" ht="15.75" customHeight="1">
      <c r="B133" s="28"/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AZ133" s="29"/>
      <c r="BB133" s="29"/>
      <c r="BG133" s="29"/>
    </row>
    <row r="134" spans="2:59" ht="15.75" customHeight="1">
      <c r="B134" s="28"/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AZ134" s="29"/>
      <c r="BB134" s="29"/>
      <c r="BG134" s="29"/>
    </row>
    <row r="135" spans="2:59" ht="15.75" customHeight="1">
      <c r="B135" s="28"/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AZ135" s="29"/>
      <c r="BB135" s="29"/>
      <c r="BG135" s="29"/>
    </row>
    <row r="136" spans="2:59" ht="15.75" customHeight="1">
      <c r="B136" s="28"/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AZ136" s="29"/>
      <c r="BB136" s="29"/>
      <c r="BG136" s="29"/>
    </row>
    <row r="137" spans="2:59" ht="15.75" customHeight="1">
      <c r="B137" s="28"/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AZ137" s="29"/>
      <c r="BB137" s="29"/>
      <c r="BG137" s="29"/>
    </row>
    <row r="138" spans="2:59" ht="15.75" customHeight="1">
      <c r="B138" s="28"/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AZ138" s="29"/>
      <c r="BB138" s="29"/>
      <c r="BG138" s="29"/>
    </row>
    <row r="139" spans="2:59" ht="15.75" customHeight="1">
      <c r="B139" s="28"/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AZ139" s="29"/>
      <c r="BB139" s="29"/>
      <c r="BG139" s="29"/>
    </row>
    <row r="140" spans="2:59" ht="15.75" customHeight="1">
      <c r="B140" s="28"/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AZ140" s="29"/>
      <c r="BB140" s="29"/>
      <c r="BG140" s="29"/>
    </row>
    <row r="141" spans="2:59" ht="15.75" customHeight="1">
      <c r="B141" s="28"/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AZ141" s="29"/>
      <c r="BB141" s="29"/>
      <c r="BG141" s="29"/>
    </row>
    <row r="142" spans="2:59" ht="15.75" customHeight="1">
      <c r="B142" s="28"/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AZ142" s="29"/>
      <c r="BB142" s="29"/>
      <c r="BG142" s="29"/>
    </row>
    <row r="143" spans="2:59" ht="15.75" customHeight="1">
      <c r="B143" s="28"/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AZ143" s="29"/>
      <c r="BB143" s="29"/>
      <c r="BG143" s="29"/>
    </row>
    <row r="144" spans="2:59" ht="15.75" customHeight="1">
      <c r="B144" s="28"/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AZ144" s="29"/>
      <c r="BB144" s="29"/>
      <c r="BG144" s="29"/>
    </row>
    <row r="145" spans="2:59" ht="15.75" customHeight="1">
      <c r="B145" s="28"/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AZ145" s="29"/>
      <c r="BB145" s="29"/>
      <c r="BG145" s="29"/>
    </row>
    <row r="146" spans="2:59" ht="15.75" customHeight="1">
      <c r="B146" s="28"/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AZ146" s="29"/>
      <c r="BB146" s="29"/>
      <c r="BG146" s="29"/>
    </row>
    <row r="147" spans="2:59" ht="15.75" customHeight="1">
      <c r="B147" s="28"/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AZ147" s="29"/>
      <c r="BB147" s="29"/>
      <c r="BG147" s="29"/>
    </row>
    <row r="148" spans="2:59" ht="15.75" customHeight="1">
      <c r="B148" s="28"/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AZ148" s="29"/>
      <c r="BB148" s="29"/>
      <c r="BG148" s="29"/>
    </row>
    <row r="149" spans="2:59" ht="15.75" customHeight="1">
      <c r="B149" s="28"/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AZ149" s="29"/>
      <c r="BB149" s="29"/>
      <c r="BG149" s="29"/>
    </row>
    <row r="150" spans="2:59" ht="15.75" customHeight="1">
      <c r="B150" s="28"/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AZ150" s="29"/>
      <c r="BB150" s="29"/>
      <c r="BG150" s="29"/>
    </row>
    <row r="151" spans="2:59" ht="15.75" customHeight="1">
      <c r="B151" s="28"/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AZ151" s="29"/>
      <c r="BB151" s="29"/>
      <c r="BG151" s="29"/>
    </row>
    <row r="152" spans="2:59" ht="15.75" customHeight="1">
      <c r="B152" s="28"/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AZ152" s="29"/>
      <c r="BB152" s="29"/>
      <c r="BG152" s="29"/>
    </row>
    <row r="153" spans="2:59" ht="15.75" customHeight="1">
      <c r="B153" s="28"/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AZ153" s="29"/>
      <c r="BB153" s="29"/>
      <c r="BG153" s="29"/>
    </row>
    <row r="154" spans="2:59" ht="15.75" customHeight="1">
      <c r="B154" s="28"/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AZ154" s="29"/>
      <c r="BB154" s="29"/>
      <c r="BG154" s="29"/>
    </row>
    <row r="155" spans="2:59" ht="15.75" customHeight="1">
      <c r="B155" s="28"/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AZ155" s="29"/>
      <c r="BB155" s="29"/>
      <c r="BG155" s="29"/>
    </row>
    <row r="156" spans="2:59" ht="15.75" customHeight="1">
      <c r="B156" s="28"/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AZ156" s="29"/>
      <c r="BB156" s="29"/>
      <c r="BG156" s="29"/>
    </row>
    <row r="157" spans="2:59" ht="15.75" customHeight="1">
      <c r="B157" s="28"/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AZ157" s="29"/>
      <c r="BB157" s="29"/>
      <c r="BG157" s="29"/>
    </row>
    <row r="158" spans="2:59" ht="15.75" customHeight="1">
      <c r="B158" s="28"/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AZ158" s="29"/>
      <c r="BB158" s="29"/>
      <c r="BG158" s="29"/>
    </row>
    <row r="159" spans="2:59" ht="15.75" customHeight="1">
      <c r="B159" s="28"/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AZ159" s="29"/>
      <c r="BB159" s="29"/>
      <c r="BG159" s="29"/>
    </row>
    <row r="160" spans="2:59" ht="15.75" customHeight="1">
      <c r="B160" s="28"/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AZ160" s="29"/>
      <c r="BB160" s="29"/>
      <c r="BG160" s="29"/>
    </row>
    <row r="161" spans="2:59" ht="15.75" customHeight="1">
      <c r="B161" s="28"/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AZ161" s="29"/>
      <c r="BB161" s="29"/>
      <c r="BG161" s="29"/>
    </row>
    <row r="162" spans="2:59" ht="15.75" customHeight="1">
      <c r="B162" s="28"/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AZ162" s="29"/>
      <c r="BB162" s="29"/>
      <c r="BG162" s="29"/>
    </row>
    <row r="163" spans="2:59" ht="15.75" customHeight="1">
      <c r="B163" s="28"/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AZ163" s="29"/>
      <c r="BB163" s="29"/>
      <c r="BG163" s="29"/>
    </row>
    <row r="164" spans="2:59" ht="15.75" customHeight="1">
      <c r="B164" s="28"/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AZ164" s="29"/>
      <c r="BB164" s="29"/>
      <c r="BG164" s="29"/>
    </row>
    <row r="165" spans="2:59" ht="15.75" customHeight="1">
      <c r="B165" s="28"/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AZ165" s="29"/>
      <c r="BB165" s="29"/>
      <c r="BG165" s="29"/>
    </row>
    <row r="166" spans="2:59" ht="15.75" customHeight="1">
      <c r="B166" s="28"/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AZ166" s="29"/>
      <c r="BB166" s="29"/>
      <c r="BG166" s="29"/>
    </row>
    <row r="167" spans="2:59" ht="15.75" customHeight="1">
      <c r="B167" s="28"/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AZ167" s="29"/>
      <c r="BB167" s="29"/>
      <c r="BG167" s="29"/>
    </row>
    <row r="168" spans="2:59" ht="15.75" customHeight="1">
      <c r="B168" s="28"/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AZ168" s="29"/>
      <c r="BB168" s="29"/>
      <c r="BG168" s="29"/>
    </row>
    <row r="169" spans="2:59" ht="15.75" customHeight="1">
      <c r="B169" s="28"/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AZ169" s="29"/>
      <c r="BB169" s="29"/>
      <c r="BG169" s="29"/>
    </row>
    <row r="170" spans="2:59" ht="15.75" customHeight="1">
      <c r="B170" s="28"/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AZ170" s="29"/>
      <c r="BB170" s="29"/>
      <c r="BG170" s="29"/>
    </row>
    <row r="171" spans="2:59" ht="15.75" customHeight="1">
      <c r="B171" s="28"/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AZ171" s="29"/>
      <c r="BB171" s="29"/>
      <c r="BG171" s="29"/>
    </row>
    <row r="172" spans="2:59" ht="15.75" customHeight="1">
      <c r="B172" s="28"/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AZ172" s="29"/>
      <c r="BB172" s="29"/>
      <c r="BG172" s="29"/>
    </row>
    <row r="173" spans="2:59" ht="15.75" customHeight="1">
      <c r="B173" s="28"/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AZ173" s="29"/>
      <c r="BB173" s="29"/>
      <c r="BG173" s="29"/>
    </row>
    <row r="174" spans="2:59" ht="15.75" customHeight="1">
      <c r="B174" s="28"/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AZ174" s="29"/>
      <c r="BB174" s="29"/>
      <c r="BG174" s="29"/>
    </row>
    <row r="175" spans="2:59" ht="15.75" customHeight="1">
      <c r="B175" s="28"/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AZ175" s="29"/>
      <c r="BB175" s="29"/>
      <c r="BG175" s="29"/>
    </row>
    <row r="176" spans="2:59" ht="15.75" customHeight="1">
      <c r="B176" s="28"/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AZ176" s="29"/>
      <c r="BB176" s="29"/>
      <c r="BG176" s="29"/>
    </row>
    <row r="177" spans="2:59" ht="15.75" customHeight="1">
      <c r="B177" s="28"/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AZ177" s="29"/>
      <c r="BB177" s="29"/>
      <c r="BG177" s="29"/>
    </row>
    <row r="178" spans="2:59" ht="15.75" customHeight="1">
      <c r="B178" s="28"/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AZ178" s="29"/>
      <c r="BB178" s="29"/>
      <c r="BG178" s="29"/>
    </row>
    <row r="179" spans="2:59" ht="15.75" customHeight="1">
      <c r="B179" s="28"/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AZ179" s="29"/>
      <c r="BB179" s="29"/>
      <c r="BG179" s="29"/>
    </row>
    <row r="180" spans="2:59" ht="15.75" customHeight="1">
      <c r="B180" s="28"/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AZ180" s="29"/>
      <c r="BB180" s="29"/>
      <c r="BG180" s="29"/>
    </row>
    <row r="181" spans="2:59" ht="15.75" customHeight="1">
      <c r="B181" s="28"/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AZ181" s="29"/>
      <c r="BB181" s="29"/>
      <c r="BG181" s="29"/>
    </row>
    <row r="182" spans="2:59" ht="15.75" customHeight="1">
      <c r="B182" s="28"/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AZ182" s="29"/>
      <c r="BB182" s="29"/>
      <c r="BG182" s="29"/>
    </row>
    <row r="183" spans="2:59" ht="15.75" customHeight="1">
      <c r="B183" s="28"/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AZ183" s="29"/>
      <c r="BB183" s="29"/>
      <c r="BG183" s="29"/>
    </row>
    <row r="184" spans="2:59" ht="15.75" customHeight="1">
      <c r="B184" s="28"/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AZ184" s="29"/>
      <c r="BB184" s="29"/>
      <c r="BG184" s="29"/>
    </row>
    <row r="185" spans="2:59" ht="15.75" customHeight="1">
      <c r="B185" s="28"/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AZ185" s="29"/>
      <c r="BB185" s="29"/>
      <c r="BG185" s="29"/>
    </row>
    <row r="186" spans="2:59" ht="15.75" customHeight="1">
      <c r="B186" s="28"/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AZ186" s="29"/>
      <c r="BB186" s="29"/>
      <c r="BG186" s="29"/>
    </row>
    <row r="187" spans="2:59" ht="15.75" customHeight="1">
      <c r="B187" s="28"/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AZ187" s="29"/>
      <c r="BB187" s="29"/>
      <c r="BG187" s="29"/>
    </row>
    <row r="188" spans="2:59" ht="15.75" customHeight="1">
      <c r="B188" s="28"/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AZ188" s="29"/>
      <c r="BB188" s="29"/>
      <c r="BG188" s="29"/>
    </row>
    <row r="189" spans="2:59" ht="15.75" customHeight="1">
      <c r="B189" s="28"/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AZ189" s="29"/>
      <c r="BB189" s="29"/>
      <c r="BG189" s="29"/>
    </row>
    <row r="190" spans="2:59" ht="15.75" customHeight="1">
      <c r="B190" s="28"/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AZ190" s="29"/>
      <c r="BB190" s="29"/>
      <c r="BG190" s="29"/>
    </row>
    <row r="191" spans="2:59" ht="15.75" customHeight="1">
      <c r="B191" s="28"/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AZ191" s="29"/>
      <c r="BB191" s="29"/>
      <c r="BG191" s="29"/>
    </row>
    <row r="192" spans="2:59" ht="15.75" customHeight="1">
      <c r="B192" s="28"/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AZ192" s="29"/>
      <c r="BB192" s="29"/>
      <c r="BG192" s="29"/>
    </row>
    <row r="193" spans="2:59" ht="15.75" customHeight="1">
      <c r="B193" s="28"/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AZ193" s="29"/>
      <c r="BB193" s="29"/>
      <c r="BG193" s="29"/>
    </row>
    <row r="194" spans="2:59" ht="15.75" customHeight="1">
      <c r="B194" s="28"/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AZ194" s="29"/>
      <c r="BB194" s="29"/>
      <c r="BG194" s="29"/>
    </row>
    <row r="195" spans="2:59" ht="15.75" customHeight="1">
      <c r="B195" s="28"/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AZ195" s="29"/>
      <c r="BB195" s="29"/>
      <c r="BG195" s="29"/>
    </row>
    <row r="196" spans="2:59" ht="15.75" customHeight="1">
      <c r="B196" s="28"/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AZ196" s="29"/>
      <c r="BB196" s="29"/>
      <c r="BG196" s="29"/>
    </row>
    <row r="197" spans="2:59" ht="15.75" customHeight="1">
      <c r="B197" s="28"/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AZ197" s="29"/>
      <c r="BB197" s="29"/>
      <c r="BG197" s="29"/>
    </row>
    <row r="198" spans="2:59" ht="15.75" customHeight="1">
      <c r="B198" s="28"/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AZ198" s="29"/>
      <c r="BB198" s="29"/>
      <c r="BG198" s="29"/>
    </row>
    <row r="199" spans="2:59" ht="15.75" customHeight="1">
      <c r="B199" s="28"/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AZ199" s="29"/>
      <c r="BB199" s="29"/>
      <c r="BG199" s="29"/>
    </row>
    <row r="200" spans="2:59" ht="15.75" customHeight="1">
      <c r="B200" s="28"/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AZ200" s="29"/>
      <c r="BB200" s="29"/>
      <c r="BG200" s="29"/>
    </row>
    <row r="201" spans="2:59" ht="15.75" customHeight="1">
      <c r="B201" s="28"/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AZ201" s="29"/>
      <c r="BB201" s="29"/>
      <c r="BG201" s="29"/>
    </row>
    <row r="202" spans="2:59" ht="15.75" customHeight="1">
      <c r="B202" s="28"/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AZ202" s="29"/>
      <c r="BB202" s="29"/>
      <c r="BG202" s="29"/>
    </row>
    <row r="203" spans="2:59" ht="15.75" customHeight="1">
      <c r="B203" s="28"/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AZ203" s="29"/>
      <c r="BB203" s="29"/>
      <c r="BG203" s="29"/>
    </row>
    <row r="204" spans="2:59" ht="15.75" customHeight="1">
      <c r="B204" s="28"/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AZ204" s="29"/>
      <c r="BB204" s="29"/>
      <c r="BG204" s="29"/>
    </row>
    <row r="205" spans="2:59" ht="15.75" customHeight="1">
      <c r="B205" s="28"/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AZ205" s="29"/>
      <c r="BB205" s="29"/>
      <c r="BG205" s="29"/>
    </row>
    <row r="206" spans="2:59" ht="15.75" customHeight="1">
      <c r="B206" s="28"/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AZ206" s="29"/>
      <c r="BB206" s="29"/>
      <c r="BG206" s="29"/>
    </row>
    <row r="207" spans="2:59" ht="15.75" customHeight="1">
      <c r="B207" s="28"/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AZ207" s="29"/>
      <c r="BB207" s="29"/>
      <c r="BG207" s="29"/>
    </row>
    <row r="208" spans="2:59" ht="15.75" customHeight="1">
      <c r="B208" s="28"/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AZ208" s="29"/>
      <c r="BB208" s="29"/>
      <c r="BG208" s="29"/>
    </row>
    <row r="209" spans="2:59" ht="15.75" customHeight="1">
      <c r="B209" s="28"/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AZ209" s="29"/>
      <c r="BB209" s="29"/>
      <c r="BG209" s="29"/>
    </row>
    <row r="210" spans="2:59" ht="15.75" customHeight="1">
      <c r="B210" s="28"/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AZ210" s="29"/>
      <c r="BB210" s="29"/>
      <c r="BG210" s="29"/>
    </row>
    <row r="211" spans="2:59" ht="15.75" customHeight="1">
      <c r="B211" s="28"/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AZ211" s="29"/>
      <c r="BB211" s="29"/>
      <c r="BG211" s="29"/>
    </row>
    <row r="212" spans="2:59" ht="15.75" customHeight="1">
      <c r="B212" s="28"/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AZ212" s="29"/>
      <c r="BB212" s="29"/>
      <c r="BG212" s="29"/>
    </row>
    <row r="213" spans="2:59" ht="15.75" customHeight="1">
      <c r="B213" s="28"/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AZ213" s="29"/>
      <c r="BB213" s="29"/>
      <c r="BG213" s="29"/>
    </row>
    <row r="214" spans="2:59" ht="15.75" customHeight="1">
      <c r="B214" s="28"/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AZ214" s="29"/>
      <c r="BB214" s="29"/>
      <c r="BG214" s="29"/>
    </row>
    <row r="215" spans="2:59" ht="15.75" customHeight="1">
      <c r="B215" s="28"/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AZ215" s="29"/>
      <c r="BB215" s="29"/>
      <c r="BG215" s="29"/>
    </row>
    <row r="216" spans="2:59" ht="15.75" customHeight="1">
      <c r="B216" s="28"/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AZ216" s="29"/>
      <c r="BB216" s="29"/>
      <c r="BG216" s="29"/>
    </row>
    <row r="217" spans="2:59" ht="15.75" customHeight="1">
      <c r="B217" s="28"/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AZ217" s="29"/>
      <c r="BB217" s="29"/>
      <c r="BG217" s="29"/>
    </row>
    <row r="218" spans="2:59" ht="15.75" customHeight="1">
      <c r="B218" s="28"/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AZ218" s="29"/>
      <c r="BB218" s="29"/>
      <c r="BG218" s="29"/>
    </row>
    <row r="219" spans="2:59" ht="15.75" customHeight="1">
      <c r="B219" s="28"/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AZ219" s="29"/>
      <c r="BB219" s="29"/>
      <c r="BG219" s="29"/>
    </row>
    <row r="220" spans="2:59" ht="15.75" customHeight="1">
      <c r="B220" s="28"/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AZ220" s="29"/>
      <c r="BB220" s="29"/>
      <c r="BG220" s="29"/>
    </row>
    <row r="221" spans="2:59" ht="15.75" customHeight="1">
      <c r="B221" s="28"/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AZ221" s="29"/>
      <c r="BB221" s="29"/>
      <c r="BG221" s="29"/>
    </row>
    <row r="222" spans="2:59" ht="15.75" customHeight="1">
      <c r="B222" s="28"/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AZ222" s="29"/>
      <c r="BB222" s="29"/>
      <c r="BG222" s="29"/>
    </row>
    <row r="223" spans="2:59" ht="15.75" customHeight="1">
      <c r="B223" s="28"/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AZ223" s="29"/>
      <c r="BB223" s="29"/>
      <c r="BG223" s="29"/>
    </row>
    <row r="224" spans="2:59" ht="15.75" customHeight="1">
      <c r="B224" s="28"/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AZ224" s="29"/>
      <c r="BB224" s="29"/>
      <c r="BG224" s="29"/>
    </row>
    <row r="225" spans="2:59" ht="15.75" customHeight="1">
      <c r="B225" s="28"/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AZ225" s="29"/>
      <c r="BB225" s="29"/>
      <c r="BG225" s="29"/>
    </row>
    <row r="226" spans="2:59" ht="15.75" customHeight="1">
      <c r="B226" s="28"/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AZ226" s="29"/>
      <c r="BB226" s="29"/>
      <c r="BG226" s="29"/>
    </row>
    <row r="227" spans="2:59" ht="15.75" customHeight="1">
      <c r="B227" s="28"/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AZ227" s="29"/>
      <c r="BB227" s="29"/>
      <c r="BG227" s="29"/>
    </row>
    <row r="228" spans="2:59" ht="15.75" customHeight="1">
      <c r="B228" s="28"/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AZ228" s="29"/>
      <c r="BB228" s="29"/>
      <c r="BG228" s="29"/>
    </row>
    <row r="229" spans="2:59" ht="15.75" customHeight="1">
      <c r="B229" s="28"/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AZ229" s="29"/>
      <c r="BB229" s="29"/>
      <c r="BG229" s="29"/>
    </row>
    <row r="230" spans="2:59" ht="15.75" customHeight="1">
      <c r="B230" s="28"/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AZ230" s="29"/>
      <c r="BB230" s="29"/>
      <c r="BG230" s="29"/>
    </row>
    <row r="231" spans="2:59" ht="15.75" customHeight="1">
      <c r="B231" s="28"/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AZ231" s="29"/>
      <c r="BB231" s="29"/>
      <c r="BG231" s="29"/>
    </row>
    <row r="232" spans="2:59" ht="15.75" customHeight="1">
      <c r="B232" s="28"/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AZ232" s="29"/>
      <c r="BB232" s="29"/>
      <c r="BG232" s="29"/>
    </row>
    <row r="233" spans="2:59" ht="15.75" customHeight="1">
      <c r="B233" s="28"/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AZ233" s="29"/>
      <c r="BB233" s="29"/>
      <c r="BG233" s="29"/>
    </row>
    <row r="234" spans="2:59" ht="15.75" customHeight="1">
      <c r="B234" s="28"/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AZ234" s="29"/>
      <c r="BB234" s="29"/>
      <c r="BG234" s="29"/>
    </row>
    <row r="235" spans="2:59" ht="15.75" customHeight="1">
      <c r="B235" s="28"/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AZ235" s="29"/>
      <c r="BB235" s="29"/>
      <c r="BG235" s="29"/>
    </row>
    <row r="236" spans="2:59" ht="15.75" customHeight="1">
      <c r="B236" s="28"/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AZ236" s="29"/>
      <c r="BB236" s="29"/>
      <c r="BG236" s="29"/>
    </row>
    <row r="237" spans="2:59" ht="15.75" customHeight="1">
      <c r="B237" s="28"/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AZ237" s="29"/>
      <c r="BB237" s="29"/>
      <c r="BG237" s="29"/>
    </row>
    <row r="238" spans="2:59" ht="15.75" customHeight="1">
      <c r="B238" s="28"/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AZ238" s="29"/>
      <c r="BB238" s="29"/>
      <c r="BG238" s="29"/>
    </row>
    <row r="239" spans="2:59" ht="15.75" customHeight="1">
      <c r="B239" s="28"/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AZ239" s="29"/>
      <c r="BB239" s="29"/>
      <c r="BG239" s="29"/>
    </row>
    <row r="240" spans="2:59" ht="15.75" customHeight="1">
      <c r="B240" s="28"/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AZ240" s="29"/>
      <c r="BB240" s="29"/>
      <c r="BG240" s="29"/>
    </row>
    <row r="241" spans="2:59" ht="15.75" customHeight="1">
      <c r="B241" s="28"/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AZ241" s="29"/>
      <c r="BB241" s="29"/>
      <c r="BG241" s="29"/>
    </row>
    <row r="242" spans="2:59" ht="15.75" customHeight="1">
      <c r="B242" s="28"/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AZ242" s="29"/>
      <c r="BB242" s="29"/>
      <c r="BG242" s="29"/>
    </row>
    <row r="243" spans="2:59" ht="15.75" customHeight="1">
      <c r="B243" s="28"/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AZ243" s="29"/>
      <c r="BB243" s="29"/>
      <c r="BG243" s="29"/>
    </row>
    <row r="244" spans="2:59" ht="15.75" customHeight="1">
      <c r="B244" s="28"/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AZ244" s="29"/>
      <c r="BB244" s="29"/>
      <c r="BG244" s="29"/>
    </row>
    <row r="245" spans="2:59" ht="15.75" customHeight="1">
      <c r="B245" s="28"/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AZ245" s="29"/>
      <c r="BB245" s="29"/>
      <c r="BG245" s="29"/>
    </row>
    <row r="246" spans="2:59" ht="15.75" customHeight="1">
      <c r="B246" s="28"/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AZ246" s="29"/>
      <c r="BB246" s="29"/>
      <c r="BG246" s="29"/>
    </row>
    <row r="247" spans="2:59" ht="15.75" customHeight="1">
      <c r="B247" s="28"/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AZ247" s="29"/>
      <c r="BB247" s="29"/>
      <c r="BG247" s="29"/>
    </row>
    <row r="248" spans="2:59" ht="15.75" customHeight="1">
      <c r="B248" s="28"/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AZ248" s="29"/>
      <c r="BB248" s="29"/>
      <c r="BG248" s="29"/>
    </row>
    <row r="249" spans="2:59" ht="15.75" customHeight="1">
      <c r="B249" s="28"/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AZ249" s="29"/>
      <c r="BB249" s="29"/>
      <c r="BG249" s="29"/>
    </row>
    <row r="250" spans="2:59" ht="15.75" customHeight="1">
      <c r="B250" s="28"/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AZ250" s="29"/>
      <c r="BB250" s="29"/>
      <c r="BG250" s="29"/>
    </row>
    <row r="251" spans="2:59" ht="15.75" customHeight="1">
      <c r="B251" s="28"/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AZ251" s="29"/>
      <c r="BB251" s="29"/>
      <c r="BG251" s="29"/>
    </row>
    <row r="252" spans="2:59" ht="15.75" customHeight="1">
      <c r="B252" s="28"/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AZ252" s="29"/>
      <c r="BB252" s="29"/>
      <c r="BG252" s="29"/>
    </row>
    <row r="253" spans="2:59" ht="15.75" customHeight="1">
      <c r="B253" s="28"/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AZ253" s="29"/>
      <c r="BB253" s="29"/>
      <c r="BG253" s="29"/>
    </row>
    <row r="254" spans="2:59" ht="15.75" customHeight="1">
      <c r="B254" s="28"/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AZ254" s="29"/>
      <c r="BB254" s="29"/>
      <c r="BG254" s="29"/>
    </row>
    <row r="255" spans="2:59" ht="15.75" customHeight="1">
      <c r="B255" s="28"/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AZ255" s="29"/>
      <c r="BB255" s="29"/>
      <c r="BG255" s="29"/>
    </row>
    <row r="256" spans="2:59" ht="15.75" customHeight="1">
      <c r="B256" s="28"/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AZ256" s="29"/>
      <c r="BB256" s="29"/>
      <c r="BG256" s="29"/>
    </row>
    <row r="257" spans="2:59" ht="15.75" customHeight="1">
      <c r="B257" s="28"/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AZ257" s="29"/>
      <c r="BB257" s="29"/>
      <c r="BG257" s="29"/>
    </row>
    <row r="258" spans="2:59" ht="15.75" customHeight="1">
      <c r="B258" s="28"/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AZ258" s="29"/>
      <c r="BB258" s="29"/>
      <c r="BG258" s="29"/>
    </row>
    <row r="259" spans="2:59" ht="15.75" customHeight="1">
      <c r="B259" s="28"/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AZ259" s="29"/>
      <c r="BB259" s="29"/>
      <c r="BG259" s="29"/>
    </row>
    <row r="260" spans="2:59" ht="15.75" customHeight="1">
      <c r="B260" s="28"/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AZ260" s="29"/>
      <c r="BB260" s="29"/>
      <c r="BG260" s="29"/>
    </row>
    <row r="261" spans="2:59" ht="15.75" customHeight="1">
      <c r="B261" s="28"/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AZ261" s="29"/>
      <c r="BB261" s="29"/>
      <c r="BG261" s="29"/>
    </row>
    <row r="262" spans="2:59" ht="15.75" customHeight="1">
      <c r="B262" s="28"/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AZ262" s="29"/>
      <c r="BB262" s="29"/>
      <c r="BG262" s="29"/>
    </row>
    <row r="263" spans="2:59" ht="15.75" customHeight="1">
      <c r="B263" s="28"/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AZ263" s="29"/>
      <c r="BB263" s="29"/>
      <c r="BG263" s="29"/>
    </row>
    <row r="264" spans="2:59" ht="15.75" customHeight="1">
      <c r="B264" s="28"/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AZ264" s="29"/>
      <c r="BB264" s="29"/>
      <c r="BG264" s="29"/>
    </row>
    <row r="265" spans="2:59" ht="15.75" customHeight="1">
      <c r="B265" s="28"/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AZ265" s="29"/>
      <c r="BB265" s="29"/>
      <c r="BG265" s="29"/>
    </row>
    <row r="266" spans="2:59" ht="15.75" customHeight="1">
      <c r="B266" s="28"/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AZ266" s="29"/>
      <c r="BB266" s="29"/>
      <c r="BG266" s="29"/>
    </row>
    <row r="267" spans="2:59" ht="15.75" customHeight="1">
      <c r="B267" s="28"/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AZ267" s="29"/>
      <c r="BB267" s="29"/>
      <c r="BG267" s="29"/>
    </row>
    <row r="268" spans="2:59" ht="15.75" customHeight="1">
      <c r="B268" s="28"/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AZ268" s="29"/>
      <c r="BB268" s="29"/>
      <c r="BG268" s="29"/>
    </row>
    <row r="269" spans="2:59" ht="15.75" customHeight="1">
      <c r="B269" s="28"/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AZ269" s="29"/>
      <c r="BB269" s="29"/>
      <c r="BG269" s="29"/>
    </row>
    <row r="270" spans="2:59" ht="15.75" customHeight="1">
      <c r="B270" s="28"/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AZ270" s="29"/>
      <c r="BB270" s="29"/>
      <c r="BG270" s="29"/>
    </row>
    <row r="271" spans="2:59" ht="15.75" customHeight="1">
      <c r="B271" s="28"/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AZ271" s="29"/>
      <c r="BB271" s="29"/>
      <c r="BG271" s="29"/>
    </row>
    <row r="272" spans="2:59" ht="15.75" customHeight="1">
      <c r="B272" s="28"/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AZ272" s="29"/>
      <c r="BB272" s="29"/>
      <c r="BG272" s="29"/>
    </row>
    <row r="273" spans="2:59" ht="15.75" customHeight="1">
      <c r="B273" s="28"/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AZ273" s="29"/>
      <c r="BB273" s="29"/>
      <c r="BG273" s="29"/>
    </row>
    <row r="274" spans="2:59" ht="15.75" customHeight="1">
      <c r="B274" s="28"/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AZ274" s="29"/>
      <c r="BB274" s="29"/>
      <c r="BG274" s="29"/>
    </row>
    <row r="275" spans="2:59" ht="15.75" customHeight="1">
      <c r="B275" s="28"/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AZ275" s="29"/>
      <c r="BB275" s="29"/>
      <c r="BG275" s="29"/>
    </row>
    <row r="276" spans="2:59" ht="15.75" customHeight="1">
      <c r="B276" s="28"/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AZ276" s="29"/>
      <c r="BB276" s="29"/>
      <c r="BG276" s="29"/>
    </row>
    <row r="277" spans="2:59" ht="15.75" customHeight="1">
      <c r="B277" s="28"/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AZ277" s="29"/>
      <c r="BB277" s="29"/>
      <c r="BG277" s="29"/>
    </row>
    <row r="278" spans="2:59" ht="15.75" customHeight="1">
      <c r="B278" s="28"/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AZ278" s="29"/>
      <c r="BB278" s="29"/>
      <c r="BG278" s="29"/>
    </row>
    <row r="279" spans="2:59" ht="15.75" customHeight="1">
      <c r="B279" s="28"/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AZ279" s="29"/>
      <c r="BB279" s="29"/>
      <c r="BG279" s="29"/>
    </row>
    <row r="280" spans="2:59" ht="15.75" customHeight="1">
      <c r="B280" s="28"/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AZ280" s="29"/>
      <c r="BB280" s="29"/>
      <c r="BG280" s="29"/>
    </row>
    <row r="281" spans="2:59" ht="15.75" customHeight="1">
      <c r="B281" s="28"/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AZ281" s="29"/>
      <c r="BB281" s="29"/>
      <c r="BG281" s="29"/>
    </row>
    <row r="282" spans="2:59" ht="15.75" customHeight="1">
      <c r="B282" s="28"/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AZ282" s="29"/>
      <c r="BB282" s="29"/>
      <c r="BG282" s="29"/>
    </row>
    <row r="283" spans="2:59" ht="15.75" customHeight="1">
      <c r="B283" s="28"/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AZ283" s="29"/>
      <c r="BB283" s="29"/>
      <c r="BG283" s="29"/>
    </row>
    <row r="284" spans="2:59" ht="15.75" customHeight="1">
      <c r="B284" s="28"/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AZ284" s="29"/>
      <c r="BB284" s="29"/>
      <c r="BG284" s="29"/>
    </row>
    <row r="285" spans="2:59" ht="15.75" customHeight="1">
      <c r="B285" s="28"/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AZ285" s="29"/>
      <c r="BB285" s="29"/>
      <c r="BG285" s="29"/>
    </row>
    <row r="286" spans="2:59" ht="15.75" customHeight="1">
      <c r="B286" s="28"/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AZ286" s="29"/>
      <c r="BB286" s="29"/>
      <c r="BG286" s="29"/>
    </row>
    <row r="287" spans="2:59" ht="15.75" customHeight="1">
      <c r="B287" s="28"/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AZ287" s="29"/>
      <c r="BB287" s="29"/>
      <c r="BG287" s="29"/>
    </row>
    <row r="288" spans="2:59" ht="15.75" customHeight="1">
      <c r="B288" s="28"/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AZ288" s="29"/>
      <c r="BB288" s="29"/>
      <c r="BG288" s="29"/>
    </row>
    <row r="289" spans="2:59" ht="15.75" customHeight="1">
      <c r="B289" s="28"/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AZ289" s="29"/>
      <c r="BB289" s="29"/>
      <c r="BG289" s="29"/>
    </row>
    <row r="290" spans="2:59" ht="15.75" customHeight="1">
      <c r="B290" s="28"/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AZ290" s="29"/>
      <c r="BB290" s="29"/>
      <c r="BG290" s="29"/>
    </row>
    <row r="291" spans="2:59" ht="15.75" customHeight="1">
      <c r="B291" s="28"/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AZ291" s="29"/>
      <c r="BB291" s="29"/>
      <c r="BG291" s="29"/>
    </row>
    <row r="292" spans="2:59" ht="15.75" customHeight="1">
      <c r="B292" s="28"/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AZ292" s="29"/>
      <c r="BB292" s="29"/>
      <c r="BG292" s="29"/>
    </row>
    <row r="293" spans="2:59" ht="15.75" customHeight="1">
      <c r="B293" s="28"/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AZ293" s="29"/>
      <c r="BB293" s="29"/>
      <c r="BG293" s="29"/>
    </row>
    <row r="294" spans="2:59" ht="15.75" customHeight="1">
      <c r="B294" s="28"/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AZ294" s="29"/>
      <c r="BB294" s="29"/>
      <c r="BG294" s="29"/>
    </row>
    <row r="295" spans="2:59" ht="15.75" customHeight="1">
      <c r="B295" s="28"/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AZ295" s="29"/>
      <c r="BB295" s="29"/>
      <c r="BG295" s="29"/>
    </row>
    <row r="296" spans="2:59" ht="15.75" customHeight="1">
      <c r="B296" s="28"/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AZ296" s="29"/>
      <c r="BB296" s="29"/>
      <c r="BG296" s="29"/>
    </row>
    <row r="297" spans="2:59" ht="15.75" customHeight="1">
      <c r="B297" s="28"/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AZ297" s="29"/>
      <c r="BB297" s="29"/>
      <c r="BG297" s="29"/>
    </row>
    <row r="298" spans="2:59" ht="15.75" customHeight="1">
      <c r="B298" s="28"/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AZ298" s="29"/>
      <c r="BB298" s="29"/>
      <c r="BG298" s="29"/>
    </row>
    <row r="299" spans="2:59" ht="15.75" customHeight="1">
      <c r="B299" s="28"/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AZ299" s="29"/>
      <c r="BB299" s="29"/>
      <c r="BG299" s="29"/>
    </row>
    <row r="300" spans="2:59" ht="15.75" customHeight="1">
      <c r="B300" s="28"/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AZ300" s="29"/>
      <c r="BB300" s="29"/>
      <c r="BG300" s="29"/>
    </row>
    <row r="301" spans="2:59" ht="15.75" customHeight="1">
      <c r="B301" s="28"/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AZ301" s="29"/>
      <c r="BB301" s="29"/>
      <c r="BG301" s="29"/>
    </row>
    <row r="302" spans="2:59" ht="15.75" customHeight="1">
      <c r="B302" s="28"/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AZ302" s="29"/>
      <c r="BB302" s="29"/>
      <c r="BG302" s="29"/>
    </row>
    <row r="303" spans="2:59" ht="15.75" customHeight="1">
      <c r="B303" s="28"/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AZ303" s="29"/>
      <c r="BB303" s="29"/>
      <c r="BG303" s="29"/>
    </row>
    <row r="304" spans="2:59" ht="15.75" customHeight="1">
      <c r="B304" s="28"/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AZ304" s="29"/>
      <c r="BB304" s="29"/>
      <c r="BG304" s="29"/>
    </row>
    <row r="305" spans="2:59" ht="15.75" customHeight="1">
      <c r="B305" s="28"/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AZ305" s="29"/>
      <c r="BB305" s="29"/>
      <c r="BG305" s="29"/>
    </row>
    <row r="306" spans="2:59" ht="15.75" customHeight="1">
      <c r="B306" s="28"/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AZ306" s="29"/>
      <c r="BB306" s="29"/>
      <c r="BG306" s="29"/>
    </row>
    <row r="307" spans="2:59" ht="15.75" customHeight="1">
      <c r="B307" s="28"/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AZ307" s="29"/>
      <c r="BB307" s="29"/>
      <c r="BG307" s="29"/>
    </row>
    <row r="308" spans="2:59" ht="15.75" customHeight="1">
      <c r="B308" s="28"/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AZ308" s="29"/>
      <c r="BB308" s="29"/>
      <c r="BG308" s="29"/>
    </row>
    <row r="309" spans="2:59" ht="15.75" customHeight="1">
      <c r="B309" s="28"/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AZ309" s="29"/>
      <c r="BB309" s="29"/>
      <c r="BG309" s="29"/>
    </row>
    <row r="310" spans="2:59" ht="15.75" customHeight="1">
      <c r="B310" s="28"/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AZ310" s="29"/>
      <c r="BB310" s="29"/>
      <c r="BG310" s="29"/>
    </row>
    <row r="311" spans="2:59" ht="15.75" customHeight="1">
      <c r="B311" s="28"/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AZ311" s="29"/>
      <c r="BB311" s="29"/>
      <c r="BG311" s="29"/>
    </row>
    <row r="312" spans="2:59" ht="15.75" customHeight="1">
      <c r="B312" s="28"/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AZ312" s="29"/>
      <c r="BB312" s="29"/>
      <c r="BG312" s="29"/>
    </row>
    <row r="313" spans="2:59" ht="15.75" customHeight="1">
      <c r="B313" s="28"/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AZ313" s="29"/>
      <c r="BB313" s="29"/>
      <c r="BG313" s="29"/>
    </row>
    <row r="314" spans="2:59" ht="15.75" customHeight="1">
      <c r="B314" s="28"/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AZ314" s="29"/>
      <c r="BB314" s="29"/>
      <c r="BG314" s="29"/>
    </row>
    <row r="315" spans="2:59" ht="15.75" customHeight="1">
      <c r="B315" s="28"/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AZ315" s="29"/>
      <c r="BB315" s="29"/>
      <c r="BG315" s="29"/>
    </row>
    <row r="316" spans="2:59" ht="15.75" customHeight="1">
      <c r="B316" s="28"/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AZ316" s="29"/>
      <c r="BB316" s="29"/>
      <c r="BG316" s="29"/>
    </row>
    <row r="317" spans="2:59" ht="15.75" customHeight="1">
      <c r="B317" s="28"/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AZ317" s="29"/>
      <c r="BB317" s="29"/>
      <c r="BG317" s="29"/>
    </row>
    <row r="318" spans="2:59" ht="15.75" customHeight="1">
      <c r="B318" s="28"/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AZ318" s="29"/>
      <c r="BB318" s="29"/>
      <c r="BG318" s="29"/>
    </row>
    <row r="319" spans="2:59" ht="15.75" customHeight="1">
      <c r="B319" s="28"/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AZ319" s="29"/>
      <c r="BB319" s="29"/>
      <c r="BG319" s="29"/>
    </row>
    <row r="320" spans="2:59" ht="15.75" customHeight="1">
      <c r="B320" s="28"/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AZ320" s="29"/>
      <c r="BB320" s="29"/>
      <c r="BG320" s="29"/>
    </row>
    <row r="321" spans="2:59" ht="15.75" customHeight="1">
      <c r="B321" s="28"/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AZ321" s="29"/>
      <c r="BB321" s="29"/>
      <c r="BG321" s="29"/>
    </row>
    <row r="322" spans="2:59" ht="15.75" customHeight="1">
      <c r="B322" s="28"/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AZ322" s="29"/>
      <c r="BB322" s="29"/>
      <c r="BG322" s="29"/>
    </row>
    <row r="323" spans="2:59" ht="15.75" customHeight="1">
      <c r="B323" s="28"/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AZ323" s="29"/>
      <c r="BB323" s="29"/>
      <c r="BG323" s="29"/>
    </row>
    <row r="324" spans="2:59" ht="15.75" customHeight="1">
      <c r="B324" s="28"/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AZ324" s="29"/>
      <c r="BB324" s="29"/>
      <c r="BG324" s="29"/>
    </row>
    <row r="325" spans="2:59" ht="15.75" customHeight="1">
      <c r="B325" s="28"/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AZ325" s="29"/>
      <c r="BB325" s="29"/>
      <c r="BG325" s="29"/>
    </row>
    <row r="326" spans="2:59" ht="15.75" customHeight="1">
      <c r="B326" s="28"/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AZ326" s="29"/>
      <c r="BB326" s="29"/>
      <c r="BG326" s="29"/>
    </row>
    <row r="327" spans="2:59" ht="15.75" customHeight="1">
      <c r="B327" s="28"/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AZ327" s="29"/>
      <c r="BB327" s="29"/>
      <c r="BG327" s="29"/>
    </row>
    <row r="328" spans="2:59" ht="15.75" customHeight="1">
      <c r="B328" s="28"/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AZ328" s="29"/>
      <c r="BB328" s="29"/>
      <c r="BG328" s="29"/>
    </row>
    <row r="329" spans="2:59" ht="15.75" customHeight="1">
      <c r="B329" s="28"/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AZ329" s="29"/>
      <c r="BB329" s="29"/>
      <c r="BG329" s="29"/>
    </row>
    <row r="330" spans="2:59" ht="15.75" customHeight="1">
      <c r="B330" s="28"/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AZ330" s="29"/>
      <c r="BB330" s="29"/>
      <c r="BG330" s="29"/>
    </row>
    <row r="331" spans="2:59" ht="15.75" customHeight="1">
      <c r="B331" s="28"/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AZ331" s="29"/>
      <c r="BB331" s="29"/>
      <c r="BG331" s="29"/>
    </row>
    <row r="332" spans="2:59" ht="15.75" customHeight="1">
      <c r="B332" s="28"/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AZ332" s="29"/>
      <c r="BB332" s="29"/>
      <c r="BG332" s="29"/>
    </row>
    <row r="333" spans="2:59" ht="15.75" customHeight="1">
      <c r="B333" s="28"/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AZ333" s="29"/>
      <c r="BB333" s="29"/>
      <c r="BG333" s="29"/>
    </row>
    <row r="334" spans="2:59" ht="15.75" customHeight="1">
      <c r="B334" s="28"/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AZ334" s="29"/>
      <c r="BB334" s="29"/>
      <c r="BG334" s="29"/>
    </row>
    <row r="335" spans="2:59" ht="15.75" customHeight="1">
      <c r="B335" s="28"/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AZ335" s="29"/>
      <c r="BB335" s="29"/>
      <c r="BG335" s="29"/>
    </row>
    <row r="336" spans="2:59" ht="15.75" customHeight="1">
      <c r="B336" s="28"/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AZ336" s="29"/>
      <c r="BB336" s="29"/>
      <c r="BG336" s="29"/>
    </row>
    <row r="337" spans="2:59" ht="15.75" customHeight="1">
      <c r="B337" s="28"/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AZ337" s="29"/>
      <c r="BB337" s="29"/>
      <c r="BG337" s="29"/>
    </row>
    <row r="338" spans="2:59" ht="15.75" customHeight="1">
      <c r="B338" s="28"/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AZ338" s="29"/>
      <c r="BB338" s="29"/>
      <c r="BG338" s="29"/>
    </row>
    <row r="339" spans="2:59" ht="15.75" customHeight="1">
      <c r="B339" s="28"/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AZ339" s="29"/>
      <c r="BB339" s="29"/>
      <c r="BG339" s="29"/>
    </row>
    <row r="340" spans="2:59" ht="15.75" customHeight="1">
      <c r="B340" s="28"/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AZ340" s="29"/>
      <c r="BB340" s="29"/>
      <c r="BG340" s="29"/>
    </row>
    <row r="341" spans="2:59" ht="15.75" customHeight="1">
      <c r="B341" s="28"/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AZ341" s="29"/>
      <c r="BB341" s="29"/>
      <c r="BG341" s="29"/>
    </row>
    <row r="342" spans="2:59" ht="15.75" customHeight="1">
      <c r="B342" s="28"/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AZ342" s="29"/>
      <c r="BB342" s="29"/>
      <c r="BG342" s="29"/>
    </row>
    <row r="343" spans="2:59" ht="15.75" customHeight="1">
      <c r="B343" s="28"/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AZ343" s="29"/>
      <c r="BB343" s="29"/>
      <c r="BG343" s="29"/>
    </row>
    <row r="344" spans="2:59" ht="15.75" customHeight="1">
      <c r="B344" s="28"/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AZ344" s="29"/>
      <c r="BB344" s="29"/>
      <c r="BG344" s="29"/>
    </row>
    <row r="345" spans="2:59" ht="15.75" customHeight="1">
      <c r="B345" s="28"/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AZ345" s="29"/>
      <c r="BB345" s="29"/>
      <c r="BG345" s="29"/>
    </row>
    <row r="346" spans="2:59" ht="15.75" customHeight="1">
      <c r="B346" s="28"/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AZ346" s="29"/>
      <c r="BB346" s="29"/>
      <c r="BG346" s="29"/>
    </row>
    <row r="347" spans="2:59" ht="15.75" customHeight="1">
      <c r="B347" s="28"/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AZ347" s="29"/>
      <c r="BB347" s="29"/>
      <c r="BG347" s="29"/>
    </row>
    <row r="348" spans="2:59" ht="15.75" customHeight="1">
      <c r="B348" s="28"/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AZ348" s="29"/>
      <c r="BB348" s="29"/>
      <c r="BG348" s="29"/>
    </row>
    <row r="349" spans="2:59" ht="15.75" customHeight="1">
      <c r="B349" s="28"/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AZ349" s="29"/>
      <c r="BB349" s="29"/>
      <c r="BG349" s="29"/>
    </row>
    <row r="350" spans="2:59" ht="15.75" customHeight="1">
      <c r="B350" s="28"/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AZ350" s="29"/>
      <c r="BB350" s="29"/>
      <c r="BG350" s="29"/>
    </row>
    <row r="351" spans="2:59" ht="15.75" customHeight="1">
      <c r="B351" s="28"/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AZ351" s="29"/>
      <c r="BB351" s="29"/>
      <c r="BG351" s="29"/>
    </row>
    <row r="352" spans="2:59" ht="15.75" customHeight="1">
      <c r="B352" s="28"/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AZ352" s="29"/>
      <c r="BB352" s="29"/>
      <c r="BG352" s="29"/>
    </row>
    <row r="353" spans="2:59" ht="15.75" customHeight="1">
      <c r="B353" s="28"/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AZ353" s="29"/>
      <c r="BB353" s="29"/>
      <c r="BG353" s="29"/>
    </row>
    <row r="354" spans="2:59" ht="15.75" customHeight="1">
      <c r="B354" s="28"/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AZ354" s="29"/>
      <c r="BB354" s="29"/>
      <c r="BG354" s="29"/>
    </row>
    <row r="355" spans="2:59" ht="15.75" customHeight="1">
      <c r="B355" s="28"/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AZ355" s="29"/>
      <c r="BB355" s="29"/>
      <c r="BG355" s="29"/>
    </row>
    <row r="356" spans="2:59" ht="15.75" customHeight="1">
      <c r="B356" s="28"/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AZ356" s="29"/>
      <c r="BB356" s="29"/>
      <c r="BG356" s="29"/>
    </row>
    <row r="357" spans="2:59" ht="15.75" customHeight="1">
      <c r="B357" s="28"/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AZ357" s="29"/>
      <c r="BB357" s="29"/>
      <c r="BG357" s="29"/>
    </row>
    <row r="358" spans="2:59" ht="15.75" customHeight="1">
      <c r="B358" s="28"/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AZ358" s="29"/>
      <c r="BB358" s="29"/>
      <c r="BG358" s="29"/>
    </row>
    <row r="359" spans="2:59" ht="15.75" customHeight="1">
      <c r="B359" s="28"/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AZ359" s="29"/>
      <c r="BB359" s="29"/>
      <c r="BG359" s="29"/>
    </row>
    <row r="360" spans="2:59" ht="15.75" customHeight="1">
      <c r="B360" s="28"/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AZ360" s="29"/>
      <c r="BB360" s="29"/>
      <c r="BG360" s="29"/>
    </row>
    <row r="361" spans="2:59" ht="15.75" customHeight="1">
      <c r="B361" s="28"/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AZ361" s="29"/>
      <c r="BB361" s="29"/>
      <c r="BG361" s="29"/>
    </row>
    <row r="362" spans="2:59" ht="15.75" customHeight="1">
      <c r="B362" s="28"/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AZ362" s="29"/>
      <c r="BB362" s="29"/>
      <c r="BG362" s="29"/>
    </row>
    <row r="363" spans="2:59" ht="15.75" customHeight="1">
      <c r="B363" s="28"/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AZ363" s="29"/>
      <c r="BB363" s="29"/>
      <c r="BG363" s="29"/>
    </row>
    <row r="364" spans="2:59" ht="15.75" customHeight="1">
      <c r="B364" s="28"/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AZ364" s="29"/>
      <c r="BB364" s="29"/>
      <c r="BG364" s="29"/>
    </row>
    <row r="365" spans="2:59" ht="15.75" customHeight="1">
      <c r="B365" s="28"/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AZ365" s="29"/>
      <c r="BB365" s="29"/>
      <c r="BG365" s="29"/>
    </row>
    <row r="366" spans="2:59" ht="15.75" customHeight="1">
      <c r="B366" s="28"/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AZ366" s="29"/>
      <c r="BB366" s="29"/>
      <c r="BG366" s="29"/>
    </row>
    <row r="367" spans="2:59" ht="15.75" customHeight="1">
      <c r="B367" s="28"/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AZ367" s="29"/>
      <c r="BB367" s="29"/>
      <c r="BG367" s="29"/>
    </row>
    <row r="368" spans="2:59" ht="15.75" customHeight="1">
      <c r="B368" s="28"/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AZ368" s="29"/>
      <c r="BB368" s="29"/>
      <c r="BG368" s="29"/>
    </row>
    <row r="369" spans="2:59" ht="15.75" customHeight="1">
      <c r="B369" s="28"/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AZ369" s="29"/>
      <c r="BB369" s="29"/>
      <c r="BG369" s="29"/>
    </row>
    <row r="370" spans="2:59" ht="15.75" customHeight="1">
      <c r="B370" s="28"/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AZ370" s="29"/>
      <c r="BB370" s="29"/>
      <c r="BG370" s="29"/>
    </row>
    <row r="371" spans="2:59" ht="15.75" customHeight="1">
      <c r="B371" s="28"/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AZ371" s="29"/>
      <c r="BB371" s="29"/>
      <c r="BG371" s="29"/>
    </row>
    <row r="372" spans="2:59" ht="15.75" customHeight="1">
      <c r="B372" s="28"/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AZ372" s="29"/>
      <c r="BB372" s="29"/>
      <c r="BG372" s="29"/>
    </row>
    <row r="373" spans="2:59" ht="15.75" customHeight="1">
      <c r="B373" s="28"/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AZ373" s="29"/>
      <c r="BB373" s="29"/>
      <c r="BG373" s="29"/>
    </row>
    <row r="374" spans="2:59" ht="15.75" customHeight="1">
      <c r="B374" s="28"/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AZ374" s="29"/>
      <c r="BB374" s="29"/>
      <c r="BG374" s="29"/>
    </row>
    <row r="375" spans="2:59" ht="15.75" customHeight="1">
      <c r="B375" s="28"/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AZ375" s="29"/>
      <c r="BB375" s="29"/>
      <c r="BG375" s="29"/>
    </row>
    <row r="376" spans="2:59" ht="15.75" customHeight="1">
      <c r="B376" s="28"/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AZ376" s="29"/>
      <c r="BB376" s="29"/>
      <c r="BG376" s="29"/>
    </row>
    <row r="377" spans="2:59" ht="15.75" customHeight="1">
      <c r="B377" s="28"/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AZ377" s="29"/>
      <c r="BB377" s="29"/>
      <c r="BG377" s="29"/>
    </row>
    <row r="378" spans="2:59" ht="15.75" customHeight="1">
      <c r="B378" s="28"/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AZ378" s="29"/>
      <c r="BB378" s="29"/>
      <c r="BG378" s="29"/>
    </row>
    <row r="379" spans="2:59" ht="15.75" customHeight="1">
      <c r="B379" s="28"/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AZ379" s="29"/>
      <c r="BB379" s="29"/>
      <c r="BG379" s="29"/>
    </row>
    <row r="380" spans="2:59" ht="15.75" customHeight="1">
      <c r="B380" s="28"/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AZ380" s="29"/>
      <c r="BB380" s="29"/>
      <c r="BG380" s="29"/>
    </row>
    <row r="381" spans="2:59" ht="15.75" customHeight="1">
      <c r="B381" s="28"/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AZ381" s="29"/>
      <c r="BB381" s="29"/>
      <c r="BG381" s="29"/>
    </row>
    <row r="382" spans="2:59" ht="15.75" customHeight="1">
      <c r="B382" s="28"/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AZ382" s="29"/>
      <c r="BB382" s="29"/>
      <c r="BG382" s="29"/>
    </row>
    <row r="383" spans="2:59" ht="15.75" customHeight="1">
      <c r="B383" s="28"/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AZ383" s="29"/>
      <c r="BB383" s="29"/>
      <c r="BG383" s="29"/>
    </row>
    <row r="384" spans="2:59" ht="15.75" customHeight="1">
      <c r="B384" s="28"/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AZ384" s="29"/>
      <c r="BB384" s="29"/>
      <c r="BG384" s="29"/>
    </row>
    <row r="385" spans="2:59" ht="15.75" customHeight="1">
      <c r="B385" s="28"/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AZ385" s="29"/>
      <c r="BB385" s="29"/>
      <c r="BG385" s="29"/>
    </row>
    <row r="386" spans="2:59" ht="15.75" customHeight="1">
      <c r="B386" s="28"/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AZ386" s="29"/>
      <c r="BB386" s="29"/>
      <c r="BG386" s="29"/>
    </row>
    <row r="387" spans="2:59" ht="15.75" customHeight="1">
      <c r="B387" s="28"/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AZ387" s="29"/>
      <c r="BB387" s="29"/>
      <c r="BG387" s="29"/>
    </row>
    <row r="388" spans="2:59" ht="15.75" customHeight="1">
      <c r="B388" s="28"/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AZ388" s="29"/>
      <c r="BB388" s="29"/>
      <c r="BG388" s="29"/>
    </row>
    <row r="389" spans="2:59" ht="15.75" customHeight="1">
      <c r="B389" s="28"/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AZ389" s="29"/>
      <c r="BB389" s="29"/>
      <c r="BG389" s="29"/>
    </row>
    <row r="390" spans="2:59" ht="15.75" customHeight="1">
      <c r="B390" s="28"/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AZ390" s="29"/>
      <c r="BB390" s="29"/>
      <c r="BG390" s="29"/>
    </row>
    <row r="391" spans="2:59" ht="15.75" customHeight="1">
      <c r="B391" s="28"/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AZ391" s="29"/>
      <c r="BB391" s="29"/>
      <c r="BG391" s="29"/>
    </row>
    <row r="392" spans="2:59" ht="15.75" customHeight="1">
      <c r="B392" s="28"/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AZ392" s="29"/>
      <c r="BB392" s="29"/>
      <c r="BG392" s="29"/>
    </row>
    <row r="393" spans="2:59" ht="15.75" customHeight="1">
      <c r="B393" s="28"/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AZ393" s="29"/>
      <c r="BB393" s="29"/>
      <c r="BG393" s="29"/>
    </row>
    <row r="394" spans="2:59" ht="15.75" customHeight="1">
      <c r="B394" s="28"/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AZ394" s="29"/>
      <c r="BB394" s="29"/>
      <c r="BG394" s="29"/>
    </row>
    <row r="395" spans="2:59" ht="15.75" customHeight="1">
      <c r="B395" s="28"/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AZ395" s="29"/>
      <c r="BB395" s="29"/>
      <c r="BG395" s="29"/>
    </row>
    <row r="396" spans="2:59" ht="15.75" customHeight="1">
      <c r="B396" s="28"/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AZ396" s="29"/>
      <c r="BB396" s="29"/>
      <c r="BG396" s="29"/>
    </row>
    <row r="397" spans="2:59" ht="15.75" customHeight="1">
      <c r="B397" s="28"/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AZ397" s="29"/>
      <c r="BB397" s="29"/>
      <c r="BG397" s="29"/>
    </row>
    <row r="398" spans="2:59" ht="15.75" customHeight="1">
      <c r="B398" s="28"/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AZ398" s="29"/>
      <c r="BB398" s="29"/>
      <c r="BG398" s="29"/>
    </row>
    <row r="399" spans="2:59" ht="15.75" customHeight="1">
      <c r="B399" s="28"/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AZ399" s="29"/>
      <c r="BB399" s="29"/>
      <c r="BG399" s="29"/>
    </row>
    <row r="400" spans="2:59" ht="15.75" customHeight="1">
      <c r="B400" s="28"/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AZ400" s="29"/>
      <c r="BB400" s="29"/>
      <c r="BG400" s="29"/>
    </row>
    <row r="401" spans="2:59" ht="15.75" customHeight="1">
      <c r="B401" s="28"/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AZ401" s="29"/>
      <c r="BB401" s="29"/>
      <c r="BG401" s="29"/>
    </row>
    <row r="402" spans="2:59" ht="15.75" customHeight="1">
      <c r="B402" s="28"/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AZ402" s="29"/>
      <c r="BB402" s="29"/>
      <c r="BG402" s="29"/>
    </row>
    <row r="403" spans="2:59" ht="15.75" customHeight="1">
      <c r="B403" s="28"/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AZ403" s="29"/>
      <c r="BB403" s="29"/>
      <c r="BG403" s="29"/>
    </row>
    <row r="404" spans="2:59" ht="15.75" customHeight="1">
      <c r="B404" s="28"/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AZ404" s="29"/>
      <c r="BB404" s="29"/>
      <c r="BG404" s="29"/>
    </row>
    <row r="405" spans="2:59" ht="15.75" customHeight="1">
      <c r="B405" s="28"/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AZ405" s="29"/>
      <c r="BB405" s="29"/>
      <c r="BG405" s="29"/>
    </row>
    <row r="406" spans="2:59" ht="15.75" customHeight="1">
      <c r="B406" s="28"/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AZ406" s="29"/>
      <c r="BB406" s="29"/>
      <c r="BG406" s="29"/>
    </row>
    <row r="407" spans="2:59" ht="15.75" customHeight="1">
      <c r="B407" s="28"/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AZ407" s="29"/>
      <c r="BB407" s="29"/>
      <c r="BG407" s="29"/>
    </row>
    <row r="408" spans="2:59" ht="15.75" customHeight="1">
      <c r="B408" s="28"/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AZ408" s="29"/>
      <c r="BB408" s="29"/>
      <c r="BG408" s="29"/>
    </row>
    <row r="409" spans="2:59" ht="15.75" customHeight="1">
      <c r="B409" s="28"/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AZ409" s="29"/>
      <c r="BB409" s="29"/>
      <c r="BG409" s="29"/>
    </row>
    <row r="410" spans="2:59" ht="15.75" customHeight="1">
      <c r="B410" s="28"/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AZ410" s="29"/>
      <c r="BB410" s="29"/>
      <c r="BG410" s="29"/>
    </row>
    <row r="411" spans="2:59" ht="15.75" customHeight="1">
      <c r="B411" s="28"/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AZ411" s="29"/>
      <c r="BB411" s="29"/>
      <c r="BG411" s="29"/>
    </row>
    <row r="412" spans="2:59" ht="15.75" customHeight="1">
      <c r="B412" s="28"/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AZ412" s="29"/>
      <c r="BB412" s="29"/>
      <c r="BG412" s="29"/>
    </row>
    <row r="413" spans="2:59" ht="15.75" customHeight="1">
      <c r="B413" s="28"/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AZ413" s="29"/>
      <c r="BB413" s="29"/>
      <c r="BG413" s="29"/>
    </row>
    <row r="414" spans="2:59" ht="15.75" customHeight="1">
      <c r="B414" s="28"/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AZ414" s="29"/>
      <c r="BB414" s="29"/>
      <c r="BG414" s="29"/>
    </row>
    <row r="415" spans="2:59" ht="15.75" customHeight="1">
      <c r="B415" s="28"/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AZ415" s="29"/>
      <c r="BB415" s="29"/>
      <c r="BG415" s="29"/>
    </row>
    <row r="416" spans="2:59" ht="15.75" customHeight="1">
      <c r="B416" s="28"/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AZ416" s="29"/>
      <c r="BB416" s="29"/>
      <c r="BG416" s="29"/>
    </row>
    <row r="417" spans="2:59" ht="15.75" customHeight="1">
      <c r="B417" s="28"/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AZ417" s="29"/>
      <c r="BB417" s="29"/>
      <c r="BG417" s="29"/>
    </row>
    <row r="418" spans="2:59" ht="15.75" customHeight="1">
      <c r="B418" s="28"/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AZ418" s="29"/>
      <c r="BB418" s="29"/>
      <c r="BG418" s="29"/>
    </row>
    <row r="419" spans="2:59" ht="15.75" customHeight="1">
      <c r="B419" s="28"/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AZ419" s="29"/>
      <c r="BB419" s="29"/>
      <c r="BG419" s="29"/>
    </row>
    <row r="420" spans="2:59" ht="15.75" customHeight="1">
      <c r="B420" s="28"/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AZ420" s="29"/>
      <c r="BB420" s="29"/>
      <c r="BG420" s="29"/>
    </row>
    <row r="421" spans="2:59" ht="15.75" customHeight="1">
      <c r="B421" s="28"/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AZ421" s="29"/>
      <c r="BB421" s="29"/>
      <c r="BG421" s="29"/>
    </row>
    <row r="422" spans="2:59" ht="15.75" customHeight="1">
      <c r="B422" s="28"/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AZ422" s="29"/>
      <c r="BB422" s="29"/>
      <c r="BG422" s="29"/>
    </row>
    <row r="423" spans="2:59" ht="15.75" customHeight="1">
      <c r="B423" s="28"/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AZ423" s="29"/>
      <c r="BB423" s="29"/>
      <c r="BG423" s="29"/>
    </row>
    <row r="424" spans="2:59" ht="15.75" customHeight="1">
      <c r="B424" s="28"/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AZ424" s="29"/>
      <c r="BB424" s="29"/>
      <c r="BG424" s="29"/>
    </row>
    <row r="425" spans="2:59" ht="15.75" customHeight="1">
      <c r="B425" s="28"/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AZ425" s="29"/>
      <c r="BB425" s="29"/>
      <c r="BG425" s="29"/>
    </row>
    <row r="426" spans="2:59" ht="15.75" customHeight="1">
      <c r="B426" s="28"/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AZ426" s="29"/>
      <c r="BB426" s="29"/>
      <c r="BG426" s="29"/>
    </row>
    <row r="427" spans="2:59" ht="15.75" customHeight="1">
      <c r="B427" s="28"/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AZ427" s="29"/>
      <c r="BB427" s="29"/>
      <c r="BG427" s="29"/>
    </row>
    <row r="428" spans="2:59" ht="15.75" customHeight="1">
      <c r="B428" s="28"/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AZ428" s="29"/>
      <c r="BB428" s="29"/>
      <c r="BG428" s="29"/>
    </row>
    <row r="429" spans="2:59" ht="15.75" customHeight="1">
      <c r="B429" s="28"/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AZ429" s="29"/>
      <c r="BB429" s="29"/>
      <c r="BG429" s="29"/>
    </row>
    <row r="430" spans="2:59" ht="15.75" customHeight="1">
      <c r="B430" s="28"/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AZ430" s="29"/>
      <c r="BB430" s="29"/>
      <c r="BG430" s="29"/>
    </row>
    <row r="431" spans="2:59" ht="15.75" customHeight="1">
      <c r="B431" s="28"/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AZ431" s="29"/>
      <c r="BB431" s="29"/>
      <c r="BG431" s="29"/>
    </row>
    <row r="432" spans="2:59" ht="15.75" customHeight="1">
      <c r="B432" s="28"/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AZ432" s="29"/>
      <c r="BB432" s="29"/>
      <c r="BG432" s="29"/>
    </row>
    <row r="433" spans="2:59" ht="15.75" customHeight="1">
      <c r="B433" s="28"/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AZ433" s="29"/>
      <c r="BB433" s="29"/>
      <c r="BG433" s="29"/>
    </row>
    <row r="434" spans="2:59" ht="15.75" customHeight="1">
      <c r="B434" s="28"/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AZ434" s="29"/>
      <c r="BB434" s="29"/>
      <c r="BG434" s="29"/>
    </row>
    <row r="435" spans="2:59" ht="15.75" customHeight="1">
      <c r="B435" s="28"/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AZ435" s="29"/>
      <c r="BB435" s="29"/>
      <c r="BG435" s="29"/>
    </row>
    <row r="436" spans="2:59" ht="15.75" customHeight="1">
      <c r="B436" s="28"/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AZ436" s="29"/>
      <c r="BB436" s="29"/>
      <c r="BG436" s="29"/>
    </row>
    <row r="437" spans="2:59" ht="15.75" customHeight="1">
      <c r="B437" s="28"/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AZ437" s="29"/>
      <c r="BB437" s="29"/>
      <c r="BG437" s="29"/>
    </row>
    <row r="438" spans="2:59" ht="15.75" customHeight="1">
      <c r="B438" s="28"/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AZ438" s="29"/>
      <c r="BB438" s="29"/>
      <c r="BG438" s="29"/>
    </row>
    <row r="439" spans="2:59" ht="15.75" customHeight="1">
      <c r="B439" s="28"/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AZ439" s="29"/>
      <c r="BB439" s="29"/>
      <c r="BG439" s="29"/>
    </row>
    <row r="440" spans="2:59" ht="15.75" customHeight="1">
      <c r="B440" s="28"/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AZ440" s="29"/>
      <c r="BB440" s="29"/>
      <c r="BG440" s="29"/>
    </row>
    <row r="441" spans="2:59" ht="15.75" customHeight="1">
      <c r="B441" s="28"/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AZ441" s="29"/>
      <c r="BB441" s="29"/>
      <c r="BG441" s="29"/>
    </row>
    <row r="442" spans="2:59" ht="15.75" customHeight="1">
      <c r="B442" s="28"/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AZ442" s="29"/>
      <c r="BB442" s="29"/>
      <c r="BG442" s="29"/>
    </row>
    <row r="443" spans="2:59" ht="15.75" customHeight="1">
      <c r="B443" s="28"/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AZ443" s="29"/>
      <c r="BB443" s="29"/>
      <c r="BG443" s="29"/>
    </row>
    <row r="444" spans="2:59" ht="15.75" customHeight="1">
      <c r="B444" s="28"/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AZ444" s="29"/>
      <c r="BB444" s="29"/>
      <c r="BG444" s="29"/>
    </row>
    <row r="445" spans="2:59" ht="15.75" customHeight="1">
      <c r="B445" s="28"/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AZ445" s="29"/>
      <c r="BB445" s="29"/>
      <c r="BG445" s="29"/>
    </row>
    <row r="446" spans="2:59" ht="15.75" customHeight="1">
      <c r="B446" s="28"/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AZ446" s="29"/>
      <c r="BB446" s="29"/>
      <c r="BG446" s="29"/>
    </row>
    <row r="447" spans="2:59" ht="15.75" customHeight="1">
      <c r="B447" s="28"/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AZ447" s="29"/>
      <c r="BB447" s="29"/>
      <c r="BG447" s="29"/>
    </row>
    <row r="448" spans="2:59" ht="15.75" customHeight="1">
      <c r="B448" s="28"/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AZ448" s="29"/>
      <c r="BB448" s="29"/>
      <c r="BG448" s="29"/>
    </row>
    <row r="449" spans="2:59" ht="15.75" customHeight="1">
      <c r="B449" s="28"/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AZ449" s="29"/>
      <c r="BB449" s="29"/>
      <c r="BG449" s="29"/>
    </row>
    <row r="450" spans="2:59" ht="15.75" customHeight="1">
      <c r="B450" s="28"/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AZ450" s="29"/>
      <c r="BB450" s="29"/>
      <c r="BG450" s="29"/>
    </row>
    <row r="451" spans="2:59" ht="15.75" customHeight="1">
      <c r="B451" s="28"/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AZ451" s="29"/>
      <c r="BB451" s="29"/>
      <c r="BG451" s="29"/>
    </row>
    <row r="452" spans="2:59" ht="15.75" customHeight="1">
      <c r="B452" s="28"/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AZ452" s="29"/>
      <c r="BB452" s="29"/>
      <c r="BG452" s="29"/>
    </row>
    <row r="453" spans="2:59" ht="15.75" customHeight="1">
      <c r="B453" s="28"/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AZ453" s="29"/>
      <c r="BB453" s="29"/>
      <c r="BG453" s="29"/>
    </row>
    <row r="454" spans="2:59" ht="15.75" customHeight="1">
      <c r="B454" s="28"/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AZ454" s="29"/>
      <c r="BB454" s="29"/>
      <c r="BG454" s="29"/>
    </row>
    <row r="455" spans="2:59" ht="15.75" customHeight="1">
      <c r="B455" s="28"/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AZ455" s="29"/>
      <c r="BB455" s="29"/>
      <c r="BG455" s="29"/>
    </row>
    <row r="456" spans="2:59" ht="15.75" customHeight="1">
      <c r="B456" s="28"/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AZ456" s="29"/>
      <c r="BB456" s="29"/>
      <c r="BG456" s="29"/>
    </row>
    <row r="457" spans="2:59" ht="15.75" customHeight="1">
      <c r="B457" s="28"/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AZ457" s="29"/>
      <c r="BB457" s="29"/>
      <c r="BG457" s="29"/>
    </row>
    <row r="458" spans="2:59" ht="15.75" customHeight="1">
      <c r="B458" s="28"/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AZ458" s="29"/>
      <c r="BB458" s="29"/>
      <c r="BG458" s="29"/>
    </row>
    <row r="459" spans="2:59" ht="15.75" customHeight="1">
      <c r="B459" s="28"/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AZ459" s="29"/>
      <c r="BB459" s="29"/>
      <c r="BG459" s="29"/>
    </row>
    <row r="460" spans="2:59" ht="15.75" customHeight="1">
      <c r="B460" s="28"/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AZ460" s="29"/>
      <c r="BB460" s="29"/>
      <c r="BG460" s="29"/>
    </row>
    <row r="461" spans="2:59" ht="15.75" customHeight="1">
      <c r="B461" s="28"/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AZ461" s="29"/>
      <c r="BB461" s="29"/>
      <c r="BG461" s="29"/>
    </row>
    <row r="462" spans="2:59" ht="15.75" customHeight="1">
      <c r="B462" s="28"/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AZ462" s="29"/>
      <c r="BB462" s="29"/>
      <c r="BG462" s="29"/>
    </row>
    <row r="463" spans="2:59" ht="15.75" customHeight="1">
      <c r="B463" s="28"/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AZ463" s="29"/>
      <c r="BB463" s="29"/>
      <c r="BG463" s="29"/>
    </row>
    <row r="464" spans="2:59" ht="15.75" customHeight="1">
      <c r="B464" s="28"/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AZ464" s="29"/>
      <c r="BB464" s="29"/>
      <c r="BG464" s="29"/>
    </row>
    <row r="465" spans="2:59" ht="15.75" customHeight="1">
      <c r="B465" s="28"/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AZ465" s="29"/>
      <c r="BB465" s="29"/>
      <c r="BG465" s="29"/>
    </row>
    <row r="466" spans="2:59" ht="15.75" customHeight="1">
      <c r="B466" s="28"/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AZ466" s="29"/>
      <c r="BB466" s="29"/>
      <c r="BG466" s="29"/>
    </row>
    <row r="467" spans="2:59" ht="15.75" customHeight="1">
      <c r="B467" s="28"/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AZ467" s="29"/>
      <c r="BB467" s="29"/>
      <c r="BG467" s="29"/>
    </row>
    <row r="468" spans="2:59" ht="15.75" customHeight="1">
      <c r="B468" s="28"/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AZ468" s="29"/>
      <c r="BB468" s="29"/>
      <c r="BG468" s="29"/>
    </row>
    <row r="469" spans="2:59" ht="15.75" customHeight="1">
      <c r="B469" s="28"/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AZ469" s="29"/>
      <c r="BB469" s="29"/>
      <c r="BG469" s="29"/>
    </row>
    <row r="470" spans="2:59" ht="15.75" customHeight="1">
      <c r="B470" s="28"/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AZ470" s="29"/>
      <c r="BB470" s="29"/>
      <c r="BG470" s="29"/>
    </row>
    <row r="471" spans="2:59" ht="15.75" customHeight="1">
      <c r="B471" s="28"/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AZ471" s="29"/>
      <c r="BB471" s="29"/>
      <c r="BG471" s="29"/>
    </row>
    <row r="472" spans="2:59" ht="15.75" customHeight="1">
      <c r="B472" s="28"/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AZ472" s="29"/>
      <c r="BB472" s="29"/>
      <c r="BG472" s="29"/>
    </row>
    <row r="473" spans="2:59" ht="15.75" customHeight="1">
      <c r="B473" s="28"/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AZ473" s="29"/>
      <c r="BB473" s="29"/>
      <c r="BG473" s="29"/>
    </row>
    <row r="474" spans="2:59" ht="15.75" customHeight="1">
      <c r="B474" s="28"/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AZ474" s="29"/>
      <c r="BB474" s="29"/>
      <c r="BG474" s="29"/>
    </row>
    <row r="475" spans="2:59" ht="15.75" customHeight="1">
      <c r="B475" s="28"/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AZ475" s="29"/>
      <c r="BB475" s="29"/>
      <c r="BG475" s="29"/>
    </row>
    <row r="476" spans="2:59" ht="15.75" customHeight="1">
      <c r="B476" s="28"/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AZ476" s="29"/>
      <c r="BB476" s="29"/>
      <c r="BG476" s="29"/>
    </row>
    <row r="477" spans="2:59" ht="15.75" customHeight="1">
      <c r="B477" s="28"/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AZ477" s="29"/>
      <c r="BB477" s="29"/>
      <c r="BG477" s="29"/>
    </row>
    <row r="478" spans="2:59" ht="15.75" customHeight="1">
      <c r="B478" s="28"/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AZ478" s="29"/>
      <c r="BB478" s="29"/>
      <c r="BG478" s="29"/>
    </row>
    <row r="479" spans="2:59" ht="15.75" customHeight="1">
      <c r="B479" s="28"/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AZ479" s="29"/>
      <c r="BB479" s="29"/>
      <c r="BG479" s="29"/>
    </row>
    <row r="480" spans="2:59" ht="15.75" customHeight="1">
      <c r="B480" s="28"/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AZ480" s="29"/>
      <c r="BB480" s="29"/>
      <c r="BG480" s="29"/>
    </row>
    <row r="481" spans="2:59" ht="15.75" customHeight="1">
      <c r="B481" s="28"/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AZ481" s="29"/>
      <c r="BB481" s="29"/>
      <c r="BG481" s="29"/>
    </row>
    <row r="482" spans="2:59" ht="15.75" customHeight="1">
      <c r="B482" s="28"/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AZ482" s="29"/>
      <c r="BB482" s="29"/>
      <c r="BG482" s="29"/>
    </row>
    <row r="483" spans="2:59" ht="15.75" customHeight="1">
      <c r="B483" s="28"/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AZ483" s="29"/>
      <c r="BB483" s="29"/>
      <c r="BG483" s="29"/>
    </row>
    <row r="484" spans="2:59" ht="15.75" customHeight="1">
      <c r="B484" s="28"/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AZ484" s="29"/>
      <c r="BB484" s="29"/>
      <c r="BG484" s="29"/>
    </row>
    <row r="485" spans="2:59" ht="15.75" customHeight="1">
      <c r="B485" s="28"/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AZ485" s="29"/>
      <c r="BB485" s="29"/>
      <c r="BG485" s="29"/>
    </row>
    <row r="486" spans="2:59" ht="15.75" customHeight="1">
      <c r="B486" s="28"/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AZ486" s="29"/>
      <c r="BB486" s="29"/>
      <c r="BG486" s="29"/>
    </row>
    <row r="487" spans="2:59" ht="15.75" customHeight="1">
      <c r="B487" s="28"/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AZ487" s="29"/>
      <c r="BB487" s="29"/>
      <c r="BG487" s="29"/>
    </row>
    <row r="488" spans="2:59" ht="15.75" customHeight="1">
      <c r="B488" s="28"/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AZ488" s="29"/>
      <c r="BB488" s="29"/>
      <c r="BG488" s="29"/>
    </row>
    <row r="489" spans="2:59" ht="15.75" customHeight="1">
      <c r="B489" s="28"/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AZ489" s="29"/>
      <c r="BB489" s="29"/>
      <c r="BG489" s="29"/>
    </row>
    <row r="490" spans="2:59" ht="15.75" customHeight="1">
      <c r="B490" s="28"/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AZ490" s="29"/>
      <c r="BB490" s="29"/>
      <c r="BG490" s="29"/>
    </row>
    <row r="491" spans="2:59" ht="15.75" customHeight="1">
      <c r="B491" s="28"/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AZ491" s="29"/>
      <c r="BB491" s="29"/>
      <c r="BG491" s="29"/>
    </row>
    <row r="492" spans="2:59" ht="15.75" customHeight="1">
      <c r="B492" s="28"/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AZ492" s="29"/>
      <c r="BB492" s="29"/>
      <c r="BG492" s="29"/>
    </row>
    <row r="493" spans="2:59" ht="15.75" customHeight="1">
      <c r="B493" s="28"/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AZ493" s="29"/>
      <c r="BB493" s="29"/>
      <c r="BG493" s="29"/>
    </row>
    <row r="494" spans="2:59" ht="15.75" customHeight="1">
      <c r="B494" s="28"/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AZ494" s="29"/>
      <c r="BB494" s="29"/>
      <c r="BG494" s="29"/>
    </row>
    <row r="495" spans="2:59" ht="15.75" customHeight="1">
      <c r="B495" s="28"/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AZ495" s="29"/>
      <c r="BB495" s="29"/>
      <c r="BG495" s="29"/>
    </row>
    <row r="496" spans="2:59" ht="15.75" customHeight="1">
      <c r="B496" s="28"/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AZ496" s="29"/>
      <c r="BB496" s="29"/>
      <c r="BG496" s="29"/>
    </row>
    <row r="497" spans="2:59" ht="15.75" customHeight="1">
      <c r="B497" s="28"/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AZ497" s="29"/>
      <c r="BB497" s="29"/>
      <c r="BG497" s="29"/>
    </row>
    <row r="498" spans="2:59" ht="15.75" customHeight="1">
      <c r="B498" s="28"/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AZ498" s="29"/>
      <c r="BB498" s="29"/>
      <c r="BG498" s="29"/>
    </row>
    <row r="499" spans="2:59" ht="15.75" customHeight="1">
      <c r="B499" s="28"/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AZ499" s="29"/>
      <c r="BB499" s="29"/>
      <c r="BG499" s="29"/>
    </row>
    <row r="500" spans="2:59" ht="15.75" customHeight="1">
      <c r="B500" s="28"/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AZ500" s="29"/>
      <c r="BB500" s="29"/>
      <c r="BG500" s="29"/>
    </row>
    <row r="501" spans="2:59" ht="15.75" customHeight="1">
      <c r="B501" s="28"/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AZ501" s="29"/>
      <c r="BB501" s="29"/>
      <c r="BG501" s="29"/>
    </row>
    <row r="502" spans="2:59" ht="15.75" customHeight="1">
      <c r="B502" s="28"/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AZ502" s="29"/>
      <c r="BB502" s="29"/>
      <c r="BG502" s="29"/>
    </row>
    <row r="503" spans="2:59" ht="15.75" customHeight="1">
      <c r="B503" s="28"/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AZ503" s="29"/>
      <c r="BB503" s="29"/>
      <c r="BG503" s="29"/>
    </row>
    <row r="504" spans="2:59" ht="15.75" customHeight="1">
      <c r="B504" s="28"/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AZ504" s="29"/>
      <c r="BB504" s="29"/>
      <c r="BG504" s="29"/>
    </row>
    <row r="505" spans="2:59" ht="15.75" customHeight="1">
      <c r="B505" s="28"/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AZ505" s="29"/>
      <c r="BB505" s="29"/>
      <c r="BG505" s="29"/>
    </row>
    <row r="506" spans="2:59" ht="15.75" customHeight="1">
      <c r="B506" s="28"/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AZ506" s="29"/>
      <c r="BB506" s="29"/>
      <c r="BG506" s="29"/>
    </row>
    <row r="507" spans="2:59" ht="15.75" customHeight="1">
      <c r="B507" s="28"/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AZ507" s="29"/>
      <c r="BB507" s="29"/>
      <c r="BG507" s="29"/>
    </row>
    <row r="508" spans="2:59" ht="15.75" customHeight="1">
      <c r="B508" s="28"/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AZ508" s="29"/>
      <c r="BB508" s="29"/>
      <c r="BG508" s="29"/>
    </row>
    <row r="509" spans="2:59" ht="15.75" customHeight="1">
      <c r="B509" s="28"/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AZ509" s="29"/>
      <c r="BB509" s="29"/>
      <c r="BG509" s="29"/>
    </row>
    <row r="510" spans="2:59" ht="15.75" customHeight="1">
      <c r="B510" s="28"/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AZ510" s="29"/>
      <c r="BB510" s="29"/>
      <c r="BG510" s="29"/>
    </row>
    <row r="511" spans="2:59" ht="15.75" customHeight="1">
      <c r="B511" s="28"/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AZ511" s="29"/>
      <c r="BB511" s="29"/>
      <c r="BG511" s="29"/>
    </row>
    <row r="512" spans="2:59" ht="15.75" customHeight="1">
      <c r="B512" s="28"/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AZ512" s="29"/>
      <c r="BB512" s="29"/>
      <c r="BG512" s="29"/>
    </row>
    <row r="513" spans="2:59" ht="15.75" customHeight="1">
      <c r="B513" s="28"/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AZ513" s="29"/>
      <c r="BB513" s="29"/>
      <c r="BG513" s="29"/>
    </row>
    <row r="514" spans="2:59" ht="15.75" customHeight="1">
      <c r="B514" s="28"/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AZ514" s="29"/>
      <c r="BB514" s="29"/>
      <c r="BG514" s="29"/>
    </row>
    <row r="515" spans="2:59" ht="15.75" customHeight="1">
      <c r="B515" s="28"/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AZ515" s="29"/>
      <c r="BB515" s="29"/>
      <c r="BG515" s="29"/>
    </row>
    <row r="516" spans="2:59" ht="15.75" customHeight="1">
      <c r="B516" s="28"/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AZ516" s="29"/>
      <c r="BB516" s="29"/>
      <c r="BG516" s="29"/>
    </row>
    <row r="517" spans="2:59" ht="15.75" customHeight="1">
      <c r="B517" s="28"/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AZ517" s="29"/>
      <c r="BB517" s="29"/>
      <c r="BG517" s="29"/>
    </row>
    <row r="518" spans="2:59" ht="15.75" customHeight="1">
      <c r="B518" s="28"/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AZ518" s="29"/>
      <c r="BB518" s="29"/>
      <c r="BG518" s="29"/>
    </row>
    <row r="519" spans="2:59" ht="15.75" customHeight="1">
      <c r="B519" s="28"/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AZ519" s="29"/>
      <c r="BB519" s="29"/>
      <c r="BG519" s="29"/>
    </row>
    <row r="520" spans="2:59" ht="15.75" customHeight="1">
      <c r="B520" s="28"/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AZ520" s="29"/>
      <c r="BB520" s="29"/>
      <c r="BG520" s="29"/>
    </row>
    <row r="521" spans="2:59" ht="15.75" customHeight="1">
      <c r="B521" s="28"/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AZ521" s="29"/>
      <c r="BB521" s="29"/>
      <c r="BG521" s="29"/>
    </row>
    <row r="522" spans="2:59" ht="15.75" customHeight="1">
      <c r="B522" s="28"/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AZ522" s="29"/>
      <c r="BB522" s="29"/>
      <c r="BG522" s="29"/>
    </row>
    <row r="523" spans="2:59" ht="15.75" customHeight="1">
      <c r="B523" s="28"/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AZ523" s="29"/>
      <c r="BB523" s="29"/>
      <c r="BG523" s="29"/>
    </row>
    <row r="524" spans="2:59" ht="15.75" customHeight="1">
      <c r="B524" s="28"/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AZ524" s="29"/>
      <c r="BB524" s="29"/>
      <c r="BG524" s="29"/>
    </row>
    <row r="525" spans="2:59" ht="15.75" customHeight="1">
      <c r="B525" s="28"/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AZ525" s="29"/>
      <c r="BB525" s="29"/>
      <c r="BG525" s="29"/>
    </row>
    <row r="526" spans="2:59" ht="15.75" customHeight="1">
      <c r="B526" s="28"/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AZ526" s="29"/>
      <c r="BB526" s="29"/>
      <c r="BG526" s="29"/>
    </row>
    <row r="527" spans="2:59" ht="15.75" customHeight="1">
      <c r="B527" s="28"/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AZ527" s="29"/>
      <c r="BB527" s="29"/>
      <c r="BG527" s="29"/>
    </row>
    <row r="528" spans="2:59" ht="15.75" customHeight="1">
      <c r="B528" s="28"/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AZ528" s="29"/>
      <c r="BB528" s="29"/>
      <c r="BG528" s="29"/>
    </row>
    <row r="529" spans="2:59" ht="15.75" customHeight="1">
      <c r="B529" s="28"/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AZ529" s="29"/>
      <c r="BB529" s="29"/>
      <c r="BG529" s="29"/>
    </row>
    <row r="530" spans="2:59" ht="15.75" customHeight="1">
      <c r="B530" s="28"/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AZ530" s="29"/>
      <c r="BB530" s="29"/>
      <c r="BG530" s="29"/>
    </row>
    <row r="531" spans="2:59" ht="15.75" customHeight="1">
      <c r="B531" s="28"/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AZ531" s="29"/>
      <c r="BB531" s="29"/>
      <c r="BG531" s="29"/>
    </row>
    <row r="532" spans="2:59" ht="15.75" customHeight="1">
      <c r="B532" s="28"/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AZ532" s="29"/>
      <c r="BB532" s="29"/>
      <c r="BG532" s="29"/>
    </row>
    <row r="533" spans="2:59" ht="15.75" customHeight="1">
      <c r="B533" s="28"/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AZ533" s="29"/>
      <c r="BB533" s="29"/>
      <c r="BG533" s="29"/>
    </row>
    <row r="534" spans="2:59" ht="15.75" customHeight="1">
      <c r="B534" s="28"/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AZ534" s="29"/>
      <c r="BB534" s="29"/>
      <c r="BG534" s="29"/>
    </row>
    <row r="535" spans="2:59" ht="15.75" customHeight="1">
      <c r="B535" s="28"/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AZ535" s="29"/>
      <c r="BB535" s="29"/>
      <c r="BG535" s="29"/>
    </row>
    <row r="536" spans="2:59" ht="15.75" customHeight="1">
      <c r="B536" s="28"/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AZ536" s="29"/>
      <c r="BB536" s="29"/>
      <c r="BG536" s="29"/>
    </row>
    <row r="537" spans="2:59" ht="15.75" customHeight="1">
      <c r="B537" s="28"/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AZ537" s="29"/>
      <c r="BB537" s="29"/>
      <c r="BG537" s="29"/>
    </row>
    <row r="538" spans="2:59" ht="15.75" customHeight="1">
      <c r="B538" s="28"/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AZ538" s="29"/>
      <c r="BB538" s="29"/>
      <c r="BG538" s="29"/>
    </row>
    <row r="539" spans="2:59" ht="15.75" customHeight="1">
      <c r="B539" s="28"/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AZ539" s="29"/>
      <c r="BB539" s="29"/>
      <c r="BG539" s="29"/>
    </row>
    <row r="540" spans="2:59" ht="15.75" customHeight="1">
      <c r="B540" s="28"/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AZ540" s="29"/>
      <c r="BB540" s="29"/>
      <c r="BG540" s="29"/>
    </row>
    <row r="541" spans="2:59" ht="15.75" customHeight="1">
      <c r="B541" s="28"/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AZ541" s="29"/>
      <c r="BB541" s="29"/>
      <c r="BG541" s="29"/>
    </row>
    <row r="542" spans="2:59" ht="15.75" customHeight="1">
      <c r="B542" s="28"/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AZ542" s="29"/>
      <c r="BB542" s="29"/>
      <c r="BG542" s="29"/>
    </row>
    <row r="543" spans="2:59" ht="15.75" customHeight="1">
      <c r="B543" s="28"/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AZ543" s="29"/>
      <c r="BB543" s="29"/>
      <c r="BG543" s="29"/>
    </row>
    <row r="544" spans="2:59" ht="15.75" customHeight="1">
      <c r="B544" s="28"/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AZ544" s="29"/>
      <c r="BB544" s="29"/>
      <c r="BG544" s="29"/>
    </row>
    <row r="545" spans="2:59" ht="15.75" customHeight="1">
      <c r="B545" s="28"/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AZ545" s="29"/>
      <c r="BB545" s="29"/>
      <c r="BG545" s="29"/>
    </row>
    <row r="546" spans="2:59" ht="15.75" customHeight="1">
      <c r="B546" s="28"/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AZ546" s="29"/>
      <c r="BB546" s="29"/>
      <c r="BG546" s="29"/>
    </row>
    <row r="547" spans="2:59" ht="15.75" customHeight="1">
      <c r="B547" s="28"/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AZ547" s="29"/>
      <c r="BB547" s="29"/>
      <c r="BG547" s="29"/>
    </row>
    <row r="548" spans="2:59" ht="15.75" customHeight="1">
      <c r="B548" s="28"/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AZ548" s="29"/>
      <c r="BB548" s="29"/>
      <c r="BG548" s="29"/>
    </row>
    <row r="549" spans="2:59" ht="15.75" customHeight="1">
      <c r="B549" s="28"/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AZ549" s="29"/>
      <c r="BB549" s="29"/>
      <c r="BG549" s="29"/>
    </row>
    <row r="550" spans="2:59" ht="15.75" customHeight="1">
      <c r="B550" s="28"/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AZ550" s="29"/>
      <c r="BB550" s="29"/>
      <c r="BG550" s="29"/>
    </row>
    <row r="551" spans="2:59" ht="15.75" customHeight="1">
      <c r="B551" s="28"/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AZ551" s="29"/>
      <c r="BB551" s="29"/>
      <c r="BG551" s="29"/>
    </row>
    <row r="552" spans="2:59" ht="15.75" customHeight="1">
      <c r="B552" s="28"/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AZ552" s="29"/>
      <c r="BB552" s="29"/>
      <c r="BG552" s="29"/>
    </row>
    <row r="553" spans="2:59" ht="15.75" customHeight="1">
      <c r="B553" s="28"/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AZ553" s="29"/>
      <c r="BB553" s="29"/>
      <c r="BG553" s="29"/>
    </row>
    <row r="554" spans="2:59" ht="15.75" customHeight="1">
      <c r="B554" s="28"/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AZ554" s="29"/>
      <c r="BB554" s="29"/>
      <c r="BG554" s="29"/>
    </row>
    <row r="555" spans="2:59" ht="15.75" customHeight="1">
      <c r="B555" s="28"/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AZ555" s="29"/>
      <c r="BB555" s="29"/>
      <c r="BG555" s="29"/>
    </row>
    <row r="556" spans="2:59" ht="15.75" customHeight="1">
      <c r="B556" s="28"/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AZ556" s="29"/>
      <c r="BB556" s="29"/>
      <c r="BG556" s="29"/>
    </row>
    <row r="557" spans="2:59" ht="15.75" customHeight="1">
      <c r="B557" s="28"/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AZ557" s="29"/>
      <c r="BB557" s="29"/>
      <c r="BG557" s="29"/>
    </row>
    <row r="558" spans="2:59" ht="15.75" customHeight="1">
      <c r="B558" s="28"/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AZ558" s="29"/>
      <c r="BB558" s="29"/>
      <c r="BG558" s="29"/>
    </row>
    <row r="559" spans="2:59" ht="15.75" customHeight="1">
      <c r="B559" s="28"/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AZ559" s="29"/>
      <c r="BB559" s="29"/>
      <c r="BG559" s="29"/>
    </row>
    <row r="560" spans="2:59" ht="15.75" customHeight="1">
      <c r="B560" s="28"/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AZ560" s="29"/>
      <c r="BB560" s="29"/>
      <c r="BG560" s="29"/>
    </row>
    <row r="561" spans="2:59" ht="15.75" customHeight="1">
      <c r="B561" s="28"/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AZ561" s="29"/>
      <c r="BB561" s="29"/>
      <c r="BG561" s="29"/>
    </row>
    <row r="562" spans="2:59" ht="15.75" customHeight="1">
      <c r="B562" s="28"/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AZ562" s="29"/>
      <c r="BB562" s="29"/>
      <c r="BG562" s="29"/>
    </row>
    <row r="563" spans="2:59" ht="15.75" customHeight="1">
      <c r="B563" s="28"/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AZ563" s="29"/>
      <c r="BB563" s="29"/>
      <c r="BG563" s="29"/>
    </row>
    <row r="564" spans="2:59" ht="15.75" customHeight="1">
      <c r="B564" s="28"/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AZ564" s="29"/>
      <c r="BB564" s="29"/>
      <c r="BG564" s="29"/>
    </row>
    <row r="565" spans="2:59" ht="15.75" customHeight="1">
      <c r="B565" s="28"/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AZ565" s="29"/>
      <c r="BB565" s="29"/>
      <c r="BG565" s="29"/>
    </row>
    <row r="566" spans="2:59" ht="15.75" customHeight="1">
      <c r="B566" s="28"/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AZ566" s="29"/>
      <c r="BB566" s="29"/>
      <c r="BG566" s="29"/>
    </row>
    <row r="567" spans="2:59" ht="15.75" customHeight="1">
      <c r="B567" s="28"/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AZ567" s="29"/>
      <c r="BB567" s="29"/>
      <c r="BG567" s="29"/>
    </row>
    <row r="568" spans="2:59" ht="15.75" customHeight="1">
      <c r="B568" s="28"/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AZ568" s="29"/>
      <c r="BB568" s="29"/>
      <c r="BG568" s="29"/>
    </row>
    <row r="569" spans="2:59" ht="15.75" customHeight="1">
      <c r="B569" s="28"/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AZ569" s="29"/>
      <c r="BB569" s="29"/>
      <c r="BG569" s="29"/>
    </row>
    <row r="570" spans="2:59" ht="15.75" customHeight="1">
      <c r="B570" s="28"/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AZ570" s="29"/>
      <c r="BB570" s="29"/>
      <c r="BG570" s="29"/>
    </row>
    <row r="571" spans="2:59" ht="15.75" customHeight="1">
      <c r="B571" s="28"/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AZ571" s="29"/>
      <c r="BB571" s="29"/>
      <c r="BG571" s="29"/>
    </row>
    <row r="572" spans="2:59" ht="15.75" customHeight="1">
      <c r="B572" s="28"/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AZ572" s="29"/>
      <c r="BB572" s="29"/>
      <c r="BG572" s="29"/>
    </row>
    <row r="573" spans="2:59" ht="15.75" customHeight="1">
      <c r="B573" s="28"/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AZ573" s="29"/>
      <c r="BB573" s="29"/>
      <c r="BG573" s="29"/>
    </row>
    <row r="574" spans="2:59" ht="15.75" customHeight="1">
      <c r="B574" s="28"/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AZ574" s="29"/>
      <c r="BB574" s="29"/>
      <c r="BG574" s="29"/>
    </row>
    <row r="575" spans="2:59" ht="15.75" customHeight="1">
      <c r="B575" s="28"/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AZ575" s="29"/>
      <c r="BB575" s="29"/>
      <c r="BG575" s="29"/>
    </row>
    <row r="576" spans="2:59" ht="15.75" customHeight="1">
      <c r="B576" s="28"/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AZ576" s="29"/>
      <c r="BB576" s="29"/>
      <c r="BG576" s="29"/>
    </row>
    <row r="577" spans="2:59" ht="15.75" customHeight="1">
      <c r="B577" s="28"/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AZ577" s="29"/>
      <c r="BB577" s="29"/>
      <c r="BG577" s="29"/>
    </row>
    <row r="578" spans="2:59" ht="15.75" customHeight="1">
      <c r="B578" s="28"/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AZ578" s="29"/>
      <c r="BB578" s="29"/>
      <c r="BG578" s="29"/>
    </row>
    <row r="579" spans="2:59" ht="15.75" customHeight="1">
      <c r="B579" s="28"/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AZ579" s="29"/>
      <c r="BB579" s="29"/>
      <c r="BG579" s="29"/>
    </row>
    <row r="580" spans="2:59" ht="15.75" customHeight="1">
      <c r="B580" s="28"/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AZ580" s="29"/>
      <c r="BB580" s="29"/>
      <c r="BG580" s="29"/>
    </row>
    <row r="581" spans="2:59" ht="15.75" customHeight="1">
      <c r="B581" s="28"/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AZ581" s="29"/>
      <c r="BB581" s="29"/>
      <c r="BG581" s="29"/>
    </row>
    <row r="582" spans="2:59" ht="15.75" customHeight="1">
      <c r="B582" s="28"/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AZ582" s="29"/>
      <c r="BB582" s="29"/>
      <c r="BG582" s="29"/>
    </row>
    <row r="583" spans="2:59" ht="15.75" customHeight="1">
      <c r="B583" s="28"/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AZ583" s="29"/>
      <c r="BB583" s="29"/>
      <c r="BG583" s="29"/>
    </row>
    <row r="584" spans="2:59" ht="15.75" customHeight="1">
      <c r="B584" s="28"/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AZ584" s="29"/>
      <c r="BB584" s="29"/>
      <c r="BG584" s="29"/>
    </row>
    <row r="585" spans="2:59" ht="15.75" customHeight="1">
      <c r="B585" s="28"/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AZ585" s="29"/>
      <c r="BB585" s="29"/>
      <c r="BG585" s="29"/>
    </row>
    <row r="586" spans="2:59" ht="15.75" customHeight="1">
      <c r="B586" s="28"/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AZ586" s="29"/>
      <c r="BB586" s="29"/>
      <c r="BG586" s="29"/>
    </row>
    <row r="587" spans="2:59" ht="15.75" customHeight="1">
      <c r="B587" s="28"/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AZ587" s="29"/>
      <c r="BB587" s="29"/>
      <c r="BG587" s="29"/>
    </row>
    <row r="588" spans="2:59" ht="15.75" customHeight="1">
      <c r="B588" s="28"/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AZ588" s="29"/>
      <c r="BB588" s="29"/>
      <c r="BG588" s="29"/>
    </row>
    <row r="589" spans="2:59" ht="15.75" customHeight="1">
      <c r="B589" s="28"/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AZ589" s="29"/>
      <c r="BB589" s="29"/>
      <c r="BG589" s="29"/>
    </row>
    <row r="590" spans="2:59" ht="15.75" customHeight="1">
      <c r="B590" s="28"/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AZ590" s="29"/>
      <c r="BB590" s="29"/>
      <c r="BG590" s="29"/>
    </row>
    <row r="591" spans="2:59" ht="15.75" customHeight="1">
      <c r="B591" s="28"/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AZ591" s="29"/>
      <c r="BB591" s="29"/>
      <c r="BG591" s="29"/>
    </row>
    <row r="592" spans="2:59" ht="15.75" customHeight="1">
      <c r="B592" s="28"/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AZ592" s="29"/>
      <c r="BB592" s="29"/>
      <c r="BG592" s="29"/>
    </row>
    <row r="593" spans="2:59" ht="15.75" customHeight="1">
      <c r="B593" s="28"/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AZ593" s="29"/>
      <c r="BB593" s="29"/>
      <c r="BG593" s="29"/>
    </row>
    <row r="594" spans="2:59" ht="15.75" customHeight="1">
      <c r="B594" s="28"/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AZ594" s="29"/>
      <c r="BB594" s="29"/>
      <c r="BG594" s="29"/>
    </row>
    <row r="595" spans="2:59" ht="15.75" customHeight="1">
      <c r="B595" s="28"/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AZ595" s="29"/>
      <c r="BB595" s="29"/>
      <c r="BG595" s="29"/>
    </row>
    <row r="596" spans="2:59" ht="15.75" customHeight="1">
      <c r="B596" s="28"/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AZ596" s="29"/>
      <c r="BB596" s="29"/>
      <c r="BG596" s="29"/>
    </row>
    <row r="597" spans="2:59" ht="15.75" customHeight="1">
      <c r="B597" s="28"/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AZ597" s="29"/>
      <c r="BB597" s="29"/>
      <c r="BG597" s="29"/>
    </row>
    <row r="598" spans="2:59" ht="15.75" customHeight="1">
      <c r="B598" s="28"/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AZ598" s="29"/>
      <c r="BB598" s="29"/>
      <c r="BG598" s="29"/>
    </row>
    <row r="599" spans="2:59" ht="15.75" customHeight="1">
      <c r="B599" s="28"/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AZ599" s="29"/>
      <c r="BB599" s="29"/>
      <c r="BG599" s="29"/>
    </row>
    <row r="600" spans="2:59" ht="15.75" customHeight="1">
      <c r="B600" s="28"/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AZ600" s="29"/>
      <c r="BB600" s="29"/>
      <c r="BG600" s="29"/>
    </row>
    <row r="601" spans="2:59" ht="15.75" customHeight="1">
      <c r="B601" s="28"/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AZ601" s="29"/>
      <c r="BB601" s="29"/>
      <c r="BG601" s="29"/>
    </row>
    <row r="602" spans="2:59" ht="15.75" customHeight="1">
      <c r="B602" s="28"/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AZ602" s="29"/>
      <c r="BB602" s="29"/>
      <c r="BG602" s="29"/>
    </row>
    <row r="603" spans="2:59" ht="15.75" customHeight="1">
      <c r="B603" s="28"/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AZ603" s="29"/>
      <c r="BB603" s="29"/>
      <c r="BG603" s="29"/>
    </row>
    <row r="604" spans="2:59" ht="15.75" customHeight="1">
      <c r="B604" s="28"/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AZ604" s="29"/>
      <c r="BB604" s="29"/>
      <c r="BG604" s="29"/>
    </row>
    <row r="605" spans="2:59" ht="15.75" customHeight="1">
      <c r="B605" s="28"/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AZ605" s="29"/>
      <c r="BB605" s="29"/>
      <c r="BG605" s="29"/>
    </row>
    <row r="606" spans="2:59" ht="15.75" customHeight="1">
      <c r="B606" s="28"/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AZ606" s="29"/>
      <c r="BB606" s="29"/>
      <c r="BG606" s="29"/>
    </row>
    <row r="607" spans="2:59" ht="15.75" customHeight="1">
      <c r="B607" s="28"/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AZ607" s="29"/>
      <c r="BB607" s="29"/>
      <c r="BG607" s="29"/>
    </row>
    <row r="608" spans="2:59" ht="15.75" customHeight="1">
      <c r="B608" s="28"/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AZ608" s="29"/>
      <c r="BB608" s="29"/>
      <c r="BG608" s="29"/>
    </row>
    <row r="609" spans="2:59" ht="15.75" customHeight="1">
      <c r="B609" s="28"/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AZ609" s="29"/>
      <c r="BB609" s="29"/>
      <c r="BG609" s="29"/>
    </row>
    <row r="610" spans="2:59" ht="15.75" customHeight="1">
      <c r="B610" s="28"/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AZ610" s="29"/>
      <c r="BB610" s="29"/>
      <c r="BG610" s="29"/>
    </row>
    <row r="611" spans="2:59" ht="15.75" customHeight="1">
      <c r="B611" s="28"/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AZ611" s="29"/>
      <c r="BB611" s="29"/>
      <c r="BG611" s="29"/>
    </row>
    <row r="612" spans="2:59" ht="15.75" customHeight="1">
      <c r="B612" s="28"/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AZ612" s="29"/>
      <c r="BB612" s="29"/>
      <c r="BG612" s="29"/>
    </row>
    <row r="613" spans="2:59" ht="15.75" customHeight="1">
      <c r="B613" s="28"/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AZ613" s="29"/>
      <c r="BB613" s="29"/>
      <c r="BG613" s="29"/>
    </row>
    <row r="614" spans="2:59" ht="15.75" customHeight="1">
      <c r="B614" s="28"/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AZ614" s="29"/>
      <c r="BB614" s="29"/>
      <c r="BG614" s="29"/>
    </row>
    <row r="615" spans="2:59" ht="15.75" customHeight="1">
      <c r="B615" s="28"/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AZ615" s="29"/>
      <c r="BB615" s="29"/>
      <c r="BG615" s="29"/>
    </row>
    <row r="616" spans="2:59" ht="15.75" customHeight="1">
      <c r="B616" s="28"/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AZ616" s="29"/>
      <c r="BB616" s="29"/>
      <c r="BG616" s="29"/>
    </row>
    <row r="617" spans="2:59" ht="15.75" customHeight="1">
      <c r="B617" s="28"/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AZ617" s="29"/>
      <c r="BB617" s="29"/>
      <c r="BG617" s="29"/>
    </row>
    <row r="618" spans="2:59" ht="15.75" customHeight="1">
      <c r="B618" s="28"/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AZ618" s="29"/>
      <c r="BB618" s="29"/>
      <c r="BG618" s="29"/>
    </row>
    <row r="619" spans="2:59" ht="15.75" customHeight="1">
      <c r="B619" s="28"/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AZ619" s="29"/>
      <c r="BB619" s="29"/>
      <c r="BG619" s="29"/>
    </row>
    <row r="620" spans="2:59" ht="15.75" customHeight="1">
      <c r="B620" s="28"/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AZ620" s="29"/>
      <c r="BB620" s="29"/>
      <c r="BG620" s="29"/>
    </row>
    <row r="621" spans="2:59" ht="15.75" customHeight="1">
      <c r="B621" s="28"/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AZ621" s="29"/>
      <c r="BB621" s="29"/>
      <c r="BG621" s="29"/>
    </row>
    <row r="622" spans="2:59" ht="15.75" customHeight="1">
      <c r="B622" s="28"/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AZ622" s="29"/>
      <c r="BB622" s="29"/>
      <c r="BG622" s="29"/>
    </row>
    <row r="623" spans="2:59" ht="15.75" customHeight="1">
      <c r="B623" s="28"/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AZ623" s="29"/>
      <c r="BB623" s="29"/>
      <c r="BG623" s="29"/>
    </row>
    <row r="624" spans="2:59" ht="15.75" customHeight="1">
      <c r="B624" s="28"/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AZ624" s="29"/>
      <c r="BB624" s="29"/>
      <c r="BG624" s="29"/>
    </row>
    <row r="625" spans="2:59" ht="15.75" customHeight="1">
      <c r="B625" s="28"/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AZ625" s="29"/>
      <c r="BB625" s="29"/>
      <c r="BG625" s="29"/>
    </row>
    <row r="626" spans="2:59" ht="15.75" customHeight="1">
      <c r="B626" s="28"/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AZ626" s="29"/>
      <c r="BB626" s="29"/>
      <c r="BG626" s="29"/>
    </row>
    <row r="627" spans="2:59" ht="15.75" customHeight="1">
      <c r="B627" s="28"/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AZ627" s="29"/>
      <c r="BB627" s="29"/>
      <c r="BG627" s="29"/>
    </row>
    <row r="628" spans="2:59" ht="15.75" customHeight="1">
      <c r="B628" s="28"/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AZ628" s="29"/>
      <c r="BB628" s="29"/>
      <c r="BG628" s="29"/>
    </row>
    <row r="629" spans="2:59" ht="15.75" customHeight="1">
      <c r="B629" s="28"/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AZ629" s="29"/>
      <c r="BB629" s="29"/>
      <c r="BG629" s="29"/>
    </row>
    <row r="630" spans="2:59" ht="15.75" customHeight="1">
      <c r="B630" s="28"/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AZ630" s="29"/>
      <c r="BB630" s="29"/>
      <c r="BG630" s="29"/>
    </row>
    <row r="631" spans="2:59" ht="15.75" customHeight="1">
      <c r="B631" s="28"/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AZ631" s="29"/>
      <c r="BB631" s="29"/>
      <c r="BG631" s="29"/>
    </row>
    <row r="632" spans="2:59" ht="15.75" customHeight="1">
      <c r="B632" s="28"/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AZ632" s="29"/>
      <c r="BB632" s="29"/>
      <c r="BG632" s="29"/>
    </row>
    <row r="633" spans="2:59" ht="15.75" customHeight="1">
      <c r="B633" s="28"/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AZ633" s="29"/>
      <c r="BB633" s="29"/>
      <c r="BG633" s="29"/>
    </row>
    <row r="634" spans="2:59" ht="15.75" customHeight="1">
      <c r="B634" s="28"/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AZ634" s="29"/>
      <c r="BB634" s="29"/>
      <c r="BG634" s="29"/>
    </row>
    <row r="635" spans="2:59" ht="15.75" customHeight="1">
      <c r="B635" s="28"/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AZ635" s="29"/>
      <c r="BB635" s="29"/>
      <c r="BG635" s="29"/>
    </row>
    <row r="636" spans="2:59" ht="15.75" customHeight="1">
      <c r="B636" s="28"/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AZ636" s="29"/>
      <c r="BB636" s="29"/>
      <c r="BG636" s="29"/>
    </row>
    <row r="637" spans="2:59" ht="15.75" customHeight="1">
      <c r="B637" s="28"/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AZ637" s="29"/>
      <c r="BB637" s="29"/>
      <c r="BG637" s="29"/>
    </row>
    <row r="638" spans="2:59" ht="15.75" customHeight="1">
      <c r="B638" s="28"/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AZ638" s="29"/>
      <c r="BB638" s="29"/>
      <c r="BG638" s="29"/>
    </row>
    <row r="639" spans="2:59" ht="15.75" customHeight="1">
      <c r="B639" s="28"/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AZ639" s="29"/>
      <c r="BB639" s="29"/>
      <c r="BG639" s="29"/>
    </row>
    <row r="640" spans="2:59" ht="15.75" customHeight="1">
      <c r="B640" s="28"/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AZ640" s="29"/>
      <c r="BB640" s="29"/>
      <c r="BG640" s="29"/>
    </row>
    <row r="641" spans="2:59" ht="15.75" customHeight="1">
      <c r="B641" s="28"/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AZ641" s="29"/>
      <c r="BB641" s="29"/>
      <c r="BG641" s="29"/>
    </row>
    <row r="642" spans="2:59" ht="15.75" customHeight="1">
      <c r="B642" s="28"/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AZ642" s="29"/>
      <c r="BB642" s="29"/>
      <c r="BG642" s="29"/>
    </row>
    <row r="643" spans="2:59" ht="15.75" customHeight="1">
      <c r="B643" s="28"/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AZ643" s="29"/>
      <c r="BB643" s="29"/>
      <c r="BG643" s="29"/>
    </row>
    <row r="644" spans="2:59" ht="15.75" customHeight="1">
      <c r="B644" s="28"/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AZ644" s="29"/>
      <c r="BB644" s="29"/>
      <c r="BG644" s="29"/>
    </row>
    <row r="645" spans="2:59" ht="15.75" customHeight="1">
      <c r="B645" s="28"/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AZ645" s="29"/>
      <c r="BB645" s="29"/>
      <c r="BG645" s="29"/>
    </row>
    <row r="646" spans="2:59" ht="15.75" customHeight="1">
      <c r="B646" s="28"/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AZ646" s="29"/>
      <c r="BB646" s="29"/>
      <c r="BG646" s="29"/>
    </row>
    <row r="647" spans="2:59" ht="15.75" customHeight="1">
      <c r="B647" s="28"/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AZ647" s="29"/>
      <c r="BB647" s="29"/>
      <c r="BG647" s="29"/>
    </row>
    <row r="648" spans="2:59" ht="15.75" customHeight="1">
      <c r="B648" s="28"/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AZ648" s="29"/>
      <c r="BB648" s="29"/>
      <c r="BG648" s="29"/>
    </row>
    <row r="649" spans="2:59" ht="15.75" customHeight="1">
      <c r="B649" s="28"/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AZ649" s="29"/>
      <c r="BB649" s="29"/>
      <c r="BG649" s="29"/>
    </row>
    <row r="650" spans="2:59" ht="15.75" customHeight="1">
      <c r="B650" s="28"/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AZ650" s="29"/>
      <c r="BB650" s="29"/>
      <c r="BG650" s="29"/>
    </row>
    <row r="651" spans="2:59" ht="15.75" customHeight="1">
      <c r="B651" s="28"/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AZ651" s="29"/>
      <c r="BB651" s="29"/>
      <c r="BG651" s="29"/>
    </row>
    <row r="652" spans="2:59" ht="15.75" customHeight="1">
      <c r="B652" s="28"/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AZ652" s="29"/>
      <c r="BB652" s="29"/>
      <c r="BG652" s="29"/>
    </row>
    <row r="653" spans="2:59" ht="15.75" customHeight="1">
      <c r="B653" s="28"/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AZ653" s="29"/>
      <c r="BB653" s="29"/>
      <c r="BG653" s="29"/>
    </row>
    <row r="654" spans="2:59" ht="15.75" customHeight="1">
      <c r="B654" s="28"/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AZ654" s="29"/>
      <c r="BB654" s="29"/>
      <c r="BG654" s="29"/>
    </row>
    <row r="655" spans="2:59" ht="15.75" customHeight="1">
      <c r="B655" s="28"/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AZ655" s="29"/>
      <c r="BB655" s="29"/>
      <c r="BG655" s="29"/>
    </row>
    <row r="656" spans="2:59" ht="15.75" customHeight="1">
      <c r="B656" s="28"/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AZ656" s="29"/>
      <c r="BB656" s="29"/>
      <c r="BG656" s="29"/>
    </row>
    <row r="657" spans="2:59" ht="15.75" customHeight="1">
      <c r="B657" s="28"/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AZ657" s="29"/>
      <c r="BB657" s="29"/>
      <c r="BG657" s="29"/>
    </row>
    <row r="658" spans="2:59" ht="15.75" customHeight="1">
      <c r="B658" s="28"/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AZ658" s="29"/>
      <c r="BB658" s="29"/>
      <c r="BG658" s="29"/>
    </row>
    <row r="659" spans="2:59" ht="15.75" customHeight="1">
      <c r="B659" s="28"/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AZ659" s="29"/>
      <c r="BB659" s="29"/>
      <c r="BG659" s="29"/>
    </row>
    <row r="660" spans="2:59" ht="15.75" customHeight="1">
      <c r="B660" s="28"/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AZ660" s="29"/>
      <c r="BB660" s="29"/>
      <c r="BG660" s="29"/>
    </row>
    <row r="661" spans="2:59" ht="15.75" customHeight="1">
      <c r="B661" s="28"/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AZ661" s="29"/>
      <c r="BB661" s="29"/>
      <c r="BG661" s="29"/>
    </row>
    <row r="662" spans="2:59" ht="15.75" customHeight="1">
      <c r="B662" s="28"/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AZ662" s="29"/>
      <c r="BB662" s="29"/>
      <c r="BG662" s="29"/>
    </row>
    <row r="663" spans="2:59" ht="15.75" customHeight="1">
      <c r="B663" s="28"/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AZ663" s="29"/>
      <c r="BB663" s="29"/>
      <c r="BG663" s="29"/>
    </row>
    <row r="664" spans="2:59" ht="15.75" customHeight="1">
      <c r="B664" s="28"/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AZ664" s="29"/>
      <c r="BB664" s="29"/>
      <c r="BG664" s="29"/>
    </row>
    <row r="665" spans="2:59" ht="15.75" customHeight="1">
      <c r="B665" s="28"/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AZ665" s="29"/>
      <c r="BB665" s="29"/>
      <c r="BG665" s="29"/>
    </row>
    <row r="666" spans="2:59" ht="15.75" customHeight="1">
      <c r="B666" s="28"/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AZ666" s="29"/>
      <c r="BB666" s="29"/>
      <c r="BG666" s="29"/>
    </row>
    <row r="667" spans="2:59" ht="15.75" customHeight="1">
      <c r="B667" s="28"/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AZ667" s="29"/>
      <c r="BB667" s="29"/>
      <c r="BG667" s="29"/>
    </row>
    <row r="668" spans="2:59" ht="15.75" customHeight="1">
      <c r="B668" s="28"/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AZ668" s="29"/>
      <c r="BB668" s="29"/>
      <c r="BG668" s="29"/>
    </row>
    <row r="669" spans="2:59" ht="15.75" customHeight="1">
      <c r="B669" s="28"/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AZ669" s="29"/>
      <c r="BB669" s="29"/>
      <c r="BG669" s="29"/>
    </row>
    <row r="670" spans="2:59" ht="15.75" customHeight="1">
      <c r="B670" s="28"/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AZ670" s="29"/>
      <c r="BB670" s="29"/>
      <c r="BG670" s="29"/>
    </row>
    <row r="671" spans="2:59" ht="15.75" customHeight="1">
      <c r="B671" s="28"/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AZ671" s="29"/>
      <c r="BB671" s="29"/>
      <c r="BG671" s="29"/>
    </row>
    <row r="672" spans="2:59" ht="15.75" customHeight="1">
      <c r="B672" s="28"/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AZ672" s="29"/>
      <c r="BB672" s="29"/>
      <c r="BG672" s="29"/>
    </row>
    <row r="673" spans="2:59" ht="15.75" customHeight="1">
      <c r="B673" s="28"/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AZ673" s="29"/>
      <c r="BB673" s="29"/>
      <c r="BG673" s="29"/>
    </row>
    <row r="674" spans="2:59" ht="15.75" customHeight="1">
      <c r="B674" s="28"/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AZ674" s="29"/>
      <c r="BB674" s="29"/>
      <c r="BG674" s="29"/>
    </row>
    <row r="675" spans="2:59" ht="15.75" customHeight="1">
      <c r="B675" s="28"/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AZ675" s="29"/>
      <c r="BB675" s="29"/>
      <c r="BG675" s="29"/>
    </row>
    <row r="676" spans="2:59" ht="15.75" customHeight="1">
      <c r="B676" s="28"/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AZ676" s="29"/>
      <c r="BB676" s="29"/>
      <c r="BG676" s="29"/>
    </row>
    <row r="677" spans="2:59" ht="15.75" customHeight="1">
      <c r="B677" s="28"/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AZ677" s="29"/>
      <c r="BB677" s="29"/>
      <c r="BG677" s="29"/>
    </row>
    <row r="678" spans="2:59" ht="15.75" customHeight="1">
      <c r="B678" s="28"/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AZ678" s="29"/>
      <c r="BB678" s="29"/>
      <c r="BG678" s="29"/>
    </row>
    <row r="679" spans="2:59" ht="15.75" customHeight="1">
      <c r="B679" s="28"/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AZ679" s="29"/>
      <c r="BB679" s="29"/>
      <c r="BG679" s="29"/>
    </row>
    <row r="680" spans="2:59" ht="15.75" customHeight="1">
      <c r="B680" s="28"/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AZ680" s="29"/>
      <c r="BB680" s="29"/>
      <c r="BG680" s="29"/>
    </row>
    <row r="681" spans="2:59" ht="15.75" customHeight="1">
      <c r="B681" s="28"/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AZ681" s="29"/>
      <c r="BB681" s="29"/>
      <c r="BG681" s="29"/>
    </row>
    <row r="682" spans="2:59" ht="15.75" customHeight="1">
      <c r="B682" s="28"/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AZ682" s="29"/>
      <c r="BB682" s="29"/>
      <c r="BG682" s="29"/>
    </row>
    <row r="683" spans="2:59" ht="15.75" customHeight="1">
      <c r="B683" s="28"/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AZ683" s="29"/>
      <c r="BB683" s="29"/>
      <c r="BG683" s="29"/>
    </row>
    <row r="684" spans="2:59" ht="15.75" customHeight="1">
      <c r="B684" s="28"/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AZ684" s="29"/>
      <c r="BB684" s="29"/>
      <c r="BG684" s="29"/>
    </row>
    <row r="685" spans="2:59" ht="15.75" customHeight="1">
      <c r="B685" s="28"/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AZ685" s="29"/>
      <c r="BB685" s="29"/>
      <c r="BG685" s="29"/>
    </row>
    <row r="686" spans="2:59" ht="15.75" customHeight="1">
      <c r="B686" s="28"/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AZ686" s="29"/>
      <c r="BB686" s="29"/>
      <c r="BG686" s="29"/>
    </row>
    <row r="687" spans="2:59" ht="15.75" customHeight="1">
      <c r="B687" s="28"/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AZ687" s="29"/>
      <c r="BB687" s="29"/>
      <c r="BG687" s="29"/>
    </row>
    <row r="688" spans="2:59" ht="15.75" customHeight="1">
      <c r="B688" s="28"/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AZ688" s="29"/>
      <c r="BB688" s="29"/>
      <c r="BG688" s="29"/>
    </row>
    <row r="689" spans="2:59" ht="15.75" customHeight="1">
      <c r="B689" s="28"/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AZ689" s="29"/>
      <c r="BB689" s="29"/>
      <c r="BG689" s="29"/>
    </row>
    <row r="690" spans="2:59" ht="15.75" customHeight="1">
      <c r="B690" s="28"/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AZ690" s="29"/>
      <c r="BB690" s="29"/>
      <c r="BG690" s="29"/>
    </row>
    <row r="691" spans="2:59" ht="15.75" customHeight="1">
      <c r="B691" s="28"/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AZ691" s="29"/>
      <c r="BB691" s="29"/>
      <c r="BG691" s="29"/>
    </row>
    <row r="692" spans="2:59" ht="15.75" customHeight="1">
      <c r="B692" s="28"/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AZ692" s="29"/>
      <c r="BB692" s="29"/>
      <c r="BG692" s="29"/>
    </row>
    <row r="693" spans="2:59" ht="15.75" customHeight="1">
      <c r="B693" s="28"/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AZ693" s="29"/>
      <c r="BB693" s="29"/>
      <c r="BG693" s="29"/>
    </row>
    <row r="694" spans="2:59" ht="15.75" customHeight="1">
      <c r="B694" s="28"/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AZ694" s="29"/>
      <c r="BB694" s="29"/>
      <c r="BG694" s="29"/>
    </row>
    <row r="695" spans="2:59" ht="15.75" customHeight="1">
      <c r="B695" s="28"/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AZ695" s="29"/>
      <c r="BB695" s="29"/>
      <c r="BG695" s="29"/>
    </row>
    <row r="696" spans="2:59" ht="15.75" customHeight="1">
      <c r="B696" s="28"/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AZ696" s="29"/>
      <c r="BB696" s="29"/>
      <c r="BG696" s="29"/>
    </row>
    <row r="697" spans="2:59" ht="15.75" customHeight="1">
      <c r="B697" s="28"/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AZ697" s="29"/>
      <c r="BB697" s="29"/>
      <c r="BG697" s="29"/>
    </row>
    <row r="698" spans="2:59" ht="15.75" customHeight="1">
      <c r="B698" s="28"/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AZ698" s="29"/>
      <c r="BB698" s="29"/>
      <c r="BG698" s="29"/>
    </row>
    <row r="699" spans="2:59" ht="15.75" customHeight="1">
      <c r="B699" s="28"/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AZ699" s="29"/>
      <c r="BB699" s="29"/>
      <c r="BG699" s="29"/>
    </row>
    <row r="700" spans="2:59" ht="15.75" customHeight="1">
      <c r="B700" s="28"/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AZ700" s="29"/>
      <c r="BB700" s="29"/>
      <c r="BG700" s="29"/>
    </row>
    <row r="701" spans="2:59" ht="15.75" customHeight="1">
      <c r="B701" s="28"/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AZ701" s="29"/>
      <c r="BB701" s="29"/>
      <c r="BG701" s="29"/>
    </row>
    <row r="702" spans="2:59" ht="15.75" customHeight="1">
      <c r="B702" s="28"/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AZ702" s="29"/>
      <c r="BB702" s="29"/>
      <c r="BG702" s="29"/>
    </row>
    <row r="703" spans="2:59" ht="15.75" customHeight="1">
      <c r="B703" s="28"/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AZ703" s="29"/>
      <c r="BB703" s="29"/>
      <c r="BG703" s="29"/>
    </row>
    <row r="704" spans="2:59" ht="15.75" customHeight="1">
      <c r="B704" s="28"/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AZ704" s="29"/>
      <c r="BB704" s="29"/>
      <c r="BG704" s="29"/>
    </row>
    <row r="705" spans="2:59" ht="15.75" customHeight="1">
      <c r="B705" s="28"/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AZ705" s="29"/>
      <c r="BB705" s="29"/>
      <c r="BG705" s="29"/>
    </row>
    <row r="706" spans="2:59" ht="15.75" customHeight="1">
      <c r="B706" s="28"/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AZ706" s="29"/>
      <c r="BB706" s="29"/>
      <c r="BG706" s="29"/>
    </row>
    <row r="707" spans="2:59" ht="15.75" customHeight="1">
      <c r="B707" s="28"/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AZ707" s="29"/>
      <c r="BB707" s="29"/>
      <c r="BG707" s="29"/>
    </row>
    <row r="708" spans="2:59" ht="15.75" customHeight="1">
      <c r="B708" s="28"/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AZ708" s="29"/>
      <c r="BB708" s="29"/>
      <c r="BG708" s="29"/>
    </row>
    <row r="709" spans="2:59" ht="15.75" customHeight="1">
      <c r="B709" s="28"/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AZ709" s="29"/>
      <c r="BB709" s="29"/>
      <c r="BG709" s="29"/>
    </row>
    <row r="710" spans="2:59" ht="15.75" customHeight="1">
      <c r="B710" s="28"/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AZ710" s="29"/>
      <c r="BB710" s="29"/>
      <c r="BG710" s="29"/>
    </row>
    <row r="711" spans="2:59" ht="15.75" customHeight="1">
      <c r="B711" s="28"/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AZ711" s="29"/>
      <c r="BB711" s="29"/>
      <c r="BG711" s="29"/>
    </row>
    <row r="712" spans="2:59" ht="15.75" customHeight="1">
      <c r="B712" s="28"/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AZ712" s="29"/>
      <c r="BB712" s="29"/>
      <c r="BG712" s="29"/>
    </row>
    <row r="713" spans="2:59" ht="15.75" customHeight="1">
      <c r="B713" s="28"/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AZ713" s="29"/>
      <c r="BB713" s="29"/>
      <c r="BG713" s="29"/>
    </row>
    <row r="714" spans="2:59" ht="15.75" customHeight="1">
      <c r="B714" s="28"/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AZ714" s="29"/>
      <c r="BB714" s="29"/>
      <c r="BG714" s="29"/>
    </row>
    <row r="715" spans="2:59" ht="15.75" customHeight="1">
      <c r="B715" s="28"/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AZ715" s="29"/>
      <c r="BB715" s="29"/>
      <c r="BG715" s="29"/>
    </row>
    <row r="716" spans="2:59" ht="15.75" customHeight="1">
      <c r="B716" s="28"/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AZ716" s="29"/>
      <c r="BB716" s="29"/>
      <c r="BG716" s="29"/>
    </row>
    <row r="717" spans="2:59" ht="15.75" customHeight="1">
      <c r="B717" s="28"/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AZ717" s="29"/>
      <c r="BB717" s="29"/>
      <c r="BG717" s="29"/>
    </row>
    <row r="718" spans="2:59" ht="15.75" customHeight="1">
      <c r="B718" s="28"/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AZ718" s="29"/>
      <c r="BB718" s="29"/>
      <c r="BG718" s="29"/>
    </row>
    <row r="719" spans="2:59" ht="15.75" customHeight="1">
      <c r="B719" s="28"/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AZ719" s="29"/>
      <c r="BB719" s="29"/>
      <c r="BG719" s="29"/>
    </row>
    <row r="720" spans="2:59" ht="15.75" customHeight="1">
      <c r="B720" s="28"/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AZ720" s="29"/>
      <c r="BB720" s="29"/>
      <c r="BG720" s="29"/>
    </row>
    <row r="721" spans="2:59" ht="15.75" customHeight="1">
      <c r="B721" s="28"/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AZ721" s="29"/>
      <c r="BB721" s="29"/>
      <c r="BG721" s="29"/>
    </row>
    <row r="722" spans="2:59" ht="15.75" customHeight="1">
      <c r="B722" s="28"/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AZ722" s="29"/>
      <c r="BB722" s="29"/>
      <c r="BG722" s="29"/>
    </row>
    <row r="723" spans="2:59" ht="15.75" customHeight="1">
      <c r="B723" s="28"/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AZ723" s="29"/>
      <c r="BB723" s="29"/>
      <c r="BG723" s="29"/>
    </row>
    <row r="724" spans="2:59" ht="15.75" customHeight="1">
      <c r="B724" s="28"/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AZ724" s="29"/>
      <c r="BB724" s="29"/>
      <c r="BG724" s="29"/>
    </row>
    <row r="725" spans="2:59" ht="15.75" customHeight="1">
      <c r="B725" s="28"/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AZ725" s="29"/>
      <c r="BB725" s="29"/>
      <c r="BG725" s="29"/>
    </row>
    <row r="726" spans="2:59" ht="15.75" customHeight="1">
      <c r="B726" s="28"/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AZ726" s="29"/>
      <c r="BB726" s="29"/>
      <c r="BG726" s="29"/>
    </row>
    <row r="727" spans="2:59" ht="15.75" customHeight="1">
      <c r="B727" s="28"/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AZ727" s="29"/>
      <c r="BB727" s="29"/>
      <c r="BG727" s="29"/>
    </row>
    <row r="728" spans="2:59" ht="15.75" customHeight="1">
      <c r="B728" s="28"/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AZ728" s="29"/>
      <c r="BB728" s="29"/>
      <c r="BG728" s="29"/>
    </row>
    <row r="729" spans="2:59" ht="15.75" customHeight="1">
      <c r="B729" s="28"/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AZ729" s="29"/>
      <c r="BB729" s="29"/>
      <c r="BG729" s="29"/>
    </row>
    <row r="730" spans="2:59" ht="15.75" customHeight="1">
      <c r="B730" s="28"/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AZ730" s="29"/>
      <c r="BB730" s="29"/>
      <c r="BG730" s="29"/>
    </row>
    <row r="731" spans="2:59" ht="15.75" customHeight="1">
      <c r="B731" s="28"/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AZ731" s="29"/>
      <c r="BB731" s="29"/>
      <c r="BG731" s="29"/>
    </row>
    <row r="732" spans="2:59" ht="15.75" customHeight="1">
      <c r="B732" s="28"/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AZ732" s="29"/>
      <c r="BB732" s="29"/>
      <c r="BG732" s="29"/>
    </row>
    <row r="733" spans="2:59" ht="15.75" customHeight="1">
      <c r="B733" s="28"/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AZ733" s="29"/>
      <c r="BB733" s="29"/>
      <c r="BG733" s="29"/>
    </row>
    <row r="734" spans="2:59" ht="15.75" customHeight="1">
      <c r="B734" s="28"/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AZ734" s="29"/>
      <c r="BB734" s="29"/>
      <c r="BG734" s="29"/>
    </row>
    <row r="735" spans="2:59" ht="15.75" customHeight="1">
      <c r="B735" s="28"/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AZ735" s="29"/>
      <c r="BB735" s="29"/>
      <c r="BG735" s="29"/>
    </row>
    <row r="736" spans="2:59" ht="15.75" customHeight="1">
      <c r="B736" s="28"/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AZ736" s="29"/>
      <c r="BB736" s="29"/>
      <c r="BG736" s="29"/>
    </row>
    <row r="737" spans="2:59" ht="15.75" customHeight="1">
      <c r="B737" s="28"/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AZ737" s="29"/>
      <c r="BB737" s="29"/>
      <c r="BG737" s="29"/>
    </row>
    <row r="738" spans="2:59" ht="15.75" customHeight="1">
      <c r="B738" s="28"/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AZ738" s="29"/>
      <c r="BB738" s="29"/>
      <c r="BG738" s="29"/>
    </row>
    <row r="739" spans="2:59" ht="15.75" customHeight="1">
      <c r="B739" s="28"/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AZ739" s="29"/>
      <c r="BB739" s="29"/>
      <c r="BG739" s="29"/>
    </row>
    <row r="740" spans="2:59" ht="15.75" customHeight="1">
      <c r="B740" s="28"/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AZ740" s="29"/>
      <c r="BB740" s="29"/>
      <c r="BG740" s="29"/>
    </row>
    <row r="741" spans="2:59" ht="15.75" customHeight="1">
      <c r="B741" s="28"/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AZ741" s="29"/>
      <c r="BB741" s="29"/>
      <c r="BG741" s="29"/>
    </row>
    <row r="742" spans="2:59" ht="15.75" customHeight="1">
      <c r="B742" s="28"/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AZ742" s="29"/>
      <c r="BB742" s="29"/>
      <c r="BG742" s="29"/>
    </row>
    <row r="743" spans="2:59" ht="15.75" customHeight="1">
      <c r="B743" s="28"/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AZ743" s="29"/>
      <c r="BB743" s="29"/>
      <c r="BG743" s="29"/>
    </row>
    <row r="744" spans="2:59" ht="15.75" customHeight="1">
      <c r="B744" s="28"/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AZ744" s="29"/>
      <c r="BB744" s="29"/>
      <c r="BG744" s="29"/>
    </row>
    <row r="745" spans="2:59" ht="15.75" customHeight="1">
      <c r="B745" s="28"/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AZ745" s="29"/>
      <c r="BB745" s="29"/>
      <c r="BG745" s="29"/>
    </row>
    <row r="746" spans="2:59" ht="15.75" customHeight="1">
      <c r="B746" s="28"/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AZ746" s="29"/>
      <c r="BB746" s="29"/>
      <c r="BG746" s="29"/>
    </row>
    <row r="747" spans="2:59" ht="15.75" customHeight="1">
      <c r="B747" s="28"/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AZ747" s="29"/>
      <c r="BB747" s="29"/>
      <c r="BG747" s="29"/>
    </row>
    <row r="748" spans="2:59" ht="15.75" customHeight="1">
      <c r="B748" s="28"/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AZ748" s="29"/>
      <c r="BB748" s="29"/>
      <c r="BG748" s="29"/>
    </row>
    <row r="749" spans="2:59" ht="15.75" customHeight="1">
      <c r="B749" s="28"/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AZ749" s="29"/>
      <c r="BB749" s="29"/>
      <c r="BG749" s="29"/>
    </row>
    <row r="750" spans="2:59" ht="15.75" customHeight="1">
      <c r="B750" s="28"/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AZ750" s="29"/>
      <c r="BB750" s="29"/>
      <c r="BG750" s="29"/>
    </row>
    <row r="751" spans="2:59" ht="15.75" customHeight="1">
      <c r="B751" s="28"/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AZ751" s="29"/>
      <c r="BB751" s="29"/>
      <c r="BG751" s="29"/>
    </row>
    <row r="752" spans="2:59" ht="15.75" customHeight="1">
      <c r="B752" s="28"/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AZ752" s="29"/>
      <c r="BB752" s="29"/>
      <c r="BG752" s="29"/>
    </row>
    <row r="753" spans="2:59" ht="15.75" customHeight="1">
      <c r="B753" s="28"/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AZ753" s="29"/>
      <c r="BB753" s="29"/>
      <c r="BG753" s="29"/>
    </row>
    <row r="754" spans="2:59" ht="15.75" customHeight="1">
      <c r="B754" s="28"/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AZ754" s="29"/>
      <c r="BB754" s="29"/>
      <c r="BG754" s="29"/>
    </row>
    <row r="755" spans="2:59" ht="15.75" customHeight="1">
      <c r="B755" s="28"/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AZ755" s="29"/>
      <c r="BB755" s="29"/>
      <c r="BG755" s="29"/>
    </row>
    <row r="756" spans="2:59" ht="15.75" customHeight="1">
      <c r="B756" s="28"/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AZ756" s="29"/>
      <c r="BB756" s="29"/>
      <c r="BG756" s="29"/>
    </row>
    <row r="757" spans="2:59" ht="15.75" customHeight="1">
      <c r="B757" s="28"/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AZ757" s="29"/>
      <c r="BB757" s="29"/>
      <c r="BG757" s="29"/>
    </row>
    <row r="758" spans="2:59" ht="15.75" customHeight="1">
      <c r="B758" s="28"/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AZ758" s="29"/>
      <c r="BB758" s="29"/>
      <c r="BG758" s="29"/>
    </row>
    <row r="759" spans="2:59" ht="15.75" customHeight="1">
      <c r="B759" s="28"/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AZ759" s="29"/>
      <c r="BB759" s="29"/>
      <c r="BG759" s="29"/>
    </row>
    <row r="760" spans="2:59" ht="15.75" customHeight="1">
      <c r="B760" s="28"/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AZ760" s="29"/>
      <c r="BB760" s="29"/>
      <c r="BG760" s="29"/>
    </row>
    <row r="761" spans="2:59" ht="15.75" customHeight="1">
      <c r="B761" s="28"/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AZ761" s="29"/>
      <c r="BB761" s="29"/>
      <c r="BG761" s="29"/>
    </row>
    <row r="762" spans="2:59" ht="15.75" customHeight="1">
      <c r="B762" s="28"/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AZ762" s="29"/>
      <c r="BB762" s="29"/>
      <c r="BG762" s="29"/>
    </row>
    <row r="763" spans="2:59" ht="15.75" customHeight="1">
      <c r="B763" s="28"/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AZ763" s="29"/>
      <c r="BB763" s="29"/>
      <c r="BG763" s="29"/>
    </row>
    <row r="764" spans="2:59" ht="15.75" customHeight="1">
      <c r="B764" s="28"/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AZ764" s="29"/>
      <c r="BB764" s="29"/>
      <c r="BG764" s="29"/>
    </row>
    <row r="765" spans="2:59" ht="15.75" customHeight="1">
      <c r="B765" s="28"/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AZ765" s="29"/>
      <c r="BB765" s="29"/>
      <c r="BG765" s="29"/>
    </row>
    <row r="766" spans="2:59" ht="15.75" customHeight="1">
      <c r="B766" s="28"/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AZ766" s="29"/>
      <c r="BB766" s="29"/>
      <c r="BG766" s="29"/>
    </row>
    <row r="767" spans="2:59" ht="15.75" customHeight="1">
      <c r="B767" s="28"/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AZ767" s="29"/>
      <c r="BB767" s="29"/>
      <c r="BG767" s="29"/>
    </row>
    <row r="768" spans="2:59" ht="15.75" customHeight="1">
      <c r="B768" s="28"/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AZ768" s="29"/>
      <c r="BB768" s="29"/>
      <c r="BG768" s="29"/>
    </row>
    <row r="769" spans="2:59" ht="15.75" customHeight="1">
      <c r="B769" s="28"/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AZ769" s="29"/>
      <c r="BB769" s="29"/>
      <c r="BG769" s="29"/>
    </row>
    <row r="770" spans="2:59" ht="15.75" customHeight="1">
      <c r="B770" s="28"/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AZ770" s="29"/>
      <c r="BB770" s="29"/>
      <c r="BG770" s="29"/>
    </row>
    <row r="771" spans="2:59" ht="15.75" customHeight="1">
      <c r="B771" s="28"/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AZ771" s="29"/>
      <c r="BB771" s="29"/>
      <c r="BG771" s="29"/>
    </row>
    <row r="772" spans="2:59" ht="15.75" customHeight="1">
      <c r="B772" s="28"/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AZ772" s="29"/>
      <c r="BB772" s="29"/>
      <c r="BG772" s="29"/>
    </row>
    <row r="773" spans="2:59" ht="15.75" customHeight="1">
      <c r="B773" s="28"/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AZ773" s="29"/>
      <c r="BB773" s="29"/>
      <c r="BG773" s="29"/>
    </row>
    <row r="774" spans="2:59" ht="15.75" customHeight="1">
      <c r="B774" s="28"/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AZ774" s="29"/>
      <c r="BB774" s="29"/>
      <c r="BG774" s="29"/>
    </row>
    <row r="775" spans="2:59" ht="15.75" customHeight="1">
      <c r="B775" s="28"/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AZ775" s="29"/>
      <c r="BB775" s="29"/>
      <c r="BG775" s="29"/>
    </row>
    <row r="776" spans="2:59" ht="15.75" customHeight="1">
      <c r="B776" s="28"/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AZ776" s="29"/>
      <c r="BB776" s="29"/>
      <c r="BG776" s="29"/>
    </row>
    <row r="777" spans="2:59" ht="15.75" customHeight="1">
      <c r="B777" s="28"/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AZ777" s="29"/>
      <c r="BB777" s="29"/>
      <c r="BG777" s="29"/>
    </row>
    <row r="778" spans="2:59" ht="15.75" customHeight="1">
      <c r="B778" s="28"/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AZ778" s="29"/>
      <c r="BB778" s="29"/>
      <c r="BG778" s="29"/>
    </row>
    <row r="779" spans="2:59" ht="15.75" customHeight="1">
      <c r="B779" s="28"/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AZ779" s="29"/>
      <c r="BB779" s="29"/>
      <c r="BG779" s="29"/>
    </row>
    <row r="780" spans="2:59" ht="15.75" customHeight="1">
      <c r="B780" s="28"/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AZ780" s="29"/>
      <c r="BB780" s="29"/>
      <c r="BG780" s="29"/>
    </row>
    <row r="781" spans="2:59" ht="15.75" customHeight="1">
      <c r="B781" s="28"/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AZ781" s="29"/>
      <c r="BB781" s="29"/>
      <c r="BG781" s="29"/>
    </row>
    <row r="782" spans="2:59" ht="15.75" customHeight="1">
      <c r="B782" s="28"/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AZ782" s="29"/>
      <c r="BB782" s="29"/>
      <c r="BG782" s="29"/>
    </row>
    <row r="783" spans="2:59" ht="15.75" customHeight="1">
      <c r="B783" s="28"/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AZ783" s="29"/>
      <c r="BB783" s="29"/>
      <c r="BG783" s="29"/>
    </row>
    <row r="784" spans="2:59" ht="15.75" customHeight="1">
      <c r="B784" s="28"/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AZ784" s="29"/>
      <c r="BB784" s="29"/>
      <c r="BG784" s="29"/>
    </row>
    <row r="785" spans="2:59" ht="15.75" customHeight="1">
      <c r="B785" s="28"/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AZ785" s="29"/>
      <c r="BB785" s="29"/>
      <c r="BG785" s="29"/>
    </row>
    <row r="786" spans="2:59" ht="15.75" customHeight="1">
      <c r="B786" s="28"/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AZ786" s="29"/>
      <c r="BB786" s="29"/>
      <c r="BG786" s="29"/>
    </row>
    <row r="787" spans="2:59" ht="15.75" customHeight="1">
      <c r="B787" s="28"/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AZ787" s="29"/>
      <c r="BB787" s="29"/>
      <c r="BG787" s="29"/>
    </row>
    <row r="788" spans="2:59" ht="15.75" customHeight="1">
      <c r="B788" s="28"/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AZ788" s="29"/>
      <c r="BB788" s="29"/>
      <c r="BG788" s="29"/>
    </row>
    <row r="789" spans="2:59" ht="15.75" customHeight="1">
      <c r="B789" s="28"/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AZ789" s="29"/>
      <c r="BB789" s="29"/>
      <c r="BG789" s="29"/>
    </row>
    <row r="790" spans="2:59" ht="15.75" customHeight="1">
      <c r="B790" s="28"/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AZ790" s="29"/>
      <c r="BB790" s="29"/>
      <c r="BG790" s="29"/>
    </row>
    <row r="791" spans="2:59" ht="15.75" customHeight="1">
      <c r="B791" s="28"/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AZ791" s="29"/>
      <c r="BB791" s="29"/>
      <c r="BG791" s="29"/>
    </row>
    <row r="792" spans="2:59" ht="15.75" customHeight="1">
      <c r="B792" s="28"/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AZ792" s="29"/>
      <c r="BB792" s="29"/>
      <c r="BG792" s="29"/>
    </row>
    <row r="793" spans="2:59" ht="15.75" customHeight="1">
      <c r="B793" s="28"/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AZ793" s="29"/>
      <c r="BB793" s="29"/>
      <c r="BG793" s="29"/>
    </row>
    <row r="794" spans="2:59" ht="15.75" customHeight="1">
      <c r="B794" s="28"/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AZ794" s="29"/>
      <c r="BB794" s="29"/>
      <c r="BG794" s="29"/>
    </row>
    <row r="795" spans="2:59" ht="15.75" customHeight="1">
      <c r="B795" s="28"/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AZ795" s="29"/>
      <c r="BB795" s="29"/>
      <c r="BG795" s="29"/>
    </row>
    <row r="796" spans="2:59" ht="15.75" customHeight="1">
      <c r="B796" s="28"/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AZ796" s="29"/>
      <c r="BB796" s="29"/>
      <c r="BG796" s="29"/>
    </row>
    <row r="797" spans="2:59" ht="15.75" customHeight="1">
      <c r="B797" s="28"/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AZ797" s="29"/>
      <c r="BB797" s="29"/>
      <c r="BG797" s="29"/>
    </row>
    <row r="798" spans="2:59" ht="15.75" customHeight="1">
      <c r="B798" s="28"/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AZ798" s="29"/>
      <c r="BB798" s="29"/>
      <c r="BG798" s="29"/>
    </row>
    <row r="799" spans="2:59" ht="15.75" customHeight="1">
      <c r="B799" s="28"/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AZ799" s="29"/>
      <c r="BB799" s="29"/>
      <c r="BG799" s="29"/>
    </row>
    <row r="800" spans="2:59" ht="15.75" customHeight="1">
      <c r="B800" s="28"/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AZ800" s="29"/>
      <c r="BB800" s="29"/>
      <c r="BG800" s="29"/>
    </row>
    <row r="801" spans="2:59" ht="15.75" customHeight="1">
      <c r="B801" s="28"/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AZ801" s="29"/>
      <c r="BB801" s="29"/>
      <c r="BG801" s="29"/>
    </row>
    <row r="802" spans="2:59" ht="15.75" customHeight="1">
      <c r="B802" s="28"/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AZ802" s="29"/>
      <c r="BB802" s="29"/>
      <c r="BG802" s="29"/>
    </row>
    <row r="803" spans="2:59" ht="15.75" customHeight="1">
      <c r="B803" s="28"/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AZ803" s="29"/>
      <c r="BB803" s="29"/>
      <c r="BG803" s="29"/>
    </row>
    <row r="804" spans="2:59" ht="15.75" customHeight="1">
      <c r="B804" s="28"/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AZ804" s="29"/>
      <c r="BB804" s="29"/>
      <c r="BG804" s="29"/>
    </row>
    <row r="805" spans="2:59" ht="15.75" customHeight="1">
      <c r="B805" s="28"/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AZ805" s="29"/>
      <c r="BB805" s="29"/>
      <c r="BG805" s="29"/>
    </row>
    <row r="806" spans="2:59" ht="15.75" customHeight="1">
      <c r="B806" s="28"/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AZ806" s="29"/>
      <c r="BB806" s="29"/>
      <c r="BG806" s="29"/>
    </row>
    <row r="807" spans="2:59" ht="15.75" customHeight="1">
      <c r="B807" s="28"/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AZ807" s="29"/>
      <c r="BB807" s="29"/>
      <c r="BG807" s="29"/>
    </row>
    <row r="808" spans="2:59" ht="15.75" customHeight="1">
      <c r="B808" s="28"/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AZ808" s="29"/>
      <c r="BB808" s="29"/>
      <c r="BG808" s="29"/>
    </row>
    <row r="809" spans="2:59" ht="15.75" customHeight="1">
      <c r="B809" s="28"/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AZ809" s="29"/>
      <c r="BB809" s="29"/>
      <c r="BG809" s="29"/>
    </row>
    <row r="810" spans="2:59" ht="15.75" customHeight="1">
      <c r="B810" s="28"/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AZ810" s="29"/>
      <c r="BB810" s="29"/>
      <c r="BG810" s="29"/>
    </row>
    <row r="811" spans="2:59" ht="15.75" customHeight="1">
      <c r="B811" s="28"/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AZ811" s="29"/>
      <c r="BB811" s="29"/>
      <c r="BG811" s="29"/>
    </row>
    <row r="812" spans="2:59" ht="15.75" customHeight="1">
      <c r="B812" s="28"/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AZ812" s="29"/>
      <c r="BB812" s="29"/>
      <c r="BG812" s="29"/>
    </row>
    <row r="813" spans="2:59" ht="15.75" customHeight="1">
      <c r="B813" s="28"/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AZ813" s="29"/>
      <c r="BB813" s="29"/>
      <c r="BG813" s="29"/>
    </row>
    <row r="814" spans="2:59" ht="15.75" customHeight="1">
      <c r="B814" s="28"/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AZ814" s="29"/>
      <c r="BB814" s="29"/>
      <c r="BG814" s="29"/>
    </row>
    <row r="815" spans="2:59" ht="15.75" customHeight="1">
      <c r="B815" s="28"/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AZ815" s="29"/>
      <c r="BB815" s="29"/>
      <c r="BG815" s="29"/>
    </row>
    <row r="816" spans="2:59" ht="15.75" customHeight="1">
      <c r="B816" s="28"/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AZ816" s="29"/>
      <c r="BB816" s="29"/>
      <c r="BG816" s="29"/>
    </row>
    <row r="817" spans="2:59" ht="15.75" customHeight="1">
      <c r="B817" s="28"/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AZ817" s="29"/>
      <c r="BB817" s="29"/>
      <c r="BG817" s="29"/>
    </row>
    <row r="818" spans="2:59" ht="15.75" customHeight="1">
      <c r="B818" s="28"/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AZ818" s="29"/>
      <c r="BB818" s="29"/>
      <c r="BG818" s="29"/>
    </row>
    <row r="819" spans="2:59" ht="15.75" customHeight="1">
      <c r="B819" s="28"/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AZ819" s="29"/>
      <c r="BB819" s="29"/>
      <c r="BG819" s="29"/>
    </row>
    <row r="820" spans="2:59" ht="15.75" customHeight="1">
      <c r="B820" s="28"/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AZ820" s="29"/>
      <c r="BB820" s="29"/>
      <c r="BG820" s="29"/>
    </row>
    <row r="821" spans="2:59" ht="15.75" customHeight="1">
      <c r="B821" s="28"/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AZ821" s="29"/>
      <c r="BB821" s="29"/>
      <c r="BG821" s="29"/>
    </row>
    <row r="822" spans="2:59" ht="15.75" customHeight="1">
      <c r="B822" s="28"/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AZ822" s="29"/>
      <c r="BB822" s="29"/>
      <c r="BG822" s="29"/>
    </row>
    <row r="823" spans="2:59" ht="15.75" customHeight="1">
      <c r="B823" s="28"/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AZ823" s="29"/>
      <c r="BB823" s="29"/>
      <c r="BG823" s="29"/>
    </row>
    <row r="824" spans="2:59" ht="15.75" customHeight="1">
      <c r="B824" s="28"/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AZ824" s="29"/>
      <c r="BB824" s="29"/>
      <c r="BG824" s="29"/>
    </row>
    <row r="825" spans="2:59" ht="15.75" customHeight="1">
      <c r="B825" s="28"/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AZ825" s="29"/>
      <c r="BB825" s="29"/>
      <c r="BG825" s="29"/>
    </row>
    <row r="826" spans="2:59" ht="15.75" customHeight="1">
      <c r="B826" s="28"/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AZ826" s="29"/>
      <c r="BB826" s="29"/>
      <c r="BG826" s="29"/>
    </row>
    <row r="827" spans="2:59" ht="15.75" customHeight="1">
      <c r="B827" s="28"/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AZ827" s="29"/>
      <c r="BB827" s="29"/>
      <c r="BG827" s="29"/>
    </row>
    <row r="828" spans="2:59" ht="15.75" customHeight="1">
      <c r="B828" s="28"/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AZ828" s="29"/>
      <c r="BB828" s="29"/>
      <c r="BG828" s="29"/>
    </row>
    <row r="829" spans="2:59" ht="15.75" customHeight="1">
      <c r="B829" s="28"/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AZ829" s="29"/>
      <c r="BB829" s="29"/>
      <c r="BG829" s="29"/>
    </row>
    <row r="830" spans="2:59" ht="15.75" customHeight="1">
      <c r="B830" s="28"/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AZ830" s="29"/>
      <c r="BB830" s="29"/>
      <c r="BG830" s="29"/>
    </row>
    <row r="831" spans="2:59" ht="15.75" customHeight="1">
      <c r="B831" s="28"/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AZ831" s="29"/>
      <c r="BB831" s="29"/>
      <c r="BG831" s="29"/>
    </row>
    <row r="832" spans="2:59" ht="15.75" customHeight="1">
      <c r="B832" s="28"/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AZ832" s="29"/>
      <c r="BB832" s="29"/>
      <c r="BG832" s="29"/>
    </row>
    <row r="833" spans="2:59" ht="15.75" customHeight="1">
      <c r="B833" s="28"/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AZ833" s="29"/>
      <c r="BB833" s="29"/>
      <c r="BG833" s="29"/>
    </row>
    <row r="834" spans="2:59" ht="15.75" customHeight="1">
      <c r="B834" s="28"/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AZ834" s="29"/>
      <c r="BB834" s="29"/>
      <c r="BG834" s="29"/>
    </row>
    <row r="835" spans="2:59" ht="15.75" customHeight="1">
      <c r="B835" s="28"/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AZ835" s="29"/>
      <c r="BB835" s="29"/>
      <c r="BG835" s="29"/>
    </row>
    <row r="836" spans="2:59" ht="15.75" customHeight="1">
      <c r="B836" s="28"/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AZ836" s="29"/>
      <c r="BB836" s="29"/>
      <c r="BG836" s="29"/>
    </row>
    <row r="837" spans="2:59" ht="15.75" customHeight="1">
      <c r="B837" s="28"/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AZ837" s="29"/>
      <c r="BB837" s="29"/>
      <c r="BG837" s="29"/>
    </row>
    <row r="838" spans="2:59" ht="15.75" customHeight="1">
      <c r="B838" s="28"/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AZ838" s="29"/>
      <c r="BB838" s="29"/>
      <c r="BG838" s="29"/>
    </row>
    <row r="839" spans="2:59" ht="15.75" customHeight="1">
      <c r="B839" s="28"/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AZ839" s="29"/>
      <c r="BB839" s="29"/>
      <c r="BG839" s="29"/>
    </row>
    <row r="840" spans="2:59" ht="15.75" customHeight="1">
      <c r="B840" s="28"/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AZ840" s="29"/>
      <c r="BB840" s="29"/>
      <c r="BG840" s="29"/>
    </row>
    <row r="841" spans="2:59" ht="15.75" customHeight="1">
      <c r="B841" s="28"/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AZ841" s="29"/>
      <c r="BB841" s="29"/>
      <c r="BG841" s="29"/>
    </row>
    <row r="842" spans="2:59" ht="15.75" customHeight="1">
      <c r="B842" s="28"/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AZ842" s="29"/>
      <c r="BB842" s="29"/>
      <c r="BG842" s="29"/>
    </row>
    <row r="843" spans="2:59" ht="15.75" customHeight="1">
      <c r="B843" s="28"/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AZ843" s="29"/>
      <c r="BB843" s="29"/>
      <c r="BG843" s="29"/>
    </row>
    <row r="844" spans="2:59" ht="15.75" customHeight="1">
      <c r="B844" s="28"/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AZ844" s="29"/>
      <c r="BB844" s="29"/>
      <c r="BG844" s="29"/>
    </row>
    <row r="845" spans="2:59" ht="15.75" customHeight="1">
      <c r="B845" s="28"/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AZ845" s="29"/>
      <c r="BB845" s="29"/>
      <c r="BG845" s="29"/>
    </row>
    <row r="846" spans="2:59" ht="15.75" customHeight="1">
      <c r="B846" s="28"/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AZ846" s="29"/>
      <c r="BB846" s="29"/>
      <c r="BG846" s="29"/>
    </row>
    <row r="847" spans="2:59" ht="15.75" customHeight="1">
      <c r="B847" s="28"/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AZ847" s="29"/>
      <c r="BB847" s="29"/>
      <c r="BG847" s="29"/>
    </row>
    <row r="848" spans="2:59" ht="15.75" customHeight="1">
      <c r="B848" s="28"/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AZ848" s="29"/>
      <c r="BB848" s="29"/>
      <c r="BG848" s="29"/>
    </row>
    <row r="849" spans="2:59" ht="15.75" customHeight="1">
      <c r="B849" s="28"/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AZ849" s="29"/>
      <c r="BB849" s="29"/>
      <c r="BG849" s="29"/>
    </row>
    <row r="850" spans="2:59" ht="15.75" customHeight="1">
      <c r="B850" s="28"/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AZ850" s="29"/>
      <c r="BB850" s="29"/>
      <c r="BG850" s="29"/>
    </row>
    <row r="851" spans="2:59" ht="15.75" customHeight="1">
      <c r="B851" s="28"/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AZ851" s="29"/>
      <c r="BB851" s="29"/>
      <c r="BG851" s="29"/>
    </row>
    <row r="852" spans="2:59" ht="15.75" customHeight="1">
      <c r="B852" s="28"/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AZ852" s="29"/>
      <c r="BB852" s="29"/>
      <c r="BG852" s="29"/>
    </row>
    <row r="853" spans="2:59" ht="15.75" customHeight="1">
      <c r="B853" s="28"/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AZ853" s="29"/>
      <c r="BB853" s="29"/>
      <c r="BG853" s="29"/>
    </row>
    <row r="854" spans="2:59" ht="15.75" customHeight="1">
      <c r="B854" s="28"/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AZ854" s="29"/>
      <c r="BB854" s="29"/>
      <c r="BG854" s="29"/>
    </row>
    <row r="855" spans="2:59" ht="15.75" customHeight="1">
      <c r="B855" s="28"/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AZ855" s="29"/>
      <c r="BB855" s="29"/>
      <c r="BG855" s="29"/>
    </row>
    <row r="856" spans="2:59" ht="15.75" customHeight="1">
      <c r="B856" s="28"/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AZ856" s="29"/>
      <c r="BB856" s="29"/>
      <c r="BG856" s="29"/>
    </row>
    <row r="857" spans="2:59" ht="15.75" customHeight="1">
      <c r="B857" s="28"/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AZ857" s="29"/>
      <c r="BB857" s="29"/>
      <c r="BG857" s="29"/>
    </row>
    <row r="858" spans="2:59" ht="15.75" customHeight="1">
      <c r="B858" s="28"/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AZ858" s="29"/>
      <c r="BB858" s="29"/>
      <c r="BG858" s="29"/>
    </row>
    <row r="859" spans="2:59" ht="15.75" customHeight="1">
      <c r="B859" s="28"/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AZ859" s="29"/>
      <c r="BB859" s="29"/>
      <c r="BG859" s="29"/>
    </row>
    <row r="860" spans="2:59" ht="15.75" customHeight="1">
      <c r="B860" s="28"/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AZ860" s="29"/>
      <c r="BB860" s="29"/>
      <c r="BG860" s="29"/>
    </row>
    <row r="861" spans="2:59" ht="15.75" customHeight="1">
      <c r="B861" s="28"/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AZ861" s="29"/>
      <c r="BB861" s="29"/>
      <c r="BG861" s="29"/>
    </row>
    <row r="862" spans="2:59" ht="15.75" customHeight="1">
      <c r="B862" s="28"/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AZ862" s="29"/>
      <c r="BB862" s="29"/>
      <c r="BG862" s="29"/>
    </row>
    <row r="863" spans="2:59" ht="15.75" customHeight="1">
      <c r="B863" s="28"/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AZ863" s="29"/>
      <c r="BB863" s="29"/>
      <c r="BG863" s="29"/>
    </row>
    <row r="864" spans="2:59" ht="15.75" customHeight="1">
      <c r="B864" s="28"/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AZ864" s="29"/>
      <c r="BB864" s="29"/>
      <c r="BG864" s="29"/>
    </row>
    <row r="865" spans="2:59" ht="15.75" customHeight="1">
      <c r="B865" s="28"/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AZ865" s="29"/>
      <c r="BB865" s="29"/>
      <c r="BG865" s="29"/>
    </row>
    <row r="866" spans="2:59" ht="15.75" customHeight="1">
      <c r="B866" s="28"/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AZ866" s="29"/>
      <c r="BB866" s="29"/>
      <c r="BG866" s="29"/>
    </row>
    <row r="867" spans="2:59" ht="15.75" customHeight="1">
      <c r="B867" s="28"/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AZ867" s="29"/>
      <c r="BB867" s="29"/>
      <c r="BG867" s="29"/>
    </row>
    <row r="868" spans="2:59" ht="15.75" customHeight="1">
      <c r="B868" s="28"/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AZ868" s="29"/>
      <c r="BB868" s="29"/>
      <c r="BG868" s="29"/>
    </row>
    <row r="869" spans="2:59" ht="15.75" customHeight="1">
      <c r="B869" s="28"/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AZ869" s="29"/>
      <c r="BB869" s="29"/>
      <c r="BG869" s="29"/>
    </row>
    <row r="870" spans="2:59" ht="15.75" customHeight="1">
      <c r="B870" s="28"/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AZ870" s="29"/>
      <c r="BB870" s="29"/>
      <c r="BG870" s="29"/>
    </row>
    <row r="871" spans="2:59" ht="15.75" customHeight="1">
      <c r="B871" s="28"/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AZ871" s="29"/>
      <c r="BB871" s="29"/>
      <c r="BG871" s="29"/>
    </row>
    <row r="872" spans="2:59" ht="15.75" customHeight="1">
      <c r="B872" s="28"/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AZ872" s="29"/>
      <c r="BB872" s="29"/>
      <c r="BG872" s="29"/>
    </row>
    <row r="873" spans="2:59" ht="15.75" customHeight="1">
      <c r="B873" s="28"/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AZ873" s="29"/>
      <c r="BB873" s="29"/>
      <c r="BG873" s="29"/>
    </row>
    <row r="874" spans="2:59" ht="15.75" customHeight="1">
      <c r="B874" s="28"/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AZ874" s="29"/>
      <c r="BB874" s="29"/>
      <c r="BG874" s="29"/>
    </row>
    <row r="875" spans="2:59" ht="15.75" customHeight="1">
      <c r="B875" s="28"/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AZ875" s="29"/>
      <c r="BB875" s="29"/>
      <c r="BG875" s="29"/>
    </row>
    <row r="876" spans="2:59" ht="15.75" customHeight="1">
      <c r="B876" s="28"/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AZ876" s="29"/>
      <c r="BB876" s="29"/>
      <c r="BG876" s="29"/>
    </row>
    <row r="877" spans="2:59" ht="15.75" customHeight="1">
      <c r="B877" s="28"/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AZ877" s="29"/>
      <c r="BB877" s="29"/>
      <c r="BG877" s="29"/>
    </row>
    <row r="878" spans="2:59" ht="15.75" customHeight="1">
      <c r="B878" s="28"/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AZ878" s="29"/>
      <c r="BB878" s="29"/>
      <c r="BG878" s="29"/>
    </row>
    <row r="879" spans="2:59" ht="15.75" customHeight="1">
      <c r="B879" s="28"/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AZ879" s="29"/>
      <c r="BB879" s="29"/>
      <c r="BG879" s="29"/>
    </row>
    <row r="880" spans="2:59" ht="15.75" customHeight="1">
      <c r="B880" s="28"/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AZ880" s="29"/>
      <c r="BB880" s="29"/>
      <c r="BG880" s="29"/>
    </row>
    <row r="881" spans="2:59" ht="15.75" customHeight="1">
      <c r="B881" s="28"/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AZ881" s="29"/>
      <c r="BB881" s="29"/>
      <c r="BG881" s="29"/>
    </row>
    <row r="882" spans="2:59" ht="15.75" customHeight="1">
      <c r="B882" s="28"/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AZ882" s="29"/>
      <c r="BB882" s="29"/>
      <c r="BG882" s="29"/>
    </row>
    <row r="883" spans="2:59" ht="15.75" customHeight="1">
      <c r="B883" s="28"/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AZ883" s="29"/>
      <c r="BB883" s="29"/>
      <c r="BG883" s="29"/>
    </row>
    <row r="884" spans="2:59" ht="15.75" customHeight="1">
      <c r="B884" s="28"/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AZ884" s="29"/>
      <c r="BB884" s="29"/>
      <c r="BG884" s="29"/>
    </row>
    <row r="885" spans="2:59" ht="15.75" customHeight="1">
      <c r="B885" s="28"/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AZ885" s="29"/>
      <c r="BB885" s="29"/>
      <c r="BG885" s="29"/>
    </row>
    <row r="886" spans="2:59" ht="15.75" customHeight="1">
      <c r="B886" s="28"/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AZ886" s="29"/>
      <c r="BB886" s="29"/>
      <c r="BG886" s="29"/>
    </row>
    <row r="887" spans="2:59" ht="15.75" customHeight="1">
      <c r="B887" s="28"/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AZ887" s="29"/>
      <c r="BB887" s="29"/>
      <c r="BG887" s="29"/>
    </row>
    <row r="888" spans="2:59" ht="15.75" customHeight="1">
      <c r="B888" s="28"/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AZ888" s="29"/>
      <c r="BB888" s="29"/>
      <c r="BG888" s="29"/>
    </row>
    <row r="889" spans="2:59" ht="15.75" customHeight="1">
      <c r="B889" s="28"/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AZ889" s="29"/>
      <c r="BB889" s="29"/>
      <c r="BG889" s="29"/>
    </row>
    <row r="890" spans="2:59" ht="15.75" customHeight="1">
      <c r="B890" s="28"/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AZ890" s="29"/>
      <c r="BB890" s="29"/>
      <c r="BG890" s="29"/>
    </row>
    <row r="891" spans="2:59" ht="15.75" customHeight="1">
      <c r="B891" s="28"/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AZ891" s="29"/>
      <c r="BB891" s="29"/>
      <c r="BG891" s="29"/>
    </row>
    <row r="892" spans="2:59" ht="15.75" customHeight="1">
      <c r="B892" s="28"/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AZ892" s="29"/>
      <c r="BB892" s="29"/>
      <c r="BG892" s="29"/>
    </row>
    <row r="893" spans="2:59" ht="15.75" customHeight="1">
      <c r="B893" s="28"/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AZ893" s="29"/>
      <c r="BB893" s="29"/>
      <c r="BG893" s="29"/>
    </row>
    <row r="894" spans="2:59" ht="15.75" customHeight="1">
      <c r="B894" s="28"/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AZ894" s="29"/>
      <c r="BB894" s="29"/>
      <c r="BG894" s="29"/>
    </row>
    <row r="895" spans="2:59" ht="15.75" customHeight="1">
      <c r="B895" s="28"/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AZ895" s="29"/>
      <c r="BB895" s="29"/>
      <c r="BG895" s="29"/>
    </row>
    <row r="896" spans="2:59" ht="15.75" customHeight="1">
      <c r="B896" s="28"/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AZ896" s="29"/>
      <c r="BB896" s="29"/>
      <c r="BG896" s="29"/>
    </row>
    <row r="897" spans="2:59" ht="15.75" customHeight="1">
      <c r="B897" s="28"/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AZ897" s="29"/>
      <c r="BB897" s="29"/>
      <c r="BG897" s="29"/>
    </row>
    <row r="898" spans="2:59" ht="15.75" customHeight="1">
      <c r="B898" s="28"/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AZ898" s="29"/>
      <c r="BB898" s="29"/>
      <c r="BG898" s="29"/>
    </row>
    <row r="899" spans="2:59" ht="15.75" customHeight="1">
      <c r="B899" s="28"/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AZ899" s="29"/>
      <c r="BB899" s="29"/>
      <c r="BG899" s="29"/>
    </row>
    <row r="900" spans="2:59" ht="15.75" customHeight="1">
      <c r="B900" s="28"/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AZ900" s="29"/>
      <c r="BB900" s="29"/>
      <c r="BG900" s="29"/>
    </row>
    <row r="901" spans="2:59" ht="15.75" customHeight="1">
      <c r="B901" s="28"/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AZ901" s="29"/>
      <c r="BB901" s="29"/>
      <c r="BG901" s="29"/>
    </row>
    <row r="902" spans="2:59" ht="15.75" customHeight="1">
      <c r="B902" s="28"/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AZ902" s="29"/>
      <c r="BB902" s="29"/>
      <c r="BG902" s="29"/>
    </row>
    <row r="903" spans="2:59" ht="15.75" customHeight="1">
      <c r="B903" s="28"/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AZ903" s="29"/>
      <c r="BB903" s="29"/>
      <c r="BG903" s="29"/>
    </row>
    <row r="904" spans="2:59" ht="15.75" customHeight="1">
      <c r="B904" s="28"/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AZ904" s="29"/>
      <c r="BB904" s="29"/>
      <c r="BG904" s="29"/>
    </row>
    <row r="905" spans="2:59" ht="15.75" customHeight="1">
      <c r="B905" s="28"/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AZ905" s="29"/>
      <c r="BB905" s="29"/>
      <c r="BG905" s="29"/>
    </row>
    <row r="906" spans="2:59" ht="15.75" customHeight="1">
      <c r="B906" s="28"/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AZ906" s="29"/>
      <c r="BB906" s="29"/>
      <c r="BG906" s="29"/>
    </row>
    <row r="907" spans="2:59" ht="15.75" customHeight="1">
      <c r="B907" s="28"/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AZ907" s="29"/>
      <c r="BB907" s="29"/>
      <c r="BG907" s="29"/>
    </row>
    <row r="908" spans="2:59" ht="15.75" customHeight="1">
      <c r="B908" s="28"/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AZ908" s="29"/>
      <c r="BB908" s="29"/>
      <c r="BG908" s="29"/>
    </row>
    <row r="909" spans="2:59" ht="15.75" customHeight="1">
      <c r="B909" s="28"/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AZ909" s="29"/>
      <c r="BB909" s="29"/>
      <c r="BG909" s="29"/>
    </row>
    <row r="910" spans="2:59" ht="15.75" customHeight="1">
      <c r="B910" s="28"/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AZ910" s="29"/>
      <c r="BB910" s="29"/>
      <c r="BG910" s="29"/>
    </row>
    <row r="911" spans="2:59" ht="15.75" customHeight="1">
      <c r="B911" s="28"/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AZ911" s="29"/>
      <c r="BB911" s="29"/>
      <c r="BG911" s="29"/>
    </row>
    <row r="912" spans="2:59" ht="15.75" customHeight="1">
      <c r="B912" s="28"/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AZ912" s="29"/>
      <c r="BB912" s="29"/>
      <c r="BG912" s="29"/>
    </row>
    <row r="913" spans="2:59" ht="15.75" customHeight="1">
      <c r="B913" s="28"/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AZ913" s="29"/>
      <c r="BB913" s="29"/>
      <c r="BG913" s="29"/>
    </row>
    <row r="914" spans="2:59" ht="15.75" customHeight="1">
      <c r="B914" s="28"/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AZ914" s="29"/>
      <c r="BB914" s="29"/>
      <c r="BG914" s="29"/>
    </row>
    <row r="915" spans="2:59" ht="15.75" customHeight="1">
      <c r="B915" s="28"/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AZ915" s="29"/>
      <c r="BB915" s="29"/>
      <c r="BG915" s="29"/>
    </row>
    <row r="916" spans="2:59" ht="15.75" customHeight="1">
      <c r="B916" s="28"/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AZ916" s="29"/>
      <c r="BB916" s="29"/>
      <c r="BG916" s="29"/>
    </row>
    <row r="917" spans="2:59" ht="15.75" customHeight="1">
      <c r="B917" s="28"/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AZ917" s="29"/>
      <c r="BB917" s="29"/>
      <c r="BG917" s="29"/>
    </row>
    <row r="918" spans="2:59" ht="15.75" customHeight="1">
      <c r="B918" s="28"/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AZ918" s="29"/>
      <c r="BB918" s="29"/>
      <c r="BG918" s="29"/>
    </row>
    <row r="919" spans="2:59" ht="15.75" customHeight="1">
      <c r="B919" s="28"/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AZ919" s="29"/>
      <c r="BB919" s="29"/>
      <c r="BG919" s="29"/>
    </row>
    <row r="920" spans="2:59" ht="15.75" customHeight="1">
      <c r="B920" s="28"/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AZ920" s="29"/>
      <c r="BB920" s="29"/>
      <c r="BG920" s="29"/>
    </row>
    <row r="921" spans="2:59" ht="15.75" customHeight="1">
      <c r="B921" s="28"/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AZ921" s="29"/>
      <c r="BB921" s="29"/>
      <c r="BG921" s="29"/>
    </row>
    <row r="922" spans="2:59" ht="15.75" customHeight="1">
      <c r="B922" s="28"/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AZ922" s="29"/>
      <c r="BB922" s="29"/>
      <c r="BG922" s="29"/>
    </row>
    <row r="923" spans="2:59" ht="15.75" customHeight="1">
      <c r="B923" s="28"/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AZ923" s="29"/>
      <c r="BB923" s="29"/>
      <c r="BG923" s="29"/>
    </row>
    <row r="924" spans="2:59" ht="15.75" customHeight="1">
      <c r="B924" s="28"/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AZ924" s="29"/>
      <c r="BB924" s="29"/>
      <c r="BG924" s="29"/>
    </row>
    <row r="925" spans="2:59" ht="15.75" customHeight="1">
      <c r="B925" s="28"/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AZ925" s="29"/>
      <c r="BB925" s="29"/>
      <c r="BG925" s="29"/>
    </row>
    <row r="926" spans="2:59" ht="15.75" customHeight="1">
      <c r="B926" s="28"/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AZ926" s="29"/>
      <c r="BB926" s="29"/>
      <c r="BG926" s="29"/>
    </row>
    <row r="927" spans="2:59" ht="15.75" customHeight="1">
      <c r="B927" s="28"/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AZ927" s="29"/>
      <c r="BB927" s="29"/>
      <c r="BG927" s="29"/>
    </row>
    <row r="928" spans="2:59" ht="15.75" customHeight="1">
      <c r="B928" s="28"/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AZ928" s="29"/>
      <c r="BB928" s="29"/>
      <c r="BG928" s="29"/>
    </row>
    <row r="929" spans="2:59" ht="15.75" customHeight="1">
      <c r="B929" s="28"/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AZ929" s="29"/>
      <c r="BB929" s="29"/>
      <c r="BG929" s="29"/>
    </row>
    <row r="930" spans="2:59" ht="15.75" customHeight="1">
      <c r="B930" s="28"/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AZ930" s="29"/>
      <c r="BB930" s="29"/>
      <c r="BG930" s="29"/>
    </row>
    <row r="931" spans="2:59" ht="15.75" customHeight="1">
      <c r="B931" s="28"/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AZ931" s="29"/>
      <c r="BB931" s="29"/>
      <c r="BG931" s="29"/>
    </row>
    <row r="932" spans="2:59" ht="15.75" customHeight="1">
      <c r="B932" s="28"/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AZ932" s="29"/>
      <c r="BB932" s="29"/>
      <c r="BG932" s="29"/>
    </row>
    <row r="933" spans="2:59" ht="15.75" customHeight="1">
      <c r="B933" s="28"/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AZ933" s="29"/>
      <c r="BB933" s="29"/>
      <c r="BG933" s="29"/>
    </row>
    <row r="934" spans="2:59" ht="15.75" customHeight="1">
      <c r="B934" s="28"/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AZ934" s="29"/>
      <c r="BB934" s="29"/>
      <c r="BG934" s="29"/>
    </row>
    <row r="935" spans="2:59" ht="15.75" customHeight="1">
      <c r="B935" s="28"/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AZ935" s="29"/>
      <c r="BB935" s="29"/>
      <c r="BG935" s="29"/>
    </row>
    <row r="936" spans="2:59" ht="15.75" customHeight="1">
      <c r="B936" s="28"/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AZ936" s="29"/>
      <c r="BB936" s="29"/>
      <c r="BG936" s="29"/>
    </row>
    <row r="937" spans="2:59" ht="15.75" customHeight="1">
      <c r="B937" s="28"/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AZ937" s="29"/>
      <c r="BB937" s="29"/>
      <c r="BG937" s="29"/>
    </row>
    <row r="938" spans="2:59" ht="15.75" customHeight="1">
      <c r="B938" s="28"/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AZ938" s="29"/>
      <c r="BB938" s="29"/>
      <c r="BG938" s="29"/>
    </row>
    <row r="939" spans="2:59" ht="15.75" customHeight="1">
      <c r="B939" s="28"/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AZ939" s="29"/>
      <c r="BB939" s="29"/>
      <c r="BG939" s="29"/>
    </row>
    <row r="940" spans="2:59" ht="15.75" customHeight="1">
      <c r="B940" s="28"/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AZ940" s="29"/>
      <c r="BB940" s="29"/>
      <c r="BG940" s="29"/>
    </row>
    <row r="941" spans="2:59" ht="15.75" customHeight="1">
      <c r="B941" s="28"/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AZ941" s="29"/>
      <c r="BB941" s="29"/>
      <c r="BG941" s="29"/>
    </row>
    <row r="942" spans="2:59" ht="15.75" customHeight="1">
      <c r="B942" s="28"/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AZ942" s="29"/>
      <c r="BB942" s="29"/>
      <c r="BG942" s="29"/>
    </row>
    <row r="943" spans="2:59" ht="15.75" customHeight="1">
      <c r="B943" s="28"/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AZ943" s="29"/>
      <c r="BB943" s="29"/>
      <c r="BG943" s="29"/>
    </row>
    <row r="944" spans="2:59" ht="15.75" customHeight="1">
      <c r="B944" s="28"/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AZ944" s="29"/>
      <c r="BB944" s="29"/>
      <c r="BG944" s="29"/>
    </row>
    <row r="945" spans="2:59" ht="15.75" customHeight="1">
      <c r="B945" s="28"/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AZ945" s="29"/>
      <c r="BB945" s="29"/>
      <c r="BG945" s="29"/>
    </row>
    <row r="946" spans="2:59" ht="15.75" customHeight="1">
      <c r="B946" s="28"/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AZ946" s="29"/>
      <c r="BB946" s="29"/>
      <c r="BG946" s="29"/>
    </row>
    <row r="947" spans="2:59" ht="15.75" customHeight="1">
      <c r="B947" s="28"/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AZ947" s="29"/>
      <c r="BB947" s="29"/>
      <c r="BG947" s="29"/>
    </row>
    <row r="948" spans="2:59" ht="15.75" customHeight="1">
      <c r="B948" s="28"/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AZ948" s="29"/>
      <c r="BB948" s="29"/>
      <c r="BG948" s="29"/>
    </row>
    <row r="949" spans="2:59" ht="15.75" customHeight="1">
      <c r="B949" s="28"/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AZ949" s="29"/>
      <c r="BB949" s="29"/>
      <c r="BG949" s="29"/>
    </row>
    <row r="950" spans="2:59" ht="15.75" customHeight="1">
      <c r="B950" s="28"/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AZ950" s="29"/>
      <c r="BB950" s="29"/>
      <c r="BG950" s="29"/>
    </row>
    <row r="951" spans="2:59" ht="15.75" customHeight="1">
      <c r="B951" s="28"/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AZ951" s="29"/>
      <c r="BB951" s="29"/>
      <c r="BG951" s="29"/>
    </row>
    <row r="952" spans="2:59" ht="15.75" customHeight="1">
      <c r="B952" s="28"/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AZ952" s="29"/>
      <c r="BB952" s="29"/>
      <c r="BG952" s="29"/>
    </row>
    <row r="953" spans="2:59" ht="15.75" customHeight="1">
      <c r="B953" s="28"/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AZ953" s="29"/>
      <c r="BB953" s="29"/>
      <c r="BG953" s="29"/>
    </row>
    <row r="954" spans="2:59" ht="15.75" customHeight="1">
      <c r="B954" s="28"/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AZ954" s="29"/>
      <c r="BB954" s="29"/>
      <c r="BG954" s="29"/>
    </row>
    <row r="955" spans="2:59" ht="15.75" customHeight="1">
      <c r="B955" s="28"/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AZ955" s="29"/>
      <c r="BB955" s="29"/>
      <c r="BG955" s="29"/>
    </row>
    <row r="956" spans="2:59" ht="15.75" customHeight="1">
      <c r="B956" s="28"/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AZ956" s="29"/>
      <c r="BB956" s="29"/>
      <c r="BG956" s="29"/>
    </row>
    <row r="957" spans="2:59" ht="15.75" customHeight="1">
      <c r="B957" s="28"/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AZ957" s="29"/>
      <c r="BB957" s="29"/>
      <c r="BG957" s="29"/>
    </row>
    <row r="958" spans="2:59" ht="15.75" customHeight="1">
      <c r="B958" s="28"/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AZ958" s="29"/>
      <c r="BB958" s="29"/>
      <c r="BG958" s="29"/>
    </row>
    <row r="959" spans="2:59" ht="15.75" customHeight="1">
      <c r="B959" s="28"/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AZ959" s="29"/>
      <c r="BB959" s="29"/>
      <c r="BG959" s="29"/>
    </row>
    <row r="960" spans="2:59" ht="15.75" customHeight="1">
      <c r="B960" s="28"/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AZ960" s="29"/>
      <c r="BB960" s="29"/>
      <c r="BG960" s="29"/>
    </row>
    <row r="961" spans="2:59" ht="15.75" customHeight="1">
      <c r="B961" s="28"/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AZ961" s="29"/>
      <c r="BB961" s="29"/>
      <c r="BG961" s="29"/>
    </row>
    <row r="962" spans="2:59" ht="15.75" customHeight="1">
      <c r="B962" s="28"/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AZ962" s="29"/>
      <c r="BB962" s="29"/>
      <c r="BG962" s="29"/>
    </row>
    <row r="963" spans="2:59" ht="15.75" customHeight="1">
      <c r="B963" s="28"/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AZ963" s="29"/>
      <c r="BB963" s="29"/>
      <c r="BG963" s="29"/>
    </row>
    <row r="964" spans="2:59" ht="15.75" customHeight="1">
      <c r="B964" s="28"/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AZ964" s="29"/>
      <c r="BB964" s="29"/>
      <c r="BG964" s="29"/>
    </row>
    <row r="965" spans="2:59" ht="15.75" customHeight="1">
      <c r="B965" s="28"/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AZ965" s="29"/>
      <c r="BB965" s="29"/>
      <c r="BG965" s="29"/>
    </row>
    <row r="966" spans="2:59" ht="15.75" customHeight="1">
      <c r="B966" s="28"/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AZ966" s="29"/>
      <c r="BB966" s="29"/>
      <c r="BG966" s="29"/>
    </row>
    <row r="967" spans="2:59" ht="15.75" customHeight="1">
      <c r="B967" s="28"/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AZ967" s="29"/>
      <c r="BB967" s="29"/>
      <c r="BG967" s="29"/>
    </row>
    <row r="968" spans="2:59" ht="15.75" customHeight="1">
      <c r="B968" s="28"/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AZ968" s="29"/>
      <c r="BB968" s="29"/>
      <c r="BG968" s="29"/>
    </row>
    <row r="969" spans="2:59" ht="15.75" customHeight="1">
      <c r="B969" s="28"/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AZ969" s="29"/>
      <c r="BB969" s="29"/>
      <c r="BG969" s="29"/>
    </row>
    <row r="970" spans="2:59" ht="15.75" customHeight="1">
      <c r="B970" s="28"/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AZ970" s="29"/>
      <c r="BB970" s="29"/>
      <c r="BG970" s="29"/>
    </row>
    <row r="971" spans="2:59" ht="15.75" customHeight="1">
      <c r="B971" s="28"/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AZ971" s="29"/>
      <c r="BB971" s="29"/>
      <c r="BG971" s="29"/>
    </row>
    <row r="972" spans="2:59" ht="15.75" customHeight="1">
      <c r="B972" s="28"/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AZ972" s="29"/>
      <c r="BB972" s="29"/>
      <c r="BG972" s="29"/>
    </row>
    <row r="973" spans="2:59" ht="15.75" customHeight="1">
      <c r="B973" s="28"/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AZ973" s="29"/>
      <c r="BB973" s="29"/>
      <c r="BG973" s="29"/>
    </row>
    <row r="974" spans="2:59" ht="15.75" customHeight="1">
      <c r="B974" s="28"/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AZ974" s="29"/>
      <c r="BB974" s="29"/>
      <c r="BG974" s="29"/>
    </row>
    <row r="975" spans="2:59" ht="15.75" customHeight="1">
      <c r="B975" s="28"/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AZ975" s="29"/>
      <c r="BB975" s="29"/>
      <c r="BG975" s="29"/>
    </row>
    <row r="976" spans="2:59" ht="15.75" customHeight="1">
      <c r="B976" s="28"/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AZ976" s="29"/>
      <c r="BB976" s="29"/>
      <c r="BG976" s="29"/>
    </row>
    <row r="977" spans="2:59" ht="15.75" customHeight="1">
      <c r="B977" s="28"/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AZ977" s="29"/>
      <c r="BB977" s="29"/>
      <c r="BG977" s="29"/>
    </row>
    <row r="978" spans="2:59" ht="15.75" customHeight="1">
      <c r="B978" s="28"/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AZ978" s="29"/>
      <c r="BB978" s="29"/>
      <c r="BG978" s="29"/>
    </row>
    <row r="979" spans="2:59" ht="15.75" customHeight="1">
      <c r="B979" s="28"/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AZ979" s="29"/>
      <c r="BB979" s="29"/>
      <c r="BG979" s="29"/>
    </row>
    <row r="980" spans="2:59" ht="15.75" customHeight="1">
      <c r="B980" s="28"/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AZ980" s="29"/>
      <c r="BB980" s="29"/>
      <c r="BG980" s="29"/>
    </row>
    <row r="981" spans="2:59" ht="15.75" customHeight="1">
      <c r="B981" s="28"/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AZ981" s="29"/>
      <c r="BB981" s="29"/>
      <c r="BG981" s="29"/>
    </row>
    <row r="982" spans="2:59" ht="15.75" customHeight="1">
      <c r="B982" s="28"/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AZ982" s="29"/>
      <c r="BB982" s="29"/>
      <c r="BG982" s="29"/>
    </row>
    <row r="983" spans="2:59" ht="15.75" customHeight="1">
      <c r="B983" s="28"/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AZ983" s="29"/>
      <c r="BB983" s="29"/>
      <c r="BG983" s="29"/>
    </row>
    <row r="984" spans="2:59" ht="15.75" customHeight="1">
      <c r="B984" s="28"/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AZ984" s="29"/>
      <c r="BB984" s="29"/>
      <c r="BG984" s="29"/>
    </row>
    <row r="985" spans="2:59" ht="15.75" customHeight="1">
      <c r="B985" s="28"/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AZ985" s="29"/>
      <c r="BB985" s="29"/>
      <c r="BG985" s="29"/>
    </row>
    <row r="986" spans="2:59" ht="15.75" customHeight="1">
      <c r="B986" s="28"/>
      <c r="D986" s="29"/>
      <c r="I986" s="29"/>
      <c r="N986" s="29"/>
      <c r="S986" s="29"/>
      <c r="X986" s="29"/>
      <c r="AC986" s="29"/>
      <c r="AH986" s="29"/>
      <c r="AM986" s="29"/>
      <c r="AR986" s="29"/>
      <c r="AW986" s="29"/>
      <c r="AZ986" s="29"/>
      <c r="BB986" s="29"/>
      <c r="BG986" s="29"/>
    </row>
    <row r="987" spans="2:59" ht="15.75" customHeight="1">
      <c r="B987" s="28"/>
      <c r="D987" s="29"/>
      <c r="I987" s="29"/>
      <c r="N987" s="29"/>
      <c r="S987" s="29"/>
      <c r="X987" s="29"/>
      <c r="AC987" s="29"/>
      <c r="AH987" s="29"/>
      <c r="AM987" s="29"/>
      <c r="AR987" s="29"/>
      <c r="AW987" s="29"/>
      <c r="AZ987" s="29"/>
      <c r="BB987" s="29"/>
      <c r="BG987" s="29"/>
    </row>
    <row r="988" spans="2:59" ht="15.75" customHeight="1">
      <c r="B988" s="28"/>
      <c r="D988" s="29"/>
      <c r="I988" s="29"/>
      <c r="N988" s="29"/>
      <c r="S988" s="29"/>
      <c r="X988" s="29"/>
      <c r="AC988" s="29"/>
      <c r="AH988" s="29"/>
      <c r="AM988" s="29"/>
      <c r="AR988" s="29"/>
      <c r="AW988" s="29"/>
      <c r="AZ988" s="29"/>
      <c r="BB988" s="29"/>
      <c r="BG988" s="29"/>
    </row>
    <row r="989" spans="2:59" ht="15.75" customHeight="1">
      <c r="B989" s="28"/>
      <c r="D989" s="29"/>
      <c r="I989" s="29"/>
      <c r="N989" s="29"/>
      <c r="S989" s="29"/>
      <c r="X989" s="29"/>
      <c r="AC989" s="29"/>
      <c r="AH989" s="29"/>
      <c r="AM989" s="29"/>
      <c r="AR989" s="29"/>
      <c r="AW989" s="29"/>
      <c r="AZ989" s="29"/>
      <c r="BB989" s="29"/>
      <c r="BG989" s="29"/>
    </row>
    <row r="990" spans="2:59" ht="15.75" customHeight="1">
      <c r="B990" s="28"/>
      <c r="D990" s="29"/>
      <c r="I990" s="29"/>
      <c r="N990" s="29"/>
      <c r="S990" s="29"/>
      <c r="X990" s="29"/>
      <c r="AC990" s="29"/>
      <c r="AH990" s="29"/>
      <c r="AM990" s="29"/>
      <c r="AR990" s="29"/>
      <c r="AW990" s="29"/>
      <c r="AZ990" s="29"/>
      <c r="BB990" s="29"/>
      <c r="BG990" s="29"/>
    </row>
    <row r="991" spans="2:59" ht="15.75" customHeight="1">
      <c r="B991" s="28"/>
      <c r="D991" s="29"/>
      <c r="I991" s="29"/>
      <c r="N991" s="29"/>
      <c r="S991" s="29"/>
      <c r="X991" s="29"/>
      <c r="AC991" s="29"/>
      <c r="AH991" s="29"/>
      <c r="AM991" s="29"/>
      <c r="AR991" s="29"/>
      <c r="AW991" s="29"/>
      <c r="AZ991" s="29"/>
      <c r="BB991" s="29"/>
      <c r="BG991" s="29"/>
    </row>
    <row r="992" spans="2:59" ht="15.75" customHeight="1">
      <c r="B992" s="28"/>
      <c r="D992" s="29"/>
      <c r="I992" s="29"/>
      <c r="N992" s="29"/>
      <c r="S992" s="29"/>
      <c r="X992" s="29"/>
      <c r="AC992" s="29"/>
      <c r="AH992" s="29"/>
      <c r="AM992" s="29"/>
      <c r="AR992" s="29"/>
      <c r="AW992" s="29"/>
      <c r="AZ992" s="29"/>
      <c r="BB992" s="29"/>
      <c r="BG992" s="29"/>
    </row>
    <row r="993" spans="2:59" ht="15.75" customHeight="1">
      <c r="B993" s="28"/>
      <c r="D993" s="29"/>
      <c r="I993" s="29"/>
      <c r="N993" s="29"/>
      <c r="S993" s="29"/>
      <c r="X993" s="29"/>
      <c r="AC993" s="29"/>
      <c r="AH993" s="29"/>
      <c r="AM993" s="29"/>
      <c r="AR993" s="29"/>
      <c r="AW993" s="29"/>
      <c r="AZ993" s="29"/>
      <c r="BB993" s="29"/>
      <c r="BG993" s="29"/>
    </row>
    <row r="994" spans="2:59" ht="15.75" customHeight="1">
      <c r="B994" s="28"/>
      <c r="D994" s="29"/>
      <c r="I994" s="29"/>
      <c r="N994" s="29"/>
      <c r="S994" s="29"/>
      <c r="X994" s="29"/>
      <c r="AC994" s="29"/>
      <c r="AH994" s="29"/>
      <c r="AM994" s="29"/>
      <c r="AR994" s="29"/>
      <c r="AW994" s="29"/>
      <c r="AZ994" s="29"/>
      <c r="BB994" s="29"/>
      <c r="BG994" s="29"/>
    </row>
    <row r="995" spans="2:59" ht="15.75" customHeight="1">
      <c r="B995" s="28"/>
      <c r="D995" s="29"/>
      <c r="I995" s="29"/>
      <c r="N995" s="29"/>
      <c r="S995" s="29"/>
      <c r="X995" s="29"/>
      <c r="AC995" s="29"/>
      <c r="AH995" s="29"/>
      <c r="AM995" s="29"/>
      <c r="AR995" s="29"/>
      <c r="AW995" s="29"/>
      <c r="AZ995" s="29"/>
      <c r="BB995" s="29"/>
      <c r="BG995" s="29"/>
    </row>
    <row r="996" spans="2:59" ht="15.75" customHeight="1">
      <c r="B996" s="28"/>
      <c r="D996" s="29"/>
      <c r="I996" s="29"/>
      <c r="N996" s="29"/>
      <c r="S996" s="29"/>
      <c r="X996" s="29"/>
      <c r="AC996" s="29"/>
      <c r="AH996" s="29"/>
      <c r="AM996" s="29"/>
      <c r="AR996" s="29"/>
      <c r="AW996" s="29"/>
      <c r="AZ996" s="29"/>
      <c r="BB996" s="29"/>
      <c r="BG996" s="29"/>
    </row>
    <row r="997" spans="2:59" ht="15.75" customHeight="1">
      <c r="B997" s="28"/>
      <c r="D997" s="29"/>
      <c r="I997" s="29"/>
      <c r="N997" s="29"/>
      <c r="S997" s="29"/>
      <c r="X997" s="29"/>
      <c r="AC997" s="29"/>
      <c r="AH997" s="29"/>
      <c r="AM997" s="29"/>
      <c r="AR997" s="29"/>
      <c r="AW997" s="29"/>
      <c r="AZ997" s="29"/>
      <c r="BB997" s="29"/>
      <c r="BG997" s="29"/>
    </row>
    <row r="998" spans="2:59" ht="15.75" customHeight="1">
      <c r="B998" s="28"/>
      <c r="D998" s="29"/>
      <c r="I998" s="29"/>
      <c r="N998" s="29"/>
      <c r="S998" s="29"/>
      <c r="X998" s="29"/>
      <c r="AC998" s="29"/>
      <c r="AH998" s="29"/>
      <c r="AM998" s="29"/>
      <c r="AR998" s="29"/>
      <c r="AW998" s="29"/>
      <c r="AZ998" s="29"/>
      <c r="BB998" s="29"/>
      <c r="BG998" s="29"/>
    </row>
    <row r="999" spans="2:59" ht="15.75" customHeight="1">
      <c r="B999" s="28"/>
      <c r="D999" s="29"/>
      <c r="I999" s="29"/>
      <c r="N999" s="29"/>
      <c r="S999" s="29"/>
      <c r="X999" s="29"/>
      <c r="AC999" s="29"/>
      <c r="AH999" s="29"/>
      <c r="AM999" s="29"/>
      <c r="AR999" s="29"/>
      <c r="AW999" s="29"/>
      <c r="AZ999" s="29"/>
      <c r="BB999" s="29"/>
      <c r="BG999" s="29"/>
    </row>
    <row r="1000" spans="2:59" ht="15.75" customHeight="1">
      <c r="B1000" s="28"/>
      <c r="D1000" s="29"/>
      <c r="I1000" s="29"/>
      <c r="N1000" s="29"/>
      <c r="S1000" s="29"/>
      <c r="X1000" s="29"/>
      <c r="AC1000" s="29"/>
      <c r="AH1000" s="29"/>
      <c r="AM1000" s="29"/>
      <c r="AR1000" s="29"/>
      <c r="AW1000" s="29"/>
      <c r="AZ1000" s="29"/>
      <c r="BB1000" s="29"/>
      <c r="BG1000" s="29"/>
    </row>
    <row r="1001" spans="2:59" ht="15.75" customHeight="1">
      <c r="B1001" s="28"/>
      <c r="D1001" s="29"/>
      <c r="I1001" s="29"/>
      <c r="N1001" s="29"/>
      <c r="S1001" s="29"/>
      <c r="X1001" s="29"/>
      <c r="AC1001" s="29"/>
      <c r="AH1001" s="29"/>
      <c r="AM1001" s="29"/>
      <c r="AR1001" s="29"/>
      <c r="AW1001" s="29"/>
      <c r="AZ1001" s="29"/>
      <c r="BB1001" s="29"/>
      <c r="BG1001" s="29"/>
    </row>
    <row r="1002" spans="2:59" ht="15.75" customHeight="1" thickBot="1">
      <c r="B1002" s="28"/>
      <c r="D1002" s="29"/>
      <c r="I1002" s="29"/>
      <c r="N1002" s="29"/>
      <c r="S1002" s="29"/>
      <c r="X1002" s="29"/>
      <c r="AC1002" s="29"/>
      <c r="AH1002" s="29"/>
      <c r="AM1002" s="29"/>
      <c r="AR1002" s="29"/>
      <c r="AW1002" s="29"/>
      <c r="AZ1002" s="29"/>
      <c r="BB1002" s="29"/>
      <c r="BG1002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K1006"/>
  <sheetViews>
    <sheetView workbookViewId="0" topLeftCell="A1">
      <pane xSplit="2" ySplit="1" topLeftCell="AG11" activePane="bottomRight" state="frozen"/>
      <selection pane="topLeft" activeCell="A1" sqref="A1"/>
      <selection pane="bottomLeft" activeCell="A2" sqref="A2"/>
      <selection pane="topRight" activeCell="C1" sqref="C1"/>
      <selection pane="bottomRight" activeCell="B16" sqref="B16"/>
    </sheetView>
  </sheetViews>
  <sheetFormatPr defaultColWidth="14.4242857142857" defaultRowHeight="15" customHeight="1"/>
  <cols>
    <col min="1" max="1" width="33.5714285714286" customWidth="1"/>
    <col min="2" max="2" width="16.4285714285714" customWidth="1"/>
    <col min="3" max="3" width="11.1428571428571" customWidth="1"/>
    <col min="4" max="4" width="5.85714285714286" customWidth="1"/>
    <col min="5" max="5" width="6" customWidth="1"/>
    <col min="6" max="6" width="7.57142857142857" customWidth="1"/>
    <col min="7" max="7" width="12.7142857142857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4.5714285714286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.1428571428571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3.1428571428571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1.7142857142857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" bestFit="1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3.2857142857143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3" bestFit="1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1.4285714285714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4.4285714285714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2.5714285714286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1428571428571" customWidth="1"/>
    <col min="63" max="63" width="7.57142857142857" customWidth="1"/>
  </cols>
  <sheetData>
    <row r="1" spans="1:63" ht="15.75" thickBot="1">
      <c r="A1" s="31" t="s">
        <v>49</v>
      </c>
      <c r="B1" s="3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16.5" thickBot="1">
      <c r="A2" s="4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90" t="s">
        <v>235</v>
      </c>
      <c r="B3" s="93">
        <v>20000</v>
      </c>
      <c r="C3" s="13"/>
      <c r="D3" s="18"/>
      <c r="E3" s="15"/>
      <c r="F3" s="16"/>
      <c r="G3" s="17"/>
      <c r="H3" s="13"/>
      <c r="I3" s="14"/>
      <c r="J3" s="15"/>
      <c r="K3" s="16"/>
      <c r="L3" s="17"/>
      <c r="M3" s="13"/>
      <c r="N3" s="18"/>
      <c r="O3" s="15"/>
      <c r="P3" s="16"/>
      <c r="Q3" s="17"/>
      <c r="R3" s="13"/>
      <c r="S3" s="14"/>
      <c r="T3" s="15"/>
      <c r="U3" s="16"/>
      <c r="V3" s="17"/>
      <c r="W3" s="13"/>
      <c r="X3" s="14"/>
      <c r="Y3" s="15"/>
      <c r="Z3" s="16"/>
      <c r="AA3" s="17"/>
      <c r="AB3" s="13"/>
      <c r="AC3" s="18"/>
      <c r="AD3" s="15">
        <f t="shared" si="0" ref="AD3:AD50">+AB3+AC3</f>
        <v>0</v>
      </c>
      <c r="AE3" s="16">
        <f t="shared" si="1" ref="AE3:AE50">+AD3-AG3</f>
        <v>-18</v>
      </c>
      <c r="AF3" s="17">
        <f t="shared" si="2" ref="AF3:AF50">((AD3-AE3)*$B3)</f>
        <v>360000</v>
      </c>
      <c r="AG3" s="13">
        <v>18</v>
      </c>
      <c r="AH3" s="14"/>
      <c r="AI3" s="15">
        <f t="shared" si="3" ref="AI3:AI50">+AG3+AH3</f>
        <v>18</v>
      </c>
      <c r="AJ3" s="16">
        <f t="shared" si="4" ref="AJ3:AJ50">+AI3-AL3</f>
        <v>1</v>
      </c>
      <c r="AK3" s="17">
        <f>((AI3-AJ3)*$B3)</f>
        <v>340000</v>
      </c>
      <c r="AL3" s="13">
        <v>17</v>
      </c>
      <c r="AM3" s="18"/>
      <c r="AN3" s="15">
        <f t="shared" si="5" ref="AN3:AN50">+AL3+AM3</f>
        <v>17</v>
      </c>
      <c r="AO3" s="16">
        <f t="shared" si="6" ref="AO3:AO50">+AN3-AQ3</f>
        <v>2</v>
      </c>
      <c r="AP3" s="17">
        <f>((AN3-AO3)*$B3)</f>
        <v>300000</v>
      </c>
      <c r="AQ3" s="13">
        <v>15</v>
      </c>
      <c r="AR3" s="14"/>
      <c r="AS3" s="15">
        <f t="shared" si="7" ref="AS3:AS50">+AQ3+AR3</f>
        <v>15</v>
      </c>
      <c r="AT3" s="16">
        <f t="shared" si="8" ref="AT3:AT50">+AS3-AV3</f>
        <v>15</v>
      </c>
      <c r="AU3" s="17">
        <f t="shared" si="9" ref="AU3:AU6">((AS3-AT3)*$B3)</f>
        <v>0</v>
      </c>
      <c r="AV3" s="13"/>
      <c r="AW3" s="14"/>
      <c r="AX3" s="15">
        <f t="shared" si="10" ref="AX3:AX50">+AV3+AW3</f>
        <v>0</v>
      </c>
      <c r="AY3" s="16">
        <f t="shared" si="11" ref="AY3:AY50">+AX3-BA3</f>
        <v>0</v>
      </c>
      <c r="AZ3" s="17">
        <f t="shared" si="12" ref="AZ3:AZ6">((AX3-AY3)*$B3)</f>
        <v>0</v>
      </c>
      <c r="BA3" s="13"/>
      <c r="BB3" s="18"/>
      <c r="BC3" s="15">
        <f t="shared" si="13" ref="BC3:BC50">+BA3+BB3</f>
        <v>0</v>
      </c>
      <c r="BD3" s="16">
        <f t="shared" si="14" ref="BD3:BD50">+BC3-BF3</f>
        <v>0</v>
      </c>
      <c r="BE3" s="17">
        <f t="shared" si="15" ref="BE3:BE6">((BC3-BD3)*$B3)</f>
        <v>0</v>
      </c>
      <c r="BF3" s="13"/>
      <c r="BG3" s="18"/>
      <c r="BH3" s="15">
        <f t="shared" si="16" ref="BH3:BH50">+BF3+BG3</f>
        <v>0</v>
      </c>
      <c r="BI3" s="16">
        <f t="shared" si="17" ref="BI3:BI50">+BH3-BK3</f>
        <v>0</v>
      </c>
      <c r="BJ3" s="17">
        <f t="shared" si="18" ref="BJ3:BJ6">((BH3-BI3)*$B3)</f>
        <v>0</v>
      </c>
      <c r="BK3" s="13"/>
    </row>
    <row r="4" spans="1:63" ht="16.5" thickBot="1">
      <c r="A4" s="91" t="s">
        <v>236</v>
      </c>
      <c r="B4" s="94">
        <v>21000</v>
      </c>
      <c r="C4" s="13"/>
      <c r="D4" s="18"/>
      <c r="E4" s="15"/>
      <c r="F4" s="16"/>
      <c r="G4" s="17"/>
      <c r="H4" s="13"/>
      <c r="I4" s="18"/>
      <c r="J4" s="15"/>
      <c r="K4" s="16"/>
      <c r="L4" s="17"/>
      <c r="M4" s="13"/>
      <c r="N4" s="18"/>
      <c r="O4" s="15"/>
      <c r="P4" s="16"/>
      <c r="Q4" s="17"/>
      <c r="R4" s="13"/>
      <c r="S4" s="14"/>
      <c r="T4" s="15"/>
      <c r="U4" s="16"/>
      <c r="V4" s="17"/>
      <c r="W4" s="13"/>
      <c r="X4" s="14"/>
      <c r="Y4" s="15"/>
      <c r="Z4" s="16"/>
      <c r="AA4" s="17"/>
      <c r="AB4" s="13"/>
      <c r="AC4" s="18"/>
      <c r="AD4" s="15">
        <f t="shared" si="0"/>
        <v>0</v>
      </c>
      <c r="AE4" s="16">
        <f t="shared" si="1"/>
        <v>-18</v>
      </c>
      <c r="AF4" s="17">
        <f t="shared" si="2"/>
        <v>378000</v>
      </c>
      <c r="AG4" s="13">
        <v>18</v>
      </c>
      <c r="AH4" s="14"/>
      <c r="AI4" s="15">
        <f t="shared" si="3"/>
        <v>18</v>
      </c>
      <c r="AJ4" s="16">
        <f t="shared" si="4"/>
        <v>1</v>
      </c>
      <c r="AK4" s="17">
        <f t="shared" si="19" ref="AK4:AK6">((AI4-AJ4)*$B4)</f>
        <v>357000</v>
      </c>
      <c r="AL4" s="13">
        <v>17</v>
      </c>
      <c r="AM4" s="18"/>
      <c r="AN4" s="15">
        <f t="shared" si="5"/>
        <v>17</v>
      </c>
      <c r="AO4" s="16">
        <f t="shared" si="6"/>
        <v>2</v>
      </c>
      <c r="AP4" s="33">
        <f t="shared" si="20" ref="AP4:AP49">((AN4-AO4)*$B4)</f>
        <v>315000</v>
      </c>
      <c r="AQ4" s="13">
        <v>15</v>
      </c>
      <c r="AR4" s="18"/>
      <c r="AS4" s="15">
        <f t="shared" si="7"/>
        <v>15</v>
      </c>
      <c r="AT4" s="16">
        <f t="shared" si="8"/>
        <v>15</v>
      </c>
      <c r="AU4" s="17">
        <f t="shared" si="9"/>
        <v>0</v>
      </c>
      <c r="AV4" s="13"/>
      <c r="AW4" s="14"/>
      <c r="AX4" s="15">
        <f t="shared" si="10"/>
        <v>0</v>
      </c>
      <c r="AY4" s="16">
        <f t="shared" si="11"/>
        <v>0</v>
      </c>
      <c r="AZ4" s="17">
        <f t="shared" si="12"/>
        <v>0</v>
      </c>
      <c r="BA4" s="13"/>
      <c r="BB4" s="18"/>
      <c r="BC4" s="15">
        <f t="shared" si="13"/>
        <v>0</v>
      </c>
      <c r="BD4" s="16">
        <f t="shared" si="14"/>
        <v>0</v>
      </c>
      <c r="BE4" s="17">
        <f t="shared" si="15"/>
        <v>0</v>
      </c>
      <c r="BF4" s="13"/>
      <c r="BG4" s="18"/>
      <c r="BH4" s="15">
        <f t="shared" si="16"/>
        <v>0</v>
      </c>
      <c r="BI4" s="16">
        <f t="shared" si="17"/>
        <v>0</v>
      </c>
      <c r="BJ4" s="17">
        <f t="shared" si="18"/>
        <v>0</v>
      </c>
      <c r="BK4" s="13"/>
    </row>
    <row r="5" spans="1:63" ht="16.5" thickBot="1">
      <c r="A5" s="91" t="s">
        <v>20</v>
      </c>
      <c r="B5" s="94">
        <v>27989</v>
      </c>
      <c r="C5" s="13"/>
      <c r="D5" s="18"/>
      <c r="E5" s="15"/>
      <c r="F5" s="16"/>
      <c r="G5" s="17"/>
      <c r="H5" s="13"/>
      <c r="I5" s="14"/>
      <c r="J5" s="15"/>
      <c r="K5" s="16"/>
      <c r="L5" s="17"/>
      <c r="M5" s="13"/>
      <c r="N5" s="18"/>
      <c r="O5" s="15"/>
      <c r="P5" s="16"/>
      <c r="Q5" s="17"/>
      <c r="R5" s="13"/>
      <c r="S5" s="14"/>
      <c r="T5" s="15"/>
      <c r="U5" s="16"/>
      <c r="V5" s="17"/>
      <c r="W5" s="13"/>
      <c r="X5" s="14"/>
      <c r="Y5" s="15"/>
      <c r="Z5" s="16"/>
      <c r="AA5" s="17"/>
      <c r="AB5" s="13"/>
      <c r="AC5" s="18"/>
      <c r="AD5" s="15">
        <f t="shared" si="0"/>
        <v>0</v>
      </c>
      <c r="AE5" s="16">
        <f t="shared" si="1"/>
        <v>-35</v>
      </c>
      <c r="AF5" s="33">
        <f t="shared" si="2"/>
        <v>979615</v>
      </c>
      <c r="AG5" s="13">
        <v>35</v>
      </c>
      <c r="AH5" s="14"/>
      <c r="AI5" s="15">
        <f t="shared" si="3"/>
        <v>35</v>
      </c>
      <c r="AJ5" s="16">
        <f t="shared" si="4"/>
        <v>4</v>
      </c>
      <c r="AK5" s="17">
        <f t="shared" si="19"/>
        <v>867659</v>
      </c>
      <c r="AL5" s="13">
        <v>31</v>
      </c>
      <c r="AM5" s="14"/>
      <c r="AN5" s="15">
        <f t="shared" si="5"/>
        <v>31</v>
      </c>
      <c r="AO5" s="16">
        <f t="shared" si="6"/>
        <v>5</v>
      </c>
      <c r="AP5" s="33">
        <f t="shared" si="20"/>
        <v>727714</v>
      </c>
      <c r="AQ5" s="13">
        <v>26</v>
      </c>
      <c r="AR5" s="18"/>
      <c r="AS5" s="15">
        <f t="shared" si="7"/>
        <v>26</v>
      </c>
      <c r="AT5" s="16">
        <f t="shared" si="8"/>
        <v>26</v>
      </c>
      <c r="AU5" s="17">
        <f t="shared" si="9"/>
        <v>0</v>
      </c>
      <c r="AV5" s="13"/>
      <c r="AW5" s="14"/>
      <c r="AX5" s="15">
        <f t="shared" si="10"/>
        <v>0</v>
      </c>
      <c r="AY5" s="16">
        <f t="shared" si="11"/>
        <v>0</v>
      </c>
      <c r="AZ5" s="17">
        <f t="shared" si="12"/>
        <v>0</v>
      </c>
      <c r="BA5" s="13"/>
      <c r="BB5" s="18"/>
      <c r="BC5" s="15">
        <f t="shared" si="13"/>
        <v>0</v>
      </c>
      <c r="BD5" s="16">
        <f t="shared" si="14"/>
        <v>0</v>
      </c>
      <c r="BE5" s="17">
        <f t="shared" si="15"/>
        <v>0</v>
      </c>
      <c r="BF5" s="13"/>
      <c r="BG5" s="18"/>
      <c r="BH5" s="15">
        <f t="shared" si="16"/>
        <v>0</v>
      </c>
      <c r="BI5" s="16">
        <f t="shared" si="17"/>
        <v>0</v>
      </c>
      <c r="BJ5" s="17">
        <f t="shared" si="18"/>
        <v>0</v>
      </c>
      <c r="BK5" s="13"/>
    </row>
    <row r="6" spans="1:63" ht="16.5" thickBot="1">
      <c r="A6" s="91" t="s">
        <v>237</v>
      </c>
      <c r="B6" s="94">
        <v>25873</v>
      </c>
      <c r="C6" s="13"/>
      <c r="D6" s="18"/>
      <c r="E6" s="15"/>
      <c r="F6" s="16"/>
      <c r="G6" s="17"/>
      <c r="H6" s="13"/>
      <c r="I6" s="14"/>
      <c r="J6" s="15"/>
      <c r="K6" s="16"/>
      <c r="L6" s="17"/>
      <c r="M6" s="13"/>
      <c r="N6" s="18"/>
      <c r="O6" s="15"/>
      <c r="P6" s="16"/>
      <c r="Q6" s="17"/>
      <c r="R6" s="13"/>
      <c r="S6" s="14"/>
      <c r="T6" s="15"/>
      <c r="U6" s="16"/>
      <c r="V6" s="17"/>
      <c r="W6" s="13"/>
      <c r="X6" s="14"/>
      <c r="Y6" s="15"/>
      <c r="Z6" s="16"/>
      <c r="AA6" s="17"/>
      <c r="AB6" s="13"/>
      <c r="AC6" s="18"/>
      <c r="AD6" s="15">
        <f t="shared" si="0"/>
        <v>0</v>
      </c>
      <c r="AE6" s="16">
        <f t="shared" si="1"/>
        <v>-17</v>
      </c>
      <c r="AF6" s="33">
        <f t="shared" si="2"/>
        <v>439841</v>
      </c>
      <c r="AG6" s="13">
        <v>17</v>
      </c>
      <c r="AH6" s="14"/>
      <c r="AI6" s="15">
        <f t="shared" si="3"/>
        <v>17</v>
      </c>
      <c r="AJ6" s="16">
        <f t="shared" si="4"/>
        <v>5</v>
      </c>
      <c r="AK6" s="17">
        <f t="shared" si="19"/>
        <v>310476</v>
      </c>
      <c r="AL6" s="13">
        <v>12</v>
      </c>
      <c r="AM6" s="18"/>
      <c r="AN6" s="15">
        <f t="shared" si="5"/>
        <v>12</v>
      </c>
      <c r="AO6" s="16">
        <f t="shared" si="6"/>
        <v>3</v>
      </c>
      <c r="AP6" s="33">
        <f t="shared" si="20"/>
        <v>232857</v>
      </c>
      <c r="AQ6" s="13">
        <v>9</v>
      </c>
      <c r="AR6" s="18">
        <v>30</v>
      </c>
      <c r="AS6" s="15">
        <f t="shared" si="7"/>
        <v>39</v>
      </c>
      <c r="AT6" s="16">
        <f t="shared" si="8"/>
        <v>39</v>
      </c>
      <c r="AU6" s="17">
        <f t="shared" si="9"/>
        <v>0</v>
      </c>
      <c r="AV6" s="13"/>
      <c r="AW6" s="14"/>
      <c r="AX6" s="15">
        <f t="shared" si="10"/>
        <v>0</v>
      </c>
      <c r="AY6" s="16">
        <f t="shared" si="11"/>
        <v>0</v>
      </c>
      <c r="AZ6" s="17">
        <f t="shared" si="12"/>
        <v>0</v>
      </c>
      <c r="BA6" s="13"/>
      <c r="BB6" s="18"/>
      <c r="BC6" s="15">
        <f t="shared" si="13"/>
        <v>0</v>
      </c>
      <c r="BD6" s="16">
        <f t="shared" si="14"/>
        <v>0</v>
      </c>
      <c r="BE6" s="17">
        <f t="shared" si="15"/>
        <v>0</v>
      </c>
      <c r="BF6" s="13"/>
      <c r="BG6" s="18"/>
      <c r="BH6" s="15">
        <f t="shared" si="16"/>
        <v>0</v>
      </c>
      <c r="BI6" s="16">
        <f t="shared" si="17"/>
        <v>0</v>
      </c>
      <c r="BJ6" s="17">
        <f t="shared" si="18"/>
        <v>0</v>
      </c>
      <c r="BK6" s="13"/>
    </row>
    <row r="7" spans="1:63" ht="16.5" thickBot="1">
      <c r="A7" s="91" t="s">
        <v>238</v>
      </c>
      <c r="B7" s="101">
        <v>28600</v>
      </c>
      <c r="C7" s="13"/>
      <c r="D7" s="18"/>
      <c r="E7" s="15"/>
      <c r="F7" s="16"/>
      <c r="G7" s="17"/>
      <c r="H7" s="13"/>
      <c r="I7" s="18"/>
      <c r="J7" s="15"/>
      <c r="K7" s="16"/>
      <c r="L7" s="17"/>
      <c r="M7" s="13"/>
      <c r="N7" s="18"/>
      <c r="O7" s="15"/>
      <c r="P7" s="16"/>
      <c r="Q7" s="17"/>
      <c r="R7" s="13"/>
      <c r="S7" s="14"/>
      <c r="T7" s="15"/>
      <c r="U7" s="16"/>
      <c r="V7" s="17"/>
      <c r="W7" s="13"/>
      <c r="X7" s="14"/>
      <c r="Y7" s="15"/>
      <c r="Z7" s="16"/>
      <c r="AA7" s="17"/>
      <c r="AB7" s="13"/>
      <c r="AC7" s="18"/>
      <c r="AD7" s="15">
        <f t="shared" si="0"/>
        <v>0</v>
      </c>
      <c r="AE7" s="16">
        <f t="shared" si="1"/>
        <v>-10</v>
      </c>
      <c r="AF7" s="33">
        <f t="shared" si="2"/>
        <v>286000</v>
      </c>
      <c r="AG7" s="13">
        <v>10</v>
      </c>
      <c r="AH7" s="14"/>
      <c r="AI7" s="15">
        <f t="shared" si="3"/>
        <v>10</v>
      </c>
      <c r="AJ7" s="16">
        <f t="shared" si="4"/>
        <v>0</v>
      </c>
      <c r="AK7" s="17">
        <f t="shared" si="21" ref="AK7:AK12">((AI7-AJ7)*$B9)</f>
        <v>286000</v>
      </c>
      <c r="AL7" s="13">
        <v>10</v>
      </c>
      <c r="AM7" s="14"/>
      <c r="AN7" s="15">
        <f t="shared" si="5"/>
        <v>10</v>
      </c>
      <c r="AO7" s="16">
        <f t="shared" si="6"/>
        <v>3</v>
      </c>
      <c r="AP7" s="33">
        <f t="shared" si="20"/>
        <v>200200</v>
      </c>
      <c r="AQ7" s="13">
        <v>7</v>
      </c>
      <c r="AR7" s="18"/>
      <c r="AS7" s="15">
        <f t="shared" si="7"/>
        <v>7</v>
      </c>
      <c r="AT7" s="16">
        <f t="shared" si="8"/>
        <v>7</v>
      </c>
      <c r="AU7" s="17">
        <f t="shared" si="22" ref="AU7:AU12">((AS7-AT7)*$B9)</f>
        <v>0</v>
      </c>
      <c r="AV7" s="13"/>
      <c r="AW7" s="18"/>
      <c r="AX7" s="15">
        <f t="shared" si="10"/>
        <v>0</v>
      </c>
      <c r="AY7" s="16">
        <f t="shared" si="11"/>
        <v>0</v>
      </c>
      <c r="AZ7" s="17">
        <f t="shared" si="23" ref="AZ7:AZ12">((AX7-AY7)*$B9)</f>
        <v>0</v>
      </c>
      <c r="BA7" s="13"/>
      <c r="BB7" s="18"/>
      <c r="BC7" s="15">
        <f t="shared" si="13"/>
        <v>0</v>
      </c>
      <c r="BD7" s="16">
        <f t="shared" si="14"/>
        <v>0</v>
      </c>
      <c r="BE7" s="17">
        <f t="shared" si="24" ref="BE7:BE12">((BC7-BD7)*$B9)</f>
        <v>0</v>
      </c>
      <c r="BF7" s="13"/>
      <c r="BG7" s="18"/>
      <c r="BH7" s="15">
        <f t="shared" si="16"/>
        <v>0</v>
      </c>
      <c r="BI7" s="16">
        <f t="shared" si="17"/>
        <v>0</v>
      </c>
      <c r="BJ7" s="17">
        <f t="shared" si="25" ref="BJ7:BJ12">((BH7-BI7)*$B9)</f>
        <v>0</v>
      </c>
      <c r="BK7" s="13"/>
    </row>
    <row r="8" spans="1:63" ht="16.5" thickBot="1">
      <c r="A8" s="91" t="s">
        <v>239</v>
      </c>
      <c r="B8" s="101">
        <v>29000</v>
      </c>
      <c r="C8" s="13"/>
      <c r="D8" s="18"/>
      <c r="E8" s="15"/>
      <c r="F8" s="16"/>
      <c r="G8" s="17"/>
      <c r="H8" s="13"/>
      <c r="I8" s="14"/>
      <c r="J8" s="15"/>
      <c r="K8" s="16"/>
      <c r="L8" s="17"/>
      <c r="M8" s="13"/>
      <c r="N8" s="18"/>
      <c r="O8" s="15"/>
      <c r="P8" s="16"/>
      <c r="Q8" s="17"/>
      <c r="R8" s="13"/>
      <c r="S8" s="14"/>
      <c r="T8" s="15"/>
      <c r="U8" s="16"/>
      <c r="V8" s="17"/>
      <c r="W8" s="13"/>
      <c r="X8" s="14"/>
      <c r="Y8" s="15"/>
      <c r="Z8" s="16"/>
      <c r="AA8" s="17"/>
      <c r="AB8" s="13"/>
      <c r="AC8" s="18"/>
      <c r="AD8" s="15">
        <f t="shared" si="0"/>
        <v>0</v>
      </c>
      <c r="AE8" s="16">
        <f t="shared" si="1"/>
        <v>-8</v>
      </c>
      <c r="AF8" s="33">
        <f t="shared" si="2"/>
        <v>232000</v>
      </c>
      <c r="AG8" s="13">
        <v>8</v>
      </c>
      <c r="AH8" s="14"/>
      <c r="AI8" s="15">
        <f t="shared" si="3"/>
        <v>8</v>
      </c>
      <c r="AJ8" s="16">
        <f t="shared" si="4"/>
        <v>0</v>
      </c>
      <c r="AK8" s="17">
        <f t="shared" si="21"/>
        <v>232000</v>
      </c>
      <c r="AL8" s="13">
        <v>8</v>
      </c>
      <c r="AM8" s="18"/>
      <c r="AN8" s="15">
        <f t="shared" si="5"/>
        <v>8</v>
      </c>
      <c r="AO8" s="16">
        <f t="shared" si="6"/>
        <v>1</v>
      </c>
      <c r="AP8" s="33">
        <f t="shared" si="20"/>
        <v>203000</v>
      </c>
      <c r="AQ8" s="13">
        <v>7</v>
      </c>
      <c r="AR8" s="18"/>
      <c r="AS8" s="15">
        <f t="shared" si="7"/>
        <v>7</v>
      </c>
      <c r="AT8" s="16">
        <f t="shared" si="8"/>
        <v>7</v>
      </c>
      <c r="AU8" s="17">
        <f t="shared" si="22"/>
        <v>0</v>
      </c>
      <c r="AV8" s="13"/>
      <c r="AW8" s="18"/>
      <c r="AX8" s="15">
        <f t="shared" si="10"/>
        <v>0</v>
      </c>
      <c r="AY8" s="16">
        <f t="shared" si="11"/>
        <v>0</v>
      </c>
      <c r="AZ8" s="17">
        <f t="shared" si="23"/>
        <v>0</v>
      </c>
      <c r="BA8" s="13"/>
      <c r="BB8" s="14"/>
      <c r="BC8" s="15">
        <f t="shared" si="13"/>
        <v>0</v>
      </c>
      <c r="BD8" s="16">
        <f t="shared" si="14"/>
        <v>0</v>
      </c>
      <c r="BE8" s="17">
        <f t="shared" si="24"/>
        <v>0</v>
      </c>
      <c r="BF8" s="13"/>
      <c r="BG8" s="14"/>
      <c r="BH8" s="15">
        <f t="shared" si="16"/>
        <v>0</v>
      </c>
      <c r="BI8" s="16">
        <f t="shared" si="17"/>
        <v>0</v>
      </c>
      <c r="BJ8" s="17">
        <f t="shared" si="25"/>
        <v>0</v>
      </c>
      <c r="BK8" s="13"/>
    </row>
    <row r="9" spans="1:63" ht="16.5" thickBot="1">
      <c r="A9" s="91" t="s">
        <v>240</v>
      </c>
      <c r="B9" s="101">
        <v>28600</v>
      </c>
      <c r="C9" s="13"/>
      <c r="D9" s="14"/>
      <c r="E9" s="15"/>
      <c r="F9" s="16"/>
      <c r="G9" s="17"/>
      <c r="H9" s="13"/>
      <c r="I9" s="14"/>
      <c r="J9" s="15"/>
      <c r="K9" s="16"/>
      <c r="L9" s="17"/>
      <c r="M9" s="13"/>
      <c r="N9" s="18"/>
      <c r="O9" s="15"/>
      <c r="P9" s="16"/>
      <c r="Q9" s="17"/>
      <c r="R9" s="13"/>
      <c r="S9" s="14"/>
      <c r="T9" s="15"/>
      <c r="U9" s="16"/>
      <c r="V9" s="17"/>
      <c r="W9" s="13"/>
      <c r="X9" s="14"/>
      <c r="Y9" s="15"/>
      <c r="Z9" s="16"/>
      <c r="AA9" s="17"/>
      <c r="AB9" s="13"/>
      <c r="AC9" s="18"/>
      <c r="AD9" s="15">
        <f t="shared" si="0"/>
        <v>0</v>
      </c>
      <c r="AE9" s="16">
        <f t="shared" si="1"/>
        <v>-9</v>
      </c>
      <c r="AF9" s="33">
        <f t="shared" si="2"/>
        <v>257400</v>
      </c>
      <c r="AG9" s="13">
        <v>9</v>
      </c>
      <c r="AH9" s="14"/>
      <c r="AI9" s="15">
        <f t="shared" si="3"/>
        <v>9</v>
      </c>
      <c r="AJ9" s="16">
        <f t="shared" si="4"/>
        <v>0</v>
      </c>
      <c r="AK9" s="17">
        <f t="shared" si="21"/>
        <v>257400</v>
      </c>
      <c r="AL9" s="13">
        <v>9</v>
      </c>
      <c r="AM9" s="18"/>
      <c r="AN9" s="15">
        <f t="shared" si="5"/>
        <v>9</v>
      </c>
      <c r="AO9" s="16">
        <f t="shared" si="6"/>
        <v>2</v>
      </c>
      <c r="AP9" s="33">
        <f t="shared" si="20"/>
        <v>200200</v>
      </c>
      <c r="AQ9" s="13">
        <v>7</v>
      </c>
      <c r="AR9" s="14"/>
      <c r="AS9" s="15">
        <f t="shared" si="7"/>
        <v>7</v>
      </c>
      <c r="AT9" s="16">
        <f t="shared" si="8"/>
        <v>7</v>
      </c>
      <c r="AU9" s="17">
        <f t="shared" si="22"/>
        <v>0</v>
      </c>
      <c r="AV9" s="13"/>
      <c r="AW9" s="14"/>
      <c r="AX9" s="15">
        <f t="shared" si="10"/>
        <v>0</v>
      </c>
      <c r="AY9" s="16">
        <f t="shared" si="11"/>
        <v>0</v>
      </c>
      <c r="AZ9" s="17">
        <f t="shared" si="23"/>
        <v>0</v>
      </c>
      <c r="BA9" s="13"/>
      <c r="BB9" s="14"/>
      <c r="BC9" s="15">
        <f t="shared" si="13"/>
        <v>0</v>
      </c>
      <c r="BD9" s="16">
        <f t="shared" si="14"/>
        <v>0</v>
      </c>
      <c r="BE9" s="17">
        <f t="shared" si="24"/>
        <v>0</v>
      </c>
      <c r="BF9" s="13"/>
      <c r="BG9" s="18"/>
      <c r="BH9" s="15">
        <f t="shared" si="16"/>
        <v>0</v>
      </c>
      <c r="BI9" s="16">
        <f t="shared" si="17"/>
        <v>0</v>
      </c>
      <c r="BJ9" s="17">
        <f t="shared" si="25"/>
        <v>0</v>
      </c>
      <c r="BK9" s="13"/>
    </row>
    <row r="10" spans="1:63" ht="16.5" thickBot="1">
      <c r="A10" s="91" t="s">
        <v>241</v>
      </c>
      <c r="B10" s="101">
        <v>29000</v>
      </c>
      <c r="C10" s="13"/>
      <c r="D10" s="18"/>
      <c r="E10" s="15"/>
      <c r="F10" s="16"/>
      <c r="G10" s="17"/>
      <c r="H10" s="13"/>
      <c r="I10" s="18"/>
      <c r="J10" s="15"/>
      <c r="K10" s="16"/>
      <c r="L10" s="17"/>
      <c r="M10" s="13"/>
      <c r="N10" s="18"/>
      <c r="O10" s="15"/>
      <c r="P10" s="16"/>
      <c r="Q10" s="17"/>
      <c r="R10" s="13"/>
      <c r="S10" s="14"/>
      <c r="T10" s="15"/>
      <c r="U10" s="16"/>
      <c r="V10" s="17"/>
      <c r="W10" s="13"/>
      <c r="X10" s="14"/>
      <c r="Y10" s="15"/>
      <c r="Z10" s="16"/>
      <c r="AA10" s="17"/>
      <c r="AB10" s="13"/>
      <c r="AC10" s="18"/>
      <c r="AD10" s="15">
        <f t="shared" si="0"/>
        <v>0</v>
      </c>
      <c r="AE10" s="16">
        <f t="shared" si="1"/>
        <v>-5</v>
      </c>
      <c r="AF10" s="33">
        <f t="shared" si="2"/>
        <v>145000</v>
      </c>
      <c r="AG10" s="13">
        <v>5</v>
      </c>
      <c r="AH10" s="14"/>
      <c r="AI10" s="15">
        <f t="shared" si="3"/>
        <v>5</v>
      </c>
      <c r="AJ10" s="16">
        <f t="shared" si="4"/>
        <v>0</v>
      </c>
      <c r="AK10" s="17">
        <f t="shared" si="21"/>
        <v>143000</v>
      </c>
      <c r="AL10" s="13">
        <v>5</v>
      </c>
      <c r="AM10" s="14"/>
      <c r="AN10" s="15">
        <f t="shared" si="5"/>
        <v>5</v>
      </c>
      <c r="AO10" s="16">
        <f t="shared" si="6"/>
        <v>3</v>
      </c>
      <c r="AP10" s="33">
        <f t="shared" si="20"/>
        <v>58000</v>
      </c>
      <c r="AQ10" s="13">
        <v>2</v>
      </c>
      <c r="AR10" s="18">
        <v>6</v>
      </c>
      <c r="AS10" s="15">
        <f t="shared" si="7"/>
        <v>8</v>
      </c>
      <c r="AT10" s="16">
        <f t="shared" si="8"/>
        <v>8</v>
      </c>
      <c r="AU10" s="17">
        <f t="shared" si="22"/>
        <v>0</v>
      </c>
      <c r="AV10" s="13"/>
      <c r="AW10" s="18"/>
      <c r="AX10" s="15">
        <f t="shared" si="10"/>
        <v>0</v>
      </c>
      <c r="AY10" s="16">
        <f t="shared" si="11"/>
        <v>0</v>
      </c>
      <c r="AZ10" s="17">
        <f t="shared" si="23"/>
        <v>0</v>
      </c>
      <c r="BA10" s="13"/>
      <c r="BB10" s="18"/>
      <c r="BC10" s="15">
        <f t="shared" si="13"/>
        <v>0</v>
      </c>
      <c r="BD10" s="16">
        <f t="shared" si="14"/>
        <v>0</v>
      </c>
      <c r="BE10" s="17">
        <f t="shared" si="24"/>
        <v>0</v>
      </c>
      <c r="BF10" s="13"/>
      <c r="BG10" s="18"/>
      <c r="BH10" s="15">
        <f t="shared" si="16"/>
        <v>0</v>
      </c>
      <c r="BI10" s="16">
        <f t="shared" si="17"/>
        <v>0</v>
      </c>
      <c r="BJ10" s="17">
        <f t="shared" si="25"/>
        <v>0</v>
      </c>
      <c r="BK10" s="13"/>
    </row>
    <row r="11" spans="1:63" ht="16.5" thickBot="1">
      <c r="A11" s="91" t="s">
        <v>242</v>
      </c>
      <c r="B11" s="101">
        <v>28600</v>
      </c>
      <c r="C11" s="13"/>
      <c r="D11" s="18"/>
      <c r="E11" s="15"/>
      <c r="F11" s="16"/>
      <c r="G11" s="17"/>
      <c r="H11" s="13"/>
      <c r="I11" s="14"/>
      <c r="J11" s="15"/>
      <c r="K11" s="16"/>
      <c r="L11" s="17"/>
      <c r="M11" s="13"/>
      <c r="N11" s="18"/>
      <c r="O11" s="15"/>
      <c r="P11" s="16"/>
      <c r="Q11" s="17"/>
      <c r="R11" s="13"/>
      <c r="S11" s="14"/>
      <c r="T11" s="15"/>
      <c r="U11" s="16"/>
      <c r="V11" s="17"/>
      <c r="W11" s="13"/>
      <c r="X11" s="14"/>
      <c r="Y11" s="15"/>
      <c r="Z11" s="16"/>
      <c r="AA11" s="17"/>
      <c r="AB11" s="13"/>
      <c r="AC11" s="18"/>
      <c r="AD11" s="15">
        <f t="shared" si="0"/>
        <v>0</v>
      </c>
      <c r="AE11" s="16">
        <f t="shared" si="1"/>
        <v>-9</v>
      </c>
      <c r="AF11" s="33">
        <f t="shared" si="2"/>
        <v>257400</v>
      </c>
      <c r="AG11" s="13">
        <v>9</v>
      </c>
      <c r="AH11" s="14"/>
      <c r="AI11" s="15">
        <f t="shared" si="3"/>
        <v>9</v>
      </c>
      <c r="AJ11" s="16">
        <f t="shared" si="4"/>
        <v>0</v>
      </c>
      <c r="AK11" s="17">
        <f t="shared" si="21"/>
        <v>210078</v>
      </c>
      <c r="AL11" s="13">
        <v>9</v>
      </c>
      <c r="AM11" s="14"/>
      <c r="AN11" s="15">
        <f t="shared" si="5"/>
        <v>9</v>
      </c>
      <c r="AO11" s="16">
        <f t="shared" si="6"/>
        <v>0</v>
      </c>
      <c r="AP11" s="33">
        <f t="shared" si="20"/>
        <v>257400</v>
      </c>
      <c r="AQ11" s="13">
        <v>9</v>
      </c>
      <c r="AR11" s="18"/>
      <c r="AS11" s="15">
        <f t="shared" si="7"/>
        <v>9</v>
      </c>
      <c r="AT11" s="16">
        <f t="shared" si="8"/>
        <v>9</v>
      </c>
      <c r="AU11" s="17">
        <f t="shared" si="22"/>
        <v>0</v>
      </c>
      <c r="AV11" s="13"/>
      <c r="AW11" s="18"/>
      <c r="AX11" s="15">
        <f t="shared" si="10"/>
        <v>0</v>
      </c>
      <c r="AY11" s="16">
        <f t="shared" si="11"/>
        <v>0</v>
      </c>
      <c r="AZ11" s="17">
        <f t="shared" si="23"/>
        <v>0</v>
      </c>
      <c r="BA11" s="13"/>
      <c r="BB11" s="18"/>
      <c r="BC11" s="15">
        <f t="shared" si="13"/>
        <v>0</v>
      </c>
      <c r="BD11" s="16">
        <f t="shared" si="14"/>
        <v>0</v>
      </c>
      <c r="BE11" s="17">
        <f t="shared" si="24"/>
        <v>0</v>
      </c>
      <c r="BF11" s="13"/>
      <c r="BG11" s="14"/>
      <c r="BH11" s="15">
        <f t="shared" si="16"/>
        <v>0</v>
      </c>
      <c r="BI11" s="16">
        <f t="shared" si="17"/>
        <v>0</v>
      </c>
      <c r="BJ11" s="17">
        <f t="shared" si="25"/>
        <v>0</v>
      </c>
      <c r="BK11" s="13"/>
    </row>
    <row r="12" spans="1:63" ht="16.5" thickBot="1">
      <c r="A12" s="91" t="s">
        <v>243</v>
      </c>
      <c r="B12" s="101">
        <v>28600</v>
      </c>
      <c r="C12" s="13"/>
      <c r="D12" s="18"/>
      <c r="E12" s="15"/>
      <c r="F12" s="16"/>
      <c r="G12" s="17"/>
      <c r="H12" s="13"/>
      <c r="I12" s="14"/>
      <c r="J12" s="15"/>
      <c r="K12" s="16"/>
      <c r="L12" s="17"/>
      <c r="M12" s="13"/>
      <c r="N12" s="18"/>
      <c r="O12" s="15"/>
      <c r="P12" s="16"/>
      <c r="Q12" s="17"/>
      <c r="R12" s="13"/>
      <c r="S12" s="14"/>
      <c r="T12" s="15"/>
      <c r="U12" s="16"/>
      <c r="V12" s="17"/>
      <c r="W12" s="13"/>
      <c r="X12" s="14"/>
      <c r="Y12" s="15"/>
      <c r="Z12" s="16"/>
      <c r="AA12" s="17"/>
      <c r="AB12" s="13"/>
      <c r="AC12" s="18"/>
      <c r="AD12" s="15">
        <f t="shared" si="0"/>
        <v>0</v>
      </c>
      <c r="AE12" s="16">
        <f t="shared" si="1"/>
        <v>-9</v>
      </c>
      <c r="AF12" s="33">
        <f t="shared" si="2"/>
        <v>257400</v>
      </c>
      <c r="AG12" s="13">
        <v>9</v>
      </c>
      <c r="AH12" s="14"/>
      <c r="AI12" s="15">
        <f t="shared" si="3"/>
        <v>9</v>
      </c>
      <c r="AJ12" s="16">
        <f t="shared" si="4"/>
        <v>0</v>
      </c>
      <c r="AK12" s="17">
        <f t="shared" si="21"/>
        <v>257400</v>
      </c>
      <c r="AL12" s="13">
        <v>9</v>
      </c>
      <c r="AM12" s="18"/>
      <c r="AN12" s="15">
        <f t="shared" si="5"/>
        <v>9</v>
      </c>
      <c r="AO12" s="16">
        <f t="shared" si="6"/>
        <v>0</v>
      </c>
      <c r="AP12" s="33">
        <f t="shared" si="20"/>
        <v>257400</v>
      </c>
      <c r="AQ12" s="13">
        <v>9</v>
      </c>
      <c r="AR12" s="18"/>
      <c r="AS12" s="15">
        <f t="shared" si="7"/>
        <v>9</v>
      </c>
      <c r="AT12" s="16">
        <f t="shared" si="8"/>
        <v>9</v>
      </c>
      <c r="AU12" s="17">
        <f t="shared" si="22"/>
        <v>0</v>
      </c>
      <c r="AV12" s="13"/>
      <c r="AW12" s="18"/>
      <c r="AX12" s="15">
        <f t="shared" si="10"/>
        <v>0</v>
      </c>
      <c r="AY12" s="16">
        <f t="shared" si="11"/>
        <v>0</v>
      </c>
      <c r="AZ12" s="17">
        <f t="shared" si="23"/>
        <v>0</v>
      </c>
      <c r="BA12" s="13"/>
      <c r="BB12" s="14"/>
      <c r="BC12" s="15">
        <f t="shared" si="13"/>
        <v>0</v>
      </c>
      <c r="BD12" s="16">
        <f t="shared" si="14"/>
        <v>0</v>
      </c>
      <c r="BE12" s="17">
        <f t="shared" si="24"/>
        <v>0</v>
      </c>
      <c r="BF12" s="13"/>
      <c r="BG12" s="18"/>
      <c r="BH12" s="15">
        <f t="shared" si="16"/>
        <v>0</v>
      </c>
      <c r="BI12" s="16">
        <f t="shared" si="17"/>
        <v>0</v>
      </c>
      <c r="BJ12" s="17">
        <f t="shared" si="25"/>
        <v>0</v>
      </c>
      <c r="BK12" s="13"/>
    </row>
    <row r="13" spans="1:63" ht="16.5" thickBot="1">
      <c r="A13" s="91" t="s">
        <v>244</v>
      </c>
      <c r="B13" s="101">
        <v>23342</v>
      </c>
      <c r="C13" s="13"/>
      <c r="D13" s="14"/>
      <c r="E13" s="15"/>
      <c r="F13" s="16"/>
      <c r="G13" s="17"/>
      <c r="H13" s="13"/>
      <c r="I13" s="14"/>
      <c r="J13" s="15"/>
      <c r="K13" s="16"/>
      <c r="L13" s="17"/>
      <c r="M13" s="13"/>
      <c r="N13" s="18"/>
      <c r="O13" s="15"/>
      <c r="P13" s="16"/>
      <c r="Q13" s="17"/>
      <c r="R13" s="13"/>
      <c r="S13" s="14"/>
      <c r="T13" s="15"/>
      <c r="U13" s="16"/>
      <c r="V13" s="17"/>
      <c r="W13" s="13"/>
      <c r="X13" s="14"/>
      <c r="Y13" s="15"/>
      <c r="Z13" s="16"/>
      <c r="AA13" s="17"/>
      <c r="AB13" s="13"/>
      <c r="AC13" s="18"/>
      <c r="AD13" s="15">
        <f t="shared" si="0"/>
        <v>0</v>
      </c>
      <c r="AE13" s="16">
        <f t="shared" si="1"/>
        <v>-27</v>
      </c>
      <c r="AF13" s="33">
        <f t="shared" si="2"/>
        <v>630234</v>
      </c>
      <c r="AG13" s="13">
        <v>27</v>
      </c>
      <c r="AH13" s="14"/>
      <c r="AI13" s="15">
        <f t="shared" si="3"/>
        <v>27</v>
      </c>
      <c r="AJ13" s="16">
        <f t="shared" si="4"/>
        <v>0</v>
      </c>
      <c r="AK13" s="17">
        <f>((AI13-AJ13)*$B16)</f>
        <v>729000</v>
      </c>
      <c r="AL13" s="13">
        <v>27</v>
      </c>
      <c r="AM13" s="14"/>
      <c r="AN13" s="15">
        <f t="shared" si="5"/>
        <v>27</v>
      </c>
      <c r="AO13" s="16">
        <f t="shared" si="6"/>
        <v>0</v>
      </c>
      <c r="AP13" s="33">
        <f t="shared" si="20"/>
        <v>630234</v>
      </c>
      <c r="AQ13" s="13">
        <v>27</v>
      </c>
      <c r="AR13" s="18"/>
      <c r="AS13" s="15">
        <f t="shared" si="7"/>
        <v>27</v>
      </c>
      <c r="AT13" s="16">
        <f t="shared" si="8"/>
        <v>27</v>
      </c>
      <c r="AU13" s="17">
        <f>((AS13-AT13)*$B16)</f>
        <v>0</v>
      </c>
      <c r="AV13" s="13"/>
      <c r="AW13" s="14"/>
      <c r="AX13" s="15">
        <f t="shared" si="10"/>
        <v>0</v>
      </c>
      <c r="AY13" s="16">
        <f t="shared" si="11"/>
        <v>0</v>
      </c>
      <c r="AZ13" s="17">
        <f>((AX13-AY13)*$B16)</f>
        <v>0</v>
      </c>
      <c r="BA13" s="13"/>
      <c r="BB13" s="18"/>
      <c r="BC13" s="15">
        <f t="shared" si="13"/>
        <v>0</v>
      </c>
      <c r="BD13" s="16">
        <f t="shared" si="14"/>
        <v>0</v>
      </c>
      <c r="BE13" s="17">
        <f>((BC13-BD13)*$B16)</f>
        <v>0</v>
      </c>
      <c r="BF13" s="13"/>
      <c r="BG13" s="18"/>
      <c r="BH13" s="15">
        <f t="shared" si="16"/>
        <v>0</v>
      </c>
      <c r="BI13" s="16">
        <f t="shared" si="17"/>
        <v>0</v>
      </c>
      <c r="BJ13" s="17">
        <f>((BH13-BI13)*$B16)</f>
        <v>0</v>
      </c>
      <c r="BK13" s="13"/>
    </row>
    <row r="14" spans="1:63" ht="16.5" thickBot="1">
      <c r="A14" s="91" t="s">
        <v>24</v>
      </c>
      <c r="B14" s="101">
        <v>28600</v>
      </c>
      <c r="C14" s="13"/>
      <c r="D14" s="14"/>
      <c r="E14" s="15"/>
      <c r="F14" s="16"/>
      <c r="G14" s="17"/>
      <c r="H14" s="13"/>
      <c r="I14" s="14"/>
      <c r="J14" s="15"/>
      <c r="K14" s="16"/>
      <c r="L14" s="17"/>
      <c r="M14" s="13"/>
      <c r="N14" s="18"/>
      <c r="O14" s="15"/>
      <c r="P14" s="16"/>
      <c r="Q14" s="17"/>
      <c r="R14" s="13"/>
      <c r="S14" s="14"/>
      <c r="T14" s="15"/>
      <c r="U14" s="16"/>
      <c r="V14" s="17"/>
      <c r="W14" s="13"/>
      <c r="X14" s="14"/>
      <c r="Y14" s="15"/>
      <c r="Z14" s="16"/>
      <c r="AA14" s="17"/>
      <c r="AB14" s="13"/>
      <c r="AC14" s="14"/>
      <c r="AD14" s="15">
        <f t="shared" si="0"/>
        <v>0</v>
      </c>
      <c r="AE14" s="16">
        <f t="shared" si="1"/>
        <v>-10</v>
      </c>
      <c r="AF14" s="33">
        <f t="shared" si="2"/>
        <v>286000</v>
      </c>
      <c r="AG14" s="13">
        <v>10</v>
      </c>
      <c r="AH14" s="14"/>
      <c r="AI14" s="15">
        <f t="shared" si="3"/>
        <v>10</v>
      </c>
      <c r="AJ14" s="16">
        <f t="shared" si="4"/>
        <v>0</v>
      </c>
      <c r="AK14" s="17">
        <f>((AI14-AJ14)*$B17)</f>
        <v>286000</v>
      </c>
      <c r="AL14" s="13">
        <v>10</v>
      </c>
      <c r="AM14" s="18"/>
      <c r="AN14" s="15">
        <f t="shared" si="5"/>
        <v>10</v>
      </c>
      <c r="AO14" s="16">
        <f t="shared" si="6"/>
        <v>1</v>
      </c>
      <c r="AP14" s="33">
        <f t="shared" si="20"/>
        <v>257400</v>
      </c>
      <c r="AQ14" s="13">
        <v>9</v>
      </c>
      <c r="AR14" s="18"/>
      <c r="AS14" s="15">
        <f t="shared" si="7"/>
        <v>9</v>
      </c>
      <c r="AT14" s="16">
        <f t="shared" si="8"/>
        <v>9</v>
      </c>
      <c r="AU14" s="17">
        <f>((AS14-AT14)*$B17)</f>
        <v>0</v>
      </c>
      <c r="AV14" s="13"/>
      <c r="AW14" s="14"/>
      <c r="AX14" s="15">
        <f t="shared" si="10"/>
        <v>0</v>
      </c>
      <c r="AY14" s="16">
        <f t="shared" si="11"/>
        <v>0</v>
      </c>
      <c r="AZ14" s="17">
        <f>((AX14-AY14)*$B17)</f>
        <v>0</v>
      </c>
      <c r="BA14" s="13"/>
      <c r="BB14" s="14"/>
      <c r="BC14" s="15">
        <f t="shared" si="13"/>
        <v>0</v>
      </c>
      <c r="BD14" s="16">
        <f t="shared" si="14"/>
        <v>0</v>
      </c>
      <c r="BE14" s="17">
        <f>((BC14-BD14)*$B17)</f>
        <v>0</v>
      </c>
      <c r="BF14" s="13"/>
      <c r="BG14" s="18"/>
      <c r="BH14" s="15">
        <f t="shared" si="16"/>
        <v>0</v>
      </c>
      <c r="BI14" s="16">
        <f t="shared" si="17"/>
        <v>0</v>
      </c>
      <c r="BJ14" s="17">
        <f>((BH14-BI14)*$B17)</f>
        <v>0</v>
      </c>
      <c r="BK14" s="13"/>
    </row>
    <row r="15" spans="1:63" ht="16.5" thickBot="1">
      <c r="A15" s="91" t="s">
        <v>602</v>
      </c>
      <c r="B15" s="101">
        <v>23746</v>
      </c>
      <c r="C15" s="22"/>
      <c r="D15" s="18"/>
      <c r="E15" s="15"/>
      <c r="F15" s="16"/>
      <c r="G15" s="33"/>
      <c r="H15" s="22"/>
      <c r="I15" s="18"/>
      <c r="J15" s="15"/>
      <c r="K15" s="16"/>
      <c r="L15" s="33"/>
      <c r="M15" s="22"/>
      <c r="N15" s="18"/>
      <c r="O15" s="15"/>
      <c r="P15" s="16"/>
      <c r="Q15" s="33"/>
      <c r="R15" s="22"/>
      <c r="S15" s="18"/>
      <c r="T15" s="15"/>
      <c r="U15" s="16"/>
      <c r="V15" s="33"/>
      <c r="W15" s="22"/>
      <c r="X15" s="18"/>
      <c r="Y15" s="15"/>
      <c r="Z15" s="16"/>
      <c r="AA15" s="33"/>
      <c r="AB15" s="22"/>
      <c r="AC15" s="18"/>
      <c r="AD15" s="15"/>
      <c r="AE15" s="16"/>
      <c r="AF15" s="33"/>
      <c r="AG15" s="22"/>
      <c r="AH15" s="18"/>
      <c r="AI15" s="15"/>
      <c r="AJ15" s="16"/>
      <c r="AK15" s="33"/>
      <c r="AL15" s="22"/>
      <c r="AM15" s="18"/>
      <c r="AN15" s="15"/>
      <c r="AO15" s="16"/>
      <c r="AP15" s="33"/>
      <c r="AQ15" s="22"/>
      <c r="AR15" s="18">
        <v>30</v>
      </c>
      <c r="AS15" s="15">
        <f t="shared" si="7"/>
        <v>30</v>
      </c>
      <c r="AT15" s="16">
        <f t="shared" si="8"/>
        <v>30</v>
      </c>
      <c r="AU15" s="33">
        <f>((AS15-AT15)*$B18)</f>
        <v>0</v>
      </c>
      <c r="AV15" s="22"/>
      <c r="AW15" s="18"/>
      <c r="AX15" s="15"/>
      <c r="AY15" s="16"/>
      <c r="AZ15" s="33"/>
      <c r="BA15" s="22"/>
      <c r="BB15" s="18"/>
      <c r="BC15" s="15"/>
      <c r="BD15" s="16"/>
      <c r="BE15" s="33"/>
      <c r="BF15" s="22"/>
      <c r="BG15" s="18"/>
      <c r="BH15" s="15"/>
      <c r="BI15" s="16"/>
      <c r="BJ15" s="33"/>
      <c r="BK15" s="22"/>
    </row>
    <row r="16" spans="1:63" ht="16.5" thickBot="1">
      <c r="A16" s="91" t="s">
        <v>245</v>
      </c>
      <c r="B16" s="101">
        <v>27000</v>
      </c>
      <c r="C16" s="13"/>
      <c r="D16" s="18"/>
      <c r="E16" s="15"/>
      <c r="F16" s="16"/>
      <c r="G16" s="17"/>
      <c r="H16" s="13"/>
      <c r="I16" s="18"/>
      <c r="J16" s="15"/>
      <c r="K16" s="16"/>
      <c r="L16" s="17"/>
      <c r="M16" s="13"/>
      <c r="N16" s="18"/>
      <c r="O16" s="15"/>
      <c r="P16" s="16"/>
      <c r="Q16" s="17"/>
      <c r="R16" s="13"/>
      <c r="S16" s="14"/>
      <c r="T16" s="15"/>
      <c r="U16" s="16"/>
      <c r="V16" s="17"/>
      <c r="W16" s="13"/>
      <c r="X16" s="14"/>
      <c r="Y16" s="15"/>
      <c r="Z16" s="16"/>
      <c r="AA16" s="17"/>
      <c r="AB16" s="13"/>
      <c r="AC16" s="14"/>
      <c r="AD16" s="15">
        <f t="shared" si="0"/>
        <v>0</v>
      </c>
      <c r="AE16" s="16">
        <f t="shared" si="1"/>
        <v>-8</v>
      </c>
      <c r="AF16" s="33">
        <f t="shared" si="2"/>
        <v>216000</v>
      </c>
      <c r="AG16" s="13">
        <v>8</v>
      </c>
      <c r="AH16" s="14"/>
      <c r="AI16" s="15">
        <f t="shared" si="3"/>
        <v>8</v>
      </c>
      <c r="AJ16" s="16">
        <f t="shared" si="4"/>
        <v>0</v>
      </c>
      <c r="AK16" s="17">
        <f t="shared" si="26" ref="AK16:AK44">((AI16-AJ16)*$B19)</f>
        <v>480000</v>
      </c>
      <c r="AL16" s="13">
        <v>8</v>
      </c>
      <c r="AM16" s="18"/>
      <c r="AN16" s="15">
        <f t="shared" si="5"/>
        <v>8</v>
      </c>
      <c r="AO16" s="16">
        <f t="shared" si="6"/>
        <v>0</v>
      </c>
      <c r="AP16" s="33">
        <f t="shared" si="20"/>
        <v>216000</v>
      </c>
      <c r="AQ16" s="13">
        <v>8</v>
      </c>
      <c r="AR16" s="18"/>
      <c r="AS16" s="15">
        <f t="shared" si="7"/>
        <v>8</v>
      </c>
      <c r="AT16" s="16">
        <f t="shared" si="8"/>
        <v>8</v>
      </c>
      <c r="AU16" s="17">
        <f t="shared" si="27" ref="AU16:AU44">((AS16-AT16)*$B19)</f>
        <v>0</v>
      </c>
      <c r="AV16" s="13"/>
      <c r="AW16" s="14"/>
      <c r="AX16" s="15">
        <f t="shared" si="10"/>
        <v>0</v>
      </c>
      <c r="AY16" s="16">
        <f t="shared" si="11"/>
        <v>0</v>
      </c>
      <c r="AZ16" s="17">
        <f t="shared" si="28" ref="AZ16:AZ18">((AX16-AY16)*$B19)</f>
        <v>0</v>
      </c>
      <c r="BA16" s="13"/>
      <c r="BB16" s="18"/>
      <c r="BC16" s="15">
        <f t="shared" si="13"/>
        <v>0</v>
      </c>
      <c r="BD16" s="16">
        <f t="shared" si="14"/>
        <v>0</v>
      </c>
      <c r="BE16" s="17">
        <f t="shared" si="29" ref="BE16:BE18">((BC16-BD16)*$B19)</f>
        <v>0</v>
      </c>
      <c r="BF16" s="13"/>
      <c r="BG16" s="14"/>
      <c r="BH16" s="15">
        <f t="shared" si="16"/>
        <v>0</v>
      </c>
      <c r="BI16" s="16">
        <f t="shared" si="17"/>
        <v>0</v>
      </c>
      <c r="BJ16" s="17">
        <f t="shared" si="30" ref="BJ16:BJ18">((BH16-BI16)*$B19)</f>
        <v>0</v>
      </c>
      <c r="BK16" s="13"/>
    </row>
    <row r="17" spans="1:63" ht="16.5" thickBot="1">
      <c r="A17" s="91" t="s">
        <v>246</v>
      </c>
      <c r="B17" s="101">
        <v>28600</v>
      </c>
      <c r="C17" s="13"/>
      <c r="D17" s="18"/>
      <c r="E17" s="15"/>
      <c r="F17" s="16"/>
      <c r="G17" s="17"/>
      <c r="H17" s="13"/>
      <c r="I17" s="18"/>
      <c r="J17" s="15"/>
      <c r="K17" s="16"/>
      <c r="L17" s="17"/>
      <c r="M17" s="13"/>
      <c r="N17" s="14"/>
      <c r="O17" s="15"/>
      <c r="P17" s="16"/>
      <c r="Q17" s="17"/>
      <c r="R17" s="13"/>
      <c r="S17" s="14"/>
      <c r="T17" s="15"/>
      <c r="U17" s="16"/>
      <c r="V17" s="17"/>
      <c r="W17" s="13"/>
      <c r="X17" s="14"/>
      <c r="Y17" s="15"/>
      <c r="Z17" s="16"/>
      <c r="AA17" s="17"/>
      <c r="AB17" s="13"/>
      <c r="AC17" s="18"/>
      <c r="AD17" s="15">
        <f t="shared" si="0"/>
        <v>0</v>
      </c>
      <c r="AE17" s="16">
        <f t="shared" si="1"/>
        <v>-6</v>
      </c>
      <c r="AF17" s="33">
        <f t="shared" si="2"/>
        <v>171600</v>
      </c>
      <c r="AG17" s="13">
        <v>6</v>
      </c>
      <c r="AH17" s="14"/>
      <c r="AI17" s="15">
        <f t="shared" si="3"/>
        <v>6</v>
      </c>
      <c r="AJ17" s="16">
        <f t="shared" si="4"/>
        <v>0</v>
      </c>
      <c r="AK17" s="17">
        <f t="shared" si="26"/>
        <v>174000</v>
      </c>
      <c r="AL17" s="13">
        <v>6</v>
      </c>
      <c r="AM17" s="14"/>
      <c r="AN17" s="15">
        <f t="shared" si="5"/>
        <v>6</v>
      </c>
      <c r="AO17" s="16">
        <f t="shared" si="6"/>
        <v>0</v>
      </c>
      <c r="AP17" s="33">
        <f t="shared" si="20"/>
        <v>171600</v>
      </c>
      <c r="AQ17" s="13">
        <v>6</v>
      </c>
      <c r="AR17" s="18"/>
      <c r="AS17" s="15">
        <f t="shared" si="7"/>
        <v>6</v>
      </c>
      <c r="AT17" s="16">
        <f t="shared" si="8"/>
        <v>6</v>
      </c>
      <c r="AU17" s="17">
        <f t="shared" si="27"/>
        <v>0</v>
      </c>
      <c r="AV17" s="13"/>
      <c r="AW17" s="18"/>
      <c r="AX17" s="15">
        <f t="shared" si="10"/>
        <v>0</v>
      </c>
      <c r="AY17" s="16">
        <f t="shared" si="11"/>
        <v>0</v>
      </c>
      <c r="AZ17" s="17">
        <f t="shared" si="28"/>
        <v>0</v>
      </c>
      <c r="BA17" s="13"/>
      <c r="BB17" s="18"/>
      <c r="BC17" s="15">
        <f t="shared" si="13"/>
        <v>0</v>
      </c>
      <c r="BD17" s="16">
        <f t="shared" si="14"/>
        <v>0</v>
      </c>
      <c r="BE17" s="17">
        <f t="shared" si="29"/>
        <v>0</v>
      </c>
      <c r="BF17" s="13"/>
      <c r="BG17" s="14"/>
      <c r="BH17" s="15">
        <f t="shared" si="16"/>
        <v>0</v>
      </c>
      <c r="BI17" s="16">
        <f t="shared" si="17"/>
        <v>0</v>
      </c>
      <c r="BJ17" s="17">
        <f t="shared" si="30"/>
        <v>0</v>
      </c>
      <c r="BK17" s="13"/>
    </row>
    <row r="18" spans="1:63" ht="16.5" thickBot="1">
      <c r="A18" s="91" t="s">
        <v>247</v>
      </c>
      <c r="B18" s="101">
        <v>45000</v>
      </c>
      <c r="C18" s="13"/>
      <c r="D18" s="18"/>
      <c r="E18" s="15"/>
      <c r="F18" s="16"/>
      <c r="G18" s="17"/>
      <c r="H18" s="13"/>
      <c r="I18" s="14"/>
      <c r="J18" s="15"/>
      <c r="K18" s="16"/>
      <c r="L18" s="17"/>
      <c r="M18" s="13"/>
      <c r="N18" s="18"/>
      <c r="O18" s="15"/>
      <c r="P18" s="16"/>
      <c r="Q18" s="17"/>
      <c r="R18" s="13"/>
      <c r="S18" s="14"/>
      <c r="T18" s="15"/>
      <c r="U18" s="16"/>
      <c r="V18" s="17"/>
      <c r="W18" s="13"/>
      <c r="X18" s="14"/>
      <c r="Y18" s="15"/>
      <c r="Z18" s="16"/>
      <c r="AA18" s="17"/>
      <c r="AB18" s="22"/>
      <c r="AC18" s="18"/>
      <c r="AD18" s="15">
        <f t="shared" si="0"/>
        <v>0</v>
      </c>
      <c r="AE18" s="16">
        <f t="shared" si="1"/>
        <v>-6</v>
      </c>
      <c r="AF18" s="33">
        <f t="shared" si="2"/>
        <v>270000</v>
      </c>
      <c r="AG18" s="13">
        <v>6</v>
      </c>
      <c r="AH18" s="14"/>
      <c r="AI18" s="15">
        <f t="shared" si="3"/>
        <v>6</v>
      </c>
      <c r="AJ18" s="16">
        <f t="shared" si="4"/>
        <v>2</v>
      </c>
      <c r="AK18" s="33">
        <f t="shared" si="26"/>
        <v>116000</v>
      </c>
      <c r="AL18" s="13">
        <v>4</v>
      </c>
      <c r="AM18" s="14"/>
      <c r="AN18" s="15">
        <f t="shared" si="5"/>
        <v>4</v>
      </c>
      <c r="AO18" s="16">
        <f t="shared" si="6"/>
        <v>1</v>
      </c>
      <c r="AP18" s="33">
        <f t="shared" si="20"/>
        <v>135000</v>
      </c>
      <c r="AQ18" s="13">
        <v>3</v>
      </c>
      <c r="AR18" s="18"/>
      <c r="AS18" s="15">
        <f t="shared" si="7"/>
        <v>3</v>
      </c>
      <c r="AT18" s="16">
        <f t="shared" si="8"/>
        <v>3</v>
      </c>
      <c r="AU18" s="17">
        <f t="shared" si="27"/>
        <v>0</v>
      </c>
      <c r="AV18" s="13"/>
      <c r="AW18" s="18"/>
      <c r="AX18" s="15">
        <f t="shared" si="10"/>
        <v>0</v>
      </c>
      <c r="AY18" s="16">
        <f t="shared" si="11"/>
        <v>0</v>
      </c>
      <c r="AZ18" s="17">
        <f t="shared" si="28"/>
        <v>0</v>
      </c>
      <c r="BA18" s="13"/>
      <c r="BB18" s="14"/>
      <c r="BC18" s="15">
        <f t="shared" si="13"/>
        <v>0</v>
      </c>
      <c r="BD18" s="16">
        <f t="shared" si="14"/>
        <v>0</v>
      </c>
      <c r="BE18" s="17">
        <f t="shared" si="29"/>
        <v>0</v>
      </c>
      <c r="BF18" s="13"/>
      <c r="BG18" s="14"/>
      <c r="BH18" s="15">
        <f t="shared" si="16"/>
        <v>0</v>
      </c>
      <c r="BI18" s="16">
        <f t="shared" si="17"/>
        <v>0</v>
      </c>
      <c r="BJ18" s="17">
        <f t="shared" si="30"/>
        <v>0</v>
      </c>
      <c r="BK18" s="13"/>
    </row>
    <row r="19" spans="1:63" ht="16.5" thickBot="1">
      <c r="A19" s="91" t="s">
        <v>248</v>
      </c>
      <c r="B19" s="101">
        <v>60000</v>
      </c>
      <c r="C19" s="13"/>
      <c r="D19" s="14"/>
      <c r="E19" s="15"/>
      <c r="F19" s="16"/>
      <c r="G19" s="17"/>
      <c r="H19" s="13"/>
      <c r="I19" s="14"/>
      <c r="J19" s="15"/>
      <c r="K19" s="16"/>
      <c r="L19" s="17"/>
      <c r="M19" s="13"/>
      <c r="N19" s="18"/>
      <c r="O19" s="15"/>
      <c r="P19" s="16"/>
      <c r="Q19" s="17"/>
      <c r="R19" s="13"/>
      <c r="S19" s="14"/>
      <c r="T19" s="15"/>
      <c r="U19" s="16"/>
      <c r="V19" s="17"/>
      <c r="W19" s="13"/>
      <c r="X19" s="14"/>
      <c r="Y19" s="15"/>
      <c r="Z19" s="16"/>
      <c r="AA19" s="17"/>
      <c r="AB19" s="13"/>
      <c r="AC19" s="18"/>
      <c r="AD19" s="15">
        <f t="shared" si="0"/>
        <v>0</v>
      </c>
      <c r="AE19" s="16">
        <f t="shared" si="1"/>
        <v>-1</v>
      </c>
      <c r="AF19" s="33">
        <f t="shared" si="2"/>
        <v>60000</v>
      </c>
      <c r="AG19" s="13">
        <v>1</v>
      </c>
      <c r="AH19" s="14"/>
      <c r="AI19" s="15">
        <f t="shared" si="3"/>
        <v>1</v>
      </c>
      <c r="AJ19" s="16">
        <f t="shared" si="4"/>
        <v>0</v>
      </c>
      <c r="AK19" s="33">
        <f t="shared" si="26"/>
        <v>23577</v>
      </c>
      <c r="AL19" s="13">
        <v>1</v>
      </c>
      <c r="AM19" s="18"/>
      <c r="AN19" s="15">
        <f t="shared" si="5"/>
        <v>1</v>
      </c>
      <c r="AO19" s="16">
        <f t="shared" si="6"/>
        <v>0</v>
      </c>
      <c r="AP19" s="33">
        <f t="shared" si="20"/>
        <v>60000</v>
      </c>
      <c r="AQ19" s="13">
        <v>1</v>
      </c>
      <c r="AR19" s="14"/>
      <c r="AS19" s="15">
        <f t="shared" si="7"/>
        <v>1</v>
      </c>
      <c r="AT19" s="16">
        <f t="shared" si="8"/>
        <v>1</v>
      </c>
      <c r="AU19" s="33">
        <f t="shared" si="27"/>
        <v>0</v>
      </c>
      <c r="AV19" s="13"/>
      <c r="AW19" s="14"/>
      <c r="AX19" s="15">
        <f t="shared" si="10"/>
        <v>0</v>
      </c>
      <c r="AY19" s="16">
        <f t="shared" si="11"/>
        <v>0</v>
      </c>
      <c r="AZ19" s="17" t="e">
        <f t="shared" si="31" ref="AZ19:AZ21">((AX19-AY19)*#REF!)</f>
        <v>#REF!</v>
      </c>
      <c r="BA19" s="13"/>
      <c r="BB19" s="18"/>
      <c r="BC19" s="15">
        <f t="shared" si="13"/>
        <v>0</v>
      </c>
      <c r="BD19" s="16">
        <f t="shared" si="14"/>
        <v>0</v>
      </c>
      <c r="BE19" s="17" t="e">
        <f t="shared" si="32" ref="BE19:BE21">((BC19-BD19)*#REF!)</f>
        <v>#REF!</v>
      </c>
      <c r="BF19" s="13"/>
      <c r="BG19" s="18"/>
      <c r="BH19" s="15">
        <f t="shared" si="16"/>
        <v>0</v>
      </c>
      <c r="BI19" s="16">
        <f t="shared" si="17"/>
        <v>0</v>
      </c>
      <c r="BJ19" s="17" t="e">
        <f t="shared" si="33" ref="BJ19:BJ21">((BH19-BI19)*#REF!)</f>
        <v>#REF!</v>
      </c>
      <c r="BK19" s="13"/>
    </row>
    <row r="20" spans="1:63" ht="16.5" thickBot="1">
      <c r="A20" s="91" t="s">
        <v>249</v>
      </c>
      <c r="B20" s="101">
        <v>29000</v>
      </c>
      <c r="C20" s="13"/>
      <c r="D20" s="18"/>
      <c r="E20" s="15"/>
      <c r="F20" s="16"/>
      <c r="G20" s="17"/>
      <c r="H20" s="13"/>
      <c r="I20" s="14"/>
      <c r="J20" s="15"/>
      <c r="K20" s="16"/>
      <c r="L20" s="17"/>
      <c r="M20" s="13"/>
      <c r="N20" s="18"/>
      <c r="O20" s="15"/>
      <c r="P20" s="16"/>
      <c r="Q20" s="17"/>
      <c r="R20" s="13"/>
      <c r="S20" s="14"/>
      <c r="T20" s="15"/>
      <c r="U20" s="16"/>
      <c r="V20" s="17"/>
      <c r="W20" s="13"/>
      <c r="X20" s="14"/>
      <c r="Y20" s="15"/>
      <c r="Z20" s="16"/>
      <c r="AA20" s="17"/>
      <c r="AB20" s="13"/>
      <c r="AC20" s="18"/>
      <c r="AD20" s="15">
        <f t="shared" si="0"/>
        <v>0</v>
      </c>
      <c r="AE20" s="16">
        <f t="shared" si="1"/>
        <v>-9</v>
      </c>
      <c r="AF20" s="33">
        <f t="shared" si="2"/>
        <v>261000</v>
      </c>
      <c r="AG20" s="13">
        <v>9</v>
      </c>
      <c r="AH20" s="14"/>
      <c r="AI20" s="15">
        <f t="shared" si="3"/>
        <v>9</v>
      </c>
      <c r="AJ20" s="16">
        <f t="shared" si="4"/>
        <v>2</v>
      </c>
      <c r="AK20" s="33">
        <f t="shared" si="26"/>
        <v>203000</v>
      </c>
      <c r="AL20" s="13">
        <v>7</v>
      </c>
      <c r="AM20" s="18"/>
      <c r="AN20" s="15">
        <f t="shared" si="5"/>
        <v>7</v>
      </c>
      <c r="AO20" s="16">
        <f t="shared" si="6"/>
        <v>2</v>
      </c>
      <c r="AP20" s="33">
        <f t="shared" si="20"/>
        <v>145000</v>
      </c>
      <c r="AQ20" s="13">
        <v>5</v>
      </c>
      <c r="AR20" s="14">
        <v>6</v>
      </c>
      <c r="AS20" s="15">
        <f t="shared" si="7"/>
        <v>11</v>
      </c>
      <c r="AT20" s="16">
        <f t="shared" si="8"/>
        <v>11</v>
      </c>
      <c r="AU20" s="33">
        <f t="shared" si="27"/>
        <v>0</v>
      </c>
      <c r="AV20" s="13"/>
      <c r="AW20" s="14"/>
      <c r="AX20" s="15">
        <f t="shared" si="10"/>
        <v>0</v>
      </c>
      <c r="AY20" s="16">
        <f t="shared" si="11"/>
        <v>0</v>
      </c>
      <c r="AZ20" s="17" t="e">
        <f t="shared" si="31"/>
        <v>#REF!</v>
      </c>
      <c r="BA20" s="13"/>
      <c r="BB20" s="18"/>
      <c r="BC20" s="15">
        <f t="shared" si="13"/>
        <v>0</v>
      </c>
      <c r="BD20" s="16">
        <f t="shared" si="14"/>
        <v>0</v>
      </c>
      <c r="BE20" s="17" t="e">
        <f t="shared" si="32"/>
        <v>#REF!</v>
      </c>
      <c r="BF20" s="13"/>
      <c r="BG20" s="18"/>
      <c r="BH20" s="15">
        <f t="shared" si="16"/>
        <v>0</v>
      </c>
      <c r="BI20" s="16">
        <f t="shared" si="17"/>
        <v>0</v>
      </c>
      <c r="BJ20" s="17" t="e">
        <f t="shared" si="33"/>
        <v>#REF!</v>
      </c>
      <c r="BK20" s="13"/>
    </row>
    <row r="21" spans="1:63" ht="16.5" thickBot="1">
      <c r="A21" s="91" t="s">
        <v>250</v>
      </c>
      <c r="B21" s="101">
        <v>29000</v>
      </c>
      <c r="C21" s="13"/>
      <c r="D21" s="14"/>
      <c r="E21" s="15"/>
      <c r="F21" s="16"/>
      <c r="G21" s="17"/>
      <c r="H21" s="13"/>
      <c r="I21" s="14"/>
      <c r="J21" s="15"/>
      <c r="K21" s="16"/>
      <c r="L21" s="17"/>
      <c r="M21" s="13"/>
      <c r="N21" s="18"/>
      <c r="O21" s="15"/>
      <c r="P21" s="16"/>
      <c r="Q21" s="17"/>
      <c r="R21" s="13"/>
      <c r="S21" s="14"/>
      <c r="T21" s="15"/>
      <c r="U21" s="16"/>
      <c r="V21" s="17"/>
      <c r="W21" s="13"/>
      <c r="X21" s="14"/>
      <c r="Y21" s="15"/>
      <c r="Z21" s="16"/>
      <c r="AA21" s="17"/>
      <c r="AB21" s="22"/>
      <c r="AC21" s="14"/>
      <c r="AD21" s="15">
        <f t="shared" si="0"/>
        <v>0</v>
      </c>
      <c r="AE21" s="16">
        <f t="shared" si="1"/>
        <v>-10</v>
      </c>
      <c r="AF21" s="33">
        <f t="shared" si="2"/>
        <v>290000</v>
      </c>
      <c r="AG21" s="22">
        <v>10</v>
      </c>
      <c r="AH21" s="14"/>
      <c r="AI21" s="15">
        <f t="shared" si="3"/>
        <v>10</v>
      </c>
      <c r="AJ21" s="16">
        <f t="shared" si="4"/>
        <v>4</v>
      </c>
      <c r="AK21" s="33">
        <f t="shared" si="26"/>
        <v>174000</v>
      </c>
      <c r="AL21" s="22">
        <v>6</v>
      </c>
      <c r="AM21" s="14"/>
      <c r="AN21" s="15">
        <f t="shared" si="5"/>
        <v>6</v>
      </c>
      <c r="AO21" s="16">
        <f t="shared" si="6"/>
        <v>-4</v>
      </c>
      <c r="AP21" s="33">
        <f t="shared" si="20"/>
        <v>290000</v>
      </c>
      <c r="AQ21" s="22">
        <v>10</v>
      </c>
      <c r="AR21" s="18"/>
      <c r="AS21" s="15">
        <f t="shared" si="7"/>
        <v>10</v>
      </c>
      <c r="AT21" s="16">
        <f t="shared" si="8"/>
        <v>10</v>
      </c>
      <c r="AU21" s="33">
        <f t="shared" si="27"/>
        <v>0</v>
      </c>
      <c r="AV21" s="13"/>
      <c r="AW21" s="14"/>
      <c r="AX21" s="15">
        <f t="shared" si="10"/>
        <v>0</v>
      </c>
      <c r="AY21" s="16">
        <f t="shared" si="11"/>
        <v>0</v>
      </c>
      <c r="AZ21" s="17" t="e">
        <f t="shared" si="31"/>
        <v>#REF!</v>
      </c>
      <c r="BA21" s="13"/>
      <c r="BB21" s="18"/>
      <c r="BC21" s="15">
        <f t="shared" si="13"/>
        <v>0</v>
      </c>
      <c r="BD21" s="16">
        <f t="shared" si="14"/>
        <v>0</v>
      </c>
      <c r="BE21" s="17" t="e">
        <f t="shared" si="32"/>
        <v>#REF!</v>
      </c>
      <c r="BF21" s="13"/>
      <c r="BG21" s="14"/>
      <c r="BH21" s="15">
        <f t="shared" si="16"/>
        <v>0</v>
      </c>
      <c r="BI21" s="16">
        <f t="shared" si="17"/>
        <v>0</v>
      </c>
      <c r="BJ21" s="17" t="e">
        <f t="shared" si="33"/>
        <v>#REF!</v>
      </c>
      <c r="BK21" s="13"/>
    </row>
    <row r="22" spans="1:63" ht="15.75" customHeight="1" thickBot="1">
      <c r="A22" s="91" t="s">
        <v>251</v>
      </c>
      <c r="B22" s="101">
        <v>23577</v>
      </c>
      <c r="C22" s="13"/>
      <c r="D22" s="18"/>
      <c r="E22" s="15"/>
      <c r="F22" s="16"/>
      <c r="G22" s="17"/>
      <c r="H22" s="13"/>
      <c r="I22" s="18"/>
      <c r="J22" s="15"/>
      <c r="K22" s="16"/>
      <c r="L22" s="17"/>
      <c r="M22" s="13"/>
      <c r="N22" s="14"/>
      <c r="O22" s="15"/>
      <c r="P22" s="16"/>
      <c r="Q22" s="17"/>
      <c r="R22" s="13"/>
      <c r="S22" s="14"/>
      <c r="T22" s="15"/>
      <c r="U22" s="16"/>
      <c r="V22" s="17"/>
      <c r="W22" s="13"/>
      <c r="X22" s="14"/>
      <c r="Y22" s="15"/>
      <c r="Z22" s="16"/>
      <c r="AA22" s="17"/>
      <c r="AB22" s="22"/>
      <c r="AC22" s="14"/>
      <c r="AD22" s="15">
        <f t="shared" si="0"/>
        <v>0</v>
      </c>
      <c r="AE22" s="16">
        <f t="shared" si="1"/>
        <v>-31</v>
      </c>
      <c r="AF22" s="33">
        <f t="shared" si="2"/>
        <v>730887</v>
      </c>
      <c r="AG22" s="22">
        <v>31</v>
      </c>
      <c r="AH22" s="14"/>
      <c r="AI22" s="15">
        <f t="shared" si="3"/>
        <v>31</v>
      </c>
      <c r="AJ22" s="16">
        <f t="shared" si="4"/>
        <v>3</v>
      </c>
      <c r="AK22" s="33">
        <f t="shared" si="26"/>
        <v>616000</v>
      </c>
      <c r="AL22" s="22">
        <v>28</v>
      </c>
      <c r="AM22" s="14"/>
      <c r="AN22" s="15">
        <f t="shared" si="5"/>
        <v>28</v>
      </c>
      <c r="AO22" s="16">
        <f t="shared" si="6"/>
        <v>1</v>
      </c>
      <c r="AP22" s="33">
        <f t="shared" si="20"/>
        <v>636579</v>
      </c>
      <c r="AQ22" s="22">
        <v>27</v>
      </c>
      <c r="AR22" s="14"/>
      <c r="AS22" s="15">
        <f t="shared" si="7"/>
        <v>27</v>
      </c>
      <c r="AT22" s="16">
        <f t="shared" si="8"/>
        <v>27</v>
      </c>
      <c r="AU22" s="33">
        <f t="shared" si="27"/>
        <v>0</v>
      </c>
      <c r="AV22" s="13"/>
      <c r="AW22" s="14"/>
      <c r="AX22" s="15">
        <f t="shared" si="10"/>
        <v>0</v>
      </c>
      <c r="AY22" s="16">
        <f t="shared" si="11"/>
        <v>0</v>
      </c>
      <c r="AZ22" s="17">
        <f t="shared" si="34" ref="AZ22:AZ50">((AX22-AY22)*$B22)</f>
        <v>0</v>
      </c>
      <c r="BA22" s="13"/>
      <c r="BB22" s="14"/>
      <c r="BC22" s="15">
        <f t="shared" si="13"/>
        <v>0</v>
      </c>
      <c r="BD22" s="16">
        <f t="shared" si="14"/>
        <v>0</v>
      </c>
      <c r="BE22" s="17">
        <f t="shared" si="35" ref="BE22:BE50">((BC22-BD22)*$B22)</f>
        <v>0</v>
      </c>
      <c r="BF22" s="13"/>
      <c r="BG22" s="14"/>
      <c r="BH22" s="15">
        <f t="shared" si="16"/>
        <v>0</v>
      </c>
      <c r="BI22" s="16">
        <f t="shared" si="17"/>
        <v>0</v>
      </c>
      <c r="BJ22" s="17">
        <f t="shared" si="36" ref="BJ22:BJ50">((BH22-BI22)*$B22)</f>
        <v>0</v>
      </c>
      <c r="BK22" s="13"/>
    </row>
    <row r="23" spans="1:63" ht="15.75" customHeight="1" thickBot="1">
      <c r="A23" s="91" t="s">
        <v>252</v>
      </c>
      <c r="B23" s="101">
        <v>29000</v>
      </c>
      <c r="C23" s="13"/>
      <c r="D23" s="18"/>
      <c r="E23" s="15"/>
      <c r="F23" s="16"/>
      <c r="G23" s="17"/>
      <c r="H23" s="13"/>
      <c r="I23" s="14"/>
      <c r="J23" s="15"/>
      <c r="K23" s="16"/>
      <c r="L23" s="17"/>
      <c r="M23" s="13"/>
      <c r="N23" s="14"/>
      <c r="O23" s="15"/>
      <c r="P23" s="16"/>
      <c r="Q23" s="17"/>
      <c r="R23" s="13"/>
      <c r="S23" s="14"/>
      <c r="T23" s="15"/>
      <c r="U23" s="16"/>
      <c r="V23" s="17"/>
      <c r="W23" s="13"/>
      <c r="X23" s="14"/>
      <c r="Y23" s="15"/>
      <c r="Z23" s="16"/>
      <c r="AA23" s="17"/>
      <c r="AB23" s="22"/>
      <c r="AC23" s="14"/>
      <c r="AD23" s="15">
        <f t="shared" si="0"/>
        <v>0</v>
      </c>
      <c r="AE23" s="16">
        <f t="shared" si="1"/>
        <v>-8</v>
      </c>
      <c r="AF23" s="33">
        <f t="shared" si="2"/>
        <v>232000</v>
      </c>
      <c r="AG23" s="22">
        <v>8</v>
      </c>
      <c r="AH23" s="14"/>
      <c r="AI23" s="15">
        <f t="shared" si="3"/>
        <v>8</v>
      </c>
      <c r="AJ23" s="16">
        <f t="shared" si="4"/>
        <v>1</v>
      </c>
      <c r="AK23" s="33">
        <f t="shared" si="26"/>
        <v>189000</v>
      </c>
      <c r="AL23" s="22">
        <v>7</v>
      </c>
      <c r="AM23" s="14"/>
      <c r="AN23" s="15">
        <f t="shared" si="5"/>
        <v>7</v>
      </c>
      <c r="AO23" s="16">
        <f t="shared" si="6"/>
        <v>0</v>
      </c>
      <c r="AP23" s="33">
        <f t="shared" si="20"/>
        <v>203000</v>
      </c>
      <c r="AQ23" s="22">
        <v>7</v>
      </c>
      <c r="AR23" s="18"/>
      <c r="AS23" s="15">
        <f t="shared" si="7"/>
        <v>7</v>
      </c>
      <c r="AT23" s="16">
        <f t="shared" si="8"/>
        <v>7</v>
      </c>
      <c r="AU23" s="33">
        <f t="shared" si="27"/>
        <v>0</v>
      </c>
      <c r="AV23" s="13"/>
      <c r="AW23" s="14"/>
      <c r="AX23" s="15">
        <f t="shared" si="10"/>
        <v>0</v>
      </c>
      <c r="AY23" s="16">
        <f t="shared" si="11"/>
        <v>0</v>
      </c>
      <c r="AZ23" s="17">
        <f t="shared" si="34"/>
        <v>0</v>
      </c>
      <c r="BA23" s="13"/>
      <c r="BB23" s="14"/>
      <c r="BC23" s="15">
        <f t="shared" si="13"/>
        <v>0</v>
      </c>
      <c r="BD23" s="16">
        <f t="shared" si="14"/>
        <v>0</v>
      </c>
      <c r="BE23" s="17">
        <f t="shared" si="35"/>
        <v>0</v>
      </c>
      <c r="BF23" s="13"/>
      <c r="BG23" s="18"/>
      <c r="BH23" s="15">
        <f t="shared" si="16"/>
        <v>0</v>
      </c>
      <c r="BI23" s="16">
        <f t="shared" si="17"/>
        <v>0</v>
      </c>
      <c r="BJ23" s="17">
        <f t="shared" si="36"/>
        <v>0</v>
      </c>
      <c r="BK23" s="13"/>
    </row>
    <row r="24" spans="1:63" ht="15.75" customHeight="1" thickBot="1">
      <c r="A24" s="91" t="s">
        <v>253</v>
      </c>
      <c r="B24" s="101">
        <v>29000</v>
      </c>
      <c r="C24" s="13"/>
      <c r="D24" s="18"/>
      <c r="E24" s="15"/>
      <c r="F24" s="16"/>
      <c r="G24" s="17"/>
      <c r="H24" s="13"/>
      <c r="I24" s="18"/>
      <c r="J24" s="15"/>
      <c r="K24" s="16"/>
      <c r="L24" s="17"/>
      <c r="M24" s="13"/>
      <c r="N24" s="14"/>
      <c r="O24" s="15"/>
      <c r="P24" s="16"/>
      <c r="Q24" s="17"/>
      <c r="R24" s="13"/>
      <c r="S24" s="14"/>
      <c r="T24" s="15"/>
      <c r="U24" s="16"/>
      <c r="V24" s="17"/>
      <c r="W24" s="13"/>
      <c r="X24" s="14"/>
      <c r="Y24" s="15"/>
      <c r="Z24" s="16"/>
      <c r="AA24" s="17"/>
      <c r="AB24" s="22"/>
      <c r="AC24" s="14"/>
      <c r="AD24" s="15">
        <f t="shared" si="0"/>
        <v>0</v>
      </c>
      <c r="AE24" s="16">
        <f t="shared" si="1"/>
        <v>-6</v>
      </c>
      <c r="AF24" s="33">
        <f t="shared" si="2"/>
        <v>174000</v>
      </c>
      <c r="AG24" s="22">
        <v>6</v>
      </c>
      <c r="AH24" s="14"/>
      <c r="AI24" s="15">
        <f t="shared" si="3"/>
        <v>6</v>
      </c>
      <c r="AJ24" s="16">
        <f t="shared" si="4"/>
        <v>0</v>
      </c>
      <c r="AK24" s="33">
        <f t="shared" si="26"/>
        <v>175212</v>
      </c>
      <c r="AL24" s="22">
        <v>6</v>
      </c>
      <c r="AM24" s="14"/>
      <c r="AN24" s="15">
        <f t="shared" si="5"/>
        <v>6</v>
      </c>
      <c r="AO24" s="16">
        <f t="shared" si="6"/>
        <v>0</v>
      </c>
      <c r="AP24" s="33">
        <f t="shared" si="20"/>
        <v>174000</v>
      </c>
      <c r="AQ24" s="22">
        <v>6</v>
      </c>
      <c r="AR24" s="14"/>
      <c r="AS24" s="15">
        <f t="shared" si="7"/>
        <v>6</v>
      </c>
      <c r="AT24" s="16">
        <f t="shared" si="8"/>
        <v>6</v>
      </c>
      <c r="AU24" s="33">
        <f t="shared" si="27"/>
        <v>0</v>
      </c>
      <c r="AV24" s="13"/>
      <c r="AW24" s="14"/>
      <c r="AX24" s="15">
        <f t="shared" si="10"/>
        <v>0</v>
      </c>
      <c r="AY24" s="16">
        <f t="shared" si="11"/>
        <v>0</v>
      </c>
      <c r="AZ24" s="17">
        <f t="shared" si="34"/>
        <v>0</v>
      </c>
      <c r="BA24" s="13"/>
      <c r="BB24" s="14"/>
      <c r="BC24" s="15">
        <f t="shared" si="13"/>
        <v>0</v>
      </c>
      <c r="BD24" s="16">
        <f t="shared" si="14"/>
        <v>0</v>
      </c>
      <c r="BE24" s="17">
        <f t="shared" si="35"/>
        <v>0</v>
      </c>
      <c r="BF24" s="13"/>
      <c r="BG24" s="14"/>
      <c r="BH24" s="15">
        <f t="shared" si="16"/>
        <v>0</v>
      </c>
      <c r="BI24" s="16">
        <f t="shared" si="17"/>
        <v>0</v>
      </c>
      <c r="BJ24" s="17">
        <f t="shared" si="36"/>
        <v>0</v>
      </c>
      <c r="BK24" s="13"/>
    </row>
    <row r="25" spans="1:63" ht="15.75" customHeight="1" thickBot="1">
      <c r="A25" s="91" t="s">
        <v>254</v>
      </c>
      <c r="B25" s="101">
        <v>22000</v>
      </c>
      <c r="C25" s="22"/>
      <c r="D25" s="18"/>
      <c r="E25" s="15"/>
      <c r="F25" s="16"/>
      <c r="G25" s="33"/>
      <c r="H25" s="22"/>
      <c r="I25" s="18"/>
      <c r="J25" s="15"/>
      <c r="K25" s="16"/>
      <c r="L25" s="33"/>
      <c r="M25" s="22"/>
      <c r="N25" s="18"/>
      <c r="O25" s="15"/>
      <c r="P25" s="16"/>
      <c r="Q25" s="33"/>
      <c r="R25" s="22"/>
      <c r="S25" s="18"/>
      <c r="T25" s="15"/>
      <c r="U25" s="16"/>
      <c r="V25" s="33"/>
      <c r="W25" s="22"/>
      <c r="X25" s="18"/>
      <c r="Y25" s="15"/>
      <c r="Z25" s="16"/>
      <c r="AA25" s="33"/>
      <c r="AB25" s="22"/>
      <c r="AC25" s="18"/>
      <c r="AD25" s="15"/>
      <c r="AE25" s="16">
        <f t="shared" si="1"/>
        <v>-16</v>
      </c>
      <c r="AF25" s="33">
        <f t="shared" si="2"/>
        <v>352000</v>
      </c>
      <c r="AG25" s="22">
        <v>16</v>
      </c>
      <c r="AH25" s="18"/>
      <c r="AI25" s="15">
        <f t="shared" si="3"/>
        <v>16</v>
      </c>
      <c r="AJ25" s="16">
        <f t="shared" si="4"/>
        <v>0</v>
      </c>
      <c r="AK25" s="33">
        <f t="shared" si="26"/>
        <v>800000</v>
      </c>
      <c r="AL25" s="22">
        <v>16</v>
      </c>
      <c r="AM25" s="18"/>
      <c r="AN25" s="15">
        <f t="shared" si="5"/>
        <v>16</v>
      </c>
      <c r="AO25" s="16">
        <f t="shared" si="6"/>
        <v>4</v>
      </c>
      <c r="AP25" s="33">
        <f t="shared" si="20"/>
        <v>264000</v>
      </c>
      <c r="AQ25" s="22">
        <v>12</v>
      </c>
      <c r="AR25" s="18"/>
      <c r="AS25" s="15">
        <f t="shared" si="7"/>
        <v>12</v>
      </c>
      <c r="AT25" s="16">
        <f t="shared" si="8"/>
        <v>12</v>
      </c>
      <c r="AU25" s="33">
        <f t="shared" si="27"/>
        <v>0</v>
      </c>
      <c r="AV25" s="22"/>
      <c r="AW25" s="18"/>
      <c r="AX25" s="15"/>
      <c r="AY25" s="16"/>
      <c r="AZ25" s="33"/>
      <c r="BA25" s="22"/>
      <c r="BB25" s="18"/>
      <c r="BC25" s="15"/>
      <c r="BD25" s="16"/>
      <c r="BE25" s="33"/>
      <c r="BF25" s="22"/>
      <c r="BG25" s="18"/>
      <c r="BH25" s="15"/>
      <c r="BI25" s="16"/>
      <c r="BJ25" s="33"/>
      <c r="BK25" s="22"/>
    </row>
    <row r="26" spans="1:63" ht="15.75" customHeight="1" thickBot="1">
      <c r="A26" s="91" t="s">
        <v>255</v>
      </c>
      <c r="B26" s="101">
        <v>27000</v>
      </c>
      <c r="C26" s="22"/>
      <c r="D26" s="18"/>
      <c r="E26" s="15"/>
      <c r="F26" s="16"/>
      <c r="G26" s="33"/>
      <c r="H26" s="22"/>
      <c r="I26" s="18"/>
      <c r="J26" s="15"/>
      <c r="K26" s="16"/>
      <c r="L26" s="33"/>
      <c r="M26" s="22"/>
      <c r="N26" s="18"/>
      <c r="O26" s="15"/>
      <c r="P26" s="16"/>
      <c r="Q26" s="33"/>
      <c r="R26" s="22"/>
      <c r="S26" s="18"/>
      <c r="T26" s="15"/>
      <c r="U26" s="16"/>
      <c r="V26" s="33"/>
      <c r="W26" s="22"/>
      <c r="X26" s="18"/>
      <c r="Y26" s="15"/>
      <c r="Z26" s="16"/>
      <c r="AA26" s="33"/>
      <c r="AB26" s="22"/>
      <c r="AC26" s="18"/>
      <c r="AD26" s="15"/>
      <c r="AE26" s="16">
        <f t="shared" si="1"/>
        <v>-16</v>
      </c>
      <c r="AF26" s="33">
        <f t="shared" si="2"/>
        <v>432000</v>
      </c>
      <c r="AG26" s="22">
        <v>16</v>
      </c>
      <c r="AH26" s="18"/>
      <c r="AI26" s="15">
        <f t="shared" si="3"/>
        <v>16</v>
      </c>
      <c r="AJ26" s="16">
        <f t="shared" si="4"/>
        <v>4</v>
      </c>
      <c r="AK26" s="33">
        <f t="shared" si="26"/>
        <v>306000</v>
      </c>
      <c r="AL26" s="22">
        <v>12</v>
      </c>
      <c r="AM26" s="18"/>
      <c r="AN26" s="15">
        <f t="shared" si="5"/>
        <v>12</v>
      </c>
      <c r="AO26" s="16">
        <f t="shared" si="6"/>
        <v>2</v>
      </c>
      <c r="AP26" s="33">
        <f t="shared" si="20"/>
        <v>270000</v>
      </c>
      <c r="AQ26" s="22">
        <v>10</v>
      </c>
      <c r="AR26" s="18"/>
      <c r="AS26" s="15">
        <f t="shared" si="7"/>
        <v>10</v>
      </c>
      <c r="AT26" s="16">
        <f t="shared" si="8"/>
        <v>10</v>
      </c>
      <c r="AU26" s="33">
        <f t="shared" si="27"/>
        <v>0</v>
      </c>
      <c r="AV26" s="22"/>
      <c r="AW26" s="18"/>
      <c r="AX26" s="15"/>
      <c r="AY26" s="16"/>
      <c r="AZ26" s="33"/>
      <c r="BA26" s="22"/>
      <c r="BB26" s="18"/>
      <c r="BC26" s="15"/>
      <c r="BD26" s="16"/>
      <c r="BE26" s="33"/>
      <c r="BF26" s="22"/>
      <c r="BG26" s="18"/>
      <c r="BH26" s="15"/>
      <c r="BI26" s="16"/>
      <c r="BJ26" s="33"/>
      <c r="BK26" s="22"/>
    </row>
    <row r="27" spans="1:63" ht="15.75" customHeight="1" thickBot="1">
      <c r="A27" s="91" t="s">
        <v>256</v>
      </c>
      <c r="B27" s="101">
        <v>29202</v>
      </c>
      <c r="C27" s="22"/>
      <c r="D27" s="18"/>
      <c r="E27" s="15"/>
      <c r="F27" s="16"/>
      <c r="G27" s="33"/>
      <c r="H27" s="22"/>
      <c r="I27" s="18"/>
      <c r="J27" s="15"/>
      <c r="K27" s="16"/>
      <c r="L27" s="33"/>
      <c r="M27" s="22"/>
      <c r="N27" s="18"/>
      <c r="O27" s="15"/>
      <c r="P27" s="16"/>
      <c r="Q27" s="33"/>
      <c r="R27" s="22"/>
      <c r="S27" s="18"/>
      <c r="T27" s="15"/>
      <c r="U27" s="16"/>
      <c r="V27" s="33"/>
      <c r="W27" s="22"/>
      <c r="X27" s="18"/>
      <c r="Y27" s="15"/>
      <c r="Z27" s="16"/>
      <c r="AA27" s="33"/>
      <c r="AB27" s="22"/>
      <c r="AC27" s="18"/>
      <c r="AD27" s="15"/>
      <c r="AE27" s="16">
        <f t="shared" si="1"/>
        <v>-6</v>
      </c>
      <c r="AF27" s="33">
        <f t="shared" si="2"/>
        <v>175212</v>
      </c>
      <c r="AG27" s="22">
        <v>6</v>
      </c>
      <c r="AH27" s="18"/>
      <c r="AI27" s="15">
        <f t="shared" si="3"/>
        <v>6</v>
      </c>
      <c r="AJ27" s="16">
        <f t="shared" si="4"/>
        <v>0</v>
      </c>
      <c r="AK27" s="33">
        <f t="shared" si="26"/>
        <v>264000</v>
      </c>
      <c r="AL27" s="22">
        <v>6</v>
      </c>
      <c r="AM27" s="18"/>
      <c r="AN27" s="15">
        <f t="shared" si="5"/>
        <v>6</v>
      </c>
      <c r="AO27" s="16">
        <f t="shared" si="6"/>
        <v>0</v>
      </c>
      <c r="AP27" s="33">
        <f t="shared" si="20"/>
        <v>175212</v>
      </c>
      <c r="AQ27" s="22">
        <v>6</v>
      </c>
      <c r="AR27" s="18">
        <v>24</v>
      </c>
      <c r="AS27" s="15">
        <f t="shared" si="7"/>
        <v>30</v>
      </c>
      <c r="AT27" s="16">
        <f t="shared" si="8"/>
        <v>30</v>
      </c>
      <c r="AU27" s="33">
        <f t="shared" si="27"/>
        <v>0</v>
      </c>
      <c r="AV27" s="22"/>
      <c r="AW27" s="18"/>
      <c r="AX27" s="15"/>
      <c r="AY27" s="16"/>
      <c r="AZ27" s="33"/>
      <c r="BA27" s="22"/>
      <c r="BB27" s="18"/>
      <c r="BC27" s="15"/>
      <c r="BD27" s="16"/>
      <c r="BE27" s="33"/>
      <c r="BF27" s="22"/>
      <c r="BG27" s="18"/>
      <c r="BH27" s="15"/>
      <c r="BI27" s="16"/>
      <c r="BJ27" s="33"/>
      <c r="BK27" s="22"/>
    </row>
    <row r="28" spans="1:63" ht="15.75" customHeight="1" thickBot="1">
      <c r="A28" s="91" t="s">
        <v>257</v>
      </c>
      <c r="B28" s="101">
        <v>50000</v>
      </c>
      <c r="C28" s="22"/>
      <c r="D28" s="18"/>
      <c r="E28" s="15"/>
      <c r="F28" s="16"/>
      <c r="G28" s="33"/>
      <c r="H28" s="22"/>
      <c r="I28" s="18"/>
      <c r="J28" s="15"/>
      <c r="K28" s="16"/>
      <c r="L28" s="33"/>
      <c r="M28" s="22"/>
      <c r="N28" s="18"/>
      <c r="O28" s="15"/>
      <c r="P28" s="16"/>
      <c r="Q28" s="33"/>
      <c r="R28" s="22"/>
      <c r="S28" s="18"/>
      <c r="T28" s="15"/>
      <c r="U28" s="16"/>
      <c r="V28" s="33"/>
      <c r="W28" s="22"/>
      <c r="X28" s="18"/>
      <c r="Y28" s="15"/>
      <c r="Z28" s="16"/>
      <c r="AA28" s="33"/>
      <c r="AB28" s="22"/>
      <c r="AC28" s="18"/>
      <c r="AD28" s="15"/>
      <c r="AE28" s="16">
        <f t="shared" si="1"/>
        <v>-5</v>
      </c>
      <c r="AF28" s="33">
        <f t="shared" si="2"/>
        <v>250000</v>
      </c>
      <c r="AG28" s="22">
        <v>5</v>
      </c>
      <c r="AH28" s="18"/>
      <c r="AI28" s="15">
        <f t="shared" si="3"/>
        <v>5</v>
      </c>
      <c r="AJ28" s="16">
        <f t="shared" si="4"/>
        <v>0</v>
      </c>
      <c r="AK28" s="33">
        <f t="shared" si="26"/>
        <v>136490</v>
      </c>
      <c r="AL28" s="22">
        <v>5</v>
      </c>
      <c r="AM28" s="18"/>
      <c r="AN28" s="15">
        <f t="shared" si="5"/>
        <v>5</v>
      </c>
      <c r="AO28" s="16">
        <f t="shared" si="6"/>
        <v>1</v>
      </c>
      <c r="AP28" s="33">
        <f t="shared" si="20"/>
        <v>200000</v>
      </c>
      <c r="AQ28" s="22">
        <v>4</v>
      </c>
      <c r="AR28" s="18"/>
      <c r="AS28" s="15">
        <f t="shared" si="7"/>
        <v>4</v>
      </c>
      <c r="AT28" s="16">
        <f t="shared" si="8"/>
        <v>4</v>
      </c>
      <c r="AU28" s="33">
        <f t="shared" si="27"/>
        <v>0</v>
      </c>
      <c r="AV28" s="22"/>
      <c r="AW28" s="18"/>
      <c r="AX28" s="15"/>
      <c r="AY28" s="16"/>
      <c r="AZ28" s="33"/>
      <c r="BA28" s="22"/>
      <c r="BB28" s="18"/>
      <c r="BC28" s="15"/>
      <c r="BD28" s="16"/>
      <c r="BE28" s="33"/>
      <c r="BF28" s="22"/>
      <c r="BG28" s="18"/>
      <c r="BH28" s="15"/>
      <c r="BI28" s="16"/>
      <c r="BJ28" s="33"/>
      <c r="BK28" s="22"/>
    </row>
    <row r="29" spans="1:63" ht="15.75" customHeight="1" thickBot="1">
      <c r="A29" s="91" t="s">
        <v>258</v>
      </c>
      <c r="B29" s="101">
        <v>25500</v>
      </c>
      <c r="C29" s="22"/>
      <c r="D29" s="18"/>
      <c r="E29" s="15"/>
      <c r="F29" s="16"/>
      <c r="G29" s="33"/>
      <c r="H29" s="22"/>
      <c r="I29" s="18"/>
      <c r="J29" s="15"/>
      <c r="K29" s="16"/>
      <c r="L29" s="33"/>
      <c r="M29" s="22"/>
      <c r="N29" s="18"/>
      <c r="O29" s="15"/>
      <c r="P29" s="16"/>
      <c r="Q29" s="33"/>
      <c r="R29" s="22"/>
      <c r="S29" s="18"/>
      <c r="T29" s="15"/>
      <c r="U29" s="16"/>
      <c r="V29" s="33"/>
      <c r="W29" s="22"/>
      <c r="X29" s="18"/>
      <c r="Y29" s="15"/>
      <c r="Z29" s="16"/>
      <c r="AA29" s="33"/>
      <c r="AB29" s="22"/>
      <c r="AC29" s="18"/>
      <c r="AD29" s="15"/>
      <c r="AE29" s="16">
        <f t="shared" si="1"/>
        <v>-9</v>
      </c>
      <c r="AF29" s="33">
        <f t="shared" si="2"/>
        <v>229500</v>
      </c>
      <c r="AG29" s="22">
        <v>9</v>
      </c>
      <c r="AH29" s="18"/>
      <c r="AI29" s="15">
        <f t="shared" si="3"/>
        <v>9</v>
      </c>
      <c r="AJ29" s="16">
        <f t="shared" si="4"/>
        <v>7</v>
      </c>
      <c r="AK29" s="33">
        <f t="shared" si="26"/>
        <v>60000</v>
      </c>
      <c r="AL29" s="22">
        <v>2</v>
      </c>
      <c r="AM29" s="18">
        <v>12</v>
      </c>
      <c r="AN29" s="15">
        <f t="shared" si="5"/>
        <v>14</v>
      </c>
      <c r="AO29" s="16">
        <f t="shared" si="6"/>
        <v>0</v>
      </c>
      <c r="AP29" s="33">
        <f t="shared" si="20"/>
        <v>357000</v>
      </c>
      <c r="AQ29" s="22">
        <v>14</v>
      </c>
      <c r="AR29" s="18"/>
      <c r="AS29" s="15">
        <f t="shared" si="7"/>
        <v>14</v>
      </c>
      <c r="AT29" s="16">
        <f t="shared" si="8"/>
        <v>14</v>
      </c>
      <c r="AU29" s="33">
        <f t="shared" si="27"/>
        <v>0</v>
      </c>
      <c r="AV29" s="22"/>
      <c r="AW29" s="18"/>
      <c r="AX29" s="15"/>
      <c r="AY29" s="16"/>
      <c r="AZ29" s="33"/>
      <c r="BA29" s="22"/>
      <c r="BB29" s="18"/>
      <c r="BC29" s="15"/>
      <c r="BD29" s="16"/>
      <c r="BE29" s="33"/>
      <c r="BF29" s="22"/>
      <c r="BG29" s="18"/>
      <c r="BH29" s="15"/>
      <c r="BI29" s="16"/>
      <c r="BJ29" s="33"/>
      <c r="BK29" s="22"/>
    </row>
    <row r="30" spans="1:63" ht="15.75" customHeight="1" thickBot="1">
      <c r="A30" s="91" t="s">
        <v>259</v>
      </c>
      <c r="B30" s="101">
        <v>44000</v>
      </c>
      <c r="C30" s="22"/>
      <c r="D30" s="18"/>
      <c r="E30" s="15"/>
      <c r="F30" s="16"/>
      <c r="G30" s="33"/>
      <c r="H30" s="22"/>
      <c r="I30" s="18"/>
      <c r="J30" s="15"/>
      <c r="K30" s="16"/>
      <c r="L30" s="33"/>
      <c r="M30" s="22"/>
      <c r="N30" s="18"/>
      <c r="O30" s="15"/>
      <c r="P30" s="16"/>
      <c r="Q30" s="33"/>
      <c r="R30" s="22"/>
      <c r="S30" s="18"/>
      <c r="T30" s="15"/>
      <c r="U30" s="16"/>
      <c r="V30" s="33"/>
      <c r="W30" s="22"/>
      <c r="X30" s="18"/>
      <c r="Y30" s="15"/>
      <c r="Z30" s="16"/>
      <c r="AA30" s="33"/>
      <c r="AB30" s="22"/>
      <c r="AC30" s="18"/>
      <c r="AD30" s="15"/>
      <c r="AE30" s="16">
        <f t="shared" si="1"/>
        <v>-24</v>
      </c>
      <c r="AF30" s="33">
        <f t="shared" si="2"/>
        <v>1056000</v>
      </c>
      <c r="AG30" s="22">
        <v>24</v>
      </c>
      <c r="AH30" s="18"/>
      <c r="AI30" s="15">
        <f t="shared" si="3"/>
        <v>24</v>
      </c>
      <c r="AJ30" s="16">
        <f t="shared" si="4"/>
        <v>2</v>
      </c>
      <c r="AK30" s="33">
        <f t="shared" si="26"/>
        <v>379214</v>
      </c>
      <c r="AL30" s="22">
        <v>22</v>
      </c>
      <c r="AM30" s="18"/>
      <c r="AN30" s="15">
        <f t="shared" si="5"/>
        <v>22</v>
      </c>
      <c r="AO30" s="16">
        <f t="shared" si="6"/>
        <v>2</v>
      </c>
      <c r="AP30" s="33">
        <f t="shared" si="20"/>
        <v>880000</v>
      </c>
      <c r="AQ30" s="22">
        <v>20</v>
      </c>
      <c r="AR30" s="18"/>
      <c r="AS30" s="15">
        <f t="shared" si="7"/>
        <v>20</v>
      </c>
      <c r="AT30" s="16">
        <f t="shared" si="8"/>
        <v>20</v>
      </c>
      <c r="AU30" s="33">
        <f t="shared" si="27"/>
        <v>0</v>
      </c>
      <c r="AV30" s="22"/>
      <c r="AW30" s="18"/>
      <c r="AX30" s="15"/>
      <c r="AY30" s="16"/>
      <c r="AZ30" s="33"/>
      <c r="BA30" s="22"/>
      <c r="BB30" s="18"/>
      <c r="BC30" s="15"/>
      <c r="BD30" s="16"/>
      <c r="BE30" s="33"/>
      <c r="BF30" s="22"/>
      <c r="BG30" s="18"/>
      <c r="BH30" s="15"/>
      <c r="BI30" s="16"/>
      <c r="BJ30" s="33"/>
      <c r="BK30" s="22"/>
    </row>
    <row r="31" spans="1:63" ht="15.75" customHeight="1" thickBot="1">
      <c r="A31" s="91" t="s">
        <v>260</v>
      </c>
      <c r="B31" s="101">
        <v>27298</v>
      </c>
      <c r="C31" s="22"/>
      <c r="D31" s="18"/>
      <c r="E31" s="15"/>
      <c r="F31" s="16"/>
      <c r="G31" s="33"/>
      <c r="H31" s="22"/>
      <c r="I31" s="18"/>
      <c r="J31" s="15"/>
      <c r="K31" s="16"/>
      <c r="L31" s="33"/>
      <c r="M31" s="22"/>
      <c r="N31" s="18"/>
      <c r="O31" s="15"/>
      <c r="P31" s="16"/>
      <c r="Q31" s="33"/>
      <c r="R31" s="22"/>
      <c r="S31" s="18"/>
      <c r="T31" s="15"/>
      <c r="U31" s="16"/>
      <c r="V31" s="33"/>
      <c r="W31" s="22"/>
      <c r="X31" s="18"/>
      <c r="Y31" s="15"/>
      <c r="Z31" s="16"/>
      <c r="AA31" s="33"/>
      <c r="AB31" s="22"/>
      <c r="AC31" s="18"/>
      <c r="AD31" s="15"/>
      <c r="AE31" s="16">
        <f t="shared" si="1"/>
        <v>-26</v>
      </c>
      <c r="AF31" s="33">
        <f t="shared" si="2"/>
        <v>709748</v>
      </c>
      <c r="AG31" s="22">
        <v>26</v>
      </c>
      <c r="AH31" s="18"/>
      <c r="AI31" s="15">
        <f t="shared" si="3"/>
        <v>26</v>
      </c>
      <c r="AJ31" s="16">
        <f t="shared" si="4"/>
        <v>4</v>
      </c>
      <c r="AK31" s="33">
        <f t="shared" si="26"/>
        <v>594000</v>
      </c>
      <c r="AL31" s="22">
        <v>22</v>
      </c>
      <c r="AM31" s="18"/>
      <c r="AN31" s="15">
        <f t="shared" si="5"/>
        <v>22</v>
      </c>
      <c r="AO31" s="16">
        <f t="shared" si="6"/>
        <v>6</v>
      </c>
      <c r="AP31" s="33">
        <f t="shared" si="20"/>
        <v>436768</v>
      </c>
      <c r="AQ31" s="22">
        <v>16</v>
      </c>
      <c r="AR31" s="18"/>
      <c r="AS31" s="15">
        <f t="shared" si="7"/>
        <v>16</v>
      </c>
      <c r="AT31" s="16">
        <f t="shared" si="8"/>
        <v>16</v>
      </c>
      <c r="AU31" s="33">
        <f t="shared" si="27"/>
        <v>0</v>
      </c>
      <c r="AV31" s="22"/>
      <c r="AW31" s="18"/>
      <c r="AX31" s="15"/>
      <c r="AY31" s="16"/>
      <c r="AZ31" s="33"/>
      <c r="BA31" s="22"/>
      <c r="BB31" s="18"/>
      <c r="BC31" s="15"/>
      <c r="BD31" s="16"/>
      <c r="BE31" s="33"/>
      <c r="BF31" s="22"/>
      <c r="BG31" s="18"/>
      <c r="BH31" s="15"/>
      <c r="BI31" s="16"/>
      <c r="BJ31" s="33"/>
      <c r="BK31" s="22"/>
    </row>
    <row r="32" spans="1:63" ht="15.75" customHeight="1" thickBot="1">
      <c r="A32" s="91" t="s">
        <v>261</v>
      </c>
      <c r="B32" s="101">
        <v>30000</v>
      </c>
      <c r="C32" s="22"/>
      <c r="D32" s="18"/>
      <c r="E32" s="15"/>
      <c r="F32" s="16"/>
      <c r="G32" s="33"/>
      <c r="H32" s="22"/>
      <c r="I32" s="18"/>
      <c r="J32" s="15"/>
      <c r="K32" s="16"/>
      <c r="L32" s="33"/>
      <c r="M32" s="22"/>
      <c r="N32" s="18"/>
      <c r="O32" s="15"/>
      <c r="P32" s="16"/>
      <c r="Q32" s="33"/>
      <c r="R32" s="22"/>
      <c r="S32" s="18"/>
      <c r="T32" s="15"/>
      <c r="U32" s="16"/>
      <c r="V32" s="33"/>
      <c r="W32" s="22"/>
      <c r="X32" s="18"/>
      <c r="Y32" s="15"/>
      <c r="Z32" s="16"/>
      <c r="AA32" s="33"/>
      <c r="AB32" s="22"/>
      <c r="AC32" s="18"/>
      <c r="AD32" s="15"/>
      <c r="AE32" s="16">
        <f t="shared" si="1"/>
        <v>0</v>
      </c>
      <c r="AF32" s="33">
        <f t="shared" si="2"/>
        <v>0</v>
      </c>
      <c r="AG32" s="22">
        <v>0</v>
      </c>
      <c r="AH32" s="18">
        <v>1</v>
      </c>
      <c r="AI32" s="15">
        <f t="shared" si="3"/>
        <v>1</v>
      </c>
      <c r="AJ32" s="16">
        <f t="shared" si="4"/>
        <v>1</v>
      </c>
      <c r="AK32" s="33">
        <f t="shared" si="26"/>
        <v>0</v>
      </c>
      <c r="AL32" s="22">
        <v>0</v>
      </c>
      <c r="AM32" s="18"/>
      <c r="AN32" s="15">
        <f t="shared" si="5"/>
        <v>0</v>
      </c>
      <c r="AO32" s="16">
        <f t="shared" si="6"/>
        <v>0</v>
      </c>
      <c r="AP32" s="33">
        <f t="shared" si="20"/>
        <v>0</v>
      </c>
      <c r="AQ32" s="22">
        <v>0</v>
      </c>
      <c r="AR32" s="18"/>
      <c r="AS32" s="15">
        <f t="shared" si="7"/>
        <v>0</v>
      </c>
      <c r="AT32" s="16">
        <f t="shared" si="8"/>
        <v>0</v>
      </c>
      <c r="AU32" s="33">
        <f t="shared" si="27"/>
        <v>0</v>
      </c>
      <c r="AV32" s="22"/>
      <c r="AW32" s="18"/>
      <c r="AX32" s="15"/>
      <c r="AY32" s="16"/>
      <c r="AZ32" s="33"/>
      <c r="BA32" s="22"/>
      <c r="BB32" s="18"/>
      <c r="BC32" s="15"/>
      <c r="BD32" s="16"/>
      <c r="BE32" s="33"/>
      <c r="BF32" s="22"/>
      <c r="BG32" s="18"/>
      <c r="BH32" s="15"/>
      <c r="BI32" s="16"/>
      <c r="BJ32" s="33"/>
      <c r="BK32" s="22"/>
    </row>
    <row r="33" spans="1:63" ht="15.75" customHeight="1" thickBot="1">
      <c r="A33" s="91" t="s">
        <v>447</v>
      </c>
      <c r="B33" s="94">
        <v>17237</v>
      </c>
      <c r="C33" s="22"/>
      <c r="D33" s="18"/>
      <c r="E33" s="15"/>
      <c r="F33" s="16"/>
      <c r="G33" s="33"/>
      <c r="H33" s="22"/>
      <c r="I33" s="18"/>
      <c r="J33" s="15"/>
      <c r="K33" s="16"/>
      <c r="L33" s="33"/>
      <c r="M33" s="22"/>
      <c r="N33" s="18"/>
      <c r="O33" s="15"/>
      <c r="P33" s="16"/>
      <c r="Q33" s="33"/>
      <c r="R33" s="22"/>
      <c r="S33" s="18"/>
      <c r="T33" s="15"/>
      <c r="U33" s="16"/>
      <c r="V33" s="33"/>
      <c r="W33" s="22"/>
      <c r="X33" s="18"/>
      <c r="Y33" s="15"/>
      <c r="Z33" s="16"/>
      <c r="AA33" s="33"/>
      <c r="AB33" s="22"/>
      <c r="AC33" s="18"/>
      <c r="AD33" s="15"/>
      <c r="AE33" s="16">
        <f t="shared" si="1"/>
        <v>-16</v>
      </c>
      <c r="AF33" s="33">
        <f t="shared" si="2"/>
        <v>275792</v>
      </c>
      <c r="AG33" s="22">
        <v>16</v>
      </c>
      <c r="AH33" s="18"/>
      <c r="AI33" s="15">
        <f t="shared" si="3"/>
        <v>16</v>
      </c>
      <c r="AJ33" s="16">
        <f t="shared" si="4"/>
        <v>5</v>
      </c>
      <c r="AK33" s="33">
        <f t="shared" si="26"/>
        <v>71903.70</v>
      </c>
      <c r="AL33" s="22">
        <v>11</v>
      </c>
      <c r="AM33" s="18"/>
      <c r="AN33" s="15">
        <f t="shared" si="5"/>
        <v>11</v>
      </c>
      <c r="AO33" s="16">
        <f t="shared" si="6"/>
        <v>0</v>
      </c>
      <c r="AP33" s="33">
        <f t="shared" si="20"/>
        <v>189607</v>
      </c>
      <c r="AQ33" s="22">
        <v>11</v>
      </c>
      <c r="AR33" s="18"/>
      <c r="AS33" s="15">
        <f t="shared" si="7"/>
        <v>11</v>
      </c>
      <c r="AT33" s="16">
        <f t="shared" si="8"/>
        <v>11</v>
      </c>
      <c r="AU33" s="33">
        <f t="shared" si="27"/>
        <v>0</v>
      </c>
      <c r="AV33" s="22"/>
      <c r="AW33" s="18"/>
      <c r="AX33" s="15"/>
      <c r="AY33" s="16"/>
      <c r="AZ33" s="33"/>
      <c r="BA33" s="22"/>
      <c r="BB33" s="18"/>
      <c r="BC33" s="15"/>
      <c r="BD33" s="16"/>
      <c r="BE33" s="33"/>
      <c r="BF33" s="22"/>
      <c r="BG33" s="18"/>
      <c r="BH33" s="15"/>
      <c r="BI33" s="16"/>
      <c r="BJ33" s="33"/>
      <c r="BK33" s="22"/>
    </row>
    <row r="34" spans="1:63" ht="15.75" customHeight="1" thickBot="1">
      <c r="A34" s="91" t="s">
        <v>446</v>
      </c>
      <c r="B34" s="94">
        <v>27000</v>
      </c>
      <c r="C34" s="22"/>
      <c r="D34" s="18"/>
      <c r="E34" s="15"/>
      <c r="F34" s="16"/>
      <c r="G34" s="33"/>
      <c r="H34" s="22"/>
      <c r="I34" s="18"/>
      <c r="J34" s="15"/>
      <c r="K34" s="16"/>
      <c r="L34" s="33"/>
      <c r="M34" s="22"/>
      <c r="N34" s="18"/>
      <c r="O34" s="15"/>
      <c r="P34" s="16"/>
      <c r="Q34" s="33"/>
      <c r="R34" s="22"/>
      <c r="S34" s="18"/>
      <c r="T34" s="15"/>
      <c r="U34" s="16"/>
      <c r="V34" s="33"/>
      <c r="W34" s="22"/>
      <c r="X34" s="18"/>
      <c r="Y34" s="15"/>
      <c r="Z34" s="16"/>
      <c r="AA34" s="33"/>
      <c r="AB34" s="22"/>
      <c r="AC34" s="18"/>
      <c r="AD34" s="15"/>
      <c r="AE34" s="16">
        <f t="shared" si="37" ref="AE34">+AD34-AG34</f>
        <v>-26</v>
      </c>
      <c r="AF34" s="33">
        <f t="shared" si="38" ref="AF34">((AD34-AE34)*$B34)</f>
        <v>702000</v>
      </c>
      <c r="AG34" s="22">
        <v>26</v>
      </c>
      <c r="AH34" s="18"/>
      <c r="AI34" s="15">
        <f t="shared" si="39" ref="AI34">+AG34+AH34</f>
        <v>26</v>
      </c>
      <c r="AJ34" s="16">
        <f t="shared" si="40" ref="AJ34">+AI34-AL34</f>
        <v>0</v>
      </c>
      <c r="AK34" s="33">
        <f t="shared" si="26"/>
        <v>286000</v>
      </c>
      <c r="AL34" s="22">
        <v>26</v>
      </c>
      <c r="AM34" s="18"/>
      <c r="AN34" s="15">
        <f t="shared" si="5"/>
        <v>26</v>
      </c>
      <c r="AO34" s="16">
        <f t="shared" si="6"/>
        <v>1</v>
      </c>
      <c r="AP34" s="33">
        <f t="shared" si="20"/>
        <v>675000</v>
      </c>
      <c r="AQ34" s="22">
        <v>25</v>
      </c>
      <c r="AR34" s="18"/>
      <c r="AS34" s="15">
        <f t="shared" si="7"/>
        <v>25</v>
      </c>
      <c r="AT34" s="16">
        <f t="shared" si="8"/>
        <v>25</v>
      </c>
      <c r="AU34" s="33">
        <f t="shared" si="27"/>
        <v>0</v>
      </c>
      <c r="AV34" s="22"/>
      <c r="AW34" s="18"/>
      <c r="AX34" s="15"/>
      <c r="AY34" s="16"/>
      <c r="AZ34" s="33"/>
      <c r="BA34" s="22"/>
      <c r="BB34" s="18"/>
      <c r="BC34" s="15"/>
      <c r="BD34" s="16"/>
      <c r="BE34" s="33"/>
      <c r="BF34" s="22"/>
      <c r="BG34" s="18"/>
      <c r="BH34" s="15"/>
      <c r="BI34" s="16"/>
      <c r="BJ34" s="33"/>
      <c r="BK34" s="22"/>
    </row>
    <row r="35" spans="1:63" ht="15.75" customHeight="1" thickBot="1">
      <c r="A35" s="91" t="s">
        <v>262</v>
      </c>
      <c r="B35" s="101">
        <f>327976/10</f>
        <v>32797.60</v>
      </c>
      <c r="C35" s="22"/>
      <c r="D35" s="18"/>
      <c r="E35" s="15"/>
      <c r="F35" s="16"/>
      <c r="G35" s="33"/>
      <c r="H35" s="22"/>
      <c r="I35" s="18"/>
      <c r="J35" s="15"/>
      <c r="K35" s="16"/>
      <c r="L35" s="33"/>
      <c r="M35" s="22"/>
      <c r="N35" s="18"/>
      <c r="O35" s="15"/>
      <c r="P35" s="16"/>
      <c r="Q35" s="33"/>
      <c r="R35" s="22"/>
      <c r="S35" s="18"/>
      <c r="T35" s="15"/>
      <c r="U35" s="16"/>
      <c r="V35" s="33"/>
      <c r="W35" s="22"/>
      <c r="X35" s="18"/>
      <c r="Y35" s="15"/>
      <c r="Z35" s="16"/>
      <c r="AA35" s="33"/>
      <c r="AB35" s="22"/>
      <c r="AC35" s="18"/>
      <c r="AD35" s="15"/>
      <c r="AE35" s="16">
        <f t="shared" si="1"/>
        <v>-6</v>
      </c>
      <c r="AF35" s="33">
        <f t="shared" si="2"/>
        <v>196785.59999999998</v>
      </c>
      <c r="AG35" s="22">
        <v>6</v>
      </c>
      <c r="AH35" s="18"/>
      <c r="AI35" s="15">
        <f t="shared" si="3"/>
        <v>6</v>
      </c>
      <c r="AJ35" s="16">
        <f t="shared" si="4"/>
        <v>1</v>
      </c>
      <c r="AK35" s="33">
        <f t="shared" si="26"/>
        <v>139500</v>
      </c>
      <c r="AL35" s="22">
        <v>5</v>
      </c>
      <c r="AM35" s="18"/>
      <c r="AN35" s="15">
        <f t="shared" si="5"/>
        <v>5</v>
      </c>
      <c r="AO35" s="16">
        <f t="shared" si="6"/>
        <v>3</v>
      </c>
      <c r="AP35" s="33">
        <f t="shared" si="20"/>
        <v>65595.20</v>
      </c>
      <c r="AQ35" s="22">
        <v>2</v>
      </c>
      <c r="AR35" s="18">
        <v>10</v>
      </c>
      <c r="AS35" s="15">
        <f t="shared" si="7"/>
        <v>12</v>
      </c>
      <c r="AT35" s="16">
        <f t="shared" si="8"/>
        <v>12</v>
      </c>
      <c r="AU35" s="33">
        <f t="shared" si="27"/>
        <v>0</v>
      </c>
      <c r="AV35" s="22"/>
      <c r="AW35" s="18"/>
      <c r="AX35" s="15"/>
      <c r="AY35" s="16"/>
      <c r="AZ35" s="33"/>
      <c r="BA35" s="22"/>
      <c r="BB35" s="18"/>
      <c r="BC35" s="15"/>
      <c r="BD35" s="16"/>
      <c r="BE35" s="33"/>
      <c r="BF35" s="22"/>
      <c r="BG35" s="18"/>
      <c r="BH35" s="15"/>
      <c r="BI35" s="16"/>
      <c r="BJ35" s="33"/>
      <c r="BK35" s="22"/>
    </row>
    <row r="36" spans="1:63" ht="15.75" customHeight="1" thickBot="1">
      <c r="A36" s="91" t="s">
        <v>263</v>
      </c>
      <c r="B36" s="101">
        <f>326835/50</f>
        <v>6536.70</v>
      </c>
      <c r="C36" s="22"/>
      <c r="D36" s="18"/>
      <c r="E36" s="15"/>
      <c r="F36" s="16"/>
      <c r="G36" s="33"/>
      <c r="H36" s="22"/>
      <c r="I36" s="18"/>
      <c r="J36" s="15"/>
      <c r="K36" s="16"/>
      <c r="L36" s="33"/>
      <c r="M36" s="22"/>
      <c r="N36" s="18"/>
      <c r="O36" s="15"/>
      <c r="P36" s="16"/>
      <c r="Q36" s="33"/>
      <c r="R36" s="22"/>
      <c r="S36" s="18"/>
      <c r="T36" s="15"/>
      <c r="U36" s="16"/>
      <c r="V36" s="33"/>
      <c r="W36" s="22"/>
      <c r="X36" s="18"/>
      <c r="Y36" s="15"/>
      <c r="Z36" s="16"/>
      <c r="AA36" s="33"/>
      <c r="AB36" s="22"/>
      <c r="AC36" s="18"/>
      <c r="AD36" s="15"/>
      <c r="AE36" s="16">
        <f t="shared" si="1"/>
        <v>-4</v>
      </c>
      <c r="AF36" s="33">
        <f t="shared" si="2"/>
        <v>26146.80</v>
      </c>
      <c r="AG36" s="22">
        <v>4</v>
      </c>
      <c r="AH36" s="18"/>
      <c r="AI36" s="15">
        <f t="shared" si="3"/>
        <v>4</v>
      </c>
      <c r="AJ36" s="16">
        <f t="shared" si="4"/>
        <v>0</v>
      </c>
      <c r="AK36" s="33">
        <f t="shared" si="26"/>
        <v>127600</v>
      </c>
      <c r="AL36" s="22">
        <v>4</v>
      </c>
      <c r="AM36" s="18"/>
      <c r="AN36" s="15">
        <f t="shared" si="5"/>
        <v>4</v>
      </c>
      <c r="AO36" s="16">
        <f t="shared" si="6"/>
        <v>0</v>
      </c>
      <c r="AP36" s="33">
        <f t="shared" si="20"/>
        <v>26146.80</v>
      </c>
      <c r="AQ36" s="22">
        <v>4</v>
      </c>
      <c r="AR36" s="18"/>
      <c r="AS36" s="15">
        <f t="shared" si="7"/>
        <v>4</v>
      </c>
      <c r="AT36" s="16">
        <f t="shared" si="8"/>
        <v>4</v>
      </c>
      <c r="AU36" s="33">
        <f t="shared" si="27"/>
        <v>0</v>
      </c>
      <c r="AV36" s="22"/>
      <c r="AW36" s="18"/>
      <c r="AX36" s="15"/>
      <c r="AY36" s="16"/>
      <c r="AZ36" s="33"/>
      <c r="BA36" s="22"/>
      <c r="BB36" s="18"/>
      <c r="BC36" s="15"/>
      <c r="BD36" s="16"/>
      <c r="BE36" s="33"/>
      <c r="BF36" s="22"/>
      <c r="BG36" s="18"/>
      <c r="BH36" s="15"/>
      <c r="BI36" s="16"/>
      <c r="BJ36" s="33"/>
      <c r="BK36" s="22"/>
    </row>
    <row r="37" spans="1:63" ht="15.75" customHeight="1" thickBot="1">
      <c r="A37" s="91" t="s">
        <v>264</v>
      </c>
      <c r="B37" s="101">
        <v>11000</v>
      </c>
      <c r="C37" s="22"/>
      <c r="D37" s="18"/>
      <c r="E37" s="15"/>
      <c r="F37" s="16"/>
      <c r="G37" s="33"/>
      <c r="H37" s="22"/>
      <c r="I37" s="18"/>
      <c r="J37" s="15"/>
      <c r="K37" s="16"/>
      <c r="L37" s="33"/>
      <c r="M37" s="22"/>
      <c r="N37" s="18"/>
      <c r="O37" s="15"/>
      <c r="P37" s="16"/>
      <c r="Q37" s="33"/>
      <c r="R37" s="22"/>
      <c r="S37" s="18"/>
      <c r="T37" s="15"/>
      <c r="U37" s="16"/>
      <c r="V37" s="33"/>
      <c r="W37" s="22"/>
      <c r="X37" s="18"/>
      <c r="Y37" s="15"/>
      <c r="Z37" s="16"/>
      <c r="AA37" s="33"/>
      <c r="AB37" s="22"/>
      <c r="AC37" s="18"/>
      <c r="AD37" s="15"/>
      <c r="AE37" s="16">
        <f t="shared" si="1"/>
        <v>-17</v>
      </c>
      <c r="AF37" s="33">
        <f t="shared" si="2"/>
        <v>187000</v>
      </c>
      <c r="AG37" s="22">
        <v>17</v>
      </c>
      <c r="AH37" s="18"/>
      <c r="AI37" s="15">
        <f t="shared" si="3"/>
        <v>17</v>
      </c>
      <c r="AJ37" s="16">
        <f t="shared" si="4"/>
        <v>1</v>
      </c>
      <c r="AK37" s="33">
        <f t="shared" si="26"/>
        <v>148512</v>
      </c>
      <c r="AL37" s="22">
        <v>16</v>
      </c>
      <c r="AM37" s="18"/>
      <c r="AN37" s="15">
        <f t="shared" si="5"/>
        <v>16</v>
      </c>
      <c r="AO37" s="16">
        <f t="shared" si="6"/>
        <v>4</v>
      </c>
      <c r="AP37" s="33">
        <f t="shared" si="20"/>
        <v>132000</v>
      </c>
      <c r="AQ37" s="22">
        <v>12</v>
      </c>
      <c r="AR37" s="18"/>
      <c r="AS37" s="15">
        <f t="shared" si="7"/>
        <v>12</v>
      </c>
      <c r="AT37" s="16">
        <f t="shared" si="8"/>
        <v>12</v>
      </c>
      <c r="AU37" s="33">
        <f t="shared" si="27"/>
        <v>0</v>
      </c>
      <c r="AV37" s="22"/>
      <c r="AW37" s="18"/>
      <c r="AX37" s="15"/>
      <c r="AY37" s="16"/>
      <c r="AZ37" s="33"/>
      <c r="BA37" s="22"/>
      <c r="BB37" s="18"/>
      <c r="BC37" s="15"/>
      <c r="BD37" s="16"/>
      <c r="BE37" s="33"/>
      <c r="BF37" s="22"/>
      <c r="BG37" s="18"/>
      <c r="BH37" s="15"/>
      <c r="BI37" s="16"/>
      <c r="BJ37" s="33"/>
      <c r="BK37" s="22"/>
    </row>
    <row r="38" spans="1:63" ht="15.75" customHeight="1" thickBot="1">
      <c r="A38" s="91" t="s">
        <v>265</v>
      </c>
      <c r="B38" s="101">
        <v>27900</v>
      </c>
      <c r="C38" s="22"/>
      <c r="D38" s="18"/>
      <c r="E38" s="15"/>
      <c r="F38" s="16"/>
      <c r="G38" s="33"/>
      <c r="H38" s="22"/>
      <c r="I38" s="18"/>
      <c r="J38" s="15"/>
      <c r="K38" s="16"/>
      <c r="L38" s="33"/>
      <c r="M38" s="22"/>
      <c r="N38" s="18"/>
      <c r="O38" s="15"/>
      <c r="P38" s="16"/>
      <c r="Q38" s="33"/>
      <c r="R38" s="22"/>
      <c r="S38" s="18"/>
      <c r="T38" s="15"/>
      <c r="U38" s="16"/>
      <c r="V38" s="33"/>
      <c r="W38" s="22"/>
      <c r="X38" s="18"/>
      <c r="Y38" s="15"/>
      <c r="Z38" s="16"/>
      <c r="AA38" s="33"/>
      <c r="AB38" s="22"/>
      <c r="AC38" s="18"/>
      <c r="AD38" s="15"/>
      <c r="AE38" s="16">
        <f t="shared" si="1"/>
        <v>-11</v>
      </c>
      <c r="AF38" s="33">
        <f t="shared" si="2"/>
        <v>306900</v>
      </c>
      <c r="AG38" s="22">
        <v>11</v>
      </c>
      <c r="AH38" s="18"/>
      <c r="AI38" s="15">
        <f t="shared" si="3"/>
        <v>11</v>
      </c>
      <c r="AJ38" s="16">
        <f t="shared" si="4"/>
        <v>2</v>
      </c>
      <c r="AK38" s="33">
        <f t="shared" si="26"/>
        <v>65331</v>
      </c>
      <c r="AL38" s="22">
        <v>9</v>
      </c>
      <c r="AM38" s="18"/>
      <c r="AN38" s="15">
        <f t="shared" si="5"/>
        <v>9</v>
      </c>
      <c r="AO38" s="16">
        <f t="shared" si="6"/>
        <v>0</v>
      </c>
      <c r="AP38" s="33">
        <f t="shared" si="20"/>
        <v>251100</v>
      </c>
      <c r="AQ38" s="22">
        <v>9</v>
      </c>
      <c r="AR38" s="18"/>
      <c r="AS38" s="15">
        <f t="shared" si="7"/>
        <v>9</v>
      </c>
      <c r="AT38" s="16">
        <f t="shared" si="8"/>
        <v>9</v>
      </c>
      <c r="AU38" s="33">
        <f t="shared" si="27"/>
        <v>0</v>
      </c>
      <c r="AV38" s="22"/>
      <c r="AW38" s="18"/>
      <c r="AX38" s="15"/>
      <c r="AY38" s="16"/>
      <c r="AZ38" s="33"/>
      <c r="BA38" s="22"/>
      <c r="BB38" s="18"/>
      <c r="BC38" s="15"/>
      <c r="BD38" s="16"/>
      <c r="BE38" s="33"/>
      <c r="BF38" s="22"/>
      <c r="BG38" s="18"/>
      <c r="BH38" s="15"/>
      <c r="BI38" s="16"/>
      <c r="BJ38" s="33"/>
      <c r="BK38" s="22"/>
    </row>
    <row r="39" spans="1:63" ht="15.75" customHeight="1" thickBot="1">
      <c r="A39" s="91" t="s">
        <v>266</v>
      </c>
      <c r="B39" s="101">
        <v>31900</v>
      </c>
      <c r="C39" s="22"/>
      <c r="D39" s="18"/>
      <c r="E39" s="15"/>
      <c r="F39" s="16"/>
      <c r="G39" s="33"/>
      <c r="H39" s="22"/>
      <c r="I39" s="18"/>
      <c r="J39" s="15"/>
      <c r="K39" s="16"/>
      <c r="L39" s="33"/>
      <c r="M39" s="22"/>
      <c r="N39" s="18"/>
      <c r="O39" s="15"/>
      <c r="P39" s="16"/>
      <c r="Q39" s="33"/>
      <c r="R39" s="22"/>
      <c r="S39" s="18"/>
      <c r="T39" s="15"/>
      <c r="U39" s="16"/>
      <c r="V39" s="33"/>
      <c r="W39" s="22"/>
      <c r="X39" s="18"/>
      <c r="Y39" s="15"/>
      <c r="Z39" s="16"/>
      <c r="AA39" s="33"/>
      <c r="AB39" s="22"/>
      <c r="AC39" s="18"/>
      <c r="AD39" s="15"/>
      <c r="AE39" s="16">
        <f t="shared" si="1"/>
        <v>0</v>
      </c>
      <c r="AF39" s="33">
        <f t="shared" si="2"/>
        <v>0</v>
      </c>
      <c r="AG39" s="22">
        <v>0</v>
      </c>
      <c r="AH39" s="18">
        <v>2</v>
      </c>
      <c r="AI39" s="15">
        <f t="shared" si="3"/>
        <v>2</v>
      </c>
      <c r="AJ39" s="16">
        <f t="shared" si="4"/>
        <v>2</v>
      </c>
      <c r="AK39" s="33">
        <f t="shared" si="26"/>
        <v>0</v>
      </c>
      <c r="AL39" s="22">
        <v>0</v>
      </c>
      <c r="AM39" s="18"/>
      <c r="AN39" s="15">
        <f t="shared" si="5"/>
        <v>0</v>
      </c>
      <c r="AO39" s="16">
        <f t="shared" si="6"/>
        <v>0</v>
      </c>
      <c r="AP39" s="33">
        <f t="shared" si="20"/>
        <v>0</v>
      </c>
      <c r="AQ39" s="22">
        <v>0</v>
      </c>
      <c r="AR39" s="18"/>
      <c r="AS39" s="15">
        <f t="shared" si="7"/>
        <v>0</v>
      </c>
      <c r="AT39" s="16">
        <f t="shared" si="8"/>
        <v>0</v>
      </c>
      <c r="AU39" s="33">
        <f t="shared" si="27"/>
        <v>0</v>
      </c>
      <c r="AV39" s="22"/>
      <c r="AW39" s="18"/>
      <c r="AX39" s="15"/>
      <c r="AY39" s="16"/>
      <c r="AZ39" s="33"/>
      <c r="BA39" s="22"/>
      <c r="BB39" s="18"/>
      <c r="BC39" s="15"/>
      <c r="BD39" s="16"/>
      <c r="BE39" s="33"/>
      <c r="BF39" s="22"/>
      <c r="BG39" s="18"/>
      <c r="BH39" s="15"/>
      <c r="BI39" s="16"/>
      <c r="BJ39" s="33"/>
      <c r="BK39" s="22"/>
    </row>
    <row r="40" spans="1:63" ht="15.75" customHeight="1" thickBot="1">
      <c r="A40" s="91" t="s">
        <v>267</v>
      </c>
      <c r="B40" s="101">
        <v>9282</v>
      </c>
      <c r="C40" s="22"/>
      <c r="D40" s="18"/>
      <c r="E40" s="15"/>
      <c r="F40" s="16"/>
      <c r="G40" s="33"/>
      <c r="H40" s="22"/>
      <c r="I40" s="18"/>
      <c r="J40" s="15"/>
      <c r="K40" s="16"/>
      <c r="L40" s="33"/>
      <c r="M40" s="22"/>
      <c r="N40" s="18"/>
      <c r="O40" s="15"/>
      <c r="P40" s="16"/>
      <c r="Q40" s="33"/>
      <c r="R40" s="22"/>
      <c r="S40" s="18"/>
      <c r="T40" s="15"/>
      <c r="U40" s="16"/>
      <c r="V40" s="33"/>
      <c r="W40" s="22"/>
      <c r="X40" s="18"/>
      <c r="Y40" s="15"/>
      <c r="Z40" s="16"/>
      <c r="AA40" s="33"/>
      <c r="AB40" s="22"/>
      <c r="AC40" s="18"/>
      <c r="AD40" s="15"/>
      <c r="AE40" s="16">
        <f t="shared" si="1"/>
        <v>-33</v>
      </c>
      <c r="AF40" s="33">
        <f t="shared" si="2"/>
        <v>306306</v>
      </c>
      <c r="AG40" s="22">
        <v>33</v>
      </c>
      <c r="AH40" s="18"/>
      <c r="AI40" s="15">
        <f t="shared" si="3"/>
        <v>33</v>
      </c>
      <c r="AJ40" s="16">
        <f t="shared" si="4"/>
        <v>3</v>
      </c>
      <c r="AK40" s="33">
        <f t="shared" si="26"/>
        <v>217770</v>
      </c>
      <c r="AL40" s="22">
        <v>30</v>
      </c>
      <c r="AM40" s="18"/>
      <c r="AN40" s="15">
        <f t="shared" si="5"/>
        <v>30</v>
      </c>
      <c r="AO40" s="16">
        <f t="shared" si="6"/>
        <v>0</v>
      </c>
      <c r="AP40" s="33">
        <f t="shared" si="20"/>
        <v>278460</v>
      </c>
      <c r="AQ40" s="22">
        <v>30</v>
      </c>
      <c r="AR40" s="18"/>
      <c r="AS40" s="15">
        <f t="shared" si="7"/>
        <v>30</v>
      </c>
      <c r="AT40" s="16">
        <f t="shared" si="8"/>
        <v>30</v>
      </c>
      <c r="AU40" s="33">
        <f t="shared" si="27"/>
        <v>0</v>
      </c>
      <c r="AV40" s="22"/>
      <c r="AW40" s="18"/>
      <c r="AX40" s="15"/>
      <c r="AY40" s="16"/>
      <c r="AZ40" s="33"/>
      <c r="BA40" s="22"/>
      <c r="BB40" s="18"/>
      <c r="BC40" s="15"/>
      <c r="BD40" s="16"/>
      <c r="BE40" s="33"/>
      <c r="BF40" s="22"/>
      <c r="BG40" s="18"/>
      <c r="BH40" s="15"/>
      <c r="BI40" s="16"/>
      <c r="BJ40" s="33"/>
      <c r="BK40" s="22"/>
    </row>
    <row r="41" spans="1:63" ht="15.75" customHeight="1" thickBot="1">
      <c r="A41" s="91" t="s">
        <v>268</v>
      </c>
      <c r="B41" s="101">
        <v>7259</v>
      </c>
      <c r="C41" s="22"/>
      <c r="D41" s="18"/>
      <c r="E41" s="15"/>
      <c r="F41" s="16"/>
      <c r="G41" s="33"/>
      <c r="H41" s="22"/>
      <c r="I41" s="18"/>
      <c r="J41" s="15"/>
      <c r="K41" s="16"/>
      <c r="L41" s="33"/>
      <c r="M41" s="22"/>
      <c r="N41" s="18"/>
      <c r="O41" s="15"/>
      <c r="P41" s="16"/>
      <c r="Q41" s="33"/>
      <c r="R41" s="22"/>
      <c r="S41" s="18"/>
      <c r="T41" s="15"/>
      <c r="U41" s="16"/>
      <c r="V41" s="33"/>
      <c r="W41" s="22"/>
      <c r="X41" s="18"/>
      <c r="Y41" s="15"/>
      <c r="Z41" s="16"/>
      <c r="AA41" s="33"/>
      <c r="AB41" s="22"/>
      <c r="AC41" s="18"/>
      <c r="AD41" s="15"/>
      <c r="AE41" s="16">
        <f t="shared" si="1"/>
        <v>-32</v>
      </c>
      <c r="AF41" s="33">
        <f t="shared" si="2"/>
        <v>232288</v>
      </c>
      <c r="AG41" s="22">
        <v>32</v>
      </c>
      <c r="AH41" s="18"/>
      <c r="AI41" s="15">
        <f t="shared" si="3"/>
        <v>32</v>
      </c>
      <c r="AJ41" s="16">
        <f t="shared" si="4"/>
        <v>0</v>
      </c>
      <c r="AK41" s="33">
        <f t="shared" si="26"/>
        <v>232288</v>
      </c>
      <c r="AL41" s="22">
        <v>32</v>
      </c>
      <c r="AM41" s="18"/>
      <c r="AN41" s="15">
        <f t="shared" si="5"/>
        <v>32</v>
      </c>
      <c r="AO41" s="16">
        <f t="shared" si="6"/>
        <v>2</v>
      </c>
      <c r="AP41" s="33">
        <f t="shared" si="20"/>
        <v>217770</v>
      </c>
      <c r="AQ41" s="22">
        <v>30</v>
      </c>
      <c r="AR41" s="18"/>
      <c r="AS41" s="15">
        <f t="shared" si="7"/>
        <v>30</v>
      </c>
      <c r="AT41" s="16">
        <f t="shared" si="8"/>
        <v>30</v>
      </c>
      <c r="AU41" s="33">
        <f t="shared" si="27"/>
        <v>0</v>
      </c>
      <c r="AV41" s="22"/>
      <c r="AW41" s="18"/>
      <c r="AX41" s="15"/>
      <c r="AY41" s="16"/>
      <c r="AZ41" s="33"/>
      <c r="BA41" s="22"/>
      <c r="BB41" s="18"/>
      <c r="BC41" s="15"/>
      <c r="BD41" s="16"/>
      <c r="BE41" s="33"/>
      <c r="BF41" s="22"/>
      <c r="BG41" s="18"/>
      <c r="BH41" s="15"/>
      <c r="BI41" s="16"/>
      <c r="BJ41" s="33"/>
      <c r="BK41" s="22"/>
    </row>
    <row r="42" spans="1:63" ht="15.75" customHeight="1" thickBot="1">
      <c r="A42" s="91" t="s">
        <v>269</v>
      </c>
      <c r="B42" s="101">
        <v>7259</v>
      </c>
      <c r="C42" s="22"/>
      <c r="D42" s="18"/>
      <c r="E42" s="15"/>
      <c r="F42" s="16"/>
      <c r="G42" s="33"/>
      <c r="H42" s="22"/>
      <c r="I42" s="18"/>
      <c r="J42" s="15"/>
      <c r="K42" s="16"/>
      <c r="L42" s="33"/>
      <c r="M42" s="22"/>
      <c r="N42" s="18"/>
      <c r="O42" s="15"/>
      <c r="P42" s="16"/>
      <c r="Q42" s="33"/>
      <c r="R42" s="22"/>
      <c r="S42" s="18"/>
      <c r="T42" s="15"/>
      <c r="U42" s="16"/>
      <c r="V42" s="33"/>
      <c r="W42" s="22"/>
      <c r="X42" s="18"/>
      <c r="Y42" s="15"/>
      <c r="Z42" s="16"/>
      <c r="AA42" s="33"/>
      <c r="AB42" s="22"/>
      <c r="AC42" s="18"/>
      <c r="AD42" s="15"/>
      <c r="AE42" s="16">
        <f t="shared" si="1"/>
        <v>-16</v>
      </c>
      <c r="AF42" s="33">
        <f t="shared" si="2"/>
        <v>116144</v>
      </c>
      <c r="AG42" s="22">
        <v>16</v>
      </c>
      <c r="AH42" s="18"/>
      <c r="AI42" s="15">
        <f t="shared" si="3"/>
        <v>16</v>
      </c>
      <c r="AJ42" s="16">
        <f t="shared" si="4"/>
        <v>1</v>
      </c>
      <c r="AK42" s="33">
        <f t="shared" si="26"/>
        <v>108885</v>
      </c>
      <c r="AL42" s="22">
        <v>15</v>
      </c>
      <c r="AM42" s="18"/>
      <c r="AN42" s="15">
        <f t="shared" si="5"/>
        <v>15</v>
      </c>
      <c r="AO42" s="16">
        <f t="shared" si="6"/>
        <v>1</v>
      </c>
      <c r="AP42" s="33">
        <f t="shared" si="20"/>
        <v>101626</v>
      </c>
      <c r="AQ42" s="22">
        <v>14</v>
      </c>
      <c r="AR42" s="18"/>
      <c r="AS42" s="15">
        <f t="shared" si="7"/>
        <v>14</v>
      </c>
      <c r="AT42" s="16">
        <f t="shared" si="8"/>
        <v>14</v>
      </c>
      <c r="AU42" s="33">
        <f t="shared" si="27"/>
        <v>0</v>
      </c>
      <c r="AV42" s="22"/>
      <c r="AW42" s="18"/>
      <c r="AX42" s="15"/>
      <c r="AY42" s="16"/>
      <c r="AZ42" s="33"/>
      <c r="BA42" s="22"/>
      <c r="BB42" s="18"/>
      <c r="BC42" s="15"/>
      <c r="BD42" s="16"/>
      <c r="BE42" s="33"/>
      <c r="BF42" s="22"/>
      <c r="BG42" s="18"/>
      <c r="BH42" s="15"/>
      <c r="BI42" s="16"/>
      <c r="BJ42" s="33"/>
      <c r="BK42" s="22"/>
    </row>
    <row r="43" spans="1:63" ht="15.75" customHeight="1" thickBot="1">
      <c r="A43" s="100" t="s">
        <v>270</v>
      </c>
      <c r="B43" s="101">
        <v>7259</v>
      </c>
      <c r="C43" s="22"/>
      <c r="D43" s="18"/>
      <c r="E43" s="15"/>
      <c r="F43" s="16"/>
      <c r="G43" s="33"/>
      <c r="H43" s="22"/>
      <c r="I43" s="18"/>
      <c r="J43" s="15"/>
      <c r="K43" s="16"/>
      <c r="L43" s="33"/>
      <c r="M43" s="22"/>
      <c r="N43" s="18"/>
      <c r="O43" s="15"/>
      <c r="P43" s="16"/>
      <c r="Q43" s="33"/>
      <c r="R43" s="22"/>
      <c r="S43" s="18"/>
      <c r="T43" s="15"/>
      <c r="U43" s="16"/>
      <c r="V43" s="33"/>
      <c r="W43" s="22"/>
      <c r="X43" s="18"/>
      <c r="Y43" s="15"/>
      <c r="Z43" s="16"/>
      <c r="AA43" s="33"/>
      <c r="AB43" s="22"/>
      <c r="AC43" s="18"/>
      <c r="AD43" s="15"/>
      <c r="AE43" s="16">
        <f t="shared" si="1"/>
        <v>-17</v>
      </c>
      <c r="AF43" s="33">
        <f t="shared" si="2"/>
        <v>123403</v>
      </c>
      <c r="AG43" s="22">
        <v>17</v>
      </c>
      <c r="AH43" s="18"/>
      <c r="AI43" s="15">
        <f t="shared" si="3"/>
        <v>17</v>
      </c>
      <c r="AJ43" s="16">
        <f t="shared" si="4"/>
        <v>1</v>
      </c>
      <c r="AK43" s="33">
        <f t="shared" si="26"/>
        <v>116144</v>
      </c>
      <c r="AL43" s="22">
        <v>16</v>
      </c>
      <c r="AM43" s="18"/>
      <c r="AN43" s="15">
        <f t="shared" si="5"/>
        <v>16</v>
      </c>
      <c r="AO43" s="16">
        <f t="shared" si="6"/>
        <v>1</v>
      </c>
      <c r="AP43" s="33">
        <f t="shared" si="20"/>
        <v>108885</v>
      </c>
      <c r="AQ43" s="22">
        <v>15</v>
      </c>
      <c r="AR43" s="18"/>
      <c r="AS43" s="15">
        <f t="shared" si="7"/>
        <v>15</v>
      </c>
      <c r="AT43" s="16">
        <f t="shared" si="8"/>
        <v>15</v>
      </c>
      <c r="AU43" s="33">
        <f t="shared" si="27"/>
        <v>0</v>
      </c>
      <c r="AV43" s="22"/>
      <c r="AW43" s="18"/>
      <c r="AX43" s="15"/>
      <c r="AY43" s="16"/>
      <c r="AZ43" s="33"/>
      <c r="BA43" s="22"/>
      <c r="BB43" s="18"/>
      <c r="BC43" s="15"/>
      <c r="BD43" s="16"/>
      <c r="BE43" s="33"/>
      <c r="BF43" s="22"/>
      <c r="BG43" s="18"/>
      <c r="BH43" s="15"/>
      <c r="BI43" s="16"/>
      <c r="BJ43" s="33"/>
      <c r="BK43" s="22"/>
    </row>
    <row r="44" spans="1:63" ht="15.75" customHeight="1" thickBot="1">
      <c r="A44" s="91" t="s">
        <v>271</v>
      </c>
      <c r="B44" s="101">
        <v>7259</v>
      </c>
      <c r="C44" s="22"/>
      <c r="D44" s="18"/>
      <c r="E44" s="15"/>
      <c r="F44" s="16"/>
      <c r="G44" s="33"/>
      <c r="H44" s="22"/>
      <c r="I44" s="18"/>
      <c r="J44" s="15"/>
      <c r="K44" s="16"/>
      <c r="L44" s="33"/>
      <c r="M44" s="22"/>
      <c r="N44" s="18"/>
      <c r="O44" s="15"/>
      <c r="P44" s="16"/>
      <c r="Q44" s="33"/>
      <c r="R44" s="22"/>
      <c r="S44" s="18"/>
      <c r="T44" s="15"/>
      <c r="U44" s="16"/>
      <c r="V44" s="33"/>
      <c r="W44" s="22"/>
      <c r="X44" s="18"/>
      <c r="Y44" s="15"/>
      <c r="Z44" s="16"/>
      <c r="AA44" s="33"/>
      <c r="AB44" s="22"/>
      <c r="AC44" s="18"/>
      <c r="AD44" s="15"/>
      <c r="AE44" s="16">
        <f t="shared" si="1"/>
        <v>-30</v>
      </c>
      <c r="AF44" s="33">
        <f t="shared" si="2"/>
        <v>217770</v>
      </c>
      <c r="AG44" s="22">
        <v>30</v>
      </c>
      <c r="AH44" s="18"/>
      <c r="AI44" s="15">
        <f t="shared" si="3"/>
        <v>30</v>
      </c>
      <c r="AJ44" s="16">
        <f t="shared" si="4"/>
        <v>0</v>
      </c>
      <c r="AK44" s="33">
        <f t="shared" si="26"/>
        <v>217770</v>
      </c>
      <c r="AL44" s="22">
        <v>30</v>
      </c>
      <c r="AM44" s="18"/>
      <c r="AN44" s="15">
        <f t="shared" si="5"/>
        <v>30</v>
      </c>
      <c r="AO44" s="16">
        <f t="shared" si="6"/>
        <v>3</v>
      </c>
      <c r="AP44" s="33">
        <f t="shared" si="20"/>
        <v>195993</v>
      </c>
      <c r="AQ44" s="22">
        <v>27</v>
      </c>
      <c r="AR44" s="18"/>
      <c r="AS44" s="15">
        <f t="shared" si="7"/>
        <v>27</v>
      </c>
      <c r="AT44" s="16">
        <f t="shared" si="8"/>
        <v>27</v>
      </c>
      <c r="AU44" s="33">
        <f t="shared" si="27"/>
        <v>0</v>
      </c>
      <c r="AV44" s="22"/>
      <c r="AW44" s="18"/>
      <c r="AX44" s="15"/>
      <c r="AY44" s="16"/>
      <c r="AZ44" s="33"/>
      <c r="BA44" s="22"/>
      <c r="BB44" s="18"/>
      <c r="BC44" s="15"/>
      <c r="BD44" s="16"/>
      <c r="BE44" s="33"/>
      <c r="BF44" s="22"/>
      <c r="BG44" s="18"/>
      <c r="BH44" s="15"/>
      <c r="BI44" s="16"/>
      <c r="BJ44" s="33"/>
      <c r="BK44" s="22"/>
    </row>
    <row r="45" spans="1:63" ht="15.75" customHeight="1" thickBot="1">
      <c r="A45" s="91" t="s">
        <v>272</v>
      </c>
      <c r="B45" s="101">
        <v>7259</v>
      </c>
      <c r="C45" s="22"/>
      <c r="D45" s="18"/>
      <c r="E45" s="15"/>
      <c r="F45" s="16"/>
      <c r="G45" s="33"/>
      <c r="H45" s="22"/>
      <c r="I45" s="18"/>
      <c r="J45" s="15"/>
      <c r="K45" s="16"/>
      <c r="L45" s="33"/>
      <c r="M45" s="22"/>
      <c r="N45" s="18"/>
      <c r="O45" s="15"/>
      <c r="P45" s="16"/>
      <c r="Q45" s="33"/>
      <c r="R45" s="22"/>
      <c r="S45" s="18"/>
      <c r="T45" s="15"/>
      <c r="U45" s="16"/>
      <c r="V45" s="33"/>
      <c r="W45" s="22"/>
      <c r="X45" s="18"/>
      <c r="Y45" s="15"/>
      <c r="Z45" s="16"/>
      <c r="AA45" s="33"/>
      <c r="AB45" s="22"/>
      <c r="AC45" s="18"/>
      <c r="AD45" s="15"/>
      <c r="AE45" s="16">
        <f t="shared" si="1"/>
        <v>-19</v>
      </c>
      <c r="AF45" s="33">
        <f t="shared" si="2"/>
        <v>137921</v>
      </c>
      <c r="AG45" s="22">
        <v>19</v>
      </c>
      <c r="AH45" s="18"/>
      <c r="AI45" s="15">
        <f t="shared" si="3"/>
        <v>19</v>
      </c>
      <c r="AJ45" s="16">
        <f t="shared" si="4"/>
        <v>1</v>
      </c>
      <c r="AK45" s="33">
        <f>((AI45-AJ45)*$B49)</f>
        <v>351000</v>
      </c>
      <c r="AL45" s="22">
        <v>18</v>
      </c>
      <c r="AM45" s="18"/>
      <c r="AN45" s="15">
        <f t="shared" si="5"/>
        <v>18</v>
      </c>
      <c r="AO45" s="16">
        <f t="shared" si="6"/>
        <v>0</v>
      </c>
      <c r="AP45" s="33">
        <f t="shared" si="20"/>
        <v>130662</v>
      </c>
      <c r="AQ45" s="22">
        <v>18</v>
      </c>
      <c r="AR45" s="18"/>
      <c r="AS45" s="15">
        <f t="shared" si="7"/>
        <v>18</v>
      </c>
      <c r="AT45" s="16">
        <f t="shared" si="8"/>
        <v>18</v>
      </c>
      <c r="AU45" s="33">
        <f>((AS45-AT45)*$B49)</f>
        <v>0</v>
      </c>
      <c r="AV45" s="22"/>
      <c r="AW45" s="18"/>
      <c r="AX45" s="15"/>
      <c r="AY45" s="16"/>
      <c r="AZ45" s="33"/>
      <c r="BA45" s="22"/>
      <c r="BB45" s="18"/>
      <c r="BC45" s="15"/>
      <c r="BD45" s="16"/>
      <c r="BE45" s="33"/>
      <c r="BF45" s="22"/>
      <c r="BG45" s="18"/>
      <c r="BH45" s="15"/>
      <c r="BI45" s="16"/>
      <c r="BJ45" s="33"/>
      <c r="BK45" s="22"/>
    </row>
    <row r="46" spans="1:63" ht="15.75" customHeight="1" thickBot="1">
      <c r="A46" s="91" t="s">
        <v>273</v>
      </c>
      <c r="B46" s="101">
        <v>7259</v>
      </c>
      <c r="C46" s="13"/>
      <c r="D46" s="14"/>
      <c r="E46" s="15">
        <f t="shared" si="41" ref="E46:E50">+C46+D46</f>
        <v>0</v>
      </c>
      <c r="F46" s="16">
        <f t="shared" si="42" ref="F46:F50">+E46-H46</f>
        <v>0</v>
      </c>
      <c r="G46" s="17">
        <f t="shared" si="43" ref="G46:G50">((E46-F46)*$B46)</f>
        <v>0</v>
      </c>
      <c r="H46" s="13"/>
      <c r="I46" s="14"/>
      <c r="J46" s="15">
        <f t="shared" si="44" ref="J46:J50">+H46+I46</f>
        <v>0</v>
      </c>
      <c r="K46" s="16">
        <f t="shared" si="45" ref="K46:K50">+J46-M46</f>
        <v>0</v>
      </c>
      <c r="L46" s="17">
        <f>((J46-K46)*$B49)</f>
        <v>0</v>
      </c>
      <c r="M46" s="13"/>
      <c r="N46" s="14"/>
      <c r="O46" s="15">
        <f t="shared" si="46" ref="O46:O50">+M46+N46</f>
        <v>0</v>
      </c>
      <c r="P46" s="16">
        <f t="shared" si="47" ref="P46:P50">+O46-R46</f>
        <v>0</v>
      </c>
      <c r="Q46" s="17">
        <f t="shared" si="48" ref="Q46:Q50">((O46-P46)*$B46)</f>
        <v>0</v>
      </c>
      <c r="R46" s="13"/>
      <c r="S46" s="14"/>
      <c r="T46" s="15">
        <f t="shared" si="49" ref="T46:T50">+R46+S46</f>
        <v>0</v>
      </c>
      <c r="U46" s="16">
        <f t="shared" si="50" ref="U46:U50">+T46-W46</f>
        <v>0</v>
      </c>
      <c r="V46" s="17">
        <f t="shared" si="51" ref="V46:V50">((T46-U46)*$B46)</f>
        <v>0</v>
      </c>
      <c r="W46" s="13"/>
      <c r="X46" s="14"/>
      <c r="Y46" s="15">
        <f t="shared" si="52" ref="Y46:Y50">+W46+X46</f>
        <v>0</v>
      </c>
      <c r="Z46" s="16">
        <f t="shared" si="53" ref="Z46:Z50">+Y46-AB46</f>
        <v>0</v>
      </c>
      <c r="AA46" s="17">
        <f t="shared" si="54" ref="AA46:AA50">((Y46-Z46)*$B46)</f>
        <v>0</v>
      </c>
      <c r="AB46" s="22"/>
      <c r="AC46" s="14"/>
      <c r="AD46" s="15">
        <f t="shared" si="0"/>
        <v>0</v>
      </c>
      <c r="AE46" s="16">
        <f t="shared" si="1"/>
        <v>-19</v>
      </c>
      <c r="AF46" s="33">
        <f t="shared" si="2"/>
        <v>137921</v>
      </c>
      <c r="AG46" s="22">
        <v>19</v>
      </c>
      <c r="AH46" s="14"/>
      <c r="AI46" s="15">
        <f t="shared" si="3"/>
        <v>19</v>
      </c>
      <c r="AJ46" s="16">
        <f t="shared" si="4"/>
        <v>1</v>
      </c>
      <c r="AK46" s="17">
        <f t="shared" si="55" ref="AK46:AK50">((AI46-AJ46)*$B46)</f>
        <v>130662</v>
      </c>
      <c r="AL46" s="22">
        <v>18</v>
      </c>
      <c r="AM46" s="14"/>
      <c r="AN46" s="15">
        <f t="shared" si="5"/>
        <v>18</v>
      </c>
      <c r="AO46" s="16">
        <f t="shared" si="6"/>
        <v>0</v>
      </c>
      <c r="AP46" s="33">
        <f t="shared" si="20"/>
        <v>130662</v>
      </c>
      <c r="AQ46" s="22">
        <v>18</v>
      </c>
      <c r="AR46" s="14"/>
      <c r="AS46" s="15">
        <f t="shared" si="7"/>
        <v>18</v>
      </c>
      <c r="AT46" s="16">
        <f t="shared" si="8"/>
        <v>18</v>
      </c>
      <c r="AU46" s="17">
        <f t="shared" si="56" ref="AU46:AU50">((AS46-AT46)*$B46)</f>
        <v>0</v>
      </c>
      <c r="AV46" s="13"/>
      <c r="AW46" s="14"/>
      <c r="AX46" s="15">
        <f t="shared" si="10"/>
        <v>0</v>
      </c>
      <c r="AY46" s="16">
        <f t="shared" si="11"/>
        <v>0</v>
      </c>
      <c r="AZ46" s="17">
        <f t="shared" si="34"/>
        <v>0</v>
      </c>
      <c r="BA46" s="13"/>
      <c r="BB46" s="14"/>
      <c r="BC46" s="15">
        <f t="shared" si="13"/>
        <v>0</v>
      </c>
      <c r="BD46" s="16">
        <f t="shared" si="14"/>
        <v>0</v>
      </c>
      <c r="BE46" s="17">
        <f t="shared" si="35"/>
        <v>0</v>
      </c>
      <c r="BF46" s="13"/>
      <c r="BG46" s="18"/>
      <c r="BH46" s="15">
        <f t="shared" si="16"/>
        <v>0</v>
      </c>
      <c r="BI46" s="16">
        <f t="shared" si="17"/>
        <v>0</v>
      </c>
      <c r="BJ46" s="17">
        <f t="shared" si="36"/>
        <v>0</v>
      </c>
      <c r="BK46" s="13"/>
    </row>
    <row r="47" spans="1:63" ht="15.75" customHeight="1" thickBot="1">
      <c r="A47" s="91" t="s">
        <v>274</v>
      </c>
      <c r="B47" s="101">
        <v>7259</v>
      </c>
      <c r="C47" s="13"/>
      <c r="D47" s="14"/>
      <c r="E47" s="15">
        <f t="shared" si="41"/>
        <v>0</v>
      </c>
      <c r="F47" s="16">
        <f t="shared" si="42"/>
        <v>0</v>
      </c>
      <c r="G47" s="17">
        <f t="shared" si="43"/>
        <v>0</v>
      </c>
      <c r="H47" s="13"/>
      <c r="I47" s="14"/>
      <c r="J47" s="15">
        <f t="shared" si="44"/>
        <v>0</v>
      </c>
      <c r="K47" s="16">
        <f t="shared" si="45"/>
        <v>0</v>
      </c>
      <c r="L47" s="17">
        <f>((J47-K47)*$B50)</f>
        <v>0</v>
      </c>
      <c r="M47" s="13"/>
      <c r="N47" s="18"/>
      <c r="O47" s="15">
        <f t="shared" si="46"/>
        <v>0</v>
      </c>
      <c r="P47" s="16">
        <f t="shared" si="47"/>
        <v>0</v>
      </c>
      <c r="Q47" s="17">
        <f t="shared" si="48"/>
        <v>0</v>
      </c>
      <c r="R47" s="13"/>
      <c r="S47" s="14"/>
      <c r="T47" s="15">
        <f t="shared" si="49"/>
        <v>0</v>
      </c>
      <c r="U47" s="16">
        <f t="shared" si="50"/>
        <v>0</v>
      </c>
      <c r="V47" s="17">
        <f t="shared" si="51"/>
        <v>0</v>
      </c>
      <c r="W47" s="13"/>
      <c r="X47" s="14"/>
      <c r="Y47" s="15">
        <f t="shared" si="52"/>
        <v>0</v>
      </c>
      <c r="Z47" s="16">
        <f t="shared" si="53"/>
        <v>0</v>
      </c>
      <c r="AA47" s="17">
        <f t="shared" si="54"/>
        <v>0</v>
      </c>
      <c r="AB47" s="22"/>
      <c r="AC47" s="14"/>
      <c r="AD47" s="15">
        <f t="shared" si="0"/>
        <v>0</v>
      </c>
      <c r="AE47" s="16">
        <f t="shared" si="1"/>
        <v>-17</v>
      </c>
      <c r="AF47" s="33">
        <f t="shared" si="2"/>
        <v>123403</v>
      </c>
      <c r="AG47" s="22">
        <v>17</v>
      </c>
      <c r="AH47" s="14"/>
      <c r="AI47" s="15">
        <f t="shared" si="3"/>
        <v>17</v>
      </c>
      <c r="AJ47" s="16">
        <f t="shared" si="4"/>
        <v>1</v>
      </c>
      <c r="AK47" s="17">
        <f t="shared" si="55"/>
        <v>116144</v>
      </c>
      <c r="AL47" s="22">
        <v>16</v>
      </c>
      <c r="AM47" s="14"/>
      <c r="AN47" s="15">
        <f t="shared" si="5"/>
        <v>16</v>
      </c>
      <c r="AO47" s="16">
        <f t="shared" si="6"/>
        <v>0</v>
      </c>
      <c r="AP47" s="33">
        <f t="shared" si="20"/>
        <v>116144</v>
      </c>
      <c r="AQ47" s="22">
        <v>16</v>
      </c>
      <c r="AR47" s="14"/>
      <c r="AS47" s="15">
        <f t="shared" si="7"/>
        <v>16</v>
      </c>
      <c r="AT47" s="16">
        <f t="shared" si="8"/>
        <v>16</v>
      </c>
      <c r="AU47" s="17">
        <f t="shared" si="56"/>
        <v>0</v>
      </c>
      <c r="AV47" s="13"/>
      <c r="AW47" s="14"/>
      <c r="AX47" s="15">
        <f t="shared" si="10"/>
        <v>0</v>
      </c>
      <c r="AY47" s="16">
        <f t="shared" si="11"/>
        <v>0</v>
      </c>
      <c r="AZ47" s="17">
        <f t="shared" si="34"/>
        <v>0</v>
      </c>
      <c r="BA47" s="13"/>
      <c r="BB47" s="14"/>
      <c r="BC47" s="15">
        <f t="shared" si="13"/>
        <v>0</v>
      </c>
      <c r="BD47" s="16">
        <f t="shared" si="14"/>
        <v>0</v>
      </c>
      <c r="BE47" s="17">
        <f t="shared" si="35"/>
        <v>0</v>
      </c>
      <c r="BF47" s="13"/>
      <c r="BG47" s="14"/>
      <c r="BH47" s="15">
        <f t="shared" si="16"/>
        <v>0</v>
      </c>
      <c r="BI47" s="16">
        <f t="shared" si="17"/>
        <v>0</v>
      </c>
      <c r="BJ47" s="17">
        <f t="shared" si="36"/>
        <v>0</v>
      </c>
      <c r="BK47" s="13"/>
    </row>
    <row r="48" spans="1:63" ht="15.75" customHeight="1" thickBot="1">
      <c r="A48" s="91" t="s">
        <v>601</v>
      </c>
      <c r="B48" s="101">
        <v>15470</v>
      </c>
      <c r="C48" s="22"/>
      <c r="D48" s="18"/>
      <c r="E48" s="15"/>
      <c r="F48" s="16"/>
      <c r="G48" s="33"/>
      <c r="H48" s="22"/>
      <c r="I48" s="18"/>
      <c r="J48" s="15"/>
      <c r="K48" s="16"/>
      <c r="L48" s="33"/>
      <c r="M48" s="22"/>
      <c r="N48" s="18"/>
      <c r="O48" s="15"/>
      <c r="P48" s="16"/>
      <c r="Q48" s="33"/>
      <c r="R48" s="22"/>
      <c r="S48" s="18"/>
      <c r="T48" s="15"/>
      <c r="U48" s="16"/>
      <c r="V48" s="33"/>
      <c r="W48" s="22"/>
      <c r="X48" s="18"/>
      <c r="Y48" s="15"/>
      <c r="Z48" s="16"/>
      <c r="AA48" s="33"/>
      <c r="AB48" s="22"/>
      <c r="AC48" s="18"/>
      <c r="AD48" s="15"/>
      <c r="AE48" s="16"/>
      <c r="AF48" s="33"/>
      <c r="AG48" s="22"/>
      <c r="AH48" s="18"/>
      <c r="AI48" s="15"/>
      <c r="AJ48" s="16"/>
      <c r="AK48" s="33"/>
      <c r="AL48" s="22"/>
      <c r="AM48" s="18"/>
      <c r="AN48" s="15"/>
      <c r="AO48" s="16"/>
      <c r="AP48" s="33"/>
      <c r="AQ48" s="22"/>
      <c r="AR48" s="18">
        <v>10</v>
      </c>
      <c r="AS48" s="15">
        <f t="shared" si="7"/>
        <v>10</v>
      </c>
      <c r="AT48" s="16">
        <f t="shared" si="8"/>
        <v>10</v>
      </c>
      <c r="AU48" s="33">
        <f t="shared" si="56"/>
        <v>0</v>
      </c>
      <c r="AV48" s="22"/>
      <c r="AW48" s="18"/>
      <c r="AX48" s="15"/>
      <c r="AY48" s="16"/>
      <c r="AZ48" s="33"/>
      <c r="BA48" s="22"/>
      <c r="BB48" s="18"/>
      <c r="BC48" s="15"/>
      <c r="BD48" s="16"/>
      <c r="BE48" s="33"/>
      <c r="BF48" s="22"/>
      <c r="BG48" s="18"/>
      <c r="BH48" s="15"/>
      <c r="BI48" s="16"/>
      <c r="BJ48" s="33"/>
      <c r="BK48" s="22"/>
    </row>
    <row r="49" spans="1:63" ht="15.75" customHeight="1" thickBot="1">
      <c r="A49" s="91" t="s">
        <v>275</v>
      </c>
      <c r="B49" s="101">
        <v>19500</v>
      </c>
      <c r="C49" s="13"/>
      <c r="D49" s="14"/>
      <c r="E49" s="15">
        <f t="shared" si="41"/>
        <v>0</v>
      </c>
      <c r="F49" s="16">
        <f t="shared" si="42"/>
        <v>0</v>
      </c>
      <c r="G49" s="17">
        <f t="shared" si="43"/>
        <v>0</v>
      </c>
      <c r="H49" s="13"/>
      <c r="I49" s="14"/>
      <c r="J49" s="15">
        <f t="shared" si="44"/>
        <v>0</v>
      </c>
      <c r="K49" s="16">
        <f t="shared" si="45"/>
        <v>0</v>
      </c>
      <c r="L49" s="17">
        <f t="shared" si="57" ref="L49:L50">((J49-K49)*$B51)</f>
        <v>0</v>
      </c>
      <c r="M49" s="13"/>
      <c r="N49" s="18"/>
      <c r="O49" s="15">
        <f t="shared" si="46"/>
        <v>0</v>
      </c>
      <c r="P49" s="16">
        <f t="shared" si="47"/>
        <v>0</v>
      </c>
      <c r="Q49" s="17">
        <f t="shared" si="48"/>
        <v>0</v>
      </c>
      <c r="R49" s="13"/>
      <c r="S49" s="14"/>
      <c r="T49" s="15">
        <f t="shared" si="49"/>
        <v>0</v>
      </c>
      <c r="U49" s="16">
        <f t="shared" si="50"/>
        <v>0</v>
      </c>
      <c r="V49" s="17">
        <f t="shared" si="51"/>
        <v>0</v>
      </c>
      <c r="W49" s="13"/>
      <c r="X49" s="14"/>
      <c r="Y49" s="15">
        <f t="shared" si="52"/>
        <v>0</v>
      </c>
      <c r="Z49" s="16">
        <f t="shared" si="53"/>
        <v>0</v>
      </c>
      <c r="AA49" s="17">
        <f t="shared" si="54"/>
        <v>0</v>
      </c>
      <c r="AB49" s="22"/>
      <c r="AC49" s="14"/>
      <c r="AD49" s="15">
        <f t="shared" si="0"/>
        <v>0</v>
      </c>
      <c r="AE49" s="16">
        <f t="shared" si="1"/>
        <v>-2</v>
      </c>
      <c r="AF49" s="33">
        <f t="shared" si="2"/>
        <v>39000</v>
      </c>
      <c r="AG49" s="22">
        <v>2</v>
      </c>
      <c r="AH49" s="14"/>
      <c r="AI49" s="15">
        <f t="shared" si="3"/>
        <v>2</v>
      </c>
      <c r="AJ49" s="16">
        <f t="shared" si="4"/>
        <v>0</v>
      </c>
      <c r="AK49" s="17">
        <f t="shared" si="55"/>
        <v>39000</v>
      </c>
      <c r="AL49" s="22">
        <v>2</v>
      </c>
      <c r="AM49" s="14"/>
      <c r="AN49" s="15">
        <f t="shared" si="5"/>
        <v>2</v>
      </c>
      <c r="AO49" s="16">
        <f t="shared" si="6"/>
        <v>0</v>
      </c>
      <c r="AP49" s="33">
        <f t="shared" si="20"/>
        <v>39000</v>
      </c>
      <c r="AQ49" s="22">
        <v>2</v>
      </c>
      <c r="AR49" s="14"/>
      <c r="AS49" s="15">
        <f t="shared" si="7"/>
        <v>2</v>
      </c>
      <c r="AT49" s="16">
        <f t="shared" si="8"/>
        <v>2</v>
      </c>
      <c r="AU49" s="17">
        <f t="shared" si="56"/>
        <v>0</v>
      </c>
      <c r="AV49" s="13"/>
      <c r="AW49" s="18"/>
      <c r="AX49" s="15">
        <f t="shared" si="10"/>
        <v>0</v>
      </c>
      <c r="AY49" s="16">
        <f t="shared" si="11"/>
        <v>0</v>
      </c>
      <c r="AZ49" s="17">
        <f t="shared" si="34"/>
        <v>0</v>
      </c>
      <c r="BA49" s="13"/>
      <c r="BB49" s="18"/>
      <c r="BC49" s="15">
        <f t="shared" si="13"/>
        <v>0</v>
      </c>
      <c r="BD49" s="16">
        <f t="shared" si="14"/>
        <v>0</v>
      </c>
      <c r="BE49" s="17">
        <f t="shared" si="35"/>
        <v>0</v>
      </c>
      <c r="BF49" s="13"/>
      <c r="BG49" s="14"/>
      <c r="BH49" s="15">
        <f t="shared" si="16"/>
        <v>0</v>
      </c>
      <c r="BI49" s="16">
        <f t="shared" si="17"/>
        <v>0</v>
      </c>
      <c r="BJ49" s="17">
        <f t="shared" si="36"/>
        <v>0</v>
      </c>
      <c r="BK49" s="13"/>
    </row>
    <row r="50" spans="1:63" ht="15.75" customHeight="1" thickBot="1">
      <c r="A50" s="92" t="s">
        <v>276</v>
      </c>
      <c r="B50" s="102">
        <v>39900</v>
      </c>
      <c r="C50" s="13"/>
      <c r="D50" s="14"/>
      <c r="E50" s="15">
        <f t="shared" si="41"/>
        <v>0</v>
      </c>
      <c r="F50" s="16">
        <f t="shared" si="42"/>
        <v>0</v>
      </c>
      <c r="G50" s="17">
        <f t="shared" si="43"/>
        <v>0</v>
      </c>
      <c r="H50" s="13"/>
      <c r="I50" s="14"/>
      <c r="J50" s="15">
        <f t="shared" si="44"/>
        <v>0</v>
      </c>
      <c r="K50" s="16">
        <f t="shared" si="45"/>
        <v>0</v>
      </c>
      <c r="L50" s="17">
        <f t="shared" si="57"/>
        <v>0</v>
      </c>
      <c r="M50" s="13"/>
      <c r="N50" s="14"/>
      <c r="O50" s="15">
        <f t="shared" si="46"/>
        <v>0</v>
      </c>
      <c r="P50" s="16">
        <f t="shared" si="47"/>
        <v>0</v>
      </c>
      <c r="Q50" s="17">
        <f t="shared" si="48"/>
        <v>0</v>
      </c>
      <c r="R50" s="13"/>
      <c r="S50" s="14"/>
      <c r="T50" s="15">
        <f t="shared" si="49"/>
        <v>0</v>
      </c>
      <c r="U50" s="16">
        <f t="shared" si="50"/>
        <v>0</v>
      </c>
      <c r="V50" s="17">
        <f t="shared" si="51"/>
        <v>0</v>
      </c>
      <c r="W50" s="13"/>
      <c r="X50" s="14"/>
      <c r="Y50" s="15">
        <f t="shared" si="52"/>
        <v>0</v>
      </c>
      <c r="Z50" s="16">
        <f t="shared" si="53"/>
        <v>0</v>
      </c>
      <c r="AA50" s="17">
        <f t="shared" si="54"/>
        <v>0</v>
      </c>
      <c r="AB50" s="22"/>
      <c r="AC50" s="14"/>
      <c r="AD50" s="15">
        <f t="shared" si="0"/>
        <v>0</v>
      </c>
      <c r="AE50" s="16">
        <f t="shared" si="1"/>
        <v>-2</v>
      </c>
      <c r="AF50" s="33">
        <f t="shared" si="2"/>
        <v>79800</v>
      </c>
      <c r="AG50" s="22">
        <v>2</v>
      </c>
      <c r="AH50" s="14"/>
      <c r="AI50" s="15">
        <f t="shared" si="3"/>
        <v>2</v>
      </c>
      <c r="AJ50" s="16">
        <f t="shared" si="4"/>
        <v>0</v>
      </c>
      <c r="AK50" s="17">
        <f t="shared" si="55"/>
        <v>79800</v>
      </c>
      <c r="AL50" s="22">
        <v>2</v>
      </c>
      <c r="AM50" s="14"/>
      <c r="AN50" s="15">
        <f t="shared" si="5"/>
        <v>2</v>
      </c>
      <c r="AO50" s="16">
        <f t="shared" si="6"/>
        <v>0</v>
      </c>
      <c r="AP50" s="33">
        <f>((AN50-AO50)*$B50)</f>
        <v>79800</v>
      </c>
      <c r="AQ50" s="22">
        <v>2</v>
      </c>
      <c r="AR50" s="18"/>
      <c r="AS50" s="15">
        <f t="shared" si="7"/>
        <v>2</v>
      </c>
      <c r="AT50" s="16">
        <f t="shared" si="8"/>
        <v>2</v>
      </c>
      <c r="AU50" s="17">
        <f t="shared" si="56"/>
        <v>0</v>
      </c>
      <c r="AV50" s="13"/>
      <c r="AW50" s="18"/>
      <c r="AX50" s="15">
        <f t="shared" si="10"/>
        <v>0</v>
      </c>
      <c r="AY50" s="16">
        <f t="shared" si="11"/>
        <v>0</v>
      </c>
      <c r="AZ50" s="17">
        <f t="shared" si="34"/>
        <v>0</v>
      </c>
      <c r="BA50" s="13"/>
      <c r="BB50" s="14"/>
      <c r="BC50" s="15">
        <f t="shared" si="13"/>
        <v>0</v>
      </c>
      <c r="BD50" s="16">
        <f t="shared" si="14"/>
        <v>0</v>
      </c>
      <c r="BE50" s="17">
        <f t="shared" si="35"/>
        <v>0</v>
      </c>
      <c r="BF50" s="13"/>
      <c r="BG50" s="18"/>
      <c r="BH50" s="15">
        <f t="shared" si="16"/>
        <v>0</v>
      </c>
      <c r="BI50" s="16">
        <f t="shared" si="17"/>
        <v>0</v>
      </c>
      <c r="BJ50" s="17">
        <f t="shared" si="36"/>
        <v>0</v>
      </c>
      <c r="BK50" s="13"/>
    </row>
    <row r="51" spans="1:63" ht="15.75" customHeight="1" thickBot="1">
      <c r="A51" s="24"/>
      <c r="B51" s="25"/>
      <c r="C51" s="24"/>
      <c r="D51" s="26"/>
      <c r="E51" s="24"/>
      <c r="F51" s="24"/>
      <c r="G51" s="27">
        <f>+SUM(G3:G50)</f>
        <v>0</v>
      </c>
      <c r="H51" s="24"/>
      <c r="I51" s="26"/>
      <c r="J51" s="24"/>
      <c r="K51" s="24"/>
      <c r="L51" s="27">
        <f>+SUM(L3:L50)</f>
        <v>0</v>
      </c>
      <c r="M51" s="24"/>
      <c r="N51" s="26"/>
      <c r="O51" s="24"/>
      <c r="P51" s="24"/>
      <c r="Q51" s="27">
        <f>+SUM(Q3:Q50)</f>
        <v>0</v>
      </c>
      <c r="R51" s="24"/>
      <c r="S51" s="26"/>
      <c r="T51" s="24"/>
      <c r="U51" s="24"/>
      <c r="V51" s="27">
        <f>+SUM(V3:V50)</f>
        <v>0</v>
      </c>
      <c r="W51" s="24"/>
      <c r="X51" s="26"/>
      <c r="Y51" s="24"/>
      <c r="Z51" s="24"/>
      <c r="AA51" s="27">
        <f>+SUM(AA3:AA50)</f>
        <v>0</v>
      </c>
      <c r="AB51" s="24"/>
      <c r="AC51" s="26"/>
      <c r="AD51" s="24"/>
      <c r="AE51" s="24"/>
      <c r="AF51" s="27">
        <f>+SUM(AF3:AF50)</f>
        <v>1.33274174E7</v>
      </c>
      <c r="AG51" s="24"/>
      <c r="AH51" s="26"/>
      <c r="AI51" s="24"/>
      <c r="AJ51" s="24"/>
      <c r="AK51" s="27">
        <f>+SUM(AK3:AK50)</f>
        <v>1.14148157E7</v>
      </c>
      <c r="AL51" s="24"/>
      <c r="AM51" s="26"/>
      <c r="AN51" s="24"/>
      <c r="AO51" s="24"/>
      <c r="AP51" s="27">
        <f>+SUM(AP3:AP50)</f>
        <v>10992015</v>
      </c>
      <c r="AQ51" s="24"/>
      <c r="AR51" s="26"/>
      <c r="AS51" s="24"/>
      <c r="AT51" s="24"/>
      <c r="AU51" s="27">
        <f>+SUM(AU3:AU50)</f>
        <v>0</v>
      </c>
      <c r="AV51" s="24"/>
      <c r="AW51" s="26"/>
      <c r="AX51" s="24"/>
      <c r="AY51" s="24"/>
      <c r="AZ51" s="27" t="e">
        <f>+SUM(AZ3:AZ50)</f>
        <v>#REF!</v>
      </c>
      <c r="BA51" s="24"/>
      <c r="BB51" s="26"/>
      <c r="BC51" s="24"/>
      <c r="BD51" s="24"/>
      <c r="BE51" s="27" t="e">
        <f>+SUM(BE3:BE50)</f>
        <v>#REF!</v>
      </c>
      <c r="BF51" s="24"/>
      <c r="BG51" s="26"/>
      <c r="BH51" s="24"/>
      <c r="BI51" s="24"/>
      <c r="BJ51" s="27" t="e">
        <f>+SUM(BJ3:BJ50)</f>
        <v>#REF!</v>
      </c>
      <c r="BK51" s="24"/>
    </row>
    <row r="52" spans="2:59" ht="15.75" customHeight="1">
      <c r="B52" s="35"/>
      <c r="D52" s="29"/>
      <c r="G52" s="36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2:59" ht="15.75" customHeight="1">
      <c r="B53" s="35"/>
      <c r="D53" s="29"/>
      <c r="G53" s="36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2:59" ht="15.75" customHeight="1">
      <c r="B54" s="35"/>
      <c r="D54" s="29"/>
      <c r="G54" s="36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2:59" ht="15.75" customHeight="1">
      <c r="B55" s="35"/>
      <c r="D55" s="29"/>
      <c r="G55" s="36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2:59" ht="15.75" customHeight="1">
      <c r="B56" s="35"/>
      <c r="D56" s="29"/>
      <c r="G56" s="36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2:59" ht="15.75" customHeight="1">
      <c r="B57" s="35"/>
      <c r="D57" s="29"/>
      <c r="G57" s="36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2:59" ht="15.75" customHeight="1">
      <c r="B58" s="35"/>
      <c r="D58" s="29"/>
      <c r="G58" s="36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2:59" ht="15.75" customHeight="1" thickBot="1">
      <c r="B59" s="35"/>
      <c r="D59" s="29"/>
      <c r="G59" s="36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1:59" ht="15.75" customHeight="1" thickBot="1">
      <c r="A60" s="37" t="s">
        <v>50</v>
      </c>
      <c r="B60" s="38">
        <v>27500</v>
      </c>
      <c r="C60" s="39" t="e">
        <f t="shared" si="58" ref="C60:C77">#REF!*B60</f>
        <v>#REF!</v>
      </c>
      <c r="D60" s="29"/>
      <c r="G60" s="36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1:59" ht="15.75" customHeight="1" thickBot="1">
      <c r="A61" s="37" t="s">
        <v>51</v>
      </c>
      <c r="B61" s="38">
        <v>28500</v>
      </c>
      <c r="C61" s="39" t="e">
        <f t="shared" si="58"/>
        <v>#REF!</v>
      </c>
      <c r="D61" s="29"/>
      <c r="G61" s="36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1:59" ht="15.75" customHeight="1" thickBot="1">
      <c r="A62" s="37" t="s">
        <v>52</v>
      </c>
      <c r="B62" s="38">
        <v>27500</v>
      </c>
      <c r="C62" s="39" t="e">
        <f t="shared" si="58"/>
        <v>#REF!</v>
      </c>
      <c r="D62" s="29"/>
      <c r="G62" s="36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1:59" ht="15.75" customHeight="1" thickBot="1">
      <c r="A63" s="37" t="s">
        <v>53</v>
      </c>
      <c r="B63" s="38">
        <v>28500</v>
      </c>
      <c r="C63" s="39" t="e">
        <f t="shared" si="58"/>
        <v>#REF!</v>
      </c>
      <c r="D63" s="39"/>
      <c r="G63" s="36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1:59" ht="15.75" customHeight="1" thickBot="1">
      <c r="A64" s="23" t="s">
        <v>54</v>
      </c>
      <c r="B64" s="33">
        <v>27500</v>
      </c>
      <c r="C64" s="40" t="e">
        <f t="shared" si="58"/>
        <v>#REF!</v>
      </c>
      <c r="D64" s="29"/>
      <c r="G64" s="36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1:59" ht="15.75" customHeight="1" thickBot="1">
      <c r="A65" s="37" t="s">
        <v>55</v>
      </c>
      <c r="B65" s="38">
        <v>23500</v>
      </c>
      <c r="C65" s="39" t="e">
        <f t="shared" si="58"/>
        <v>#REF!</v>
      </c>
      <c r="D65" s="29"/>
      <c r="G65" s="36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1:59" ht="15.75" customHeight="1" thickBot="1">
      <c r="A66" s="37" t="s">
        <v>23</v>
      </c>
      <c r="B66" s="38">
        <v>29000</v>
      </c>
      <c r="C66" s="39" t="e">
        <f t="shared" si="58"/>
        <v>#REF!</v>
      </c>
      <c r="D66" s="39"/>
      <c r="G66" s="36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1:59" ht="15.75" customHeight="1" thickBot="1">
      <c r="A67" s="23" t="s">
        <v>56</v>
      </c>
      <c r="B67" s="33">
        <v>27500</v>
      </c>
      <c r="C67" s="40" t="e">
        <f t="shared" si="58"/>
        <v>#REF!</v>
      </c>
      <c r="D67" s="29"/>
      <c r="G67" s="36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1:59" ht="15.75" customHeight="1" thickBot="1">
      <c r="A68" s="37" t="s">
        <v>57</v>
      </c>
      <c r="B68" s="38">
        <v>29000</v>
      </c>
      <c r="C68" s="39" t="e">
        <f t="shared" si="58"/>
        <v>#REF!</v>
      </c>
      <c r="D68" s="29"/>
      <c r="G68" s="36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1:59" ht="15.75" customHeight="1" thickBot="1">
      <c r="A69" s="23" t="s">
        <v>58</v>
      </c>
      <c r="B69" s="33">
        <v>32500</v>
      </c>
      <c r="C69" s="40" t="e">
        <f t="shared" si="58"/>
        <v>#REF!</v>
      </c>
      <c r="D69" s="29"/>
      <c r="G69" s="36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1:59" ht="15.75" customHeight="1" thickBot="1">
      <c r="A70" s="37" t="s">
        <v>59</v>
      </c>
      <c r="B70" s="38">
        <v>29000</v>
      </c>
      <c r="C70" s="39" t="e">
        <f t="shared" si="58"/>
        <v>#REF!</v>
      </c>
      <c r="D70" s="29"/>
      <c r="G70" s="36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1:59" ht="15.75" customHeight="1" thickBot="1">
      <c r="A71" s="37" t="s">
        <v>60</v>
      </c>
      <c r="B71" s="38">
        <v>29000</v>
      </c>
      <c r="C71" s="39" t="e">
        <f t="shared" si="58"/>
        <v>#REF!</v>
      </c>
      <c r="D71" s="29"/>
      <c r="G71" s="36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1:59" ht="15.75" customHeight="1" thickBot="1">
      <c r="A72" s="37" t="s">
        <v>61</v>
      </c>
      <c r="B72" s="38">
        <v>11000</v>
      </c>
      <c r="C72" s="39" t="e">
        <f t="shared" si="58"/>
        <v>#REF!</v>
      </c>
      <c r="D72" s="29"/>
      <c r="G72" s="36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1:59" ht="15.75" customHeight="1" thickBot="1">
      <c r="A73" s="37" t="s">
        <v>62</v>
      </c>
      <c r="B73" s="38">
        <v>11000</v>
      </c>
      <c r="C73" s="39" t="e">
        <f t="shared" si="58"/>
        <v>#REF!</v>
      </c>
      <c r="D73" s="29"/>
      <c r="G73" s="36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1:59" ht="15.75" customHeight="1" thickBot="1">
      <c r="A74" s="37" t="s">
        <v>66</v>
      </c>
      <c r="B74" s="38">
        <v>29000</v>
      </c>
      <c r="C74" s="39" t="e">
        <f t="shared" si="58"/>
        <v>#REF!</v>
      </c>
      <c r="D74" s="29"/>
      <c r="G74" s="36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1:59" ht="15.75" customHeight="1" thickBot="1">
      <c r="A75" s="37" t="s">
        <v>63</v>
      </c>
      <c r="B75" s="38">
        <v>34500</v>
      </c>
      <c r="C75" s="39" t="e">
        <f t="shared" si="58"/>
        <v>#REF!</v>
      </c>
      <c r="D75" s="29"/>
      <c r="G75" s="36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1:59" ht="15.75" customHeight="1" thickBot="1">
      <c r="A76" s="37" t="s">
        <v>64</v>
      </c>
      <c r="B76" s="38">
        <v>27000</v>
      </c>
      <c r="C76" s="39" t="e">
        <f t="shared" si="58"/>
        <v>#REF!</v>
      </c>
      <c r="D76" s="29"/>
      <c r="G76" s="36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1:59" ht="15.75" customHeight="1" thickBot="1">
      <c r="A77" s="37" t="s">
        <v>65</v>
      </c>
      <c r="B77" s="38">
        <v>26500</v>
      </c>
      <c r="C77" s="39" t="e">
        <f t="shared" si="58"/>
        <v>#REF!</v>
      </c>
      <c r="D77" s="29"/>
      <c r="G77" s="36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2:59" ht="15.75" customHeight="1">
      <c r="B78" s="35"/>
      <c r="C78" s="40" t="e">
        <f>SUM(C60:C77)</f>
        <v>#REF!</v>
      </c>
      <c r="D78" s="29"/>
      <c r="G78" s="36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2:59" ht="15.75" customHeight="1">
      <c r="B79" s="35"/>
      <c r="D79" s="29"/>
      <c r="G79" s="36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2:59" ht="15.75" customHeight="1">
      <c r="B80" s="35"/>
      <c r="D80" s="29"/>
      <c r="G80" s="36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2:59" ht="15.75" customHeight="1">
      <c r="B81" s="35"/>
      <c r="D81" s="29"/>
      <c r="G81" s="36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2:59" ht="15.75" customHeight="1">
      <c r="B82" s="35"/>
      <c r="D82" s="29"/>
      <c r="G82" s="36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2:59" ht="15.75" customHeight="1">
      <c r="B83" s="35"/>
      <c r="D83" s="29"/>
      <c r="G83" s="36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2:59" ht="15.75" customHeight="1">
      <c r="B84" s="35"/>
      <c r="D84" s="29"/>
      <c r="G84" s="36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2:59" ht="15.75" customHeight="1">
      <c r="B85" s="35"/>
      <c r="D85" s="29"/>
      <c r="G85" s="36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2:59" ht="15.75" customHeight="1">
      <c r="B86" s="35"/>
      <c r="D86" s="29"/>
      <c r="G86" s="36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2:59" ht="15.75" customHeight="1">
      <c r="B87" s="35"/>
      <c r="D87" s="29"/>
      <c r="G87" s="36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2:59" ht="15.75" customHeight="1">
      <c r="B88" s="35"/>
      <c r="D88" s="29"/>
      <c r="G88" s="36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2:59" ht="15.75" customHeight="1">
      <c r="B89" s="35"/>
      <c r="D89" s="29"/>
      <c r="G89" s="36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2:59" ht="15.75" customHeight="1">
      <c r="B90" s="35"/>
      <c r="D90" s="29"/>
      <c r="G90" s="36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2:59" ht="15.75" customHeight="1">
      <c r="B91" s="35"/>
      <c r="D91" s="29"/>
      <c r="G91" s="36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2:59" ht="15.75" customHeight="1">
      <c r="B92" s="35"/>
      <c r="D92" s="29"/>
      <c r="G92" s="36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2:59" ht="15.75" customHeight="1">
      <c r="B93" s="35"/>
      <c r="D93" s="29"/>
      <c r="G93" s="36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2:59" ht="15.75" customHeight="1">
      <c r="B94" s="35"/>
      <c r="D94" s="29"/>
      <c r="G94" s="36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2:59" ht="15.75" customHeight="1">
      <c r="B95" s="35"/>
      <c r="D95" s="29"/>
      <c r="G95" s="36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2:59" ht="15.75" customHeight="1">
      <c r="B96" s="35"/>
      <c r="D96" s="29"/>
      <c r="G96" s="36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2:59" ht="15.75" customHeight="1">
      <c r="B97" s="35"/>
      <c r="D97" s="29"/>
      <c r="G97" s="36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2:59" ht="15.75" customHeight="1">
      <c r="B98" s="35"/>
      <c r="D98" s="29"/>
      <c r="G98" s="36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2:59" ht="15.75" customHeight="1">
      <c r="B99" s="35"/>
      <c r="D99" s="29"/>
      <c r="G99" s="36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2:59" ht="15.75" customHeight="1">
      <c r="B100" s="35"/>
      <c r="D100" s="29"/>
      <c r="G100" s="36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2:59" ht="15.75" customHeight="1">
      <c r="B101" s="35"/>
      <c r="D101" s="29"/>
      <c r="G101" s="36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2:59" ht="15.75" customHeight="1">
      <c r="B102" s="35"/>
      <c r="D102" s="29"/>
      <c r="G102" s="36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2:59" ht="15.75" customHeight="1">
      <c r="B103" s="35"/>
      <c r="D103" s="29"/>
      <c r="G103" s="36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2:59" ht="15.75" customHeight="1">
      <c r="B104" s="35"/>
      <c r="D104" s="29"/>
      <c r="G104" s="36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2:59" ht="15.75" customHeight="1">
      <c r="B105" s="35"/>
      <c r="D105" s="29"/>
      <c r="G105" s="36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2:59" ht="15.75" customHeight="1">
      <c r="B106" s="35"/>
      <c r="D106" s="29"/>
      <c r="G106" s="36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2:59" ht="15.75" customHeight="1">
      <c r="B107" s="35"/>
      <c r="D107" s="29"/>
      <c r="G107" s="36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2:59" ht="15.75" customHeight="1">
      <c r="B108" s="35"/>
      <c r="D108" s="29"/>
      <c r="G108" s="36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2:59" ht="15.75" customHeight="1">
      <c r="B109" s="35"/>
      <c r="D109" s="29"/>
      <c r="G109" s="36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2:59" ht="15.75" customHeight="1">
      <c r="B110" s="35"/>
      <c r="D110" s="29"/>
      <c r="G110" s="36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2:59" ht="15.75" customHeight="1">
      <c r="B111" s="35"/>
      <c r="D111" s="29"/>
      <c r="G111" s="36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2:59" ht="15.75" customHeight="1">
      <c r="B112" s="35"/>
      <c r="D112" s="29"/>
      <c r="G112" s="36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2:59" ht="15.75" customHeight="1">
      <c r="B113" s="35"/>
      <c r="D113" s="29"/>
      <c r="G113" s="36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2:59" ht="15.75" customHeight="1">
      <c r="B114" s="35"/>
      <c r="D114" s="29"/>
      <c r="G114" s="36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2:59" ht="15.75" customHeight="1">
      <c r="B115" s="35"/>
      <c r="D115" s="29"/>
      <c r="G115" s="36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2:59" ht="15.75" customHeight="1">
      <c r="B116" s="35"/>
      <c r="D116" s="29"/>
      <c r="G116" s="36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2:59" ht="15.75" customHeight="1">
      <c r="B117" s="35"/>
      <c r="D117" s="29"/>
      <c r="G117" s="36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2:59" ht="15.75" customHeight="1">
      <c r="B118" s="35"/>
      <c r="D118" s="29"/>
      <c r="G118" s="36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2:59" ht="15.75" customHeight="1">
      <c r="B119" s="35"/>
      <c r="D119" s="29"/>
      <c r="G119" s="36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2:59" ht="15.75" customHeight="1">
      <c r="B120" s="35"/>
      <c r="D120" s="29"/>
      <c r="G120" s="36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2:59" ht="15.75" customHeight="1">
      <c r="B121" s="35"/>
      <c r="D121" s="29"/>
      <c r="G121" s="36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2:59" ht="15.75" customHeight="1">
      <c r="B122" s="35"/>
      <c r="D122" s="29"/>
      <c r="G122" s="36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2:59" ht="15.75" customHeight="1">
      <c r="B123" s="35"/>
      <c r="D123" s="29"/>
      <c r="G123" s="36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2:59" ht="15.75" customHeight="1">
      <c r="B124" s="35"/>
      <c r="D124" s="29"/>
      <c r="G124" s="36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2:59" ht="15.75" customHeight="1">
      <c r="B125" s="35"/>
      <c r="D125" s="29"/>
      <c r="G125" s="36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2:59" ht="15.75" customHeight="1">
      <c r="B126" s="35"/>
      <c r="D126" s="29"/>
      <c r="G126" s="36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2:59" ht="15.75" customHeight="1">
      <c r="B127" s="35"/>
      <c r="D127" s="29"/>
      <c r="G127" s="36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2:59" ht="15.75" customHeight="1">
      <c r="B128" s="35"/>
      <c r="D128" s="29"/>
      <c r="G128" s="36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2:59" ht="15.75" customHeight="1">
      <c r="B129" s="35"/>
      <c r="D129" s="29"/>
      <c r="G129" s="36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2:59" ht="15.75" customHeight="1">
      <c r="B130" s="35"/>
      <c r="D130" s="29"/>
      <c r="G130" s="36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2:59" ht="15.75" customHeight="1">
      <c r="B131" s="35"/>
      <c r="D131" s="29"/>
      <c r="G131" s="36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2:59" ht="15.75" customHeight="1">
      <c r="B132" s="35"/>
      <c r="D132" s="29"/>
      <c r="G132" s="36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2:59" ht="15.75" customHeight="1">
      <c r="B133" s="35"/>
      <c r="D133" s="29"/>
      <c r="G133" s="36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2:59" ht="15.75" customHeight="1">
      <c r="B134" s="35"/>
      <c r="D134" s="29"/>
      <c r="G134" s="36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2:59" ht="15.75" customHeight="1">
      <c r="B135" s="35"/>
      <c r="D135" s="29"/>
      <c r="G135" s="36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2:59" ht="15.75" customHeight="1">
      <c r="B136" s="35"/>
      <c r="D136" s="29"/>
      <c r="G136" s="36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2:59" ht="15.75" customHeight="1">
      <c r="B137" s="35"/>
      <c r="D137" s="29"/>
      <c r="G137" s="36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2:59" ht="15.75" customHeight="1">
      <c r="B138" s="35"/>
      <c r="D138" s="29"/>
      <c r="G138" s="36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2:59" ht="15.75" customHeight="1">
      <c r="B139" s="35"/>
      <c r="D139" s="29"/>
      <c r="G139" s="36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2:59" ht="15.75" customHeight="1">
      <c r="B140" s="35"/>
      <c r="D140" s="29"/>
      <c r="G140" s="36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2:59" ht="15.75" customHeight="1">
      <c r="B141" s="35"/>
      <c r="D141" s="29"/>
      <c r="G141" s="36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2:59" ht="15.75" customHeight="1">
      <c r="B142" s="35"/>
      <c r="D142" s="29"/>
      <c r="G142" s="36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2:59" ht="15.75" customHeight="1">
      <c r="B143" s="35"/>
      <c r="D143" s="29"/>
      <c r="G143" s="36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2:59" ht="15.75" customHeight="1">
      <c r="B144" s="35"/>
      <c r="D144" s="29"/>
      <c r="G144" s="36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2:59" ht="15.75" customHeight="1">
      <c r="B145" s="35"/>
      <c r="D145" s="29"/>
      <c r="G145" s="36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2:59" ht="15.75" customHeight="1">
      <c r="B146" s="35"/>
      <c r="D146" s="29"/>
      <c r="G146" s="36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2:59" ht="15.75" customHeight="1">
      <c r="B147" s="35"/>
      <c r="D147" s="29"/>
      <c r="G147" s="36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2:59" ht="15.75" customHeight="1">
      <c r="B148" s="35"/>
      <c r="D148" s="29"/>
      <c r="G148" s="36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2:59" ht="15.75" customHeight="1">
      <c r="B149" s="35"/>
      <c r="D149" s="29"/>
      <c r="G149" s="36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2:59" ht="15.75" customHeight="1">
      <c r="B150" s="35"/>
      <c r="D150" s="29"/>
      <c r="G150" s="36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2:59" ht="15.75" customHeight="1">
      <c r="B151" s="35"/>
      <c r="D151" s="29"/>
      <c r="G151" s="36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2:59" ht="15.75" customHeight="1">
      <c r="B152" s="35"/>
      <c r="D152" s="29"/>
      <c r="G152" s="36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2:59" ht="15.75" customHeight="1">
      <c r="B153" s="35"/>
      <c r="D153" s="29"/>
      <c r="G153" s="36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2:59" ht="15.75" customHeight="1">
      <c r="B154" s="35"/>
      <c r="D154" s="29"/>
      <c r="G154" s="36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2:59" ht="15.75" customHeight="1">
      <c r="B155" s="35"/>
      <c r="D155" s="29"/>
      <c r="G155" s="36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2:59" ht="15.75" customHeight="1">
      <c r="B156" s="35"/>
      <c r="D156" s="29"/>
      <c r="G156" s="36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2:59" ht="15.75" customHeight="1">
      <c r="B157" s="35"/>
      <c r="D157" s="29"/>
      <c r="G157" s="36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2:59" ht="15.75" customHeight="1">
      <c r="B158" s="35"/>
      <c r="D158" s="29"/>
      <c r="G158" s="36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2:59" ht="15.75" customHeight="1">
      <c r="B159" s="35"/>
      <c r="D159" s="29"/>
      <c r="G159" s="36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2:59" ht="15.75" customHeight="1">
      <c r="B160" s="35"/>
      <c r="D160" s="29"/>
      <c r="G160" s="36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2:59" ht="15.75" customHeight="1">
      <c r="B161" s="35"/>
      <c r="D161" s="29"/>
      <c r="G161" s="36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2:59" ht="15.75" customHeight="1">
      <c r="B162" s="35"/>
      <c r="D162" s="29"/>
      <c r="G162" s="36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2:59" ht="15.75" customHeight="1">
      <c r="B163" s="35"/>
      <c r="D163" s="29"/>
      <c r="G163" s="36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2:59" ht="15.75" customHeight="1">
      <c r="B164" s="35"/>
      <c r="D164" s="29"/>
      <c r="G164" s="36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2:59" ht="15.75" customHeight="1">
      <c r="B165" s="35"/>
      <c r="D165" s="29"/>
      <c r="G165" s="36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2:59" ht="15.75" customHeight="1">
      <c r="B166" s="35"/>
      <c r="D166" s="29"/>
      <c r="G166" s="36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2:59" ht="15.75" customHeight="1">
      <c r="B167" s="35"/>
      <c r="D167" s="29"/>
      <c r="G167" s="36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2:59" ht="15.75" customHeight="1">
      <c r="B168" s="35"/>
      <c r="D168" s="29"/>
      <c r="G168" s="36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2:59" ht="15.75" customHeight="1">
      <c r="B169" s="35"/>
      <c r="D169" s="29"/>
      <c r="G169" s="36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2:59" ht="15.75" customHeight="1">
      <c r="B170" s="35"/>
      <c r="D170" s="29"/>
      <c r="G170" s="36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2:59" ht="15.75" customHeight="1">
      <c r="B171" s="35"/>
      <c r="D171" s="29"/>
      <c r="G171" s="36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2:59" ht="15.75" customHeight="1">
      <c r="B172" s="35"/>
      <c r="D172" s="29"/>
      <c r="G172" s="36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2:59" ht="15.75" customHeight="1">
      <c r="B173" s="35"/>
      <c r="D173" s="29"/>
      <c r="G173" s="36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2:59" ht="15.75" customHeight="1">
      <c r="B174" s="35"/>
      <c r="D174" s="29"/>
      <c r="G174" s="36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2:59" ht="15.75" customHeight="1">
      <c r="B175" s="35"/>
      <c r="D175" s="29"/>
      <c r="G175" s="36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2:59" ht="15.75" customHeight="1">
      <c r="B176" s="35"/>
      <c r="D176" s="29"/>
      <c r="G176" s="36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2:59" ht="15.75" customHeight="1">
      <c r="B177" s="35"/>
      <c r="D177" s="29"/>
      <c r="G177" s="36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2:59" ht="15.75" customHeight="1">
      <c r="B178" s="35"/>
      <c r="D178" s="29"/>
      <c r="G178" s="36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2:59" ht="15.75" customHeight="1">
      <c r="B179" s="35"/>
      <c r="D179" s="29"/>
      <c r="G179" s="36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2:59" ht="15.75" customHeight="1">
      <c r="B180" s="35"/>
      <c r="D180" s="29"/>
      <c r="G180" s="36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2:59" ht="15.75" customHeight="1">
      <c r="B181" s="35"/>
      <c r="D181" s="29"/>
      <c r="G181" s="36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2:59" ht="15.75" customHeight="1">
      <c r="B182" s="35"/>
      <c r="D182" s="29"/>
      <c r="G182" s="36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2:59" ht="15.75" customHeight="1">
      <c r="B183" s="35"/>
      <c r="D183" s="29"/>
      <c r="G183" s="36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2:59" ht="15.75" customHeight="1">
      <c r="B184" s="35"/>
      <c r="D184" s="29"/>
      <c r="G184" s="36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2:59" ht="15.75" customHeight="1">
      <c r="B185" s="35"/>
      <c r="D185" s="29"/>
      <c r="G185" s="36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2:59" ht="15.75" customHeight="1">
      <c r="B186" s="35"/>
      <c r="D186" s="29"/>
      <c r="G186" s="36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2:59" ht="15.75" customHeight="1">
      <c r="B187" s="35"/>
      <c r="D187" s="29"/>
      <c r="G187" s="36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2:59" ht="15.75" customHeight="1">
      <c r="B188" s="35"/>
      <c r="D188" s="29"/>
      <c r="G188" s="36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2:59" ht="15.75" customHeight="1">
      <c r="B189" s="35"/>
      <c r="D189" s="29"/>
      <c r="G189" s="36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2:59" ht="15.75" customHeight="1">
      <c r="B190" s="35"/>
      <c r="D190" s="29"/>
      <c r="G190" s="36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2:59" ht="15.75" customHeight="1">
      <c r="B191" s="35"/>
      <c r="D191" s="29"/>
      <c r="G191" s="36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2:59" ht="15.75" customHeight="1">
      <c r="B192" s="35"/>
      <c r="D192" s="29"/>
      <c r="G192" s="36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2:59" ht="15.75" customHeight="1">
      <c r="B193" s="35"/>
      <c r="D193" s="29"/>
      <c r="G193" s="36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2:59" ht="15.75" customHeight="1">
      <c r="B194" s="35"/>
      <c r="D194" s="29"/>
      <c r="G194" s="36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2:59" ht="15.75" customHeight="1">
      <c r="B195" s="35"/>
      <c r="D195" s="29"/>
      <c r="G195" s="36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2:59" ht="15.75" customHeight="1">
      <c r="B196" s="35"/>
      <c r="D196" s="29"/>
      <c r="G196" s="36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2:59" ht="15.75" customHeight="1">
      <c r="B197" s="35"/>
      <c r="D197" s="29"/>
      <c r="G197" s="36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2:59" ht="15.75" customHeight="1">
      <c r="B198" s="35"/>
      <c r="D198" s="29"/>
      <c r="G198" s="36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2:59" ht="15.75" customHeight="1">
      <c r="B199" s="35"/>
      <c r="D199" s="29"/>
      <c r="G199" s="36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2:59" ht="15.75" customHeight="1">
      <c r="B200" s="35"/>
      <c r="D200" s="29"/>
      <c r="G200" s="36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2:59" ht="15.75" customHeight="1">
      <c r="B201" s="35"/>
      <c r="D201" s="29"/>
      <c r="G201" s="36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2:59" ht="15.75" customHeight="1">
      <c r="B202" s="35"/>
      <c r="D202" s="29"/>
      <c r="G202" s="36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2:59" ht="15.75" customHeight="1">
      <c r="B203" s="35"/>
      <c r="D203" s="29"/>
      <c r="G203" s="36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2:59" ht="15.75" customHeight="1">
      <c r="B204" s="35"/>
      <c r="D204" s="29"/>
      <c r="G204" s="36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2:59" ht="15.75" customHeight="1">
      <c r="B205" s="35"/>
      <c r="D205" s="29"/>
      <c r="G205" s="36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2:59" ht="15.75" customHeight="1">
      <c r="B206" s="35"/>
      <c r="D206" s="29"/>
      <c r="G206" s="36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2:59" ht="15.75" customHeight="1">
      <c r="B207" s="35"/>
      <c r="D207" s="29"/>
      <c r="G207" s="36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2:59" ht="15.75" customHeight="1">
      <c r="B208" s="35"/>
      <c r="D208" s="29"/>
      <c r="G208" s="36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2:59" ht="15.75" customHeight="1">
      <c r="B209" s="35"/>
      <c r="D209" s="29"/>
      <c r="G209" s="36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2:59" ht="15.75" customHeight="1">
      <c r="B210" s="35"/>
      <c r="D210" s="29"/>
      <c r="G210" s="36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2:59" ht="15.75" customHeight="1">
      <c r="B211" s="35"/>
      <c r="D211" s="29"/>
      <c r="G211" s="36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2:59" ht="15.75" customHeight="1">
      <c r="B212" s="35"/>
      <c r="D212" s="29"/>
      <c r="G212" s="36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2:59" ht="15.75" customHeight="1">
      <c r="B213" s="35"/>
      <c r="D213" s="29"/>
      <c r="G213" s="36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2:59" ht="15.75" customHeight="1">
      <c r="B214" s="35"/>
      <c r="D214" s="29"/>
      <c r="G214" s="36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2:59" ht="15.75" customHeight="1">
      <c r="B215" s="35"/>
      <c r="D215" s="29"/>
      <c r="G215" s="36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2:59" ht="15.75" customHeight="1">
      <c r="B216" s="35"/>
      <c r="D216" s="29"/>
      <c r="G216" s="36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2:59" ht="15.75" customHeight="1">
      <c r="B217" s="35"/>
      <c r="D217" s="29"/>
      <c r="G217" s="36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2:59" ht="15.75" customHeight="1">
      <c r="B218" s="35"/>
      <c r="D218" s="29"/>
      <c r="G218" s="36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2:59" ht="15.75" customHeight="1">
      <c r="B219" s="35"/>
      <c r="D219" s="29"/>
      <c r="G219" s="36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2:59" ht="15.75" customHeight="1">
      <c r="B220" s="35"/>
      <c r="D220" s="29"/>
      <c r="G220" s="36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2:59" ht="15.75" customHeight="1">
      <c r="B221" s="35"/>
      <c r="D221" s="29"/>
      <c r="G221" s="36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2:59" ht="15.75" customHeight="1">
      <c r="B222" s="35"/>
      <c r="D222" s="29"/>
      <c r="G222" s="36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2:59" ht="15.75" customHeight="1">
      <c r="B223" s="35"/>
      <c r="D223" s="29"/>
      <c r="G223" s="36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2:59" ht="15.75" customHeight="1">
      <c r="B224" s="35"/>
      <c r="D224" s="29"/>
      <c r="G224" s="36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2:59" ht="15.75" customHeight="1">
      <c r="B225" s="35"/>
      <c r="D225" s="29"/>
      <c r="G225" s="36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2:59" ht="15.75" customHeight="1">
      <c r="B226" s="35"/>
      <c r="D226" s="29"/>
      <c r="G226" s="36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2:59" ht="15.75" customHeight="1">
      <c r="B227" s="35"/>
      <c r="D227" s="29"/>
      <c r="G227" s="36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2:59" ht="15.75" customHeight="1">
      <c r="B228" s="35"/>
      <c r="D228" s="29"/>
      <c r="G228" s="36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2:59" ht="15.75" customHeight="1">
      <c r="B229" s="35"/>
      <c r="D229" s="29"/>
      <c r="G229" s="36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2:59" ht="15.75" customHeight="1">
      <c r="B230" s="35"/>
      <c r="D230" s="29"/>
      <c r="G230" s="36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2:59" ht="15.75" customHeight="1">
      <c r="B231" s="35"/>
      <c r="D231" s="29"/>
      <c r="G231" s="36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2:59" ht="15.75" customHeight="1">
      <c r="B232" s="35"/>
      <c r="D232" s="29"/>
      <c r="G232" s="36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2:59" ht="15.75" customHeight="1">
      <c r="B233" s="35"/>
      <c r="D233" s="29"/>
      <c r="G233" s="36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2:59" ht="15.75" customHeight="1">
      <c r="B234" s="35"/>
      <c r="D234" s="29"/>
      <c r="G234" s="36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2:59" ht="15.75" customHeight="1">
      <c r="B235" s="35"/>
      <c r="D235" s="29"/>
      <c r="G235" s="36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2:59" ht="15.75" customHeight="1">
      <c r="B236" s="35"/>
      <c r="D236" s="29"/>
      <c r="G236" s="36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2:59" ht="15.75" customHeight="1">
      <c r="B237" s="35"/>
      <c r="D237" s="29"/>
      <c r="G237" s="36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2:59" ht="15.75" customHeight="1">
      <c r="B238" s="35"/>
      <c r="D238" s="29"/>
      <c r="G238" s="36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2:59" ht="15.75" customHeight="1">
      <c r="B239" s="35"/>
      <c r="D239" s="29"/>
      <c r="G239" s="36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2:59" ht="15.75" customHeight="1">
      <c r="B240" s="35"/>
      <c r="D240" s="29"/>
      <c r="G240" s="36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2:59" ht="15.75" customHeight="1">
      <c r="B241" s="35"/>
      <c r="D241" s="29"/>
      <c r="G241" s="36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2:59" ht="15.75" customHeight="1">
      <c r="B242" s="35"/>
      <c r="D242" s="29"/>
      <c r="G242" s="36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2:59" ht="15.75" customHeight="1">
      <c r="B243" s="35"/>
      <c r="D243" s="29"/>
      <c r="G243" s="36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2:59" ht="15.75" customHeight="1">
      <c r="B244" s="35"/>
      <c r="D244" s="29"/>
      <c r="G244" s="36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2:59" ht="15.75" customHeight="1">
      <c r="B245" s="35"/>
      <c r="D245" s="29"/>
      <c r="G245" s="36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2:59" ht="15.75" customHeight="1">
      <c r="B246" s="35"/>
      <c r="D246" s="29"/>
      <c r="G246" s="36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2:59" ht="15.75" customHeight="1">
      <c r="B247" s="35"/>
      <c r="D247" s="29"/>
      <c r="G247" s="36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2:59" ht="15.75" customHeight="1">
      <c r="B248" s="35"/>
      <c r="D248" s="29"/>
      <c r="G248" s="36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2:59" ht="15.75" customHeight="1">
      <c r="B249" s="35"/>
      <c r="D249" s="29"/>
      <c r="G249" s="36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2:59" ht="15.75" customHeight="1">
      <c r="B250" s="35"/>
      <c r="D250" s="29"/>
      <c r="G250" s="36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2:59" ht="15.75" customHeight="1">
      <c r="B251" s="35"/>
      <c r="D251" s="29"/>
      <c r="G251" s="36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2:59" ht="15.75" customHeight="1">
      <c r="B252" s="35"/>
      <c r="D252" s="29"/>
      <c r="G252" s="36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2:59" ht="15.75" customHeight="1">
      <c r="B253" s="35"/>
      <c r="D253" s="29"/>
      <c r="G253" s="36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2:59" ht="15.75" customHeight="1">
      <c r="B254" s="35"/>
      <c r="D254" s="29"/>
      <c r="G254" s="36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2:59" ht="15.75" customHeight="1">
      <c r="B255" s="35"/>
      <c r="D255" s="29"/>
      <c r="G255" s="36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2:59" ht="15.75" customHeight="1">
      <c r="B256" s="35"/>
      <c r="D256" s="29"/>
      <c r="G256" s="36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2:59" ht="15.75" customHeight="1">
      <c r="B257" s="35"/>
      <c r="D257" s="29"/>
      <c r="G257" s="36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2:59" ht="15.75" customHeight="1">
      <c r="B258" s="35"/>
      <c r="D258" s="29"/>
      <c r="G258" s="36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2:59" ht="15.75" customHeight="1">
      <c r="B259" s="35"/>
      <c r="D259" s="29"/>
      <c r="G259" s="36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2:59" ht="15.75" customHeight="1">
      <c r="B260" s="35"/>
      <c r="D260" s="29"/>
      <c r="G260" s="36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2:59" ht="15.75" customHeight="1">
      <c r="B261" s="35"/>
      <c r="D261" s="29"/>
      <c r="G261" s="36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2:59" ht="15.75" customHeight="1">
      <c r="B262" s="35"/>
      <c r="D262" s="29"/>
      <c r="G262" s="36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2:59" ht="15.75" customHeight="1">
      <c r="B263" s="35"/>
      <c r="D263" s="29"/>
      <c r="G263" s="36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2:59" ht="15.75" customHeight="1">
      <c r="B264" s="35"/>
      <c r="D264" s="29"/>
      <c r="G264" s="36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2:59" ht="15.75" customHeight="1">
      <c r="B265" s="35"/>
      <c r="D265" s="29"/>
      <c r="G265" s="36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2:59" ht="15.75" customHeight="1">
      <c r="B266" s="35"/>
      <c r="D266" s="29"/>
      <c r="G266" s="36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2:59" ht="15.75" customHeight="1">
      <c r="B267" s="35"/>
      <c r="D267" s="29"/>
      <c r="G267" s="36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2:59" ht="15.75" customHeight="1">
      <c r="B268" s="35"/>
      <c r="D268" s="29"/>
      <c r="G268" s="36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2:59" ht="15.75" customHeight="1">
      <c r="B269" s="35"/>
      <c r="D269" s="29"/>
      <c r="G269" s="36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2:59" ht="15.75" customHeight="1">
      <c r="B270" s="35"/>
      <c r="D270" s="29"/>
      <c r="G270" s="36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2:59" ht="15.75" customHeight="1">
      <c r="B271" s="35"/>
      <c r="D271" s="29"/>
      <c r="G271" s="36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2:59" ht="15.75" customHeight="1">
      <c r="B272" s="35"/>
      <c r="D272" s="29"/>
      <c r="G272" s="36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2:59" ht="15.75" customHeight="1">
      <c r="B273" s="35"/>
      <c r="D273" s="29"/>
      <c r="G273" s="36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2:59" ht="15.75" customHeight="1">
      <c r="B274" s="35"/>
      <c r="D274" s="29"/>
      <c r="G274" s="36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2:59" ht="15.75" customHeight="1">
      <c r="B275" s="35"/>
      <c r="D275" s="29"/>
      <c r="G275" s="36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2:59" ht="15.75" customHeight="1">
      <c r="B276" s="35"/>
      <c r="D276" s="29"/>
      <c r="G276" s="36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2:59" ht="15.75" customHeight="1">
      <c r="B277" s="35"/>
      <c r="D277" s="29"/>
      <c r="G277" s="36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2:59" ht="15.75" customHeight="1">
      <c r="B278" s="35"/>
      <c r="D278" s="29"/>
      <c r="G278" s="36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2:59" ht="15.75" customHeight="1">
      <c r="B279" s="35"/>
      <c r="D279" s="29"/>
      <c r="G279" s="36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2:59" ht="15.75" customHeight="1">
      <c r="B280" s="35"/>
      <c r="D280" s="29"/>
      <c r="G280" s="36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2:59" ht="15.75" customHeight="1">
      <c r="B281" s="35"/>
      <c r="D281" s="29"/>
      <c r="G281" s="36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2:59" ht="15.75" customHeight="1">
      <c r="B282" s="35"/>
      <c r="D282" s="29"/>
      <c r="G282" s="36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2:59" ht="15.75" customHeight="1">
      <c r="B283" s="35"/>
      <c r="D283" s="29"/>
      <c r="G283" s="36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2:59" ht="15.75" customHeight="1">
      <c r="B284" s="35"/>
      <c r="D284" s="29"/>
      <c r="G284" s="36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2:59" ht="15.75" customHeight="1">
      <c r="B285" s="35"/>
      <c r="D285" s="29"/>
      <c r="G285" s="36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2:59" ht="15.75" customHeight="1">
      <c r="B286" s="35"/>
      <c r="D286" s="29"/>
      <c r="G286" s="36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2:59" ht="15.75" customHeight="1">
      <c r="B287" s="35"/>
      <c r="D287" s="29"/>
      <c r="G287" s="36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2:59" ht="15.75" customHeight="1">
      <c r="B288" s="35"/>
      <c r="D288" s="29"/>
      <c r="G288" s="36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2:59" ht="15.75" customHeight="1">
      <c r="B289" s="35"/>
      <c r="D289" s="29"/>
      <c r="G289" s="36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2:59" ht="15.75" customHeight="1">
      <c r="B290" s="35"/>
      <c r="D290" s="29"/>
      <c r="G290" s="36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2:59" ht="15.75" customHeight="1">
      <c r="B291" s="35"/>
      <c r="D291" s="29"/>
      <c r="G291" s="36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2:59" ht="15.75" customHeight="1">
      <c r="B292" s="35"/>
      <c r="D292" s="29"/>
      <c r="G292" s="36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2:59" ht="15.75" customHeight="1">
      <c r="B293" s="35"/>
      <c r="D293" s="29"/>
      <c r="G293" s="36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2:59" ht="15.75" customHeight="1">
      <c r="B294" s="35"/>
      <c r="D294" s="29"/>
      <c r="G294" s="36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2:59" ht="15.75" customHeight="1">
      <c r="B295" s="35"/>
      <c r="D295" s="29"/>
      <c r="G295" s="36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2:59" ht="15.75" customHeight="1">
      <c r="B296" s="35"/>
      <c r="D296" s="29"/>
      <c r="G296" s="36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2:59" ht="15.75" customHeight="1">
      <c r="B297" s="35"/>
      <c r="D297" s="29"/>
      <c r="G297" s="36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2:59" ht="15.75" customHeight="1">
      <c r="B298" s="35"/>
      <c r="D298" s="29"/>
      <c r="G298" s="36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2:59" ht="15.75" customHeight="1">
      <c r="B299" s="35"/>
      <c r="D299" s="29"/>
      <c r="G299" s="36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2:59" ht="15.75" customHeight="1">
      <c r="B300" s="35"/>
      <c r="D300" s="29"/>
      <c r="G300" s="36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2:59" ht="15.75" customHeight="1">
      <c r="B301" s="35"/>
      <c r="D301" s="29"/>
      <c r="G301" s="36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2:59" ht="15.75" customHeight="1">
      <c r="B302" s="35"/>
      <c r="D302" s="29"/>
      <c r="G302" s="36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2:59" ht="15.75" customHeight="1">
      <c r="B303" s="35"/>
      <c r="D303" s="29"/>
      <c r="G303" s="36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2:59" ht="15.75" customHeight="1">
      <c r="B304" s="35"/>
      <c r="D304" s="29"/>
      <c r="G304" s="36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2:59" ht="15.75" customHeight="1">
      <c r="B305" s="35"/>
      <c r="D305" s="29"/>
      <c r="G305" s="36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2:59" ht="15.75" customHeight="1">
      <c r="B306" s="35"/>
      <c r="D306" s="29"/>
      <c r="G306" s="36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2:59" ht="15.75" customHeight="1">
      <c r="B307" s="35"/>
      <c r="D307" s="29"/>
      <c r="G307" s="36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2:59" ht="15.75" customHeight="1">
      <c r="B308" s="35"/>
      <c r="D308" s="29"/>
      <c r="G308" s="36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2:59" ht="15.75" customHeight="1">
      <c r="B309" s="35"/>
      <c r="D309" s="29"/>
      <c r="G309" s="36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2:59" ht="15.75" customHeight="1">
      <c r="B310" s="35"/>
      <c r="D310" s="29"/>
      <c r="G310" s="36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2:59" ht="15.75" customHeight="1">
      <c r="B311" s="35"/>
      <c r="D311" s="29"/>
      <c r="G311" s="36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2:59" ht="15.75" customHeight="1">
      <c r="B312" s="35"/>
      <c r="D312" s="29"/>
      <c r="G312" s="36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2:59" ht="15.75" customHeight="1">
      <c r="B313" s="35"/>
      <c r="D313" s="29"/>
      <c r="G313" s="36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2:59" ht="15.75" customHeight="1">
      <c r="B314" s="35"/>
      <c r="D314" s="29"/>
      <c r="G314" s="36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2:59" ht="15.75" customHeight="1">
      <c r="B315" s="35"/>
      <c r="D315" s="29"/>
      <c r="G315" s="36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2:59" ht="15.75" customHeight="1">
      <c r="B316" s="35"/>
      <c r="D316" s="29"/>
      <c r="G316" s="36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2:59" ht="15.75" customHeight="1">
      <c r="B317" s="35"/>
      <c r="D317" s="29"/>
      <c r="G317" s="36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2:59" ht="15.75" customHeight="1">
      <c r="B318" s="35"/>
      <c r="D318" s="29"/>
      <c r="G318" s="36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2:59" ht="15.75" customHeight="1">
      <c r="B319" s="35"/>
      <c r="D319" s="29"/>
      <c r="G319" s="36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2:59" ht="15.75" customHeight="1">
      <c r="B320" s="35"/>
      <c r="D320" s="29"/>
      <c r="G320" s="36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2:59" ht="15.75" customHeight="1">
      <c r="B321" s="35"/>
      <c r="D321" s="29"/>
      <c r="G321" s="36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2:59" ht="15.75" customHeight="1">
      <c r="B322" s="35"/>
      <c r="D322" s="29"/>
      <c r="G322" s="36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2:59" ht="15.75" customHeight="1">
      <c r="B323" s="35"/>
      <c r="D323" s="29"/>
      <c r="G323" s="36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2:59" ht="15.75" customHeight="1">
      <c r="B324" s="35"/>
      <c r="D324" s="29"/>
      <c r="G324" s="36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2:59" ht="15.75" customHeight="1">
      <c r="B325" s="35"/>
      <c r="D325" s="29"/>
      <c r="G325" s="36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2:59" ht="15.75" customHeight="1">
      <c r="B326" s="35"/>
      <c r="D326" s="29"/>
      <c r="G326" s="36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2:59" ht="15.75" customHeight="1">
      <c r="B327" s="35"/>
      <c r="D327" s="29"/>
      <c r="G327" s="36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2:59" ht="15.75" customHeight="1">
      <c r="B328" s="35"/>
      <c r="D328" s="29"/>
      <c r="G328" s="36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2:59" ht="15.75" customHeight="1">
      <c r="B329" s="35"/>
      <c r="D329" s="29"/>
      <c r="G329" s="36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2:59" ht="15.75" customHeight="1">
      <c r="B330" s="35"/>
      <c r="D330" s="29"/>
      <c r="G330" s="36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2:59" ht="15.75" customHeight="1">
      <c r="B331" s="35"/>
      <c r="D331" s="29"/>
      <c r="G331" s="36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2:59" ht="15.75" customHeight="1">
      <c r="B332" s="35"/>
      <c r="D332" s="29"/>
      <c r="G332" s="36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2:59" ht="15.75" customHeight="1">
      <c r="B333" s="35"/>
      <c r="D333" s="29"/>
      <c r="G333" s="36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2:59" ht="15.75" customHeight="1">
      <c r="B334" s="35"/>
      <c r="D334" s="29"/>
      <c r="G334" s="36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2:59" ht="15.75" customHeight="1">
      <c r="B335" s="35"/>
      <c r="D335" s="29"/>
      <c r="G335" s="36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2:59" ht="15.75" customHeight="1">
      <c r="B336" s="35"/>
      <c r="D336" s="29"/>
      <c r="G336" s="36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2:59" ht="15.75" customHeight="1">
      <c r="B337" s="35"/>
      <c r="D337" s="29"/>
      <c r="G337" s="36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2:59" ht="15.75" customHeight="1">
      <c r="B338" s="35"/>
      <c r="D338" s="29"/>
      <c r="G338" s="36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2:59" ht="15.75" customHeight="1">
      <c r="B339" s="35"/>
      <c r="D339" s="29"/>
      <c r="G339" s="36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2:59" ht="15.75" customHeight="1">
      <c r="B340" s="35"/>
      <c r="D340" s="29"/>
      <c r="G340" s="36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2:59" ht="15.75" customHeight="1">
      <c r="B341" s="35"/>
      <c r="D341" s="29"/>
      <c r="G341" s="36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2:59" ht="15.75" customHeight="1">
      <c r="B342" s="35"/>
      <c r="D342" s="29"/>
      <c r="G342" s="36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2:59" ht="15.75" customHeight="1">
      <c r="B343" s="35"/>
      <c r="D343" s="29"/>
      <c r="G343" s="36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2:59" ht="15.75" customHeight="1">
      <c r="B344" s="35"/>
      <c r="D344" s="29"/>
      <c r="G344" s="36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2:59" ht="15.75" customHeight="1">
      <c r="B345" s="35"/>
      <c r="D345" s="29"/>
      <c r="G345" s="36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2:59" ht="15.75" customHeight="1">
      <c r="B346" s="35"/>
      <c r="D346" s="29"/>
      <c r="G346" s="36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2:59" ht="15.75" customHeight="1">
      <c r="B347" s="35"/>
      <c r="D347" s="29"/>
      <c r="G347" s="36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2:59" ht="15.75" customHeight="1">
      <c r="B348" s="35"/>
      <c r="D348" s="29"/>
      <c r="G348" s="36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2:59" ht="15.75" customHeight="1">
      <c r="B349" s="35"/>
      <c r="D349" s="29"/>
      <c r="G349" s="36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2:59" ht="15.75" customHeight="1">
      <c r="B350" s="35"/>
      <c r="D350" s="29"/>
      <c r="G350" s="36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2:59" ht="15.75" customHeight="1">
      <c r="B351" s="35"/>
      <c r="D351" s="29"/>
      <c r="G351" s="36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2:59" ht="15.75" customHeight="1">
      <c r="B352" s="35"/>
      <c r="D352" s="29"/>
      <c r="G352" s="36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2:59" ht="15.75" customHeight="1">
      <c r="B353" s="35"/>
      <c r="D353" s="29"/>
      <c r="G353" s="36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2:59" ht="15.75" customHeight="1">
      <c r="B354" s="35"/>
      <c r="D354" s="29"/>
      <c r="G354" s="36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2:59" ht="15.75" customHeight="1">
      <c r="B355" s="35"/>
      <c r="D355" s="29"/>
      <c r="G355" s="36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2:59" ht="15.75" customHeight="1">
      <c r="B356" s="35"/>
      <c r="D356" s="29"/>
      <c r="G356" s="36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2:59" ht="15.75" customHeight="1">
      <c r="B357" s="35"/>
      <c r="D357" s="29"/>
      <c r="G357" s="36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2:59" ht="15.75" customHeight="1">
      <c r="B358" s="35"/>
      <c r="D358" s="29"/>
      <c r="G358" s="36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2:59" ht="15.75" customHeight="1">
      <c r="B359" s="35"/>
      <c r="D359" s="29"/>
      <c r="G359" s="36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2:59" ht="15.75" customHeight="1">
      <c r="B360" s="35"/>
      <c r="D360" s="29"/>
      <c r="G360" s="36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2:59" ht="15.75" customHeight="1">
      <c r="B361" s="35"/>
      <c r="D361" s="29"/>
      <c r="G361" s="36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2:59" ht="15.75" customHeight="1">
      <c r="B362" s="35"/>
      <c r="D362" s="29"/>
      <c r="G362" s="36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2:59" ht="15.75" customHeight="1">
      <c r="B363" s="35"/>
      <c r="D363" s="29"/>
      <c r="G363" s="36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2:59" ht="15.75" customHeight="1">
      <c r="B364" s="35"/>
      <c r="D364" s="29"/>
      <c r="G364" s="36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2:59" ht="15.75" customHeight="1">
      <c r="B365" s="35"/>
      <c r="D365" s="29"/>
      <c r="G365" s="36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2:59" ht="15.75" customHeight="1">
      <c r="B366" s="35"/>
      <c r="D366" s="29"/>
      <c r="G366" s="36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2:59" ht="15.75" customHeight="1">
      <c r="B367" s="35"/>
      <c r="D367" s="29"/>
      <c r="G367" s="36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2:59" ht="15.75" customHeight="1">
      <c r="B368" s="35"/>
      <c r="D368" s="29"/>
      <c r="G368" s="36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2:59" ht="15.75" customHeight="1">
      <c r="B369" s="35"/>
      <c r="D369" s="29"/>
      <c r="G369" s="36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2:59" ht="15.75" customHeight="1">
      <c r="B370" s="35"/>
      <c r="D370" s="29"/>
      <c r="G370" s="36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2:59" ht="15.75" customHeight="1">
      <c r="B371" s="35"/>
      <c r="D371" s="29"/>
      <c r="G371" s="36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2:59" ht="15.75" customHeight="1">
      <c r="B372" s="35"/>
      <c r="D372" s="29"/>
      <c r="G372" s="36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2:59" ht="15.75" customHeight="1">
      <c r="B373" s="35"/>
      <c r="D373" s="29"/>
      <c r="G373" s="36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2:59" ht="15.75" customHeight="1">
      <c r="B374" s="35"/>
      <c r="D374" s="29"/>
      <c r="G374" s="36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2:59" ht="15.75" customHeight="1">
      <c r="B375" s="35"/>
      <c r="D375" s="29"/>
      <c r="G375" s="36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2:59" ht="15.75" customHeight="1">
      <c r="B376" s="35"/>
      <c r="D376" s="29"/>
      <c r="G376" s="36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2:59" ht="15.75" customHeight="1">
      <c r="B377" s="35"/>
      <c r="D377" s="29"/>
      <c r="G377" s="36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2:59" ht="15.75" customHeight="1">
      <c r="B378" s="35"/>
      <c r="D378" s="29"/>
      <c r="G378" s="36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2:59" ht="15.75" customHeight="1">
      <c r="B379" s="35"/>
      <c r="D379" s="29"/>
      <c r="G379" s="36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2:59" ht="15.75" customHeight="1">
      <c r="B380" s="35"/>
      <c r="D380" s="29"/>
      <c r="G380" s="36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2:59" ht="15.75" customHeight="1">
      <c r="B381" s="35"/>
      <c r="D381" s="29"/>
      <c r="G381" s="36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2:59" ht="15.75" customHeight="1">
      <c r="B382" s="35"/>
      <c r="D382" s="29"/>
      <c r="G382" s="36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2:59" ht="15.75" customHeight="1">
      <c r="B383" s="35"/>
      <c r="D383" s="29"/>
      <c r="G383" s="36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2:59" ht="15.75" customHeight="1">
      <c r="B384" s="35"/>
      <c r="D384" s="29"/>
      <c r="G384" s="36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2:59" ht="15.75" customHeight="1">
      <c r="B385" s="35"/>
      <c r="D385" s="29"/>
      <c r="G385" s="36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2:59" ht="15.75" customHeight="1">
      <c r="B386" s="35"/>
      <c r="D386" s="29"/>
      <c r="G386" s="36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2:59" ht="15.75" customHeight="1">
      <c r="B387" s="35"/>
      <c r="D387" s="29"/>
      <c r="G387" s="36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2:59" ht="15.75" customHeight="1">
      <c r="B388" s="35"/>
      <c r="D388" s="29"/>
      <c r="G388" s="36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2:59" ht="15.75" customHeight="1">
      <c r="B389" s="35"/>
      <c r="D389" s="29"/>
      <c r="G389" s="36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2:59" ht="15.75" customHeight="1">
      <c r="B390" s="35"/>
      <c r="D390" s="29"/>
      <c r="G390" s="36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2:59" ht="15.75" customHeight="1">
      <c r="B391" s="35"/>
      <c r="D391" s="29"/>
      <c r="G391" s="36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2:59" ht="15.75" customHeight="1">
      <c r="B392" s="35"/>
      <c r="D392" s="29"/>
      <c r="G392" s="36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2:59" ht="15.75" customHeight="1">
      <c r="B393" s="35"/>
      <c r="D393" s="29"/>
      <c r="G393" s="36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2:59" ht="15.75" customHeight="1">
      <c r="B394" s="35"/>
      <c r="D394" s="29"/>
      <c r="G394" s="36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2:59" ht="15.75" customHeight="1">
      <c r="B395" s="35"/>
      <c r="D395" s="29"/>
      <c r="G395" s="36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2:59" ht="15.75" customHeight="1">
      <c r="B396" s="35"/>
      <c r="D396" s="29"/>
      <c r="G396" s="36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2:59" ht="15.75" customHeight="1">
      <c r="B397" s="35"/>
      <c r="D397" s="29"/>
      <c r="G397" s="36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2:59" ht="15.75" customHeight="1">
      <c r="B398" s="35"/>
      <c r="D398" s="29"/>
      <c r="G398" s="36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2:59" ht="15.75" customHeight="1">
      <c r="B399" s="35"/>
      <c r="D399" s="29"/>
      <c r="G399" s="36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2:59" ht="15.75" customHeight="1">
      <c r="B400" s="35"/>
      <c r="D400" s="29"/>
      <c r="G400" s="36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2:59" ht="15.75" customHeight="1">
      <c r="B401" s="35"/>
      <c r="D401" s="29"/>
      <c r="G401" s="36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2:59" ht="15.75" customHeight="1">
      <c r="B402" s="35"/>
      <c r="D402" s="29"/>
      <c r="G402" s="36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2:59" ht="15.75" customHeight="1">
      <c r="B403" s="35"/>
      <c r="D403" s="29"/>
      <c r="G403" s="36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2:59" ht="15.75" customHeight="1">
      <c r="B404" s="35"/>
      <c r="D404" s="29"/>
      <c r="G404" s="36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2:59" ht="15.75" customHeight="1">
      <c r="B405" s="35"/>
      <c r="D405" s="29"/>
      <c r="G405" s="36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2:59" ht="15.75" customHeight="1">
      <c r="B406" s="35"/>
      <c r="D406" s="29"/>
      <c r="G406" s="36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2:59" ht="15.75" customHeight="1">
      <c r="B407" s="35"/>
      <c r="D407" s="29"/>
      <c r="G407" s="36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2:59" ht="15.75" customHeight="1">
      <c r="B408" s="35"/>
      <c r="D408" s="29"/>
      <c r="G408" s="36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2:59" ht="15.75" customHeight="1">
      <c r="B409" s="35"/>
      <c r="D409" s="29"/>
      <c r="G409" s="36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2:59" ht="15.75" customHeight="1">
      <c r="B410" s="35"/>
      <c r="D410" s="29"/>
      <c r="G410" s="36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2:59" ht="15.75" customHeight="1">
      <c r="B411" s="35"/>
      <c r="D411" s="29"/>
      <c r="G411" s="36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2:59" ht="15.75" customHeight="1">
      <c r="B412" s="35"/>
      <c r="D412" s="29"/>
      <c r="G412" s="36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2:59" ht="15.75" customHeight="1">
      <c r="B413" s="35"/>
      <c r="D413" s="29"/>
      <c r="G413" s="36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2:59" ht="15.75" customHeight="1">
      <c r="B414" s="35"/>
      <c r="D414" s="29"/>
      <c r="G414" s="36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2:59" ht="15.75" customHeight="1">
      <c r="B415" s="35"/>
      <c r="D415" s="29"/>
      <c r="G415" s="36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2:59" ht="15.75" customHeight="1">
      <c r="B416" s="35"/>
      <c r="D416" s="29"/>
      <c r="G416" s="36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2:59" ht="15.75" customHeight="1">
      <c r="B417" s="35"/>
      <c r="D417" s="29"/>
      <c r="G417" s="36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2:59" ht="15.75" customHeight="1">
      <c r="B418" s="35"/>
      <c r="D418" s="29"/>
      <c r="G418" s="36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2:59" ht="15.75" customHeight="1">
      <c r="B419" s="35"/>
      <c r="D419" s="29"/>
      <c r="G419" s="36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2:59" ht="15.75" customHeight="1">
      <c r="B420" s="35"/>
      <c r="D420" s="29"/>
      <c r="G420" s="36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2:59" ht="15.75" customHeight="1">
      <c r="B421" s="35"/>
      <c r="D421" s="29"/>
      <c r="G421" s="36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2:59" ht="15.75" customHeight="1">
      <c r="B422" s="35"/>
      <c r="D422" s="29"/>
      <c r="G422" s="36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2:59" ht="15.75" customHeight="1">
      <c r="B423" s="35"/>
      <c r="D423" s="29"/>
      <c r="G423" s="36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2:59" ht="15.75" customHeight="1">
      <c r="B424" s="35"/>
      <c r="D424" s="29"/>
      <c r="G424" s="36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2:59" ht="15.75" customHeight="1">
      <c r="B425" s="35"/>
      <c r="D425" s="29"/>
      <c r="G425" s="36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2:59" ht="15.75" customHeight="1">
      <c r="B426" s="35"/>
      <c r="D426" s="29"/>
      <c r="G426" s="36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2:59" ht="15.75" customHeight="1">
      <c r="B427" s="35"/>
      <c r="D427" s="29"/>
      <c r="G427" s="36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2:59" ht="15.75" customHeight="1">
      <c r="B428" s="35"/>
      <c r="D428" s="29"/>
      <c r="G428" s="36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2:59" ht="15.75" customHeight="1">
      <c r="B429" s="35"/>
      <c r="D429" s="29"/>
      <c r="G429" s="36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2:59" ht="15.75" customHeight="1">
      <c r="B430" s="35"/>
      <c r="D430" s="29"/>
      <c r="G430" s="36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2:59" ht="15.75" customHeight="1">
      <c r="B431" s="35"/>
      <c r="D431" s="29"/>
      <c r="G431" s="36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2:59" ht="15.75" customHeight="1">
      <c r="B432" s="35"/>
      <c r="D432" s="29"/>
      <c r="G432" s="36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2:59" ht="15.75" customHeight="1">
      <c r="B433" s="35"/>
      <c r="D433" s="29"/>
      <c r="G433" s="36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2:59" ht="15.75" customHeight="1">
      <c r="B434" s="35"/>
      <c r="D434" s="29"/>
      <c r="G434" s="36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2:59" ht="15.75" customHeight="1">
      <c r="B435" s="35"/>
      <c r="D435" s="29"/>
      <c r="G435" s="36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2:59" ht="15.75" customHeight="1">
      <c r="B436" s="35"/>
      <c r="D436" s="29"/>
      <c r="G436" s="36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2:59" ht="15.75" customHeight="1">
      <c r="B437" s="35"/>
      <c r="D437" s="29"/>
      <c r="G437" s="36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2:59" ht="15.75" customHeight="1">
      <c r="B438" s="35"/>
      <c r="D438" s="29"/>
      <c r="G438" s="36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2:59" ht="15.75" customHeight="1">
      <c r="B439" s="35"/>
      <c r="D439" s="29"/>
      <c r="G439" s="36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2:59" ht="15.75" customHeight="1">
      <c r="B440" s="35"/>
      <c r="D440" s="29"/>
      <c r="G440" s="36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2:59" ht="15.75" customHeight="1">
      <c r="B441" s="35"/>
      <c r="D441" s="29"/>
      <c r="G441" s="36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2:59" ht="15.75" customHeight="1">
      <c r="B442" s="35"/>
      <c r="D442" s="29"/>
      <c r="G442" s="36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2:59" ht="15.75" customHeight="1">
      <c r="B443" s="35"/>
      <c r="D443" s="29"/>
      <c r="G443" s="36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2:59" ht="15.75" customHeight="1">
      <c r="B444" s="35"/>
      <c r="D444" s="29"/>
      <c r="G444" s="36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2:59" ht="15.75" customHeight="1">
      <c r="B445" s="35"/>
      <c r="D445" s="29"/>
      <c r="G445" s="36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2:59" ht="15.75" customHeight="1">
      <c r="B446" s="35"/>
      <c r="D446" s="29"/>
      <c r="G446" s="36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2:59" ht="15.75" customHeight="1">
      <c r="B447" s="35"/>
      <c r="D447" s="29"/>
      <c r="G447" s="36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2:59" ht="15.75" customHeight="1">
      <c r="B448" s="35"/>
      <c r="D448" s="29"/>
      <c r="G448" s="36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2:59" ht="15.75" customHeight="1">
      <c r="B449" s="35"/>
      <c r="D449" s="29"/>
      <c r="G449" s="36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2:59" ht="15.75" customHeight="1">
      <c r="B450" s="35"/>
      <c r="D450" s="29"/>
      <c r="G450" s="36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2:59" ht="15.75" customHeight="1">
      <c r="B451" s="35"/>
      <c r="D451" s="29"/>
      <c r="G451" s="36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2:59" ht="15.75" customHeight="1">
      <c r="B452" s="35"/>
      <c r="D452" s="29"/>
      <c r="G452" s="36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2:59" ht="15.75" customHeight="1">
      <c r="B453" s="35"/>
      <c r="D453" s="29"/>
      <c r="G453" s="36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2:59" ht="15.75" customHeight="1">
      <c r="B454" s="35"/>
      <c r="D454" s="29"/>
      <c r="G454" s="36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2:59" ht="15.75" customHeight="1">
      <c r="B455" s="35"/>
      <c r="D455" s="29"/>
      <c r="G455" s="36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2:59" ht="15.75" customHeight="1">
      <c r="B456" s="35"/>
      <c r="D456" s="29"/>
      <c r="G456" s="36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2:59" ht="15.75" customHeight="1">
      <c r="B457" s="35"/>
      <c r="D457" s="29"/>
      <c r="G457" s="36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2:59" ht="15.75" customHeight="1">
      <c r="B458" s="35"/>
      <c r="D458" s="29"/>
      <c r="G458" s="36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2:59" ht="15.75" customHeight="1">
      <c r="B459" s="35"/>
      <c r="D459" s="29"/>
      <c r="G459" s="36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2:59" ht="15.75" customHeight="1">
      <c r="B460" s="35"/>
      <c r="D460" s="29"/>
      <c r="G460" s="36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2:59" ht="15.75" customHeight="1">
      <c r="B461" s="35"/>
      <c r="D461" s="29"/>
      <c r="G461" s="36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2:59" ht="15.75" customHeight="1">
      <c r="B462" s="35"/>
      <c r="D462" s="29"/>
      <c r="G462" s="36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2:59" ht="15.75" customHeight="1">
      <c r="B463" s="35"/>
      <c r="D463" s="29"/>
      <c r="G463" s="36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2:59" ht="15.75" customHeight="1">
      <c r="B464" s="35"/>
      <c r="D464" s="29"/>
      <c r="G464" s="36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2:59" ht="15.75" customHeight="1">
      <c r="B465" s="35"/>
      <c r="D465" s="29"/>
      <c r="G465" s="36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2:59" ht="15.75" customHeight="1">
      <c r="B466" s="35"/>
      <c r="D466" s="29"/>
      <c r="G466" s="36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2:59" ht="15.75" customHeight="1">
      <c r="B467" s="35"/>
      <c r="D467" s="29"/>
      <c r="G467" s="36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2:59" ht="15.75" customHeight="1">
      <c r="B468" s="35"/>
      <c r="D468" s="29"/>
      <c r="G468" s="36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2:59" ht="15.75" customHeight="1">
      <c r="B469" s="35"/>
      <c r="D469" s="29"/>
      <c r="G469" s="36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2:59" ht="15.75" customHeight="1">
      <c r="B470" s="35"/>
      <c r="D470" s="29"/>
      <c r="G470" s="36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2:59" ht="15.75" customHeight="1">
      <c r="B471" s="35"/>
      <c r="D471" s="29"/>
      <c r="G471" s="36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2:59" ht="15.75" customHeight="1">
      <c r="B472" s="35"/>
      <c r="D472" s="29"/>
      <c r="G472" s="36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2:59" ht="15.75" customHeight="1">
      <c r="B473" s="35"/>
      <c r="D473" s="29"/>
      <c r="G473" s="36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2:59" ht="15.75" customHeight="1">
      <c r="B474" s="35"/>
      <c r="D474" s="29"/>
      <c r="G474" s="36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2:59" ht="15.75" customHeight="1">
      <c r="B475" s="35"/>
      <c r="D475" s="29"/>
      <c r="G475" s="36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2:59" ht="15.75" customHeight="1">
      <c r="B476" s="35"/>
      <c r="D476" s="29"/>
      <c r="G476" s="36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2:59" ht="15.75" customHeight="1">
      <c r="B477" s="35"/>
      <c r="D477" s="29"/>
      <c r="G477" s="36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2:59" ht="15.75" customHeight="1">
      <c r="B478" s="35"/>
      <c r="D478" s="29"/>
      <c r="G478" s="36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2:59" ht="15.75" customHeight="1">
      <c r="B479" s="35"/>
      <c r="D479" s="29"/>
      <c r="G479" s="36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2:59" ht="15.75" customHeight="1">
      <c r="B480" s="35"/>
      <c r="D480" s="29"/>
      <c r="G480" s="36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2:59" ht="15.75" customHeight="1">
      <c r="B481" s="35"/>
      <c r="D481" s="29"/>
      <c r="G481" s="36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2:59" ht="15.75" customHeight="1">
      <c r="B482" s="35"/>
      <c r="D482" s="29"/>
      <c r="G482" s="36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2:59" ht="15.75" customHeight="1">
      <c r="B483" s="35"/>
      <c r="D483" s="29"/>
      <c r="G483" s="36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2:59" ht="15.75" customHeight="1">
      <c r="B484" s="35"/>
      <c r="D484" s="29"/>
      <c r="G484" s="36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2:59" ht="15.75" customHeight="1">
      <c r="B485" s="35"/>
      <c r="D485" s="29"/>
      <c r="G485" s="36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2:59" ht="15.75" customHeight="1">
      <c r="B486" s="35"/>
      <c r="D486" s="29"/>
      <c r="G486" s="36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2:59" ht="15.75" customHeight="1">
      <c r="B487" s="35"/>
      <c r="D487" s="29"/>
      <c r="G487" s="36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2:59" ht="15.75" customHeight="1">
      <c r="B488" s="35"/>
      <c r="D488" s="29"/>
      <c r="G488" s="36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2:59" ht="15.75" customHeight="1">
      <c r="B489" s="35"/>
      <c r="D489" s="29"/>
      <c r="G489" s="36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2:59" ht="15.75" customHeight="1">
      <c r="B490" s="35"/>
      <c r="D490" s="29"/>
      <c r="G490" s="36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2:59" ht="15.75" customHeight="1">
      <c r="B491" s="35"/>
      <c r="D491" s="29"/>
      <c r="G491" s="36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2:59" ht="15.75" customHeight="1">
      <c r="B492" s="35"/>
      <c r="D492" s="29"/>
      <c r="G492" s="36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2:59" ht="15.75" customHeight="1">
      <c r="B493" s="35"/>
      <c r="D493" s="29"/>
      <c r="G493" s="36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2:59" ht="15.75" customHeight="1">
      <c r="B494" s="35"/>
      <c r="D494" s="29"/>
      <c r="G494" s="36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2:59" ht="15.75" customHeight="1">
      <c r="B495" s="35"/>
      <c r="D495" s="29"/>
      <c r="G495" s="36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2:59" ht="15.75" customHeight="1">
      <c r="B496" s="35"/>
      <c r="D496" s="29"/>
      <c r="G496" s="36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2:59" ht="15.75" customHeight="1">
      <c r="B497" s="35"/>
      <c r="D497" s="29"/>
      <c r="G497" s="36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2:59" ht="15.75" customHeight="1">
      <c r="B498" s="35"/>
      <c r="D498" s="29"/>
      <c r="G498" s="36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2:59" ht="15.75" customHeight="1">
      <c r="B499" s="35"/>
      <c r="D499" s="29"/>
      <c r="G499" s="36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2:59" ht="15.75" customHeight="1">
      <c r="B500" s="35"/>
      <c r="D500" s="29"/>
      <c r="G500" s="36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2:59" ht="15.75" customHeight="1">
      <c r="B501" s="35"/>
      <c r="D501" s="29"/>
      <c r="G501" s="36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2:59" ht="15.75" customHeight="1">
      <c r="B502" s="35"/>
      <c r="D502" s="29"/>
      <c r="G502" s="36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2:59" ht="15.75" customHeight="1">
      <c r="B503" s="35"/>
      <c r="D503" s="29"/>
      <c r="G503" s="36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2:59" ht="15.75" customHeight="1">
      <c r="B504" s="35"/>
      <c r="D504" s="29"/>
      <c r="G504" s="36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2:59" ht="15.75" customHeight="1">
      <c r="B505" s="35"/>
      <c r="D505" s="29"/>
      <c r="G505" s="36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2:59" ht="15.75" customHeight="1">
      <c r="B506" s="35"/>
      <c r="D506" s="29"/>
      <c r="G506" s="36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2:59" ht="15.75" customHeight="1">
      <c r="B507" s="35"/>
      <c r="D507" s="29"/>
      <c r="G507" s="36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2:59" ht="15.75" customHeight="1">
      <c r="B508" s="35"/>
      <c r="D508" s="29"/>
      <c r="G508" s="36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2:59" ht="15.75" customHeight="1">
      <c r="B509" s="35"/>
      <c r="D509" s="29"/>
      <c r="G509" s="36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2:59" ht="15.75" customHeight="1">
      <c r="B510" s="35"/>
      <c r="D510" s="29"/>
      <c r="G510" s="36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2:59" ht="15.75" customHeight="1">
      <c r="B511" s="35"/>
      <c r="D511" s="29"/>
      <c r="G511" s="36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2:59" ht="15.75" customHeight="1">
      <c r="B512" s="35"/>
      <c r="D512" s="29"/>
      <c r="G512" s="36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2:59" ht="15.75" customHeight="1">
      <c r="B513" s="35"/>
      <c r="D513" s="29"/>
      <c r="G513" s="36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2:59" ht="15.75" customHeight="1">
      <c r="B514" s="35"/>
      <c r="D514" s="29"/>
      <c r="G514" s="36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2:59" ht="15.75" customHeight="1">
      <c r="B515" s="35"/>
      <c r="D515" s="29"/>
      <c r="G515" s="36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2:59" ht="15.75" customHeight="1">
      <c r="B516" s="35"/>
      <c r="D516" s="29"/>
      <c r="G516" s="36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2:59" ht="15.75" customHeight="1">
      <c r="B517" s="35"/>
      <c r="D517" s="29"/>
      <c r="G517" s="36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2:59" ht="15.75" customHeight="1">
      <c r="B518" s="35"/>
      <c r="D518" s="29"/>
      <c r="G518" s="36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2:59" ht="15.75" customHeight="1">
      <c r="B519" s="35"/>
      <c r="D519" s="29"/>
      <c r="G519" s="36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2:59" ht="15.75" customHeight="1">
      <c r="B520" s="35"/>
      <c r="D520" s="29"/>
      <c r="G520" s="36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2:59" ht="15.75" customHeight="1">
      <c r="B521" s="35"/>
      <c r="D521" s="29"/>
      <c r="G521" s="36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2:59" ht="15.75" customHeight="1">
      <c r="B522" s="35"/>
      <c r="D522" s="29"/>
      <c r="G522" s="36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2:59" ht="15.75" customHeight="1">
      <c r="B523" s="35"/>
      <c r="D523" s="29"/>
      <c r="G523" s="36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2:59" ht="15.75" customHeight="1">
      <c r="B524" s="35"/>
      <c r="D524" s="29"/>
      <c r="G524" s="36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2:59" ht="15.75" customHeight="1">
      <c r="B525" s="35"/>
      <c r="D525" s="29"/>
      <c r="G525" s="36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2:59" ht="15.75" customHeight="1">
      <c r="B526" s="35"/>
      <c r="D526" s="29"/>
      <c r="G526" s="36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2:59" ht="15.75" customHeight="1">
      <c r="B527" s="35"/>
      <c r="D527" s="29"/>
      <c r="G527" s="36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2:59" ht="15.75" customHeight="1">
      <c r="B528" s="35"/>
      <c r="D528" s="29"/>
      <c r="G528" s="36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2:59" ht="15.75" customHeight="1">
      <c r="B529" s="35"/>
      <c r="D529" s="29"/>
      <c r="G529" s="36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2:59" ht="15.75" customHeight="1">
      <c r="B530" s="35"/>
      <c r="D530" s="29"/>
      <c r="G530" s="36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2:59" ht="15.75" customHeight="1">
      <c r="B531" s="35"/>
      <c r="D531" s="29"/>
      <c r="G531" s="36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2:59" ht="15.75" customHeight="1">
      <c r="B532" s="35"/>
      <c r="D532" s="29"/>
      <c r="G532" s="36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2:59" ht="15.75" customHeight="1">
      <c r="B533" s="35"/>
      <c r="D533" s="29"/>
      <c r="G533" s="36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2:59" ht="15.75" customHeight="1">
      <c r="B534" s="35"/>
      <c r="D534" s="29"/>
      <c r="G534" s="36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2:59" ht="15.75" customHeight="1">
      <c r="B535" s="35"/>
      <c r="D535" s="29"/>
      <c r="G535" s="36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2:59" ht="15.75" customHeight="1">
      <c r="B536" s="35"/>
      <c r="D536" s="29"/>
      <c r="G536" s="36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2:59" ht="15.75" customHeight="1">
      <c r="B537" s="35"/>
      <c r="D537" s="29"/>
      <c r="G537" s="36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2:59" ht="15.75" customHeight="1">
      <c r="B538" s="35"/>
      <c r="D538" s="29"/>
      <c r="G538" s="36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2:59" ht="15.75" customHeight="1">
      <c r="B539" s="35"/>
      <c r="D539" s="29"/>
      <c r="G539" s="36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2:59" ht="15.75" customHeight="1">
      <c r="B540" s="35"/>
      <c r="D540" s="29"/>
      <c r="G540" s="36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2:59" ht="15.75" customHeight="1">
      <c r="B541" s="35"/>
      <c r="D541" s="29"/>
      <c r="G541" s="36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2:59" ht="15.75" customHeight="1">
      <c r="B542" s="35"/>
      <c r="D542" s="29"/>
      <c r="G542" s="36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2:59" ht="15.75" customHeight="1">
      <c r="B543" s="35"/>
      <c r="D543" s="29"/>
      <c r="G543" s="36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2:59" ht="15.75" customHeight="1">
      <c r="B544" s="35"/>
      <c r="D544" s="29"/>
      <c r="G544" s="36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2:59" ht="15.75" customHeight="1">
      <c r="B545" s="35"/>
      <c r="D545" s="29"/>
      <c r="G545" s="36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2:59" ht="15.75" customHeight="1">
      <c r="B546" s="35"/>
      <c r="D546" s="29"/>
      <c r="G546" s="36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2:59" ht="15.75" customHeight="1">
      <c r="B547" s="35"/>
      <c r="D547" s="29"/>
      <c r="G547" s="36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2:59" ht="15.75" customHeight="1">
      <c r="B548" s="35"/>
      <c r="D548" s="29"/>
      <c r="G548" s="36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2:59" ht="15.75" customHeight="1">
      <c r="B549" s="35"/>
      <c r="D549" s="29"/>
      <c r="G549" s="36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2:59" ht="15.75" customHeight="1">
      <c r="B550" s="35"/>
      <c r="D550" s="29"/>
      <c r="G550" s="36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2:59" ht="15.75" customHeight="1">
      <c r="B551" s="35"/>
      <c r="D551" s="29"/>
      <c r="G551" s="36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2:59" ht="15.75" customHeight="1">
      <c r="B552" s="35"/>
      <c r="D552" s="29"/>
      <c r="G552" s="36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2:59" ht="15.75" customHeight="1">
      <c r="B553" s="35"/>
      <c r="D553" s="29"/>
      <c r="G553" s="36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2:59" ht="15.75" customHeight="1">
      <c r="B554" s="35"/>
      <c r="D554" s="29"/>
      <c r="G554" s="36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2:59" ht="15.75" customHeight="1">
      <c r="B555" s="35"/>
      <c r="D555" s="29"/>
      <c r="G555" s="36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2:59" ht="15.75" customHeight="1">
      <c r="B556" s="35"/>
      <c r="D556" s="29"/>
      <c r="G556" s="36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2:59" ht="15.75" customHeight="1">
      <c r="B557" s="35"/>
      <c r="D557" s="29"/>
      <c r="G557" s="36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2:59" ht="15.75" customHeight="1">
      <c r="B558" s="35"/>
      <c r="D558" s="29"/>
      <c r="G558" s="36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2:59" ht="15.75" customHeight="1">
      <c r="B559" s="35"/>
      <c r="D559" s="29"/>
      <c r="G559" s="36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2:59" ht="15.75" customHeight="1">
      <c r="B560" s="35"/>
      <c r="D560" s="29"/>
      <c r="G560" s="36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2:59" ht="15.75" customHeight="1">
      <c r="B561" s="35"/>
      <c r="D561" s="29"/>
      <c r="G561" s="36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2:59" ht="15.75" customHeight="1">
      <c r="B562" s="35"/>
      <c r="D562" s="29"/>
      <c r="G562" s="36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2:59" ht="15.75" customHeight="1">
      <c r="B563" s="35"/>
      <c r="D563" s="29"/>
      <c r="G563" s="36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2:59" ht="15.75" customHeight="1">
      <c r="B564" s="35"/>
      <c r="D564" s="29"/>
      <c r="G564" s="36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2:59" ht="15.75" customHeight="1">
      <c r="B565" s="35"/>
      <c r="D565" s="29"/>
      <c r="G565" s="36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2:59" ht="15.75" customHeight="1">
      <c r="B566" s="35"/>
      <c r="D566" s="29"/>
      <c r="G566" s="36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2:59" ht="15.75" customHeight="1">
      <c r="B567" s="35"/>
      <c r="D567" s="29"/>
      <c r="G567" s="36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2:59" ht="15.75" customHeight="1">
      <c r="B568" s="35"/>
      <c r="D568" s="29"/>
      <c r="G568" s="36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2:59" ht="15.75" customHeight="1">
      <c r="B569" s="35"/>
      <c r="D569" s="29"/>
      <c r="G569" s="36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2:59" ht="15.75" customHeight="1">
      <c r="B570" s="35"/>
      <c r="D570" s="29"/>
      <c r="G570" s="36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2:59" ht="15.75" customHeight="1">
      <c r="B571" s="35"/>
      <c r="D571" s="29"/>
      <c r="G571" s="36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2:59" ht="15.75" customHeight="1">
      <c r="B572" s="35"/>
      <c r="D572" s="29"/>
      <c r="G572" s="36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2:59" ht="15.75" customHeight="1">
      <c r="B573" s="35"/>
      <c r="D573" s="29"/>
      <c r="G573" s="36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2:59" ht="15.75" customHeight="1">
      <c r="B574" s="35"/>
      <c r="D574" s="29"/>
      <c r="G574" s="36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2:59" ht="15.75" customHeight="1">
      <c r="B575" s="35"/>
      <c r="D575" s="29"/>
      <c r="G575" s="36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2:59" ht="15.75" customHeight="1">
      <c r="B576" s="35"/>
      <c r="D576" s="29"/>
      <c r="G576" s="36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2:59" ht="15.75" customHeight="1">
      <c r="B577" s="35"/>
      <c r="D577" s="29"/>
      <c r="G577" s="36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2:59" ht="15.75" customHeight="1">
      <c r="B578" s="35"/>
      <c r="D578" s="29"/>
      <c r="G578" s="36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2:59" ht="15.75" customHeight="1">
      <c r="B579" s="35"/>
      <c r="D579" s="29"/>
      <c r="G579" s="36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2:59" ht="15.75" customHeight="1">
      <c r="B580" s="35"/>
      <c r="D580" s="29"/>
      <c r="G580" s="36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2:59" ht="15.75" customHeight="1">
      <c r="B581" s="35"/>
      <c r="D581" s="29"/>
      <c r="G581" s="36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2:59" ht="15.75" customHeight="1">
      <c r="B582" s="35"/>
      <c r="D582" s="29"/>
      <c r="G582" s="36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2:59" ht="15.75" customHeight="1">
      <c r="B583" s="35"/>
      <c r="D583" s="29"/>
      <c r="G583" s="36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2:59" ht="15.75" customHeight="1">
      <c r="B584" s="35"/>
      <c r="D584" s="29"/>
      <c r="G584" s="36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2:59" ht="15.75" customHeight="1">
      <c r="B585" s="35"/>
      <c r="D585" s="29"/>
      <c r="G585" s="36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2:59" ht="15.75" customHeight="1">
      <c r="B586" s="35"/>
      <c r="D586" s="29"/>
      <c r="G586" s="36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2:59" ht="15.75" customHeight="1">
      <c r="B587" s="35"/>
      <c r="D587" s="29"/>
      <c r="G587" s="36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2:59" ht="15.75" customHeight="1">
      <c r="B588" s="35"/>
      <c r="D588" s="29"/>
      <c r="G588" s="36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2:59" ht="15.75" customHeight="1">
      <c r="B589" s="35"/>
      <c r="D589" s="29"/>
      <c r="G589" s="36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2:59" ht="15.75" customHeight="1">
      <c r="B590" s="35"/>
      <c r="D590" s="29"/>
      <c r="G590" s="36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2:59" ht="15.75" customHeight="1">
      <c r="B591" s="35"/>
      <c r="D591" s="29"/>
      <c r="G591" s="36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2:59" ht="15.75" customHeight="1">
      <c r="B592" s="35"/>
      <c r="D592" s="29"/>
      <c r="G592" s="36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2:59" ht="15.75" customHeight="1">
      <c r="B593" s="35"/>
      <c r="D593" s="29"/>
      <c r="G593" s="36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2:59" ht="15.75" customHeight="1">
      <c r="B594" s="35"/>
      <c r="D594" s="29"/>
      <c r="G594" s="36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2:59" ht="15.75" customHeight="1">
      <c r="B595" s="35"/>
      <c r="D595" s="29"/>
      <c r="G595" s="36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2:59" ht="15.75" customHeight="1">
      <c r="B596" s="35"/>
      <c r="D596" s="29"/>
      <c r="G596" s="36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2:59" ht="15.75" customHeight="1">
      <c r="B597" s="35"/>
      <c r="D597" s="29"/>
      <c r="G597" s="36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2:59" ht="15.75" customHeight="1">
      <c r="B598" s="35"/>
      <c r="D598" s="29"/>
      <c r="G598" s="36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2:59" ht="15.75" customHeight="1">
      <c r="B599" s="35"/>
      <c r="D599" s="29"/>
      <c r="G599" s="36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2:59" ht="15.75" customHeight="1">
      <c r="B600" s="35"/>
      <c r="D600" s="29"/>
      <c r="G600" s="36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2:59" ht="15.75" customHeight="1">
      <c r="B601" s="35"/>
      <c r="D601" s="29"/>
      <c r="G601" s="36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2:59" ht="15.75" customHeight="1">
      <c r="B602" s="35"/>
      <c r="D602" s="29"/>
      <c r="G602" s="36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2:59" ht="15.75" customHeight="1">
      <c r="B603" s="35"/>
      <c r="D603" s="29"/>
      <c r="G603" s="36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2:59" ht="15.75" customHeight="1">
      <c r="B604" s="35"/>
      <c r="D604" s="29"/>
      <c r="G604" s="36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2:59" ht="15.75" customHeight="1">
      <c r="B605" s="35"/>
      <c r="D605" s="29"/>
      <c r="G605" s="36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2:59" ht="15.75" customHeight="1">
      <c r="B606" s="35"/>
      <c r="D606" s="29"/>
      <c r="G606" s="36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2:59" ht="15.75" customHeight="1">
      <c r="B607" s="35"/>
      <c r="D607" s="29"/>
      <c r="G607" s="36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2:59" ht="15.75" customHeight="1">
      <c r="B608" s="35"/>
      <c r="D608" s="29"/>
      <c r="G608" s="36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2:59" ht="15.75" customHeight="1">
      <c r="B609" s="35"/>
      <c r="D609" s="29"/>
      <c r="G609" s="36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2:59" ht="15.75" customHeight="1">
      <c r="B610" s="35"/>
      <c r="D610" s="29"/>
      <c r="G610" s="36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2:59" ht="15.75" customHeight="1">
      <c r="B611" s="35"/>
      <c r="D611" s="29"/>
      <c r="G611" s="36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2:59" ht="15.75" customHeight="1">
      <c r="B612" s="35"/>
      <c r="D612" s="29"/>
      <c r="G612" s="36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2:59" ht="15.75" customHeight="1">
      <c r="B613" s="35"/>
      <c r="D613" s="29"/>
      <c r="G613" s="36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2:59" ht="15.75" customHeight="1">
      <c r="B614" s="35"/>
      <c r="D614" s="29"/>
      <c r="G614" s="36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2:59" ht="15.75" customHeight="1">
      <c r="B615" s="35"/>
      <c r="D615" s="29"/>
      <c r="G615" s="36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2:59" ht="15.75" customHeight="1">
      <c r="B616" s="35"/>
      <c r="D616" s="29"/>
      <c r="G616" s="36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2:59" ht="15.75" customHeight="1">
      <c r="B617" s="35"/>
      <c r="D617" s="29"/>
      <c r="G617" s="36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2:59" ht="15.75" customHeight="1">
      <c r="B618" s="35"/>
      <c r="D618" s="29"/>
      <c r="G618" s="36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2:59" ht="15.75" customHeight="1">
      <c r="B619" s="35"/>
      <c r="D619" s="29"/>
      <c r="G619" s="36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2:59" ht="15.75" customHeight="1">
      <c r="B620" s="35"/>
      <c r="D620" s="29"/>
      <c r="G620" s="36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2:59" ht="15.75" customHeight="1">
      <c r="B621" s="35"/>
      <c r="D621" s="29"/>
      <c r="G621" s="36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2:59" ht="15.75" customHeight="1">
      <c r="B622" s="35"/>
      <c r="D622" s="29"/>
      <c r="G622" s="36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2:59" ht="15.75" customHeight="1">
      <c r="B623" s="35"/>
      <c r="D623" s="29"/>
      <c r="G623" s="36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2:59" ht="15.75" customHeight="1">
      <c r="B624" s="35"/>
      <c r="D624" s="29"/>
      <c r="G624" s="36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2:59" ht="15.75" customHeight="1">
      <c r="B625" s="35"/>
      <c r="D625" s="29"/>
      <c r="G625" s="36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2:59" ht="15.75" customHeight="1">
      <c r="B626" s="35"/>
      <c r="D626" s="29"/>
      <c r="G626" s="36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2:59" ht="15.75" customHeight="1">
      <c r="B627" s="35"/>
      <c r="D627" s="29"/>
      <c r="G627" s="36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2:59" ht="15.75" customHeight="1">
      <c r="B628" s="35"/>
      <c r="D628" s="29"/>
      <c r="G628" s="36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2:59" ht="15.75" customHeight="1">
      <c r="B629" s="35"/>
      <c r="D629" s="29"/>
      <c r="G629" s="36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2:59" ht="15.75" customHeight="1">
      <c r="B630" s="35"/>
      <c r="D630" s="29"/>
      <c r="G630" s="36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2:59" ht="15.75" customHeight="1">
      <c r="B631" s="35"/>
      <c r="D631" s="29"/>
      <c r="G631" s="36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2:59" ht="15.75" customHeight="1">
      <c r="B632" s="35"/>
      <c r="D632" s="29"/>
      <c r="G632" s="36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2:59" ht="15.75" customHeight="1">
      <c r="B633" s="35"/>
      <c r="D633" s="29"/>
      <c r="G633" s="36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2:59" ht="15.75" customHeight="1">
      <c r="B634" s="35"/>
      <c r="D634" s="29"/>
      <c r="G634" s="36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2:59" ht="15.75" customHeight="1">
      <c r="B635" s="35"/>
      <c r="D635" s="29"/>
      <c r="G635" s="36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2:59" ht="15.75" customHeight="1">
      <c r="B636" s="35"/>
      <c r="D636" s="29"/>
      <c r="G636" s="36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2:59" ht="15.75" customHeight="1">
      <c r="B637" s="35"/>
      <c r="D637" s="29"/>
      <c r="G637" s="36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2:59" ht="15.75" customHeight="1">
      <c r="B638" s="35"/>
      <c r="D638" s="29"/>
      <c r="G638" s="36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2:59" ht="15.75" customHeight="1">
      <c r="B639" s="35"/>
      <c r="D639" s="29"/>
      <c r="G639" s="36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2:59" ht="15.75" customHeight="1">
      <c r="B640" s="35"/>
      <c r="D640" s="29"/>
      <c r="G640" s="36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2:59" ht="15.75" customHeight="1">
      <c r="B641" s="35"/>
      <c r="D641" s="29"/>
      <c r="G641" s="36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2:59" ht="15.75" customHeight="1">
      <c r="B642" s="35"/>
      <c r="D642" s="29"/>
      <c r="G642" s="36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2:59" ht="15.75" customHeight="1">
      <c r="B643" s="35"/>
      <c r="D643" s="29"/>
      <c r="G643" s="36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2:59" ht="15.75" customHeight="1">
      <c r="B644" s="35"/>
      <c r="D644" s="29"/>
      <c r="G644" s="36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2:59" ht="15.75" customHeight="1">
      <c r="B645" s="35"/>
      <c r="D645" s="29"/>
      <c r="G645" s="36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2:59" ht="15.75" customHeight="1">
      <c r="B646" s="35"/>
      <c r="D646" s="29"/>
      <c r="G646" s="36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2:59" ht="15.75" customHeight="1">
      <c r="B647" s="35"/>
      <c r="D647" s="29"/>
      <c r="G647" s="36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2:59" ht="15.75" customHeight="1">
      <c r="B648" s="35"/>
      <c r="D648" s="29"/>
      <c r="G648" s="36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2:59" ht="15.75" customHeight="1">
      <c r="B649" s="35"/>
      <c r="D649" s="29"/>
      <c r="G649" s="36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2:59" ht="15.75" customHeight="1">
      <c r="B650" s="35"/>
      <c r="D650" s="29"/>
      <c r="G650" s="36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2:59" ht="15.75" customHeight="1">
      <c r="B651" s="35"/>
      <c r="D651" s="29"/>
      <c r="G651" s="36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2:59" ht="15.75" customHeight="1">
      <c r="B652" s="35"/>
      <c r="D652" s="29"/>
      <c r="G652" s="36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2:59" ht="15.75" customHeight="1">
      <c r="B653" s="35"/>
      <c r="D653" s="29"/>
      <c r="G653" s="36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2:59" ht="15.75" customHeight="1">
      <c r="B654" s="35"/>
      <c r="D654" s="29"/>
      <c r="G654" s="36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2:59" ht="15.75" customHeight="1">
      <c r="B655" s="35"/>
      <c r="D655" s="29"/>
      <c r="G655" s="36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2:59" ht="15.75" customHeight="1">
      <c r="B656" s="35"/>
      <c r="D656" s="29"/>
      <c r="G656" s="36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2:59" ht="15.75" customHeight="1">
      <c r="B657" s="35"/>
      <c r="D657" s="29"/>
      <c r="G657" s="36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2:59" ht="15.75" customHeight="1">
      <c r="B658" s="35"/>
      <c r="D658" s="29"/>
      <c r="G658" s="36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2:59" ht="15.75" customHeight="1">
      <c r="B659" s="35"/>
      <c r="D659" s="29"/>
      <c r="G659" s="36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2:59" ht="15.75" customHeight="1">
      <c r="B660" s="35"/>
      <c r="D660" s="29"/>
      <c r="G660" s="36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2:59" ht="15.75" customHeight="1">
      <c r="B661" s="35"/>
      <c r="D661" s="29"/>
      <c r="G661" s="36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2:59" ht="15.75" customHeight="1">
      <c r="B662" s="35"/>
      <c r="D662" s="29"/>
      <c r="G662" s="36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2:59" ht="15.75" customHeight="1">
      <c r="B663" s="35"/>
      <c r="D663" s="29"/>
      <c r="G663" s="36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2:59" ht="15.75" customHeight="1">
      <c r="B664" s="35"/>
      <c r="D664" s="29"/>
      <c r="G664" s="36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2:59" ht="15.75" customHeight="1">
      <c r="B665" s="35"/>
      <c r="D665" s="29"/>
      <c r="G665" s="36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2:59" ht="15.75" customHeight="1">
      <c r="B666" s="35"/>
      <c r="D666" s="29"/>
      <c r="G666" s="36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2:59" ht="15.75" customHeight="1">
      <c r="B667" s="35"/>
      <c r="D667" s="29"/>
      <c r="G667" s="36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2:59" ht="15.75" customHeight="1">
      <c r="B668" s="35"/>
      <c r="D668" s="29"/>
      <c r="G668" s="36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2:59" ht="15.75" customHeight="1">
      <c r="B669" s="35"/>
      <c r="D669" s="29"/>
      <c r="G669" s="36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2:59" ht="15.75" customHeight="1">
      <c r="B670" s="35"/>
      <c r="D670" s="29"/>
      <c r="G670" s="36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2:59" ht="15.75" customHeight="1">
      <c r="B671" s="35"/>
      <c r="D671" s="29"/>
      <c r="G671" s="36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2:59" ht="15.75" customHeight="1">
      <c r="B672" s="35"/>
      <c r="D672" s="29"/>
      <c r="G672" s="36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2:59" ht="15.75" customHeight="1">
      <c r="B673" s="35"/>
      <c r="D673" s="29"/>
      <c r="G673" s="36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2:59" ht="15.75" customHeight="1">
      <c r="B674" s="35"/>
      <c r="D674" s="29"/>
      <c r="G674" s="36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2:59" ht="15.75" customHeight="1">
      <c r="B675" s="35"/>
      <c r="D675" s="29"/>
      <c r="G675" s="36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2:59" ht="15.75" customHeight="1">
      <c r="B676" s="35"/>
      <c r="D676" s="29"/>
      <c r="G676" s="36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2:59" ht="15.75" customHeight="1">
      <c r="B677" s="35"/>
      <c r="D677" s="29"/>
      <c r="G677" s="36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2:59" ht="15.75" customHeight="1">
      <c r="B678" s="35"/>
      <c r="D678" s="29"/>
      <c r="G678" s="36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2:59" ht="15.75" customHeight="1">
      <c r="B679" s="35"/>
      <c r="D679" s="29"/>
      <c r="G679" s="36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2:59" ht="15.75" customHeight="1">
      <c r="B680" s="35"/>
      <c r="D680" s="29"/>
      <c r="G680" s="36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2:59" ht="15.75" customHeight="1">
      <c r="B681" s="35"/>
      <c r="D681" s="29"/>
      <c r="G681" s="36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2:59" ht="15.75" customHeight="1">
      <c r="B682" s="35"/>
      <c r="D682" s="29"/>
      <c r="G682" s="36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2:59" ht="15.75" customHeight="1">
      <c r="B683" s="35"/>
      <c r="D683" s="29"/>
      <c r="G683" s="36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2:59" ht="15.75" customHeight="1">
      <c r="B684" s="35"/>
      <c r="D684" s="29"/>
      <c r="G684" s="36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2:59" ht="15.75" customHeight="1">
      <c r="B685" s="35"/>
      <c r="D685" s="29"/>
      <c r="G685" s="36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2:59" ht="15.75" customHeight="1">
      <c r="B686" s="35"/>
      <c r="D686" s="29"/>
      <c r="G686" s="36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2:59" ht="15.75" customHeight="1">
      <c r="B687" s="35"/>
      <c r="D687" s="29"/>
      <c r="G687" s="36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2:59" ht="15.75" customHeight="1">
      <c r="B688" s="35"/>
      <c r="D688" s="29"/>
      <c r="G688" s="36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2:59" ht="15.75" customHeight="1">
      <c r="B689" s="35"/>
      <c r="D689" s="29"/>
      <c r="G689" s="36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2:59" ht="15.75" customHeight="1">
      <c r="B690" s="35"/>
      <c r="D690" s="29"/>
      <c r="G690" s="36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2:59" ht="15.75" customHeight="1">
      <c r="B691" s="35"/>
      <c r="D691" s="29"/>
      <c r="G691" s="36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2:59" ht="15.75" customHeight="1">
      <c r="B692" s="35"/>
      <c r="D692" s="29"/>
      <c r="G692" s="36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2:59" ht="15.75" customHeight="1">
      <c r="B693" s="35"/>
      <c r="D693" s="29"/>
      <c r="G693" s="36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2:59" ht="15.75" customHeight="1">
      <c r="B694" s="35"/>
      <c r="D694" s="29"/>
      <c r="G694" s="36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2:59" ht="15.75" customHeight="1">
      <c r="B695" s="35"/>
      <c r="D695" s="29"/>
      <c r="G695" s="36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2:59" ht="15.75" customHeight="1">
      <c r="B696" s="35"/>
      <c r="D696" s="29"/>
      <c r="G696" s="36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2:59" ht="15.75" customHeight="1">
      <c r="B697" s="35"/>
      <c r="D697" s="29"/>
      <c r="G697" s="36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2:59" ht="15.75" customHeight="1">
      <c r="B698" s="35"/>
      <c r="D698" s="29"/>
      <c r="G698" s="36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2:59" ht="15.75" customHeight="1">
      <c r="B699" s="35"/>
      <c r="D699" s="29"/>
      <c r="G699" s="36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2:59" ht="15.75" customHeight="1">
      <c r="B700" s="35"/>
      <c r="D700" s="29"/>
      <c r="G700" s="36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2:59" ht="15.75" customHeight="1">
      <c r="B701" s="35"/>
      <c r="D701" s="29"/>
      <c r="G701" s="36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2:59" ht="15.75" customHeight="1">
      <c r="B702" s="35"/>
      <c r="D702" s="29"/>
      <c r="G702" s="36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2:59" ht="15.75" customHeight="1">
      <c r="B703" s="35"/>
      <c r="D703" s="29"/>
      <c r="G703" s="36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2:59" ht="15.75" customHeight="1">
      <c r="B704" s="35"/>
      <c r="D704" s="29"/>
      <c r="G704" s="36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2:59" ht="15.75" customHeight="1">
      <c r="B705" s="35"/>
      <c r="D705" s="29"/>
      <c r="G705" s="36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2:59" ht="15.75" customHeight="1">
      <c r="B706" s="35"/>
      <c r="D706" s="29"/>
      <c r="G706" s="36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2:59" ht="15.75" customHeight="1">
      <c r="B707" s="35"/>
      <c r="D707" s="29"/>
      <c r="G707" s="36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2:59" ht="15.75" customHeight="1">
      <c r="B708" s="35"/>
      <c r="D708" s="29"/>
      <c r="G708" s="36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2:59" ht="15.75" customHeight="1">
      <c r="B709" s="35"/>
      <c r="D709" s="29"/>
      <c r="G709" s="36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2:59" ht="15.75" customHeight="1">
      <c r="B710" s="35"/>
      <c r="D710" s="29"/>
      <c r="G710" s="36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2:59" ht="15.75" customHeight="1">
      <c r="B711" s="35"/>
      <c r="D711" s="29"/>
      <c r="G711" s="36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2:59" ht="15.75" customHeight="1">
      <c r="B712" s="35"/>
      <c r="D712" s="29"/>
      <c r="G712" s="36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2:59" ht="15.75" customHeight="1">
      <c r="B713" s="35"/>
      <c r="D713" s="29"/>
      <c r="G713" s="36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2:59" ht="15.75" customHeight="1">
      <c r="B714" s="35"/>
      <c r="D714" s="29"/>
      <c r="G714" s="36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2:59" ht="15.75" customHeight="1">
      <c r="B715" s="35"/>
      <c r="D715" s="29"/>
      <c r="G715" s="36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2:59" ht="15.75" customHeight="1">
      <c r="B716" s="35"/>
      <c r="D716" s="29"/>
      <c r="G716" s="36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2:59" ht="15.75" customHeight="1">
      <c r="B717" s="35"/>
      <c r="D717" s="29"/>
      <c r="G717" s="36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2:59" ht="15.75" customHeight="1">
      <c r="B718" s="35"/>
      <c r="D718" s="29"/>
      <c r="G718" s="36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2:59" ht="15.75" customHeight="1">
      <c r="B719" s="35"/>
      <c r="D719" s="29"/>
      <c r="G719" s="36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2:59" ht="15.75" customHeight="1">
      <c r="B720" s="35"/>
      <c r="D720" s="29"/>
      <c r="G720" s="36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2:59" ht="15.75" customHeight="1">
      <c r="B721" s="35"/>
      <c r="D721" s="29"/>
      <c r="G721" s="36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2:59" ht="15.75" customHeight="1">
      <c r="B722" s="35"/>
      <c r="D722" s="29"/>
      <c r="G722" s="36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2:59" ht="15.75" customHeight="1">
      <c r="B723" s="35"/>
      <c r="D723" s="29"/>
      <c r="G723" s="36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2:59" ht="15.75" customHeight="1">
      <c r="B724" s="35"/>
      <c r="D724" s="29"/>
      <c r="G724" s="36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2:59" ht="15.75" customHeight="1">
      <c r="B725" s="35"/>
      <c r="D725" s="29"/>
      <c r="G725" s="36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2:59" ht="15.75" customHeight="1">
      <c r="B726" s="35"/>
      <c r="D726" s="29"/>
      <c r="G726" s="36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2:59" ht="15.75" customHeight="1">
      <c r="B727" s="35"/>
      <c r="D727" s="29"/>
      <c r="G727" s="36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2:59" ht="15.75" customHeight="1">
      <c r="B728" s="35"/>
      <c r="D728" s="29"/>
      <c r="G728" s="36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2:59" ht="15.75" customHeight="1">
      <c r="B729" s="35"/>
      <c r="D729" s="29"/>
      <c r="G729" s="36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2:59" ht="15.75" customHeight="1">
      <c r="B730" s="35"/>
      <c r="D730" s="29"/>
      <c r="G730" s="36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2:59" ht="15.75" customHeight="1">
      <c r="B731" s="35"/>
      <c r="D731" s="29"/>
      <c r="G731" s="36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2:59" ht="15.75" customHeight="1">
      <c r="B732" s="35"/>
      <c r="D732" s="29"/>
      <c r="G732" s="36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2:59" ht="15.75" customHeight="1">
      <c r="B733" s="35"/>
      <c r="D733" s="29"/>
      <c r="G733" s="36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2:59" ht="15.75" customHeight="1">
      <c r="B734" s="35"/>
      <c r="D734" s="29"/>
      <c r="G734" s="36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2:59" ht="15.75" customHeight="1">
      <c r="B735" s="35"/>
      <c r="D735" s="29"/>
      <c r="G735" s="36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2:59" ht="15.75" customHeight="1">
      <c r="B736" s="35"/>
      <c r="D736" s="29"/>
      <c r="G736" s="36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2:59" ht="15.75" customHeight="1">
      <c r="B737" s="35"/>
      <c r="D737" s="29"/>
      <c r="G737" s="36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2:59" ht="15.75" customHeight="1">
      <c r="B738" s="35"/>
      <c r="D738" s="29"/>
      <c r="G738" s="36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2:59" ht="15.75" customHeight="1">
      <c r="B739" s="35"/>
      <c r="D739" s="29"/>
      <c r="G739" s="36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2:59" ht="15.75" customHeight="1">
      <c r="B740" s="35"/>
      <c r="D740" s="29"/>
      <c r="G740" s="36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2:59" ht="15.75" customHeight="1">
      <c r="B741" s="35"/>
      <c r="D741" s="29"/>
      <c r="G741" s="36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2:59" ht="15.75" customHeight="1">
      <c r="B742" s="35"/>
      <c r="D742" s="29"/>
      <c r="G742" s="36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2:59" ht="15.75" customHeight="1">
      <c r="B743" s="35"/>
      <c r="D743" s="29"/>
      <c r="G743" s="36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2:59" ht="15.75" customHeight="1">
      <c r="B744" s="35"/>
      <c r="D744" s="29"/>
      <c r="G744" s="36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2:59" ht="15.75" customHeight="1">
      <c r="B745" s="35"/>
      <c r="D745" s="29"/>
      <c r="G745" s="36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2:59" ht="15.75" customHeight="1">
      <c r="B746" s="35"/>
      <c r="D746" s="29"/>
      <c r="G746" s="36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2:59" ht="15.75" customHeight="1">
      <c r="B747" s="35"/>
      <c r="D747" s="29"/>
      <c r="G747" s="36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2:59" ht="15.75" customHeight="1">
      <c r="B748" s="35"/>
      <c r="D748" s="29"/>
      <c r="G748" s="36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2:59" ht="15.75" customHeight="1">
      <c r="B749" s="35"/>
      <c r="D749" s="29"/>
      <c r="G749" s="36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2:59" ht="15.75" customHeight="1">
      <c r="B750" s="35"/>
      <c r="D750" s="29"/>
      <c r="G750" s="36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2:59" ht="15.75" customHeight="1">
      <c r="B751" s="35"/>
      <c r="D751" s="29"/>
      <c r="G751" s="36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2:59" ht="15.75" customHeight="1">
      <c r="B752" s="35"/>
      <c r="D752" s="29"/>
      <c r="G752" s="36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2:59" ht="15.75" customHeight="1">
      <c r="B753" s="35"/>
      <c r="D753" s="29"/>
      <c r="G753" s="36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2:59" ht="15.75" customHeight="1">
      <c r="B754" s="35"/>
      <c r="D754" s="29"/>
      <c r="G754" s="36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2:59" ht="15.75" customHeight="1">
      <c r="B755" s="35"/>
      <c r="D755" s="29"/>
      <c r="G755" s="36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2:59" ht="15.75" customHeight="1">
      <c r="B756" s="35"/>
      <c r="D756" s="29"/>
      <c r="G756" s="36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2:59" ht="15.75" customHeight="1">
      <c r="B757" s="35"/>
      <c r="D757" s="29"/>
      <c r="G757" s="36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2:59" ht="15.75" customHeight="1">
      <c r="B758" s="35"/>
      <c r="D758" s="29"/>
      <c r="G758" s="36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2:59" ht="15.75" customHeight="1">
      <c r="B759" s="35"/>
      <c r="D759" s="29"/>
      <c r="G759" s="36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2:59" ht="15.75" customHeight="1">
      <c r="B760" s="35"/>
      <c r="D760" s="29"/>
      <c r="G760" s="36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2:59" ht="15.75" customHeight="1">
      <c r="B761" s="35"/>
      <c r="D761" s="29"/>
      <c r="G761" s="36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2:59" ht="15.75" customHeight="1">
      <c r="B762" s="35"/>
      <c r="D762" s="29"/>
      <c r="G762" s="36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2:59" ht="15.75" customHeight="1">
      <c r="B763" s="35"/>
      <c r="D763" s="29"/>
      <c r="G763" s="36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2:59" ht="15.75" customHeight="1">
      <c r="B764" s="35"/>
      <c r="D764" s="29"/>
      <c r="G764" s="36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2:59" ht="15.75" customHeight="1">
      <c r="B765" s="35"/>
      <c r="D765" s="29"/>
      <c r="G765" s="36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2:59" ht="15.75" customHeight="1">
      <c r="B766" s="35"/>
      <c r="D766" s="29"/>
      <c r="G766" s="36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2:59" ht="15.75" customHeight="1">
      <c r="B767" s="35"/>
      <c r="D767" s="29"/>
      <c r="G767" s="36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2:59" ht="15.75" customHeight="1">
      <c r="B768" s="35"/>
      <c r="D768" s="29"/>
      <c r="G768" s="36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2:59" ht="15.75" customHeight="1">
      <c r="B769" s="35"/>
      <c r="D769" s="29"/>
      <c r="G769" s="36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2:59" ht="15.75" customHeight="1">
      <c r="B770" s="35"/>
      <c r="D770" s="29"/>
      <c r="G770" s="36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2:59" ht="15.75" customHeight="1">
      <c r="B771" s="35"/>
      <c r="D771" s="29"/>
      <c r="G771" s="36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2:59" ht="15.75" customHeight="1">
      <c r="B772" s="35"/>
      <c r="D772" s="29"/>
      <c r="G772" s="36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2:59" ht="15.75" customHeight="1">
      <c r="B773" s="35"/>
      <c r="D773" s="29"/>
      <c r="G773" s="36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2:59" ht="15.75" customHeight="1">
      <c r="B774" s="35"/>
      <c r="D774" s="29"/>
      <c r="G774" s="36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2:59" ht="15.75" customHeight="1">
      <c r="B775" s="35"/>
      <c r="D775" s="29"/>
      <c r="G775" s="36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2:59" ht="15.75" customHeight="1">
      <c r="B776" s="35"/>
      <c r="D776" s="29"/>
      <c r="G776" s="36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2:59" ht="15.75" customHeight="1">
      <c r="B777" s="35"/>
      <c r="D777" s="29"/>
      <c r="G777" s="36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2:59" ht="15.75" customHeight="1">
      <c r="B778" s="35"/>
      <c r="D778" s="29"/>
      <c r="G778" s="36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2:59" ht="15.75" customHeight="1">
      <c r="B779" s="35"/>
      <c r="D779" s="29"/>
      <c r="G779" s="36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2:59" ht="15.75" customHeight="1">
      <c r="B780" s="35"/>
      <c r="D780" s="29"/>
      <c r="G780" s="36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2:59" ht="15.75" customHeight="1">
      <c r="B781" s="35"/>
      <c r="D781" s="29"/>
      <c r="G781" s="36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2:59" ht="15.75" customHeight="1">
      <c r="B782" s="35"/>
      <c r="D782" s="29"/>
      <c r="G782" s="36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2:59" ht="15.75" customHeight="1">
      <c r="B783" s="35"/>
      <c r="D783" s="29"/>
      <c r="G783" s="36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2:59" ht="15.75" customHeight="1">
      <c r="B784" s="35"/>
      <c r="D784" s="29"/>
      <c r="G784" s="36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2:59" ht="15.75" customHeight="1">
      <c r="B785" s="35"/>
      <c r="D785" s="29"/>
      <c r="G785" s="36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2:59" ht="15.75" customHeight="1">
      <c r="B786" s="35"/>
      <c r="D786" s="29"/>
      <c r="G786" s="36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2:59" ht="15.75" customHeight="1">
      <c r="B787" s="35"/>
      <c r="D787" s="29"/>
      <c r="G787" s="36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2:59" ht="15.75" customHeight="1">
      <c r="B788" s="35"/>
      <c r="D788" s="29"/>
      <c r="G788" s="36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2:59" ht="15.75" customHeight="1">
      <c r="B789" s="35"/>
      <c r="D789" s="29"/>
      <c r="G789" s="36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2:59" ht="15.75" customHeight="1">
      <c r="B790" s="35"/>
      <c r="D790" s="29"/>
      <c r="G790" s="36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2:59" ht="15.75" customHeight="1">
      <c r="B791" s="35"/>
      <c r="D791" s="29"/>
      <c r="G791" s="36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2:59" ht="15.75" customHeight="1">
      <c r="B792" s="35"/>
      <c r="D792" s="29"/>
      <c r="G792" s="36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2:59" ht="15.75" customHeight="1">
      <c r="B793" s="35"/>
      <c r="D793" s="29"/>
      <c r="G793" s="36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2:59" ht="15.75" customHeight="1">
      <c r="B794" s="35"/>
      <c r="D794" s="29"/>
      <c r="G794" s="36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2:59" ht="15.75" customHeight="1">
      <c r="B795" s="35"/>
      <c r="D795" s="29"/>
      <c r="G795" s="36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2:59" ht="15.75" customHeight="1">
      <c r="B796" s="35"/>
      <c r="D796" s="29"/>
      <c r="G796" s="36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2:59" ht="15.75" customHeight="1">
      <c r="B797" s="35"/>
      <c r="D797" s="29"/>
      <c r="G797" s="36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2:59" ht="15.75" customHeight="1">
      <c r="B798" s="35"/>
      <c r="D798" s="29"/>
      <c r="G798" s="36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2:59" ht="15.75" customHeight="1">
      <c r="B799" s="35"/>
      <c r="D799" s="29"/>
      <c r="G799" s="36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2:59" ht="15.75" customHeight="1">
      <c r="B800" s="35"/>
      <c r="D800" s="29"/>
      <c r="G800" s="36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2:59" ht="15.75" customHeight="1">
      <c r="B801" s="35"/>
      <c r="D801" s="29"/>
      <c r="G801" s="36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2:59" ht="15.75" customHeight="1">
      <c r="B802" s="35"/>
      <c r="D802" s="29"/>
      <c r="G802" s="36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2:59" ht="15.75" customHeight="1">
      <c r="B803" s="35"/>
      <c r="D803" s="29"/>
      <c r="G803" s="36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2:59" ht="15.75" customHeight="1">
      <c r="B804" s="35"/>
      <c r="D804" s="29"/>
      <c r="G804" s="36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2:59" ht="15.75" customHeight="1">
      <c r="B805" s="35"/>
      <c r="D805" s="29"/>
      <c r="G805" s="36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2:59" ht="15.75" customHeight="1">
      <c r="B806" s="35"/>
      <c r="D806" s="29"/>
      <c r="G806" s="36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2:59" ht="15.75" customHeight="1">
      <c r="B807" s="35"/>
      <c r="D807" s="29"/>
      <c r="G807" s="36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2:59" ht="15.75" customHeight="1">
      <c r="B808" s="35"/>
      <c r="D808" s="29"/>
      <c r="G808" s="36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2:59" ht="15.75" customHeight="1">
      <c r="B809" s="35"/>
      <c r="D809" s="29"/>
      <c r="G809" s="36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2:59" ht="15.75" customHeight="1">
      <c r="B810" s="35"/>
      <c r="D810" s="29"/>
      <c r="G810" s="36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2:59" ht="15.75" customHeight="1">
      <c r="B811" s="35"/>
      <c r="D811" s="29"/>
      <c r="G811" s="36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2:59" ht="15.75" customHeight="1">
      <c r="B812" s="35"/>
      <c r="D812" s="29"/>
      <c r="G812" s="36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2:59" ht="15.75" customHeight="1">
      <c r="B813" s="35"/>
      <c r="D813" s="29"/>
      <c r="G813" s="36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2:59" ht="15.75" customHeight="1">
      <c r="B814" s="35"/>
      <c r="D814" s="29"/>
      <c r="G814" s="36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2:59" ht="15.75" customHeight="1">
      <c r="B815" s="35"/>
      <c r="D815" s="29"/>
      <c r="G815" s="36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2:59" ht="15.75" customHeight="1">
      <c r="B816" s="35"/>
      <c r="D816" s="29"/>
      <c r="G816" s="36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2:59" ht="15.75" customHeight="1">
      <c r="B817" s="35"/>
      <c r="D817" s="29"/>
      <c r="G817" s="36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2:59" ht="15.75" customHeight="1">
      <c r="B818" s="35"/>
      <c r="D818" s="29"/>
      <c r="G818" s="36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2:59" ht="15.75" customHeight="1">
      <c r="B819" s="35"/>
      <c r="D819" s="29"/>
      <c r="G819" s="36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2:59" ht="15.75" customHeight="1">
      <c r="B820" s="35"/>
      <c r="D820" s="29"/>
      <c r="G820" s="36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2:59" ht="15.75" customHeight="1">
      <c r="B821" s="35"/>
      <c r="D821" s="29"/>
      <c r="G821" s="36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2:59" ht="15.75" customHeight="1">
      <c r="B822" s="35"/>
      <c r="D822" s="29"/>
      <c r="G822" s="36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2:59" ht="15.75" customHeight="1">
      <c r="B823" s="35"/>
      <c r="D823" s="29"/>
      <c r="G823" s="36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2:59" ht="15.75" customHeight="1">
      <c r="B824" s="35"/>
      <c r="D824" s="29"/>
      <c r="G824" s="36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2:59" ht="15.75" customHeight="1">
      <c r="B825" s="35"/>
      <c r="D825" s="29"/>
      <c r="G825" s="36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2:59" ht="15.75" customHeight="1">
      <c r="B826" s="35"/>
      <c r="D826" s="29"/>
      <c r="G826" s="36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2:59" ht="15.75" customHeight="1">
      <c r="B827" s="35"/>
      <c r="D827" s="29"/>
      <c r="G827" s="36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2:59" ht="15.75" customHeight="1">
      <c r="B828" s="35"/>
      <c r="D828" s="29"/>
      <c r="G828" s="36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2:59" ht="15.75" customHeight="1">
      <c r="B829" s="35"/>
      <c r="D829" s="29"/>
      <c r="G829" s="36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2:59" ht="15.75" customHeight="1">
      <c r="B830" s="35"/>
      <c r="D830" s="29"/>
      <c r="G830" s="36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2:59" ht="15.75" customHeight="1">
      <c r="B831" s="35"/>
      <c r="D831" s="29"/>
      <c r="G831" s="36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2:59" ht="15.75" customHeight="1">
      <c r="B832" s="35"/>
      <c r="D832" s="29"/>
      <c r="G832" s="36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2:59" ht="15.75" customHeight="1">
      <c r="B833" s="35"/>
      <c r="D833" s="29"/>
      <c r="G833" s="36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2:59" ht="15.75" customHeight="1">
      <c r="B834" s="35"/>
      <c r="D834" s="29"/>
      <c r="G834" s="36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2:59" ht="15.75" customHeight="1">
      <c r="B835" s="35"/>
      <c r="D835" s="29"/>
      <c r="G835" s="36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2:59" ht="15.75" customHeight="1">
      <c r="B836" s="35"/>
      <c r="D836" s="29"/>
      <c r="G836" s="36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2:59" ht="15.75" customHeight="1">
      <c r="B837" s="35"/>
      <c r="D837" s="29"/>
      <c r="G837" s="36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2:59" ht="15.75" customHeight="1">
      <c r="B838" s="35"/>
      <c r="D838" s="29"/>
      <c r="G838" s="36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2:59" ht="15.75" customHeight="1">
      <c r="B839" s="35"/>
      <c r="D839" s="29"/>
      <c r="G839" s="36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2:59" ht="15.75" customHeight="1">
      <c r="B840" s="35"/>
      <c r="D840" s="29"/>
      <c r="G840" s="36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2:59" ht="15.75" customHeight="1">
      <c r="B841" s="35"/>
      <c r="D841" s="29"/>
      <c r="G841" s="36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2:59" ht="15.75" customHeight="1">
      <c r="B842" s="35"/>
      <c r="D842" s="29"/>
      <c r="G842" s="36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2:59" ht="15.75" customHeight="1">
      <c r="B843" s="35"/>
      <c r="D843" s="29"/>
      <c r="G843" s="36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2:59" ht="15.75" customHeight="1">
      <c r="B844" s="35"/>
      <c r="D844" s="29"/>
      <c r="G844" s="36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2:59" ht="15.75" customHeight="1">
      <c r="B845" s="35"/>
      <c r="D845" s="29"/>
      <c r="G845" s="36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2:59" ht="15.75" customHeight="1">
      <c r="B846" s="35"/>
      <c r="D846" s="29"/>
      <c r="G846" s="36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2:59" ht="15.75" customHeight="1">
      <c r="B847" s="35"/>
      <c r="D847" s="29"/>
      <c r="G847" s="36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2:59" ht="15.75" customHeight="1">
      <c r="B848" s="35"/>
      <c r="D848" s="29"/>
      <c r="G848" s="36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2:59" ht="15.75" customHeight="1">
      <c r="B849" s="35"/>
      <c r="D849" s="29"/>
      <c r="G849" s="36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2:59" ht="15.75" customHeight="1">
      <c r="B850" s="35"/>
      <c r="D850" s="29"/>
      <c r="G850" s="36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2:59" ht="15.75" customHeight="1">
      <c r="B851" s="35"/>
      <c r="D851" s="29"/>
      <c r="G851" s="36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2:59" ht="15.75" customHeight="1">
      <c r="B852" s="35"/>
      <c r="D852" s="29"/>
      <c r="G852" s="36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2:59" ht="15.75" customHeight="1">
      <c r="B853" s="35"/>
      <c r="D853" s="29"/>
      <c r="G853" s="36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2:59" ht="15.75" customHeight="1">
      <c r="B854" s="35"/>
      <c r="D854" s="29"/>
      <c r="G854" s="36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2:59" ht="15.75" customHeight="1">
      <c r="B855" s="35"/>
      <c r="D855" s="29"/>
      <c r="G855" s="36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2:59" ht="15.75" customHeight="1">
      <c r="B856" s="35"/>
      <c r="D856" s="29"/>
      <c r="G856" s="36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2:59" ht="15.75" customHeight="1">
      <c r="B857" s="35"/>
      <c r="D857" s="29"/>
      <c r="G857" s="36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2:59" ht="15.75" customHeight="1">
      <c r="B858" s="35"/>
      <c r="D858" s="29"/>
      <c r="G858" s="36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2:59" ht="15.75" customHeight="1">
      <c r="B859" s="35"/>
      <c r="D859" s="29"/>
      <c r="G859" s="36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2:59" ht="15.75" customHeight="1">
      <c r="B860" s="35"/>
      <c r="D860" s="29"/>
      <c r="G860" s="36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2:59" ht="15.75" customHeight="1">
      <c r="B861" s="35"/>
      <c r="D861" s="29"/>
      <c r="G861" s="36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2:59" ht="15.75" customHeight="1">
      <c r="B862" s="35"/>
      <c r="D862" s="29"/>
      <c r="G862" s="36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2:59" ht="15.75" customHeight="1">
      <c r="B863" s="35"/>
      <c r="D863" s="29"/>
      <c r="G863" s="36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2:59" ht="15.75" customHeight="1">
      <c r="B864" s="35"/>
      <c r="D864" s="29"/>
      <c r="G864" s="36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2:59" ht="15.75" customHeight="1">
      <c r="B865" s="35"/>
      <c r="D865" s="29"/>
      <c r="G865" s="36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2:59" ht="15.75" customHeight="1">
      <c r="B866" s="35"/>
      <c r="D866" s="29"/>
      <c r="G866" s="36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2:59" ht="15.75" customHeight="1">
      <c r="B867" s="35"/>
      <c r="D867" s="29"/>
      <c r="G867" s="36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2:59" ht="15.75" customHeight="1">
      <c r="B868" s="35"/>
      <c r="D868" s="29"/>
      <c r="G868" s="36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2:59" ht="15.75" customHeight="1">
      <c r="B869" s="35"/>
      <c r="D869" s="29"/>
      <c r="G869" s="36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2:59" ht="15.75" customHeight="1">
      <c r="B870" s="35"/>
      <c r="D870" s="29"/>
      <c r="G870" s="36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2:59" ht="15.75" customHeight="1">
      <c r="B871" s="35"/>
      <c r="D871" s="29"/>
      <c r="G871" s="36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2:59" ht="15.75" customHeight="1">
      <c r="B872" s="35"/>
      <c r="D872" s="29"/>
      <c r="G872" s="36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2:59" ht="15.75" customHeight="1">
      <c r="B873" s="35"/>
      <c r="D873" s="29"/>
      <c r="G873" s="36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2:59" ht="15.75" customHeight="1">
      <c r="B874" s="35"/>
      <c r="D874" s="29"/>
      <c r="G874" s="36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2:59" ht="15.75" customHeight="1">
      <c r="B875" s="35"/>
      <c r="D875" s="29"/>
      <c r="G875" s="36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2:59" ht="15.75" customHeight="1">
      <c r="B876" s="35"/>
      <c r="D876" s="29"/>
      <c r="G876" s="36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2:59" ht="15.75" customHeight="1">
      <c r="B877" s="35"/>
      <c r="D877" s="29"/>
      <c r="G877" s="36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2:59" ht="15.75" customHeight="1">
      <c r="B878" s="35"/>
      <c r="D878" s="29"/>
      <c r="G878" s="36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2:59" ht="15.75" customHeight="1">
      <c r="B879" s="35"/>
      <c r="D879" s="29"/>
      <c r="G879" s="36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2:59" ht="15.75" customHeight="1">
      <c r="B880" s="35"/>
      <c r="D880" s="29"/>
      <c r="G880" s="36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2:59" ht="15.75" customHeight="1">
      <c r="B881" s="35"/>
      <c r="D881" s="29"/>
      <c r="G881" s="36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2:59" ht="15.75" customHeight="1">
      <c r="B882" s="35"/>
      <c r="D882" s="29"/>
      <c r="G882" s="36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2:59" ht="15.75" customHeight="1">
      <c r="B883" s="35"/>
      <c r="D883" s="29"/>
      <c r="G883" s="36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2:59" ht="15.75" customHeight="1">
      <c r="B884" s="35"/>
      <c r="D884" s="29"/>
      <c r="G884" s="36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2:59" ht="15.75" customHeight="1">
      <c r="B885" s="35"/>
      <c r="D885" s="29"/>
      <c r="G885" s="36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2:59" ht="15.75" customHeight="1">
      <c r="B886" s="35"/>
      <c r="D886" s="29"/>
      <c r="G886" s="36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2:59" ht="15.75" customHeight="1">
      <c r="B887" s="35"/>
      <c r="D887" s="29"/>
      <c r="G887" s="36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2:59" ht="15.75" customHeight="1">
      <c r="B888" s="35"/>
      <c r="D888" s="29"/>
      <c r="G888" s="36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2:59" ht="15.75" customHeight="1">
      <c r="B889" s="35"/>
      <c r="D889" s="29"/>
      <c r="G889" s="36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2:59" ht="15.75" customHeight="1">
      <c r="B890" s="35"/>
      <c r="D890" s="29"/>
      <c r="G890" s="36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2:59" ht="15.75" customHeight="1">
      <c r="B891" s="35"/>
      <c r="D891" s="29"/>
      <c r="G891" s="36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2:59" ht="15.75" customHeight="1">
      <c r="B892" s="35"/>
      <c r="D892" s="29"/>
      <c r="G892" s="36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2:59" ht="15.75" customHeight="1">
      <c r="B893" s="35"/>
      <c r="D893" s="29"/>
      <c r="G893" s="36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2:59" ht="15.75" customHeight="1">
      <c r="B894" s="35"/>
      <c r="D894" s="29"/>
      <c r="G894" s="36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2:59" ht="15.75" customHeight="1">
      <c r="B895" s="35"/>
      <c r="D895" s="29"/>
      <c r="G895" s="36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2:59" ht="15.75" customHeight="1">
      <c r="B896" s="35"/>
      <c r="D896" s="29"/>
      <c r="G896" s="36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2:59" ht="15.75" customHeight="1">
      <c r="B897" s="35"/>
      <c r="D897" s="29"/>
      <c r="G897" s="36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2:59" ht="15.75" customHeight="1">
      <c r="B898" s="35"/>
      <c r="D898" s="29"/>
      <c r="G898" s="36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2:59" ht="15.75" customHeight="1">
      <c r="B899" s="35"/>
      <c r="D899" s="29"/>
      <c r="G899" s="36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2:59" ht="15.75" customHeight="1">
      <c r="B900" s="35"/>
      <c r="D900" s="29"/>
      <c r="G900" s="36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2:59" ht="15.75" customHeight="1">
      <c r="B901" s="35"/>
      <c r="D901" s="29"/>
      <c r="G901" s="36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2:59" ht="15.75" customHeight="1">
      <c r="B902" s="35"/>
      <c r="D902" s="29"/>
      <c r="G902" s="36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2:59" ht="15.75" customHeight="1">
      <c r="B903" s="35"/>
      <c r="D903" s="29"/>
      <c r="G903" s="36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2:59" ht="15.75" customHeight="1">
      <c r="B904" s="35"/>
      <c r="D904" s="29"/>
      <c r="G904" s="36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2:59" ht="15.75" customHeight="1">
      <c r="B905" s="35"/>
      <c r="D905" s="29"/>
      <c r="G905" s="36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2:59" ht="15.75" customHeight="1">
      <c r="B906" s="35"/>
      <c r="D906" s="29"/>
      <c r="G906" s="36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2:59" ht="15.75" customHeight="1">
      <c r="B907" s="35"/>
      <c r="D907" s="29"/>
      <c r="G907" s="36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2:59" ht="15.75" customHeight="1">
      <c r="B908" s="35"/>
      <c r="D908" s="29"/>
      <c r="G908" s="36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2:59" ht="15.75" customHeight="1">
      <c r="B909" s="35"/>
      <c r="D909" s="29"/>
      <c r="G909" s="36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2:59" ht="15.75" customHeight="1">
      <c r="B910" s="35"/>
      <c r="D910" s="29"/>
      <c r="G910" s="36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2:59" ht="15.75" customHeight="1">
      <c r="B911" s="35"/>
      <c r="D911" s="29"/>
      <c r="G911" s="36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2:59" ht="15.75" customHeight="1">
      <c r="B912" s="35"/>
      <c r="D912" s="29"/>
      <c r="G912" s="36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2:59" ht="15.75" customHeight="1">
      <c r="B913" s="35"/>
      <c r="D913" s="29"/>
      <c r="G913" s="36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2:59" ht="15.75" customHeight="1">
      <c r="B914" s="35"/>
      <c r="D914" s="29"/>
      <c r="G914" s="36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2:59" ht="15.75" customHeight="1">
      <c r="B915" s="35"/>
      <c r="D915" s="29"/>
      <c r="G915" s="36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2:59" ht="15.75" customHeight="1">
      <c r="B916" s="35"/>
      <c r="D916" s="29"/>
      <c r="G916" s="36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2:59" ht="15.75" customHeight="1">
      <c r="B917" s="35"/>
      <c r="D917" s="29"/>
      <c r="G917" s="36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2:59" ht="15.75" customHeight="1">
      <c r="B918" s="35"/>
      <c r="D918" s="29"/>
      <c r="G918" s="36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2:59" ht="15.75" customHeight="1">
      <c r="B919" s="35"/>
      <c r="D919" s="29"/>
      <c r="G919" s="36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2:59" ht="15.75" customHeight="1">
      <c r="B920" s="35"/>
      <c r="D920" s="29"/>
      <c r="G920" s="36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2:59" ht="15.75" customHeight="1">
      <c r="B921" s="35"/>
      <c r="D921" s="29"/>
      <c r="G921" s="36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2:59" ht="15.75" customHeight="1">
      <c r="B922" s="35"/>
      <c r="D922" s="29"/>
      <c r="G922" s="36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2:59" ht="15.75" customHeight="1">
      <c r="B923" s="35"/>
      <c r="D923" s="29"/>
      <c r="G923" s="36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2:59" ht="15.75" customHeight="1">
      <c r="B924" s="35"/>
      <c r="D924" s="29"/>
      <c r="G924" s="36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2:59" ht="15.75" customHeight="1">
      <c r="B925" s="35"/>
      <c r="D925" s="29"/>
      <c r="G925" s="36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2:59" ht="15.75" customHeight="1">
      <c r="B926" s="35"/>
      <c r="D926" s="29"/>
      <c r="G926" s="36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2:59" ht="15.75" customHeight="1">
      <c r="B927" s="35"/>
      <c r="D927" s="29"/>
      <c r="G927" s="36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2:59" ht="15.75" customHeight="1">
      <c r="B928" s="35"/>
      <c r="D928" s="29"/>
      <c r="G928" s="36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2:59" ht="15.75" customHeight="1">
      <c r="B929" s="35"/>
      <c r="D929" s="29"/>
      <c r="G929" s="36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2:59" ht="15.75" customHeight="1">
      <c r="B930" s="35"/>
      <c r="D930" s="29"/>
      <c r="G930" s="36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2:59" ht="15.75" customHeight="1">
      <c r="B931" s="35"/>
      <c r="D931" s="29"/>
      <c r="G931" s="36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2:59" ht="15.75" customHeight="1">
      <c r="B932" s="35"/>
      <c r="D932" s="29"/>
      <c r="G932" s="36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2:59" ht="15.75" customHeight="1">
      <c r="B933" s="35"/>
      <c r="D933" s="29"/>
      <c r="G933" s="36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2:59" ht="15.75" customHeight="1">
      <c r="B934" s="35"/>
      <c r="D934" s="29"/>
      <c r="G934" s="36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2:59" ht="15.75" customHeight="1">
      <c r="B935" s="35"/>
      <c r="D935" s="29"/>
      <c r="G935" s="36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2:59" ht="15.75" customHeight="1">
      <c r="B936" s="35"/>
      <c r="D936" s="29"/>
      <c r="G936" s="36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2:59" ht="15.75" customHeight="1">
      <c r="B937" s="35"/>
      <c r="D937" s="29"/>
      <c r="G937" s="36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2:59" ht="15.75" customHeight="1">
      <c r="B938" s="35"/>
      <c r="D938" s="29"/>
      <c r="G938" s="36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2:59" ht="15.75" customHeight="1">
      <c r="B939" s="35"/>
      <c r="D939" s="29"/>
      <c r="G939" s="36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2:59" ht="15.75" customHeight="1">
      <c r="B940" s="35"/>
      <c r="D940" s="29"/>
      <c r="G940" s="36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2:59" ht="15.75" customHeight="1">
      <c r="B941" s="35"/>
      <c r="D941" s="29"/>
      <c r="G941" s="36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2:59" ht="15.75" customHeight="1">
      <c r="B942" s="35"/>
      <c r="D942" s="29"/>
      <c r="G942" s="36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2:59" ht="15.75" customHeight="1">
      <c r="B943" s="35"/>
      <c r="D943" s="29"/>
      <c r="G943" s="36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2:59" ht="15.75" customHeight="1">
      <c r="B944" s="35"/>
      <c r="D944" s="29"/>
      <c r="G944" s="36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2:59" ht="15.75" customHeight="1">
      <c r="B945" s="35"/>
      <c r="D945" s="29"/>
      <c r="G945" s="36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2:59" ht="15.75" customHeight="1">
      <c r="B946" s="35"/>
      <c r="D946" s="29"/>
      <c r="G946" s="36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2:59" ht="15.75" customHeight="1">
      <c r="B947" s="35"/>
      <c r="D947" s="29"/>
      <c r="G947" s="36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2:59" ht="15.75" customHeight="1">
      <c r="B948" s="35"/>
      <c r="D948" s="29"/>
      <c r="G948" s="36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2:59" ht="15.75" customHeight="1">
      <c r="B949" s="35"/>
      <c r="D949" s="29"/>
      <c r="G949" s="36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2:59" ht="15.75" customHeight="1">
      <c r="B950" s="35"/>
      <c r="D950" s="29"/>
      <c r="G950" s="36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2:59" ht="15.75" customHeight="1">
      <c r="B951" s="35"/>
      <c r="D951" s="29"/>
      <c r="G951" s="36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2:59" ht="15.75" customHeight="1">
      <c r="B952" s="35"/>
      <c r="D952" s="29"/>
      <c r="G952" s="36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2:59" ht="15.75" customHeight="1">
      <c r="B953" s="35"/>
      <c r="D953" s="29"/>
      <c r="G953" s="36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2:59" ht="15.75" customHeight="1">
      <c r="B954" s="35"/>
      <c r="D954" s="29"/>
      <c r="G954" s="36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2:59" ht="15.75" customHeight="1">
      <c r="B955" s="35"/>
      <c r="D955" s="29"/>
      <c r="G955" s="36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2:59" ht="15.75" customHeight="1">
      <c r="B956" s="35"/>
      <c r="D956" s="29"/>
      <c r="G956" s="36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2:59" ht="15.75" customHeight="1">
      <c r="B957" s="35"/>
      <c r="D957" s="29"/>
      <c r="G957" s="36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2:59" ht="15.75" customHeight="1">
      <c r="B958" s="35"/>
      <c r="D958" s="29"/>
      <c r="G958" s="36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2:59" ht="15.75" customHeight="1">
      <c r="B959" s="35"/>
      <c r="D959" s="29"/>
      <c r="G959" s="36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2:59" ht="15.75" customHeight="1">
      <c r="B960" s="35"/>
      <c r="D960" s="29"/>
      <c r="G960" s="36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2:59" ht="15.75" customHeight="1">
      <c r="B961" s="35"/>
      <c r="D961" s="29"/>
      <c r="G961" s="36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2:59" ht="15.75" customHeight="1">
      <c r="B962" s="35"/>
      <c r="D962" s="29"/>
      <c r="G962" s="36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2:59" ht="15.75" customHeight="1">
      <c r="B963" s="35"/>
      <c r="D963" s="29"/>
      <c r="G963" s="36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2:59" ht="15.75" customHeight="1">
      <c r="B964" s="35"/>
      <c r="D964" s="29"/>
      <c r="G964" s="36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2:59" ht="15.75" customHeight="1">
      <c r="B965" s="35"/>
      <c r="D965" s="29"/>
      <c r="G965" s="36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2:59" ht="15.75" customHeight="1">
      <c r="B966" s="35"/>
      <c r="D966" s="29"/>
      <c r="G966" s="36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2:59" ht="15.75" customHeight="1">
      <c r="B967" s="35"/>
      <c r="D967" s="29"/>
      <c r="G967" s="36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2:59" ht="15.75" customHeight="1">
      <c r="B968" s="35"/>
      <c r="D968" s="29"/>
      <c r="G968" s="36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2:59" ht="15.75" customHeight="1">
      <c r="B969" s="35"/>
      <c r="D969" s="29"/>
      <c r="G969" s="36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2:59" ht="15.75" customHeight="1">
      <c r="B970" s="35"/>
      <c r="D970" s="29"/>
      <c r="G970" s="36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2:59" ht="15.75" customHeight="1">
      <c r="B971" s="35"/>
      <c r="D971" s="29"/>
      <c r="G971" s="36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2:59" ht="15.75" customHeight="1">
      <c r="B972" s="35"/>
      <c r="D972" s="29"/>
      <c r="G972" s="36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2:59" ht="15.75" customHeight="1">
      <c r="B973" s="35"/>
      <c r="D973" s="29"/>
      <c r="G973" s="36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2:59" ht="15.75" customHeight="1">
      <c r="B974" s="35"/>
      <c r="D974" s="29"/>
      <c r="G974" s="36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2:59" ht="15.75" customHeight="1">
      <c r="B975" s="35"/>
      <c r="D975" s="29"/>
      <c r="G975" s="36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2:59" ht="15.75" customHeight="1">
      <c r="B976" s="35"/>
      <c r="D976" s="29"/>
      <c r="G976" s="36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2:59" ht="15.75" customHeight="1">
      <c r="B977" s="35"/>
      <c r="D977" s="29"/>
      <c r="G977" s="36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2:59" ht="15.75" customHeight="1">
      <c r="B978" s="35"/>
      <c r="D978" s="29"/>
      <c r="G978" s="36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2:59" ht="15.75" customHeight="1">
      <c r="B979" s="35"/>
      <c r="D979" s="29"/>
      <c r="G979" s="36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2:59" ht="15.75" customHeight="1">
      <c r="B980" s="35"/>
      <c r="D980" s="29"/>
      <c r="G980" s="36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2:59" ht="15.75" customHeight="1">
      <c r="B981" s="35"/>
      <c r="D981" s="29"/>
      <c r="G981" s="36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2:59" ht="15.75" customHeight="1">
      <c r="B982" s="35"/>
      <c r="D982" s="29"/>
      <c r="G982" s="36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2:59" ht="15.75" customHeight="1">
      <c r="B983" s="35"/>
      <c r="D983" s="29"/>
      <c r="G983" s="36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2:59" ht="15.75" customHeight="1">
      <c r="B984" s="35"/>
      <c r="D984" s="29"/>
      <c r="G984" s="36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  <row r="985" spans="2:59" ht="15.75" customHeight="1">
      <c r="B985" s="35"/>
      <c r="D985" s="29"/>
      <c r="G985" s="36"/>
      <c r="I985" s="29"/>
      <c r="N985" s="29"/>
      <c r="S985" s="29"/>
      <c r="X985" s="29"/>
      <c r="AC985" s="29"/>
      <c r="AH985" s="29"/>
      <c r="AM985" s="29"/>
      <c r="AR985" s="29"/>
      <c r="AW985" s="29"/>
      <c r="BB985" s="29"/>
      <c r="BG985" s="29"/>
    </row>
    <row r="986" spans="2:59" ht="15.75" customHeight="1">
      <c r="B986" s="35"/>
      <c r="D986" s="29"/>
      <c r="G986" s="36"/>
      <c r="I986" s="29"/>
      <c r="N986" s="29"/>
      <c r="S986" s="29"/>
      <c r="X986" s="29"/>
      <c r="AC986" s="29"/>
      <c r="AH986" s="29"/>
      <c r="AM986" s="29"/>
      <c r="AR986" s="29"/>
      <c r="AW986" s="29"/>
      <c r="BB986" s="29"/>
      <c r="BG986" s="29"/>
    </row>
    <row r="987" spans="2:59" ht="15.75" customHeight="1">
      <c r="B987" s="35"/>
      <c r="D987" s="29"/>
      <c r="G987" s="36"/>
      <c r="I987" s="29"/>
      <c r="N987" s="29"/>
      <c r="S987" s="29"/>
      <c r="X987" s="29"/>
      <c r="AC987" s="29"/>
      <c r="AH987" s="29"/>
      <c r="AM987" s="29"/>
      <c r="AR987" s="29"/>
      <c r="AW987" s="29"/>
      <c r="BB987" s="29"/>
      <c r="BG987" s="29"/>
    </row>
    <row r="988" spans="2:59" ht="15.75" customHeight="1">
      <c r="B988" s="35"/>
      <c r="D988" s="29"/>
      <c r="G988" s="36"/>
      <c r="I988" s="29"/>
      <c r="N988" s="29"/>
      <c r="S988" s="29"/>
      <c r="X988" s="29"/>
      <c r="AC988" s="29"/>
      <c r="AH988" s="29"/>
      <c r="AM988" s="29"/>
      <c r="AR988" s="29"/>
      <c r="AW988" s="29"/>
      <c r="BB988" s="29"/>
      <c r="BG988" s="29"/>
    </row>
    <row r="989" spans="2:59" ht="15.75" customHeight="1">
      <c r="B989" s="35"/>
      <c r="D989" s="29"/>
      <c r="G989" s="36"/>
      <c r="I989" s="29"/>
      <c r="N989" s="29"/>
      <c r="S989" s="29"/>
      <c r="X989" s="29"/>
      <c r="AC989" s="29"/>
      <c r="AH989" s="29"/>
      <c r="AM989" s="29"/>
      <c r="AR989" s="29"/>
      <c r="AW989" s="29"/>
      <c r="BB989" s="29"/>
      <c r="BG989" s="29"/>
    </row>
    <row r="990" spans="2:59" ht="15.75" customHeight="1">
      <c r="B990" s="35"/>
      <c r="D990" s="29"/>
      <c r="G990" s="36"/>
      <c r="I990" s="29"/>
      <c r="N990" s="29"/>
      <c r="S990" s="29"/>
      <c r="X990" s="29"/>
      <c r="AC990" s="29"/>
      <c r="AH990" s="29"/>
      <c r="AM990" s="29"/>
      <c r="AR990" s="29"/>
      <c r="AW990" s="29"/>
      <c r="BB990" s="29"/>
      <c r="BG990" s="29"/>
    </row>
    <row r="991" spans="2:59" ht="15.75" customHeight="1">
      <c r="B991" s="35"/>
      <c r="D991" s="29"/>
      <c r="G991" s="36"/>
      <c r="I991" s="29"/>
      <c r="N991" s="29"/>
      <c r="S991" s="29"/>
      <c r="X991" s="29"/>
      <c r="AC991" s="29"/>
      <c r="AH991" s="29"/>
      <c r="AM991" s="29"/>
      <c r="AR991" s="29"/>
      <c r="AW991" s="29"/>
      <c r="BB991" s="29"/>
      <c r="BG991" s="29"/>
    </row>
    <row r="992" spans="2:59" ht="15.75" customHeight="1">
      <c r="B992" s="35"/>
      <c r="D992" s="29"/>
      <c r="G992" s="36"/>
      <c r="I992" s="29"/>
      <c r="N992" s="29"/>
      <c r="S992" s="29"/>
      <c r="X992" s="29"/>
      <c r="AC992" s="29"/>
      <c r="AH992" s="29"/>
      <c r="AM992" s="29"/>
      <c r="AR992" s="29"/>
      <c r="AW992" s="29"/>
      <c r="BB992" s="29"/>
      <c r="BG992" s="29"/>
    </row>
    <row r="993" spans="2:59" ht="15.75" customHeight="1">
      <c r="B993" s="35"/>
      <c r="D993" s="29"/>
      <c r="G993" s="36"/>
      <c r="I993" s="29"/>
      <c r="N993" s="29"/>
      <c r="S993" s="29"/>
      <c r="X993" s="29"/>
      <c r="AC993" s="29"/>
      <c r="AH993" s="29"/>
      <c r="AM993" s="29"/>
      <c r="AR993" s="29"/>
      <c r="AW993" s="29"/>
      <c r="BB993" s="29"/>
      <c r="BG993" s="29"/>
    </row>
    <row r="994" spans="2:59" ht="15.75" customHeight="1">
      <c r="B994" s="35"/>
      <c r="D994" s="29"/>
      <c r="G994" s="36"/>
      <c r="I994" s="29"/>
      <c r="N994" s="29"/>
      <c r="S994" s="29"/>
      <c r="X994" s="29"/>
      <c r="AC994" s="29"/>
      <c r="AH994" s="29"/>
      <c r="AM994" s="29"/>
      <c r="AR994" s="29"/>
      <c r="AW994" s="29"/>
      <c r="BB994" s="29"/>
      <c r="BG994" s="29"/>
    </row>
    <row r="995" spans="2:59" ht="15.75" customHeight="1">
      <c r="B995" s="35"/>
      <c r="D995" s="29"/>
      <c r="G995" s="36"/>
      <c r="I995" s="29"/>
      <c r="N995" s="29"/>
      <c r="S995" s="29"/>
      <c r="X995" s="29"/>
      <c r="AC995" s="29"/>
      <c r="AH995" s="29"/>
      <c r="AM995" s="29"/>
      <c r="AR995" s="29"/>
      <c r="AW995" s="29"/>
      <c r="BB995" s="29"/>
      <c r="BG995" s="29"/>
    </row>
    <row r="996" spans="2:59" ht="15.75" customHeight="1">
      <c r="B996" s="35"/>
      <c r="D996" s="29"/>
      <c r="G996" s="36"/>
      <c r="I996" s="29"/>
      <c r="N996" s="29"/>
      <c r="S996" s="29"/>
      <c r="X996" s="29"/>
      <c r="AC996" s="29"/>
      <c r="AH996" s="29"/>
      <c r="AM996" s="29"/>
      <c r="AR996" s="29"/>
      <c r="AW996" s="29"/>
      <c r="BB996" s="29"/>
      <c r="BG996" s="29"/>
    </row>
    <row r="997" spans="2:59" ht="15.75" customHeight="1">
      <c r="B997" s="35"/>
      <c r="D997" s="29"/>
      <c r="G997" s="36"/>
      <c r="I997" s="29"/>
      <c r="N997" s="29"/>
      <c r="S997" s="29"/>
      <c r="X997" s="29"/>
      <c r="AC997" s="29"/>
      <c r="AH997" s="29"/>
      <c r="AM997" s="29"/>
      <c r="AR997" s="29"/>
      <c r="AW997" s="29"/>
      <c r="BB997" s="29"/>
      <c r="BG997" s="29"/>
    </row>
    <row r="998" spans="2:59" ht="15.75" customHeight="1">
      <c r="B998" s="35"/>
      <c r="D998" s="29"/>
      <c r="G998" s="36"/>
      <c r="I998" s="29"/>
      <c r="N998" s="29"/>
      <c r="S998" s="29"/>
      <c r="X998" s="29"/>
      <c r="AC998" s="29"/>
      <c r="AH998" s="29"/>
      <c r="AM998" s="29"/>
      <c r="AR998" s="29"/>
      <c r="AW998" s="29"/>
      <c r="BB998" s="29"/>
      <c r="BG998" s="29"/>
    </row>
    <row r="999" spans="2:59" ht="15.75" customHeight="1">
      <c r="B999" s="35"/>
      <c r="D999" s="29"/>
      <c r="G999" s="36"/>
      <c r="I999" s="29"/>
      <c r="N999" s="29"/>
      <c r="S999" s="29"/>
      <c r="X999" s="29"/>
      <c r="AC999" s="29"/>
      <c r="AH999" s="29"/>
      <c r="AM999" s="29"/>
      <c r="AR999" s="29"/>
      <c r="AW999" s="29"/>
      <c r="BB999" s="29"/>
      <c r="BG999" s="29"/>
    </row>
    <row r="1000" spans="2:59" ht="15.75" customHeight="1">
      <c r="B1000" s="35"/>
      <c r="D1000" s="29"/>
      <c r="G1000" s="36"/>
      <c r="I1000" s="29"/>
      <c r="N1000" s="29"/>
      <c r="S1000" s="29"/>
      <c r="X1000" s="29"/>
      <c r="AC1000" s="29"/>
      <c r="AH1000" s="29"/>
      <c r="AM1000" s="29"/>
      <c r="AR1000" s="29"/>
      <c r="AW1000" s="29"/>
      <c r="BB1000" s="29"/>
      <c r="BG1000" s="29"/>
    </row>
    <row r="1001" spans="2:59" ht="15.75" customHeight="1">
      <c r="B1001" s="35"/>
      <c r="D1001" s="29"/>
      <c r="G1001" s="36"/>
      <c r="I1001" s="29"/>
      <c r="N1001" s="29"/>
      <c r="S1001" s="29"/>
      <c r="X1001" s="29"/>
      <c r="AC1001" s="29"/>
      <c r="AH1001" s="29"/>
      <c r="AM1001" s="29"/>
      <c r="AR1001" s="29"/>
      <c r="AW1001" s="29"/>
      <c r="BB1001" s="29"/>
      <c r="BG1001" s="29"/>
    </row>
    <row r="1002" spans="2:59" ht="15.75" customHeight="1">
      <c r="B1002" s="35"/>
      <c r="D1002" s="29"/>
      <c r="G1002" s="36"/>
      <c r="I1002" s="29"/>
      <c r="N1002" s="29"/>
      <c r="S1002" s="29"/>
      <c r="X1002" s="29"/>
      <c r="AC1002" s="29"/>
      <c r="AH1002" s="29"/>
      <c r="AM1002" s="29"/>
      <c r="AR1002" s="29"/>
      <c r="AW1002" s="29"/>
      <c r="BB1002" s="29"/>
      <c r="BG1002" s="29"/>
    </row>
    <row r="1003" spans="2:59" ht="15.75" customHeight="1">
      <c r="B1003" s="35"/>
      <c r="D1003" s="29"/>
      <c r="G1003" s="36"/>
      <c r="I1003" s="29"/>
      <c r="N1003" s="29"/>
      <c r="S1003" s="29"/>
      <c r="X1003" s="29"/>
      <c r="AC1003" s="29"/>
      <c r="AH1003" s="29"/>
      <c r="AM1003" s="29"/>
      <c r="AR1003" s="29"/>
      <c r="AW1003" s="29"/>
      <c r="BB1003" s="29"/>
      <c r="BG1003" s="29"/>
    </row>
    <row r="1004" spans="2:59" ht="15.75" customHeight="1">
      <c r="B1004" s="35"/>
      <c r="D1004" s="29"/>
      <c r="G1004" s="36"/>
      <c r="I1004" s="29"/>
      <c r="N1004" s="29"/>
      <c r="S1004" s="29"/>
      <c r="X1004" s="29"/>
      <c r="AC1004" s="29"/>
      <c r="AH1004" s="29"/>
      <c r="AM1004" s="29"/>
      <c r="AR1004" s="29"/>
      <c r="AW1004" s="29"/>
      <c r="BB1004" s="29"/>
      <c r="BG1004" s="29"/>
    </row>
    <row r="1005" spans="2:59" ht="15.75" customHeight="1">
      <c r="B1005" s="35"/>
      <c r="D1005" s="29"/>
      <c r="G1005" s="36"/>
      <c r="I1005" s="29"/>
      <c r="N1005" s="29"/>
      <c r="S1005" s="29"/>
      <c r="X1005" s="29"/>
      <c r="AC1005" s="29"/>
      <c r="AH1005" s="29"/>
      <c r="AM1005" s="29"/>
      <c r="AR1005" s="29"/>
      <c r="AW1005" s="29"/>
      <c r="BB1005" s="29"/>
      <c r="BG1005" s="29"/>
    </row>
    <row r="1006" spans="2:59" ht="15.75" customHeight="1" thickBot="1">
      <c r="B1006" s="35"/>
      <c r="D1006" s="29"/>
      <c r="G1006" s="36"/>
      <c r="I1006" s="29"/>
      <c r="N1006" s="29"/>
      <c r="S1006" s="29"/>
      <c r="X1006" s="29"/>
      <c r="AC1006" s="29"/>
      <c r="AH1006" s="29"/>
      <c r="AM1006" s="29"/>
      <c r="AR1006" s="29"/>
      <c r="AW1006" s="29"/>
      <c r="BB1006" s="29"/>
      <c r="BG1006" s="29"/>
    </row>
  </sheetData>
  <mergeCells count="12">
    <mergeCell ref="AL1:AP1"/>
    <mergeCell ref="AQ1:AU1"/>
    <mergeCell ref="AV1:AZ1"/>
    <mergeCell ref="BA1:BE1"/>
    <mergeCell ref="BF1:BJ1"/>
    <mergeCell ref="AB1:AF1"/>
    <mergeCell ref="AG1:AK1"/>
    <mergeCell ref="C1:G1"/>
    <mergeCell ref="H1:L1"/>
    <mergeCell ref="M1:Q1"/>
    <mergeCell ref="R1:V1"/>
    <mergeCell ref="W1:AA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1017"/>
  <sheetViews>
    <sheetView workbookViewId="0" topLeftCell="A1">
      <pane xSplit="2" ySplit="1" topLeftCell="AG9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Q22" sqref="AQ22"/>
    </sheetView>
  </sheetViews>
  <sheetFormatPr defaultColWidth="14.4242857142857" defaultRowHeight="15"/>
  <cols>
    <col min="1" max="1" width="35.1428571428571" customWidth="1"/>
    <col min="2" max="2" width="13.8571428571429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1.8571428571429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3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2.4285714285714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3.2857142857143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.5714285714286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4.5714285714286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3.2857142857143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3.2857142857143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3.5714285714286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3.2857142857143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4285714285714" customWidth="1"/>
    <col min="63" max="63" width="7.57142857142857" customWidth="1"/>
  </cols>
  <sheetData>
    <row r="1" spans="1:63" ht="16.5" thickBot="1">
      <c r="A1" s="31" t="s">
        <v>427</v>
      </c>
      <c r="B1" s="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23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7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90" t="s">
        <v>217</v>
      </c>
      <c r="B3" s="84">
        <v>18700</v>
      </c>
      <c r="C3" s="22"/>
      <c r="D3" s="18"/>
      <c r="E3" s="15"/>
      <c r="F3" s="16">
        <f t="shared" si="0" ref="F3:F22">+E3-H3</f>
        <v>0</v>
      </c>
      <c r="G3" s="33">
        <f t="shared" si="1" ref="G3:G4">((E3-F3)*$B3)</f>
        <v>0</v>
      </c>
      <c r="H3" s="22"/>
      <c r="I3" s="18"/>
      <c r="J3" s="15"/>
      <c r="K3" s="16">
        <f t="shared" si="2" ref="K3:K4">+J3-M3</f>
        <v>0</v>
      </c>
      <c r="L3" s="33">
        <f t="shared" si="3" ref="L3:L4">((J3-K3)*$B3)</f>
        <v>0</v>
      </c>
      <c r="M3" s="22"/>
      <c r="N3" s="18"/>
      <c r="O3" s="15"/>
      <c r="P3" s="16">
        <f t="shared" si="4" ref="P3:P4">+O3-R3</f>
        <v>0</v>
      </c>
      <c r="Q3" s="33">
        <f t="shared" si="5" ref="Q3:Q4">((O3-P3)*$B3)</f>
        <v>0</v>
      </c>
      <c r="R3" s="22"/>
      <c r="S3" s="18"/>
      <c r="T3" s="15"/>
      <c r="U3" s="16">
        <f t="shared" si="6" ref="U3:U4">+T3-W3</f>
        <v>0</v>
      </c>
      <c r="V3" s="33">
        <f t="shared" si="7" ref="V3:V4">((T3-U3)*$B3)</f>
        <v>0</v>
      </c>
      <c r="W3" s="22"/>
      <c r="X3" s="18"/>
      <c r="Y3" s="15"/>
      <c r="Z3" s="16">
        <f t="shared" si="8" ref="Z3:Z4">+Y3-AB3</f>
        <v>0</v>
      </c>
      <c r="AA3" s="33">
        <f t="shared" si="9" ref="AA3:AA22">((Y3-Z3)*$B3)</f>
        <v>0</v>
      </c>
      <c r="AB3" s="22"/>
      <c r="AC3" s="18"/>
      <c r="AD3" s="15"/>
      <c r="AE3" s="16">
        <f t="shared" si="10" ref="AE3:AE22">+AD3-AG3</f>
        <v>-2</v>
      </c>
      <c r="AF3" s="33">
        <f t="shared" si="11" ref="AF3:AF22">((AD3-AE3)*$B3)</f>
        <v>37400</v>
      </c>
      <c r="AG3" s="22">
        <v>2</v>
      </c>
      <c r="AH3" s="18"/>
      <c r="AI3" s="15">
        <f>+AG3+AH3</f>
        <v>2</v>
      </c>
      <c r="AJ3" s="16">
        <f t="shared" si="12" ref="AJ3:AJ22">+AI3-AL3</f>
        <v>0</v>
      </c>
      <c r="AK3" s="33">
        <f t="shared" si="13" ref="AK3:AK22">((AI3-AJ3)*$B3)</f>
        <v>37400</v>
      </c>
      <c r="AL3" s="22">
        <v>2</v>
      </c>
      <c r="AM3" s="18"/>
      <c r="AN3" s="15">
        <f t="shared" si="14" ref="AN3:AN22">+AL3+AM3</f>
        <v>2</v>
      </c>
      <c r="AO3" s="16">
        <f t="shared" si="15" ref="AO3:AO22">+AN3-AQ3</f>
        <v>0</v>
      </c>
      <c r="AP3" s="33">
        <f t="shared" si="16" ref="AP3:AP22">((AN3-AO3)*$B3)</f>
        <v>37400</v>
      </c>
      <c r="AQ3" s="22">
        <v>2</v>
      </c>
      <c r="AR3" s="18"/>
      <c r="AS3" s="15">
        <f t="shared" si="17" ref="AS3:AS22">+AQ3+AR3</f>
        <v>2</v>
      </c>
      <c r="AT3" s="16">
        <f t="shared" si="18" ref="AT3:AT22">+AS3-AV3</f>
        <v>2</v>
      </c>
      <c r="AU3" s="33">
        <f t="shared" si="19" ref="AU3:AU22">((AS3-AT3)*$B3)</f>
        <v>0</v>
      </c>
      <c r="AV3" s="22"/>
      <c r="AW3" s="18"/>
      <c r="AX3" s="15">
        <f t="shared" si="20" ref="AX3:AX22">+AV3+AW3</f>
        <v>0</v>
      </c>
      <c r="AY3" s="16">
        <f t="shared" si="21" ref="AY3:AY22">+AX3-BA3</f>
        <v>0</v>
      </c>
      <c r="AZ3" s="41">
        <f t="shared" si="22" ref="AZ3:AZ22">((AX3-AY3)*$B3)</f>
        <v>0</v>
      </c>
      <c r="BA3" s="22"/>
      <c r="BB3" s="18"/>
      <c r="BC3" s="15">
        <f t="shared" si="23" ref="BC3:BC22">+BA3+BB3</f>
        <v>0</v>
      </c>
      <c r="BD3" s="16">
        <f t="shared" si="24" ref="BD3:BD22">+BC3-BF3</f>
        <v>0</v>
      </c>
      <c r="BE3" s="33">
        <f t="shared" si="25" ref="BE3:BE22">((BC3-BD3)*$B3)</f>
        <v>0</v>
      </c>
      <c r="BF3" s="22"/>
      <c r="BG3" s="18"/>
      <c r="BH3" s="15">
        <f t="shared" si="26" ref="BH3:BH22">+BF3+BG3</f>
        <v>0</v>
      </c>
      <c r="BI3" s="16">
        <f t="shared" si="27" ref="BI3:BI22">+BH3-BK3</f>
        <v>0</v>
      </c>
      <c r="BJ3" s="33">
        <f t="shared" si="28" ref="BJ3:BJ22">((BH3-BI3)*$B3)</f>
        <v>0</v>
      </c>
      <c r="BK3" s="22"/>
    </row>
    <row r="4" spans="1:63" ht="16.5" thickBot="1">
      <c r="A4" s="91" t="s">
        <v>218</v>
      </c>
      <c r="B4" s="85">
        <v>30000</v>
      </c>
      <c r="C4" s="22"/>
      <c r="D4" s="18"/>
      <c r="E4" s="15"/>
      <c r="F4" s="16">
        <f t="shared" si="0"/>
        <v>0</v>
      </c>
      <c r="G4" s="33">
        <f t="shared" si="1"/>
        <v>0</v>
      </c>
      <c r="H4" s="22"/>
      <c r="I4" s="18"/>
      <c r="J4" s="15"/>
      <c r="K4" s="16">
        <f t="shared" si="2"/>
        <v>0</v>
      </c>
      <c r="L4" s="33">
        <f t="shared" si="3"/>
        <v>0</v>
      </c>
      <c r="M4" s="22"/>
      <c r="N4" s="18"/>
      <c r="O4" s="15"/>
      <c r="P4" s="16">
        <f t="shared" si="4"/>
        <v>0</v>
      </c>
      <c r="Q4" s="33">
        <f t="shared" si="5"/>
        <v>0</v>
      </c>
      <c r="R4" s="22"/>
      <c r="S4" s="18"/>
      <c r="T4" s="15"/>
      <c r="U4" s="16">
        <f t="shared" si="6"/>
        <v>0</v>
      </c>
      <c r="V4" s="33">
        <f t="shared" si="7"/>
        <v>0</v>
      </c>
      <c r="W4" s="22"/>
      <c r="X4" s="18"/>
      <c r="Y4" s="15"/>
      <c r="Z4" s="16">
        <f t="shared" si="8"/>
        <v>0</v>
      </c>
      <c r="AA4" s="33">
        <f t="shared" si="9"/>
        <v>0</v>
      </c>
      <c r="AB4" s="22"/>
      <c r="AC4" s="18"/>
      <c r="AD4" s="15"/>
      <c r="AE4" s="16">
        <f t="shared" si="10"/>
        <v>-5</v>
      </c>
      <c r="AF4" s="33">
        <f t="shared" si="11"/>
        <v>150000</v>
      </c>
      <c r="AG4" s="22">
        <v>5</v>
      </c>
      <c r="AH4" s="18"/>
      <c r="AI4" s="15">
        <f t="shared" si="29" ref="AI4:AI22">+AG4+AH4</f>
        <v>5</v>
      </c>
      <c r="AJ4" s="16">
        <f t="shared" si="12"/>
        <v>0</v>
      </c>
      <c r="AK4" s="33">
        <f t="shared" si="13"/>
        <v>150000</v>
      </c>
      <c r="AL4" s="22">
        <v>5</v>
      </c>
      <c r="AM4" s="18"/>
      <c r="AN4" s="15">
        <f t="shared" si="14"/>
        <v>5</v>
      </c>
      <c r="AO4" s="16">
        <f t="shared" si="15"/>
        <v>2</v>
      </c>
      <c r="AP4" s="33">
        <f t="shared" si="16"/>
        <v>90000</v>
      </c>
      <c r="AQ4" s="22">
        <v>3</v>
      </c>
      <c r="AR4" s="18"/>
      <c r="AS4" s="15">
        <f t="shared" si="17"/>
        <v>3</v>
      </c>
      <c r="AT4" s="16">
        <f t="shared" si="18"/>
        <v>3</v>
      </c>
      <c r="AU4" s="33">
        <f t="shared" si="19"/>
        <v>0</v>
      </c>
      <c r="AV4" s="22"/>
      <c r="AW4" s="18"/>
      <c r="AX4" s="15">
        <f t="shared" si="20"/>
        <v>0</v>
      </c>
      <c r="AY4" s="16">
        <f t="shared" si="21"/>
        <v>0</v>
      </c>
      <c r="AZ4" s="41">
        <f t="shared" si="22"/>
        <v>0</v>
      </c>
      <c r="BA4" s="22"/>
      <c r="BB4" s="18"/>
      <c r="BC4" s="15">
        <f t="shared" si="23"/>
        <v>0</v>
      </c>
      <c r="BD4" s="16">
        <f t="shared" si="24"/>
        <v>0</v>
      </c>
      <c r="BE4" s="33">
        <f t="shared" si="25"/>
        <v>0</v>
      </c>
      <c r="BF4" s="22"/>
      <c r="BG4" s="18"/>
      <c r="BH4" s="15">
        <f t="shared" si="26"/>
        <v>0</v>
      </c>
      <c r="BI4" s="16">
        <f t="shared" si="27"/>
        <v>0</v>
      </c>
      <c r="BJ4" s="33">
        <f t="shared" si="28"/>
        <v>0</v>
      </c>
      <c r="BK4" s="22"/>
    </row>
    <row r="5" spans="1:63" ht="16.5" thickBot="1">
      <c r="A5" s="91" t="s">
        <v>219</v>
      </c>
      <c r="B5" s="85">
        <v>30000</v>
      </c>
      <c r="C5" s="22"/>
      <c r="D5" s="18"/>
      <c r="E5" s="15"/>
      <c r="F5" s="16">
        <f t="shared" si="0"/>
        <v>0</v>
      </c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>
        <f t="shared" si="9"/>
        <v>0</v>
      </c>
      <c r="AB5" s="22"/>
      <c r="AC5" s="18"/>
      <c r="AD5" s="15"/>
      <c r="AE5" s="16">
        <f t="shared" si="10"/>
        <v>-6</v>
      </c>
      <c r="AF5" s="33">
        <f t="shared" si="11"/>
        <v>180000</v>
      </c>
      <c r="AG5" s="22">
        <v>6</v>
      </c>
      <c r="AH5" s="18"/>
      <c r="AI5" s="15">
        <f t="shared" si="29"/>
        <v>6</v>
      </c>
      <c r="AJ5" s="16">
        <f t="shared" si="12"/>
        <v>0</v>
      </c>
      <c r="AK5" s="33">
        <f t="shared" si="13"/>
        <v>180000</v>
      </c>
      <c r="AL5" s="22">
        <v>6</v>
      </c>
      <c r="AM5" s="18"/>
      <c r="AN5" s="15">
        <f t="shared" si="14"/>
        <v>6</v>
      </c>
      <c r="AO5" s="16">
        <f t="shared" si="15"/>
        <v>4</v>
      </c>
      <c r="AP5" s="33">
        <f t="shared" si="16"/>
        <v>60000</v>
      </c>
      <c r="AQ5" s="22">
        <v>2</v>
      </c>
      <c r="AR5" s="18"/>
      <c r="AS5" s="15">
        <f t="shared" si="17"/>
        <v>2</v>
      </c>
      <c r="AT5" s="16">
        <f t="shared" si="18"/>
        <v>2</v>
      </c>
      <c r="AU5" s="33">
        <f t="shared" si="19"/>
        <v>0</v>
      </c>
      <c r="AV5" s="22"/>
      <c r="AW5" s="18"/>
      <c r="AX5" s="15">
        <f t="shared" si="20"/>
        <v>0</v>
      </c>
      <c r="AY5" s="16">
        <f t="shared" si="21"/>
        <v>0</v>
      </c>
      <c r="AZ5" s="41">
        <f t="shared" si="22"/>
        <v>0</v>
      </c>
      <c r="BA5" s="22"/>
      <c r="BB5" s="18"/>
      <c r="BC5" s="15">
        <f t="shared" si="23"/>
        <v>0</v>
      </c>
      <c r="BD5" s="16">
        <f t="shared" si="24"/>
        <v>0</v>
      </c>
      <c r="BE5" s="33">
        <f t="shared" si="25"/>
        <v>0</v>
      </c>
      <c r="BF5" s="22"/>
      <c r="BG5" s="18"/>
      <c r="BH5" s="15">
        <f t="shared" si="26"/>
        <v>0</v>
      </c>
      <c r="BI5" s="16">
        <f t="shared" si="27"/>
        <v>0</v>
      </c>
      <c r="BJ5" s="33">
        <f t="shared" si="28"/>
        <v>0</v>
      </c>
      <c r="BK5" s="22"/>
    </row>
    <row r="6" spans="1:63" ht="16.5" thickBot="1">
      <c r="A6" s="178" t="s">
        <v>452</v>
      </c>
      <c r="B6" s="85">
        <v>30000</v>
      </c>
      <c r="C6" s="22"/>
      <c r="D6" s="18"/>
      <c r="E6" s="15"/>
      <c r="F6" s="16">
        <f t="shared" si="0"/>
        <v>0</v>
      </c>
      <c r="G6" s="33"/>
      <c r="H6" s="22"/>
      <c r="I6" s="18"/>
      <c r="J6" s="15"/>
      <c r="K6" s="16"/>
      <c r="L6" s="33"/>
      <c r="M6" s="22"/>
      <c r="N6" s="18"/>
      <c r="O6" s="15"/>
      <c r="P6" s="16"/>
      <c r="Q6" s="33"/>
      <c r="R6" s="22"/>
      <c r="S6" s="18"/>
      <c r="T6" s="15"/>
      <c r="U6" s="16"/>
      <c r="V6" s="33"/>
      <c r="W6" s="22"/>
      <c r="X6" s="18"/>
      <c r="Y6" s="15"/>
      <c r="Z6" s="16"/>
      <c r="AA6" s="33">
        <f t="shared" si="9"/>
        <v>0</v>
      </c>
      <c r="AB6" s="22"/>
      <c r="AC6" s="18"/>
      <c r="AD6" s="15"/>
      <c r="AE6" s="16">
        <f t="shared" si="10"/>
        <v>-4</v>
      </c>
      <c r="AF6" s="33">
        <f t="shared" si="11"/>
        <v>120000</v>
      </c>
      <c r="AG6" s="22">
        <v>4</v>
      </c>
      <c r="AH6" s="18"/>
      <c r="AI6" s="15">
        <f t="shared" si="29"/>
        <v>4</v>
      </c>
      <c r="AJ6" s="16">
        <f t="shared" si="12"/>
        <v>0</v>
      </c>
      <c r="AK6" s="33">
        <f t="shared" si="13"/>
        <v>120000</v>
      </c>
      <c r="AL6" s="22">
        <v>4</v>
      </c>
      <c r="AM6" s="18"/>
      <c r="AN6" s="15">
        <f t="shared" si="14"/>
        <v>4</v>
      </c>
      <c r="AO6" s="16">
        <f t="shared" si="15"/>
        <v>0</v>
      </c>
      <c r="AP6" s="33">
        <f t="shared" si="16"/>
        <v>120000</v>
      </c>
      <c r="AQ6" s="22">
        <v>4</v>
      </c>
      <c r="AR6" s="18"/>
      <c r="AS6" s="15">
        <f t="shared" si="17"/>
        <v>4</v>
      </c>
      <c r="AT6" s="16">
        <f t="shared" si="18"/>
        <v>4</v>
      </c>
      <c r="AU6" s="33">
        <f t="shared" si="19"/>
        <v>0</v>
      </c>
      <c r="AV6" s="22"/>
      <c r="AW6" s="18"/>
      <c r="AX6" s="15">
        <f t="shared" si="20"/>
        <v>0</v>
      </c>
      <c r="AY6" s="16">
        <f t="shared" si="21"/>
        <v>0</v>
      </c>
      <c r="AZ6" s="41">
        <f t="shared" si="22"/>
        <v>0</v>
      </c>
      <c r="BA6" s="22"/>
      <c r="BB6" s="18"/>
      <c r="BC6" s="15">
        <f t="shared" si="23"/>
        <v>0</v>
      </c>
      <c r="BD6" s="16">
        <f t="shared" si="24"/>
        <v>0</v>
      </c>
      <c r="BE6" s="33">
        <f t="shared" si="25"/>
        <v>0</v>
      </c>
      <c r="BF6" s="22"/>
      <c r="BG6" s="18"/>
      <c r="BH6" s="15">
        <f t="shared" si="26"/>
        <v>0</v>
      </c>
      <c r="BI6" s="16">
        <f t="shared" si="27"/>
        <v>0</v>
      </c>
      <c r="BJ6" s="33">
        <f t="shared" si="28"/>
        <v>0</v>
      </c>
      <c r="BK6" s="22"/>
    </row>
    <row r="7" spans="1:63" ht="16.5" thickBot="1">
      <c r="A7" s="91" t="s">
        <v>221</v>
      </c>
      <c r="B7" s="85">
        <v>30000</v>
      </c>
      <c r="C7" s="22"/>
      <c r="D7" s="18"/>
      <c r="E7" s="15"/>
      <c r="F7" s="16">
        <f t="shared" si="0"/>
        <v>0</v>
      </c>
      <c r="G7" s="33"/>
      <c r="H7" s="22"/>
      <c r="I7" s="18"/>
      <c r="J7" s="15"/>
      <c r="K7" s="16"/>
      <c r="L7" s="33"/>
      <c r="M7" s="22"/>
      <c r="N7" s="18"/>
      <c r="O7" s="15"/>
      <c r="P7" s="16"/>
      <c r="Q7" s="33"/>
      <c r="R7" s="22"/>
      <c r="S7" s="18"/>
      <c r="T7" s="15"/>
      <c r="U7" s="16"/>
      <c r="V7" s="33"/>
      <c r="W7" s="22"/>
      <c r="X7" s="18"/>
      <c r="Y7" s="15"/>
      <c r="Z7" s="16"/>
      <c r="AA7" s="33">
        <f t="shared" si="9"/>
        <v>0</v>
      </c>
      <c r="AB7" s="22"/>
      <c r="AC7" s="18"/>
      <c r="AD7" s="15"/>
      <c r="AE7" s="16">
        <f t="shared" si="10"/>
        <v>-2</v>
      </c>
      <c r="AF7" s="33">
        <f t="shared" si="11"/>
        <v>60000</v>
      </c>
      <c r="AG7" s="22">
        <v>2</v>
      </c>
      <c r="AH7" s="18"/>
      <c r="AI7" s="15">
        <f t="shared" si="29"/>
        <v>2</v>
      </c>
      <c r="AJ7" s="16">
        <f t="shared" si="12"/>
        <v>1</v>
      </c>
      <c r="AK7" s="33">
        <f t="shared" si="13"/>
        <v>30000</v>
      </c>
      <c r="AL7" s="22">
        <v>1</v>
      </c>
      <c r="AM7" s="18">
        <v>4</v>
      </c>
      <c r="AN7" s="15">
        <f t="shared" si="14"/>
        <v>5</v>
      </c>
      <c r="AO7" s="16">
        <f t="shared" si="15"/>
        <v>1</v>
      </c>
      <c r="AP7" s="33">
        <f t="shared" si="16"/>
        <v>120000</v>
      </c>
      <c r="AQ7" s="22">
        <v>4</v>
      </c>
      <c r="AR7" s="18"/>
      <c r="AS7" s="15">
        <f t="shared" si="17"/>
        <v>4</v>
      </c>
      <c r="AT7" s="16">
        <f t="shared" si="18"/>
        <v>4</v>
      </c>
      <c r="AU7" s="33">
        <f t="shared" si="19"/>
        <v>0</v>
      </c>
      <c r="AV7" s="22"/>
      <c r="AW7" s="18"/>
      <c r="AX7" s="15">
        <f t="shared" si="20"/>
        <v>0</v>
      </c>
      <c r="AY7" s="16">
        <f t="shared" si="21"/>
        <v>0</v>
      </c>
      <c r="AZ7" s="41">
        <f t="shared" si="22"/>
        <v>0</v>
      </c>
      <c r="BA7" s="22"/>
      <c r="BB7" s="18"/>
      <c r="BC7" s="15">
        <f t="shared" si="23"/>
        <v>0</v>
      </c>
      <c r="BD7" s="16">
        <f t="shared" si="24"/>
        <v>0</v>
      </c>
      <c r="BE7" s="33">
        <f t="shared" si="25"/>
        <v>0</v>
      </c>
      <c r="BF7" s="22"/>
      <c r="BG7" s="18"/>
      <c r="BH7" s="15">
        <f t="shared" si="26"/>
        <v>0</v>
      </c>
      <c r="BI7" s="16">
        <f t="shared" si="27"/>
        <v>0</v>
      </c>
      <c r="BJ7" s="33">
        <f t="shared" si="28"/>
        <v>0</v>
      </c>
      <c r="BK7" s="22"/>
    </row>
    <row r="8" spans="1:63" ht="16.5" thickBot="1">
      <c r="A8" s="99" t="s">
        <v>222</v>
      </c>
      <c r="B8" s="85">
        <v>30000</v>
      </c>
      <c r="C8" s="22"/>
      <c r="D8" s="18"/>
      <c r="E8" s="15"/>
      <c r="F8" s="16">
        <f t="shared" si="0"/>
        <v>0</v>
      </c>
      <c r="G8" s="33"/>
      <c r="H8" s="22"/>
      <c r="I8" s="18"/>
      <c r="J8" s="15"/>
      <c r="K8" s="16"/>
      <c r="L8" s="33"/>
      <c r="M8" s="22"/>
      <c r="N8" s="18"/>
      <c r="O8" s="15"/>
      <c r="P8" s="16"/>
      <c r="Q8" s="33"/>
      <c r="R8" s="22"/>
      <c r="S8" s="18"/>
      <c r="T8" s="15"/>
      <c r="U8" s="16"/>
      <c r="V8" s="33"/>
      <c r="W8" s="22"/>
      <c r="X8" s="18"/>
      <c r="Y8" s="15"/>
      <c r="Z8" s="16"/>
      <c r="AA8" s="33">
        <f t="shared" si="9"/>
        <v>0</v>
      </c>
      <c r="AB8" s="22"/>
      <c r="AC8" s="18"/>
      <c r="AD8" s="15"/>
      <c r="AE8" s="16">
        <f t="shared" si="10"/>
        <v>0</v>
      </c>
      <c r="AF8" s="33">
        <f t="shared" si="11"/>
        <v>0</v>
      </c>
      <c r="AG8" s="22">
        <v>0</v>
      </c>
      <c r="AH8" s="18"/>
      <c r="AI8" s="15">
        <f t="shared" si="29"/>
        <v>0</v>
      </c>
      <c r="AJ8" s="16">
        <f t="shared" si="12"/>
        <v>0</v>
      </c>
      <c r="AK8" s="33">
        <f t="shared" si="13"/>
        <v>0</v>
      </c>
      <c r="AL8" s="22">
        <v>0</v>
      </c>
      <c r="AM8" s="18"/>
      <c r="AN8" s="15">
        <f t="shared" si="14"/>
        <v>0</v>
      </c>
      <c r="AO8" s="16">
        <f t="shared" si="15"/>
        <v>0</v>
      </c>
      <c r="AP8" s="33">
        <f t="shared" si="16"/>
        <v>0</v>
      </c>
      <c r="AQ8" s="22">
        <v>0</v>
      </c>
      <c r="AR8" s="18"/>
      <c r="AS8" s="15">
        <f t="shared" si="17"/>
        <v>0</v>
      </c>
      <c r="AT8" s="16">
        <f t="shared" si="18"/>
        <v>0</v>
      </c>
      <c r="AU8" s="33">
        <f t="shared" si="19"/>
        <v>0</v>
      </c>
      <c r="AV8" s="22"/>
      <c r="AW8" s="18"/>
      <c r="AX8" s="15">
        <f t="shared" si="20"/>
        <v>0</v>
      </c>
      <c r="AY8" s="16">
        <f t="shared" si="21"/>
        <v>0</v>
      </c>
      <c r="AZ8" s="41">
        <f t="shared" si="22"/>
        <v>0</v>
      </c>
      <c r="BA8" s="22"/>
      <c r="BB8" s="18"/>
      <c r="BC8" s="15">
        <f t="shared" si="23"/>
        <v>0</v>
      </c>
      <c r="BD8" s="16">
        <f t="shared" si="24"/>
        <v>0</v>
      </c>
      <c r="BE8" s="33">
        <f t="shared" si="25"/>
        <v>0</v>
      </c>
      <c r="BF8" s="22"/>
      <c r="BG8" s="18"/>
      <c r="BH8" s="15">
        <f t="shared" si="26"/>
        <v>0</v>
      </c>
      <c r="BI8" s="16">
        <f t="shared" si="27"/>
        <v>0</v>
      </c>
      <c r="BJ8" s="33">
        <f t="shared" si="28"/>
        <v>0</v>
      </c>
      <c r="BK8" s="22"/>
    </row>
    <row r="9" spans="1:63" ht="16.5" thickBot="1">
      <c r="A9" s="91" t="s">
        <v>223</v>
      </c>
      <c r="B9" s="85">
        <v>28500</v>
      </c>
      <c r="C9" s="22"/>
      <c r="D9" s="18"/>
      <c r="E9" s="15"/>
      <c r="F9" s="16">
        <f t="shared" si="0"/>
        <v>0</v>
      </c>
      <c r="G9" s="33"/>
      <c r="H9" s="22"/>
      <c r="I9" s="18"/>
      <c r="J9" s="15"/>
      <c r="K9" s="16"/>
      <c r="L9" s="33"/>
      <c r="M9" s="22"/>
      <c r="N9" s="18"/>
      <c r="O9" s="15"/>
      <c r="P9" s="16"/>
      <c r="Q9" s="33"/>
      <c r="R9" s="22"/>
      <c r="S9" s="18"/>
      <c r="T9" s="15"/>
      <c r="U9" s="16"/>
      <c r="V9" s="33"/>
      <c r="W9" s="22"/>
      <c r="X9" s="18"/>
      <c r="Y9" s="15"/>
      <c r="Z9" s="16"/>
      <c r="AA9" s="33">
        <f t="shared" si="9"/>
        <v>0</v>
      </c>
      <c r="AB9" s="22"/>
      <c r="AC9" s="18"/>
      <c r="AD9" s="15"/>
      <c r="AE9" s="16">
        <f t="shared" si="10"/>
        <v>-3</v>
      </c>
      <c r="AF9" s="33">
        <f t="shared" si="11"/>
        <v>85500</v>
      </c>
      <c r="AG9" s="22">
        <v>3</v>
      </c>
      <c r="AH9" s="18"/>
      <c r="AI9" s="15">
        <f t="shared" si="29"/>
        <v>3</v>
      </c>
      <c r="AJ9" s="16">
        <f t="shared" si="12"/>
        <v>1</v>
      </c>
      <c r="AK9" s="33">
        <f t="shared" si="13"/>
        <v>57000</v>
      </c>
      <c r="AL9" s="22">
        <v>2</v>
      </c>
      <c r="AM9" s="18"/>
      <c r="AN9" s="15">
        <f t="shared" si="14"/>
        <v>2</v>
      </c>
      <c r="AO9" s="16">
        <f t="shared" si="15"/>
        <v>2</v>
      </c>
      <c r="AP9" s="33">
        <f t="shared" si="16"/>
        <v>0</v>
      </c>
      <c r="AQ9" s="22">
        <v>0</v>
      </c>
      <c r="AR9" s="18"/>
      <c r="AS9" s="15">
        <f t="shared" si="17"/>
        <v>0</v>
      </c>
      <c r="AT9" s="16">
        <f t="shared" si="18"/>
        <v>0</v>
      </c>
      <c r="AU9" s="33">
        <f t="shared" si="19"/>
        <v>0</v>
      </c>
      <c r="AV9" s="22"/>
      <c r="AW9" s="18"/>
      <c r="AX9" s="15">
        <f t="shared" si="20"/>
        <v>0</v>
      </c>
      <c r="AY9" s="16">
        <f t="shared" si="21"/>
        <v>0</v>
      </c>
      <c r="AZ9" s="41">
        <f t="shared" si="22"/>
        <v>0</v>
      </c>
      <c r="BA9" s="22"/>
      <c r="BB9" s="18"/>
      <c r="BC9" s="15">
        <f t="shared" si="23"/>
        <v>0</v>
      </c>
      <c r="BD9" s="16">
        <f t="shared" si="24"/>
        <v>0</v>
      </c>
      <c r="BE9" s="33">
        <f t="shared" si="25"/>
        <v>0</v>
      </c>
      <c r="BF9" s="22"/>
      <c r="BG9" s="18"/>
      <c r="BH9" s="15">
        <f t="shared" si="26"/>
        <v>0</v>
      </c>
      <c r="BI9" s="16">
        <f t="shared" si="27"/>
        <v>0</v>
      </c>
      <c r="BJ9" s="33">
        <f t="shared" si="28"/>
        <v>0</v>
      </c>
      <c r="BK9" s="22"/>
    </row>
    <row r="10" spans="1:63" ht="16.5" thickBot="1">
      <c r="A10" s="91" t="s">
        <v>224</v>
      </c>
      <c r="B10" s="85">
        <v>28500</v>
      </c>
      <c r="C10" s="22"/>
      <c r="D10" s="18"/>
      <c r="E10" s="15"/>
      <c r="F10" s="16">
        <f t="shared" si="0"/>
        <v>0</v>
      </c>
      <c r="G10" s="33"/>
      <c r="H10" s="22"/>
      <c r="I10" s="18"/>
      <c r="J10" s="15"/>
      <c r="K10" s="16"/>
      <c r="L10" s="33"/>
      <c r="M10" s="22"/>
      <c r="N10" s="18"/>
      <c r="O10" s="15"/>
      <c r="P10" s="16"/>
      <c r="Q10" s="33"/>
      <c r="R10" s="22"/>
      <c r="S10" s="18"/>
      <c r="T10" s="15"/>
      <c r="U10" s="16"/>
      <c r="V10" s="33"/>
      <c r="W10" s="22"/>
      <c r="X10" s="18"/>
      <c r="Y10" s="15"/>
      <c r="Z10" s="16"/>
      <c r="AA10" s="33">
        <f t="shared" si="9"/>
        <v>0</v>
      </c>
      <c r="AB10" s="22"/>
      <c r="AC10" s="18"/>
      <c r="AD10" s="15"/>
      <c r="AE10" s="16">
        <f t="shared" si="10"/>
        <v>-3</v>
      </c>
      <c r="AF10" s="33">
        <f t="shared" si="11"/>
        <v>85500</v>
      </c>
      <c r="AG10" s="22">
        <v>3</v>
      </c>
      <c r="AH10" s="18"/>
      <c r="AI10" s="15">
        <f t="shared" si="29"/>
        <v>3</v>
      </c>
      <c r="AJ10" s="16">
        <f t="shared" si="12"/>
        <v>1</v>
      </c>
      <c r="AK10" s="33">
        <f t="shared" si="13"/>
        <v>57000</v>
      </c>
      <c r="AL10" s="22">
        <v>2</v>
      </c>
      <c r="AM10" s="18"/>
      <c r="AN10" s="15">
        <f t="shared" si="14"/>
        <v>2</v>
      </c>
      <c r="AO10" s="16">
        <f t="shared" si="15"/>
        <v>1</v>
      </c>
      <c r="AP10" s="33">
        <f t="shared" si="16"/>
        <v>28500</v>
      </c>
      <c r="AQ10" s="22">
        <v>1</v>
      </c>
      <c r="AR10" s="18"/>
      <c r="AS10" s="15">
        <f t="shared" si="17"/>
        <v>1</v>
      </c>
      <c r="AT10" s="16">
        <f t="shared" si="18"/>
        <v>1</v>
      </c>
      <c r="AU10" s="33">
        <f t="shared" si="19"/>
        <v>0</v>
      </c>
      <c r="AV10" s="22"/>
      <c r="AW10" s="18"/>
      <c r="AX10" s="15">
        <f t="shared" si="20"/>
        <v>0</v>
      </c>
      <c r="AY10" s="16">
        <f t="shared" si="21"/>
        <v>0</v>
      </c>
      <c r="AZ10" s="41">
        <f t="shared" si="22"/>
        <v>0</v>
      </c>
      <c r="BA10" s="22"/>
      <c r="BB10" s="18"/>
      <c r="BC10" s="15">
        <f t="shared" si="23"/>
        <v>0</v>
      </c>
      <c r="BD10" s="16">
        <f t="shared" si="24"/>
        <v>0</v>
      </c>
      <c r="BE10" s="33">
        <f t="shared" si="25"/>
        <v>0</v>
      </c>
      <c r="BF10" s="22"/>
      <c r="BG10" s="18"/>
      <c r="BH10" s="15">
        <f t="shared" si="26"/>
        <v>0</v>
      </c>
      <c r="BI10" s="16">
        <f t="shared" si="27"/>
        <v>0</v>
      </c>
      <c r="BJ10" s="33">
        <f t="shared" si="28"/>
        <v>0</v>
      </c>
      <c r="BK10" s="22"/>
    </row>
    <row r="11" spans="1:63" ht="16.5" thickBot="1">
      <c r="A11" s="91" t="s">
        <v>225</v>
      </c>
      <c r="B11" s="85">
        <v>27000</v>
      </c>
      <c r="C11" s="22"/>
      <c r="D11" s="18"/>
      <c r="E11" s="15"/>
      <c r="F11" s="16">
        <f t="shared" si="0"/>
        <v>0</v>
      </c>
      <c r="G11" s="33"/>
      <c r="H11" s="22"/>
      <c r="I11" s="18"/>
      <c r="J11" s="15"/>
      <c r="K11" s="16"/>
      <c r="L11" s="33"/>
      <c r="M11" s="22"/>
      <c r="N11" s="18"/>
      <c r="O11" s="15"/>
      <c r="P11" s="16"/>
      <c r="Q11" s="33"/>
      <c r="R11" s="22"/>
      <c r="S11" s="18"/>
      <c r="T11" s="15"/>
      <c r="U11" s="16"/>
      <c r="V11" s="33"/>
      <c r="W11" s="22"/>
      <c r="X11" s="18"/>
      <c r="Y11" s="15"/>
      <c r="Z11" s="16"/>
      <c r="AA11" s="33">
        <f t="shared" si="9"/>
        <v>0</v>
      </c>
      <c r="AB11" s="22"/>
      <c r="AC11" s="18"/>
      <c r="AD11" s="15"/>
      <c r="AE11" s="16">
        <f t="shared" si="10"/>
        <v>0</v>
      </c>
      <c r="AF11" s="33">
        <f t="shared" si="11"/>
        <v>0</v>
      </c>
      <c r="AG11" s="22">
        <v>0</v>
      </c>
      <c r="AH11" s="18"/>
      <c r="AI11" s="15">
        <f t="shared" si="29"/>
        <v>0</v>
      </c>
      <c r="AJ11" s="16">
        <f t="shared" si="12"/>
        <v>0</v>
      </c>
      <c r="AK11" s="33">
        <f t="shared" si="13"/>
        <v>0</v>
      </c>
      <c r="AL11" s="22">
        <v>0</v>
      </c>
      <c r="AM11" s="18">
        <v>6</v>
      </c>
      <c r="AN11" s="15">
        <f t="shared" si="14"/>
        <v>6</v>
      </c>
      <c r="AO11" s="16">
        <f t="shared" si="15"/>
        <v>0</v>
      </c>
      <c r="AP11" s="33">
        <f t="shared" si="16"/>
        <v>162000</v>
      </c>
      <c r="AQ11" s="22">
        <v>6</v>
      </c>
      <c r="AR11" s="18"/>
      <c r="AS11" s="15">
        <f t="shared" si="17"/>
        <v>6</v>
      </c>
      <c r="AT11" s="16">
        <f t="shared" si="18"/>
        <v>6</v>
      </c>
      <c r="AU11" s="33">
        <f t="shared" si="19"/>
        <v>0</v>
      </c>
      <c r="AV11" s="22"/>
      <c r="AW11" s="18"/>
      <c r="AX11" s="15">
        <f t="shared" si="20"/>
        <v>0</v>
      </c>
      <c r="AY11" s="16">
        <f t="shared" si="21"/>
        <v>0</v>
      </c>
      <c r="AZ11" s="41">
        <f t="shared" si="22"/>
        <v>0</v>
      </c>
      <c r="BA11" s="22"/>
      <c r="BB11" s="18"/>
      <c r="BC11" s="15">
        <f t="shared" si="23"/>
        <v>0</v>
      </c>
      <c r="BD11" s="16">
        <f t="shared" si="24"/>
        <v>0</v>
      </c>
      <c r="BE11" s="33">
        <f t="shared" si="25"/>
        <v>0</v>
      </c>
      <c r="BF11" s="22"/>
      <c r="BG11" s="18"/>
      <c r="BH11" s="15">
        <f t="shared" si="26"/>
        <v>0</v>
      </c>
      <c r="BI11" s="16">
        <f t="shared" si="27"/>
        <v>0</v>
      </c>
      <c r="BJ11" s="33">
        <f t="shared" si="28"/>
        <v>0</v>
      </c>
      <c r="BK11" s="22"/>
    </row>
    <row r="12" spans="1:63" ht="16.5" thickBot="1">
      <c r="A12" s="91" t="s">
        <v>226</v>
      </c>
      <c r="B12" s="85">
        <v>28000</v>
      </c>
      <c r="C12" s="22"/>
      <c r="D12" s="18"/>
      <c r="E12" s="15"/>
      <c r="F12" s="16">
        <f t="shared" si="0"/>
        <v>0</v>
      </c>
      <c r="G12" s="33"/>
      <c r="H12" s="22"/>
      <c r="I12" s="18"/>
      <c r="J12" s="15"/>
      <c r="K12" s="16"/>
      <c r="L12" s="33"/>
      <c r="M12" s="22"/>
      <c r="N12" s="18"/>
      <c r="O12" s="15"/>
      <c r="P12" s="16"/>
      <c r="Q12" s="33"/>
      <c r="R12" s="22"/>
      <c r="S12" s="18"/>
      <c r="T12" s="15"/>
      <c r="U12" s="16"/>
      <c r="V12" s="33"/>
      <c r="W12" s="22"/>
      <c r="X12" s="18"/>
      <c r="Y12" s="15"/>
      <c r="Z12" s="16"/>
      <c r="AA12" s="33">
        <f t="shared" si="9"/>
        <v>0</v>
      </c>
      <c r="AB12" s="22"/>
      <c r="AC12" s="18"/>
      <c r="AD12" s="15"/>
      <c r="AE12" s="16">
        <f t="shared" si="10"/>
        <v>-1</v>
      </c>
      <c r="AF12" s="33">
        <f t="shared" si="11"/>
        <v>28000</v>
      </c>
      <c r="AG12" s="22">
        <v>1</v>
      </c>
      <c r="AH12" s="18"/>
      <c r="AI12" s="15">
        <f t="shared" si="29"/>
        <v>1</v>
      </c>
      <c r="AJ12" s="16">
        <f t="shared" si="12"/>
        <v>0</v>
      </c>
      <c r="AK12" s="33">
        <f t="shared" si="13"/>
        <v>28000</v>
      </c>
      <c r="AL12" s="22">
        <v>1</v>
      </c>
      <c r="AM12" s="18"/>
      <c r="AN12" s="15">
        <f t="shared" si="14"/>
        <v>1</v>
      </c>
      <c r="AO12" s="16">
        <f t="shared" si="15"/>
        <v>0</v>
      </c>
      <c r="AP12" s="33">
        <f t="shared" si="16"/>
        <v>28000</v>
      </c>
      <c r="AQ12" s="22">
        <v>1</v>
      </c>
      <c r="AR12" s="18"/>
      <c r="AS12" s="15">
        <f t="shared" si="17"/>
        <v>1</v>
      </c>
      <c r="AT12" s="16">
        <f t="shared" si="18"/>
        <v>1</v>
      </c>
      <c r="AU12" s="33">
        <f t="shared" si="19"/>
        <v>0</v>
      </c>
      <c r="AV12" s="22"/>
      <c r="AW12" s="18"/>
      <c r="AX12" s="15">
        <f t="shared" si="20"/>
        <v>0</v>
      </c>
      <c r="AY12" s="16">
        <f t="shared" si="21"/>
        <v>0</v>
      </c>
      <c r="AZ12" s="41">
        <f t="shared" si="22"/>
        <v>0</v>
      </c>
      <c r="BA12" s="22"/>
      <c r="BB12" s="18"/>
      <c r="BC12" s="15">
        <f t="shared" si="23"/>
        <v>0</v>
      </c>
      <c r="BD12" s="16">
        <f t="shared" si="24"/>
        <v>0</v>
      </c>
      <c r="BE12" s="33">
        <f t="shared" si="25"/>
        <v>0</v>
      </c>
      <c r="BF12" s="22"/>
      <c r="BG12" s="18"/>
      <c r="BH12" s="15">
        <f t="shared" si="26"/>
        <v>0</v>
      </c>
      <c r="BI12" s="16">
        <f t="shared" si="27"/>
        <v>0</v>
      </c>
      <c r="BJ12" s="33">
        <f t="shared" si="28"/>
        <v>0</v>
      </c>
      <c r="BK12" s="22"/>
    </row>
    <row r="13" spans="1:63" ht="16.5" thickBot="1">
      <c r="A13" s="91" t="s">
        <v>227</v>
      </c>
      <c r="B13" s="85">
        <v>31000</v>
      </c>
      <c r="C13" s="22"/>
      <c r="D13" s="18"/>
      <c r="E13" s="15"/>
      <c r="F13" s="16">
        <f t="shared" si="0"/>
        <v>0</v>
      </c>
      <c r="G13" s="33"/>
      <c r="H13" s="22"/>
      <c r="I13" s="18"/>
      <c r="J13" s="15"/>
      <c r="K13" s="16"/>
      <c r="L13" s="33"/>
      <c r="M13" s="22"/>
      <c r="N13" s="18"/>
      <c r="O13" s="15"/>
      <c r="P13" s="16"/>
      <c r="Q13" s="33"/>
      <c r="R13" s="22"/>
      <c r="S13" s="18"/>
      <c r="T13" s="15"/>
      <c r="U13" s="16"/>
      <c r="V13" s="33"/>
      <c r="W13" s="22"/>
      <c r="X13" s="18"/>
      <c r="Y13" s="15"/>
      <c r="Z13" s="16"/>
      <c r="AA13" s="33">
        <f t="shared" si="9"/>
        <v>0</v>
      </c>
      <c r="AB13" s="22"/>
      <c r="AC13" s="18"/>
      <c r="AD13" s="15"/>
      <c r="AE13" s="16">
        <f t="shared" si="10"/>
        <v>0</v>
      </c>
      <c r="AF13" s="33">
        <f t="shared" si="11"/>
        <v>0</v>
      </c>
      <c r="AG13" s="22">
        <v>0</v>
      </c>
      <c r="AH13" s="18"/>
      <c r="AI13" s="15">
        <f t="shared" si="29"/>
        <v>0</v>
      </c>
      <c r="AJ13" s="16">
        <f t="shared" si="12"/>
        <v>0</v>
      </c>
      <c r="AK13" s="33">
        <f t="shared" si="13"/>
        <v>0</v>
      </c>
      <c r="AL13" s="22">
        <v>0</v>
      </c>
      <c r="AM13" s="18"/>
      <c r="AN13" s="15">
        <f t="shared" si="14"/>
        <v>0</v>
      </c>
      <c r="AO13" s="16">
        <f t="shared" si="15"/>
        <v>0</v>
      </c>
      <c r="AP13" s="33">
        <f t="shared" si="16"/>
        <v>0</v>
      </c>
      <c r="AQ13" s="22">
        <v>0</v>
      </c>
      <c r="AR13" s="18"/>
      <c r="AS13" s="15">
        <f t="shared" si="17"/>
        <v>0</v>
      </c>
      <c r="AT13" s="16">
        <f t="shared" si="18"/>
        <v>0</v>
      </c>
      <c r="AU13" s="33">
        <f t="shared" si="19"/>
        <v>0</v>
      </c>
      <c r="AV13" s="22"/>
      <c r="AW13" s="18"/>
      <c r="AX13" s="15">
        <f t="shared" si="20"/>
        <v>0</v>
      </c>
      <c r="AY13" s="16">
        <f t="shared" si="21"/>
        <v>0</v>
      </c>
      <c r="AZ13" s="41">
        <f t="shared" si="22"/>
        <v>0</v>
      </c>
      <c r="BA13" s="22"/>
      <c r="BB13" s="18"/>
      <c r="BC13" s="15">
        <f t="shared" si="23"/>
        <v>0</v>
      </c>
      <c r="BD13" s="16">
        <f t="shared" si="24"/>
        <v>0</v>
      </c>
      <c r="BE13" s="33">
        <f t="shared" si="25"/>
        <v>0</v>
      </c>
      <c r="BF13" s="22"/>
      <c r="BG13" s="18"/>
      <c r="BH13" s="15">
        <f t="shared" si="26"/>
        <v>0</v>
      </c>
      <c r="BI13" s="16">
        <f t="shared" si="27"/>
        <v>0</v>
      </c>
      <c r="BJ13" s="33">
        <f t="shared" si="28"/>
        <v>0</v>
      </c>
      <c r="BK13" s="22"/>
    </row>
    <row r="14" spans="1:63" ht="16.5" thickBot="1">
      <c r="A14" s="91" t="s">
        <v>228</v>
      </c>
      <c r="B14" s="85">
        <v>31000</v>
      </c>
      <c r="C14" s="22"/>
      <c r="D14" s="18"/>
      <c r="E14" s="15"/>
      <c r="F14" s="16">
        <f t="shared" si="0"/>
        <v>0</v>
      </c>
      <c r="G14" s="33"/>
      <c r="H14" s="22"/>
      <c r="I14" s="18"/>
      <c r="J14" s="15"/>
      <c r="K14" s="16"/>
      <c r="L14" s="33"/>
      <c r="M14" s="22"/>
      <c r="N14" s="18"/>
      <c r="O14" s="15"/>
      <c r="P14" s="16"/>
      <c r="Q14" s="33"/>
      <c r="R14" s="22"/>
      <c r="S14" s="18"/>
      <c r="T14" s="15"/>
      <c r="U14" s="16"/>
      <c r="V14" s="33"/>
      <c r="W14" s="22"/>
      <c r="X14" s="18"/>
      <c r="Y14" s="15"/>
      <c r="Z14" s="16"/>
      <c r="AA14" s="33">
        <f t="shared" si="9"/>
        <v>0</v>
      </c>
      <c r="AB14" s="22"/>
      <c r="AC14" s="18"/>
      <c r="AD14" s="15"/>
      <c r="AE14" s="16">
        <f t="shared" si="10"/>
        <v>-2</v>
      </c>
      <c r="AF14" s="33">
        <f t="shared" si="11"/>
        <v>62000</v>
      </c>
      <c r="AG14" s="22">
        <v>2</v>
      </c>
      <c r="AH14" s="18"/>
      <c r="AI14" s="15">
        <f t="shared" si="29"/>
        <v>2</v>
      </c>
      <c r="AJ14" s="16">
        <f t="shared" si="12"/>
        <v>0</v>
      </c>
      <c r="AK14" s="33">
        <f t="shared" si="13"/>
        <v>62000</v>
      </c>
      <c r="AL14" s="22">
        <v>2</v>
      </c>
      <c r="AM14" s="18"/>
      <c r="AN14" s="15">
        <f t="shared" si="14"/>
        <v>2</v>
      </c>
      <c r="AO14" s="16">
        <f t="shared" si="15"/>
        <v>0</v>
      </c>
      <c r="AP14" s="33">
        <f t="shared" si="16"/>
        <v>62000</v>
      </c>
      <c r="AQ14" s="22">
        <v>2</v>
      </c>
      <c r="AR14" s="18"/>
      <c r="AS14" s="15">
        <f t="shared" si="17"/>
        <v>2</v>
      </c>
      <c r="AT14" s="16">
        <f t="shared" si="18"/>
        <v>2</v>
      </c>
      <c r="AU14" s="33">
        <f t="shared" si="19"/>
        <v>0</v>
      </c>
      <c r="AV14" s="22"/>
      <c r="AW14" s="18"/>
      <c r="AX14" s="15">
        <f t="shared" si="20"/>
        <v>0</v>
      </c>
      <c r="AY14" s="16">
        <f t="shared" si="21"/>
        <v>0</v>
      </c>
      <c r="AZ14" s="41">
        <f t="shared" si="22"/>
        <v>0</v>
      </c>
      <c r="BA14" s="22"/>
      <c r="BB14" s="18"/>
      <c r="BC14" s="15">
        <f t="shared" si="23"/>
        <v>0</v>
      </c>
      <c r="BD14" s="16">
        <f t="shared" si="24"/>
        <v>0</v>
      </c>
      <c r="BE14" s="33">
        <f t="shared" si="25"/>
        <v>0</v>
      </c>
      <c r="BF14" s="22"/>
      <c r="BG14" s="18"/>
      <c r="BH14" s="15">
        <f t="shared" si="26"/>
        <v>0</v>
      </c>
      <c r="BI14" s="16">
        <f t="shared" si="27"/>
        <v>0</v>
      </c>
      <c r="BJ14" s="33">
        <f t="shared" si="28"/>
        <v>0</v>
      </c>
      <c r="BK14" s="22"/>
    </row>
    <row r="15" spans="1:63" ht="16.5" thickBot="1">
      <c r="A15" s="91" t="s">
        <v>229</v>
      </c>
      <c r="B15" s="85">
        <v>31000</v>
      </c>
      <c r="C15" s="22"/>
      <c r="D15" s="18"/>
      <c r="E15" s="15"/>
      <c r="F15" s="16">
        <f t="shared" si="0"/>
        <v>0</v>
      </c>
      <c r="G15" s="33"/>
      <c r="H15" s="22"/>
      <c r="I15" s="18"/>
      <c r="J15" s="15"/>
      <c r="K15" s="16"/>
      <c r="L15" s="33"/>
      <c r="M15" s="22"/>
      <c r="N15" s="18"/>
      <c r="O15" s="15"/>
      <c r="P15" s="16"/>
      <c r="Q15" s="33"/>
      <c r="R15" s="22"/>
      <c r="S15" s="18"/>
      <c r="T15" s="15"/>
      <c r="U15" s="16"/>
      <c r="V15" s="33"/>
      <c r="W15" s="22"/>
      <c r="X15" s="18"/>
      <c r="Y15" s="15"/>
      <c r="Z15" s="16"/>
      <c r="AA15" s="33">
        <f t="shared" si="9"/>
        <v>0</v>
      </c>
      <c r="AB15" s="22"/>
      <c r="AC15" s="18"/>
      <c r="AD15" s="15"/>
      <c r="AE15" s="16">
        <f t="shared" si="10"/>
        <v>0</v>
      </c>
      <c r="AF15" s="33">
        <f t="shared" si="11"/>
        <v>0</v>
      </c>
      <c r="AG15" s="22">
        <v>0</v>
      </c>
      <c r="AH15" s="18"/>
      <c r="AI15" s="15">
        <f t="shared" si="29"/>
        <v>0</v>
      </c>
      <c r="AJ15" s="16">
        <f t="shared" si="12"/>
        <v>0</v>
      </c>
      <c r="AK15" s="33">
        <f t="shared" si="13"/>
        <v>0</v>
      </c>
      <c r="AL15" s="22">
        <v>0</v>
      </c>
      <c r="AM15" s="18"/>
      <c r="AN15" s="15">
        <f t="shared" si="14"/>
        <v>0</v>
      </c>
      <c r="AO15" s="16">
        <f t="shared" si="15"/>
        <v>0</v>
      </c>
      <c r="AP15" s="33">
        <f t="shared" si="16"/>
        <v>0</v>
      </c>
      <c r="AQ15" s="22">
        <v>0</v>
      </c>
      <c r="AR15" s="18"/>
      <c r="AS15" s="15">
        <f t="shared" si="17"/>
        <v>0</v>
      </c>
      <c r="AT15" s="16">
        <f t="shared" si="18"/>
        <v>0</v>
      </c>
      <c r="AU15" s="33">
        <f t="shared" si="19"/>
        <v>0</v>
      </c>
      <c r="AV15" s="22"/>
      <c r="AW15" s="18"/>
      <c r="AX15" s="15">
        <f t="shared" si="20"/>
        <v>0</v>
      </c>
      <c r="AY15" s="16">
        <f t="shared" si="21"/>
        <v>0</v>
      </c>
      <c r="AZ15" s="41">
        <f t="shared" si="22"/>
        <v>0</v>
      </c>
      <c r="BA15" s="22"/>
      <c r="BB15" s="18"/>
      <c r="BC15" s="15">
        <f t="shared" si="23"/>
        <v>0</v>
      </c>
      <c r="BD15" s="16">
        <f t="shared" si="24"/>
        <v>0</v>
      </c>
      <c r="BE15" s="33">
        <f t="shared" si="25"/>
        <v>0</v>
      </c>
      <c r="BF15" s="22"/>
      <c r="BG15" s="18"/>
      <c r="BH15" s="15">
        <f t="shared" si="26"/>
        <v>0</v>
      </c>
      <c r="BI15" s="16">
        <f t="shared" si="27"/>
        <v>0</v>
      </c>
      <c r="BJ15" s="33">
        <f t="shared" si="28"/>
        <v>0</v>
      </c>
      <c r="BK15" s="22"/>
    </row>
    <row r="16" spans="1:63" ht="16.5" thickBot="1">
      <c r="A16" s="91" t="s">
        <v>230</v>
      </c>
      <c r="B16" s="85">
        <v>35000</v>
      </c>
      <c r="C16" s="22"/>
      <c r="D16" s="18"/>
      <c r="E16" s="15"/>
      <c r="F16" s="16">
        <f t="shared" si="0"/>
        <v>0</v>
      </c>
      <c r="G16" s="33"/>
      <c r="H16" s="22"/>
      <c r="I16" s="18"/>
      <c r="J16" s="15"/>
      <c r="K16" s="16"/>
      <c r="L16" s="33"/>
      <c r="M16" s="22"/>
      <c r="N16" s="18"/>
      <c r="O16" s="15"/>
      <c r="P16" s="16"/>
      <c r="Q16" s="33"/>
      <c r="R16" s="22"/>
      <c r="S16" s="18"/>
      <c r="T16" s="15"/>
      <c r="U16" s="16"/>
      <c r="V16" s="33"/>
      <c r="W16" s="22"/>
      <c r="X16" s="18"/>
      <c r="Y16" s="15"/>
      <c r="Z16" s="16"/>
      <c r="AA16" s="33">
        <f t="shared" si="9"/>
        <v>0</v>
      </c>
      <c r="AB16" s="22"/>
      <c r="AC16" s="18"/>
      <c r="AD16" s="15"/>
      <c r="AE16" s="16">
        <f t="shared" si="10"/>
        <v>-3</v>
      </c>
      <c r="AF16" s="33">
        <f t="shared" si="11"/>
        <v>105000</v>
      </c>
      <c r="AG16" s="22">
        <v>3</v>
      </c>
      <c r="AH16" s="18"/>
      <c r="AI16" s="15">
        <f t="shared" si="29"/>
        <v>3</v>
      </c>
      <c r="AJ16" s="16">
        <f t="shared" si="12"/>
        <v>1</v>
      </c>
      <c r="AK16" s="33">
        <f t="shared" si="13"/>
        <v>70000</v>
      </c>
      <c r="AL16" s="22">
        <v>2</v>
      </c>
      <c r="AM16" s="18">
        <v>6</v>
      </c>
      <c r="AN16" s="15">
        <f t="shared" si="14"/>
        <v>8</v>
      </c>
      <c r="AO16" s="16">
        <f t="shared" si="15"/>
        <v>1</v>
      </c>
      <c r="AP16" s="33">
        <f t="shared" si="16"/>
        <v>245000</v>
      </c>
      <c r="AQ16" s="22">
        <v>7</v>
      </c>
      <c r="AR16" s="18"/>
      <c r="AS16" s="15">
        <f t="shared" si="17"/>
        <v>7</v>
      </c>
      <c r="AT16" s="16">
        <f t="shared" si="18"/>
        <v>7</v>
      </c>
      <c r="AU16" s="33">
        <f t="shared" si="19"/>
        <v>0</v>
      </c>
      <c r="AV16" s="22"/>
      <c r="AW16" s="18"/>
      <c r="AX16" s="15">
        <f t="shared" si="20"/>
        <v>0</v>
      </c>
      <c r="AY16" s="16">
        <f t="shared" si="21"/>
        <v>0</v>
      </c>
      <c r="AZ16" s="41">
        <f t="shared" si="22"/>
        <v>0</v>
      </c>
      <c r="BA16" s="22"/>
      <c r="BB16" s="18"/>
      <c r="BC16" s="15">
        <f t="shared" si="23"/>
        <v>0</v>
      </c>
      <c r="BD16" s="16">
        <f t="shared" si="24"/>
        <v>0</v>
      </c>
      <c r="BE16" s="33">
        <f t="shared" si="25"/>
        <v>0</v>
      </c>
      <c r="BF16" s="22"/>
      <c r="BG16" s="18"/>
      <c r="BH16" s="15">
        <f t="shared" si="26"/>
        <v>0</v>
      </c>
      <c r="BI16" s="16">
        <f t="shared" si="27"/>
        <v>0</v>
      </c>
      <c r="BJ16" s="33">
        <f t="shared" si="28"/>
        <v>0</v>
      </c>
      <c r="BK16" s="22"/>
    </row>
    <row r="17" spans="1:63" ht="16.5" thickBot="1">
      <c r="A17" s="91" t="s">
        <v>231</v>
      </c>
      <c r="B17" s="85">
        <v>35000</v>
      </c>
      <c r="C17" s="22"/>
      <c r="D17" s="18"/>
      <c r="E17" s="15"/>
      <c r="F17" s="16">
        <f t="shared" si="0"/>
        <v>0</v>
      </c>
      <c r="G17" s="33"/>
      <c r="H17" s="22"/>
      <c r="I17" s="18"/>
      <c r="J17" s="15"/>
      <c r="K17" s="16"/>
      <c r="L17" s="33"/>
      <c r="M17" s="22"/>
      <c r="N17" s="18"/>
      <c r="O17" s="15"/>
      <c r="P17" s="16"/>
      <c r="Q17" s="33"/>
      <c r="R17" s="22"/>
      <c r="S17" s="18"/>
      <c r="T17" s="15"/>
      <c r="U17" s="16"/>
      <c r="V17" s="33"/>
      <c r="W17" s="22"/>
      <c r="X17" s="18"/>
      <c r="Y17" s="15"/>
      <c r="Z17" s="16"/>
      <c r="AA17" s="33">
        <f t="shared" si="9"/>
        <v>0</v>
      </c>
      <c r="AB17" s="22"/>
      <c r="AC17" s="18"/>
      <c r="AD17" s="15"/>
      <c r="AE17" s="16">
        <f t="shared" si="10"/>
        <v>0</v>
      </c>
      <c r="AF17" s="33">
        <f t="shared" si="11"/>
        <v>0</v>
      </c>
      <c r="AG17" s="22">
        <v>0</v>
      </c>
      <c r="AH17" s="18"/>
      <c r="AI17" s="15">
        <f t="shared" si="29"/>
        <v>0</v>
      </c>
      <c r="AJ17" s="16">
        <f t="shared" si="12"/>
        <v>0</v>
      </c>
      <c r="AK17" s="33">
        <f t="shared" si="13"/>
        <v>0</v>
      </c>
      <c r="AL17" s="22">
        <v>0</v>
      </c>
      <c r="AM17" s="18"/>
      <c r="AN17" s="15">
        <f t="shared" si="14"/>
        <v>0</v>
      </c>
      <c r="AO17" s="16">
        <f t="shared" si="15"/>
        <v>0</v>
      </c>
      <c r="AP17" s="33">
        <f t="shared" si="16"/>
        <v>0</v>
      </c>
      <c r="AQ17" s="22">
        <v>0</v>
      </c>
      <c r="AR17" s="18"/>
      <c r="AS17" s="15">
        <f t="shared" si="17"/>
        <v>0</v>
      </c>
      <c r="AT17" s="16">
        <f t="shared" si="18"/>
        <v>0</v>
      </c>
      <c r="AU17" s="33">
        <f t="shared" si="19"/>
        <v>0</v>
      </c>
      <c r="AV17" s="22"/>
      <c r="AW17" s="18"/>
      <c r="AX17" s="15">
        <f t="shared" si="20"/>
        <v>0</v>
      </c>
      <c r="AY17" s="16">
        <f t="shared" si="21"/>
        <v>0</v>
      </c>
      <c r="AZ17" s="41">
        <f t="shared" si="22"/>
        <v>0</v>
      </c>
      <c r="BA17" s="22"/>
      <c r="BB17" s="18"/>
      <c r="BC17" s="15">
        <f t="shared" si="23"/>
        <v>0</v>
      </c>
      <c r="BD17" s="16">
        <f t="shared" si="24"/>
        <v>0</v>
      </c>
      <c r="BE17" s="33">
        <f t="shared" si="25"/>
        <v>0</v>
      </c>
      <c r="BF17" s="22"/>
      <c r="BG17" s="18"/>
      <c r="BH17" s="15">
        <f t="shared" si="26"/>
        <v>0</v>
      </c>
      <c r="BI17" s="16">
        <f t="shared" si="27"/>
        <v>0</v>
      </c>
      <c r="BJ17" s="33">
        <f t="shared" si="28"/>
        <v>0</v>
      </c>
      <c r="BK17" s="22"/>
    </row>
    <row r="18" spans="1:63" ht="16.5" thickBot="1">
      <c r="A18" s="91" t="s">
        <v>544</v>
      </c>
      <c r="B18" s="85">
        <v>17200</v>
      </c>
      <c r="C18" s="22"/>
      <c r="D18" s="18"/>
      <c r="E18" s="15"/>
      <c r="F18" s="16">
        <f t="shared" si="30" ref="F18">+E18-H18</f>
        <v>0</v>
      </c>
      <c r="G18" s="33"/>
      <c r="H18" s="22"/>
      <c r="I18" s="18"/>
      <c r="J18" s="15"/>
      <c r="K18" s="16"/>
      <c r="L18" s="33"/>
      <c r="M18" s="22"/>
      <c r="N18" s="18"/>
      <c r="O18" s="15"/>
      <c r="P18" s="16"/>
      <c r="Q18" s="33"/>
      <c r="R18" s="22"/>
      <c r="S18" s="18"/>
      <c r="T18" s="15"/>
      <c r="U18" s="16"/>
      <c r="V18" s="33"/>
      <c r="W18" s="22"/>
      <c r="X18" s="18"/>
      <c r="Y18" s="15"/>
      <c r="Z18" s="16"/>
      <c r="AA18" s="33">
        <f t="shared" si="31" ref="AA18">((Y18-Z18)*$B18)</f>
        <v>0</v>
      </c>
      <c r="AB18" s="22"/>
      <c r="AC18" s="18"/>
      <c r="AD18" s="15"/>
      <c r="AE18" s="16">
        <f t="shared" si="32" ref="AE18">+AD18-AG18</f>
        <v>0</v>
      </c>
      <c r="AF18" s="33">
        <f t="shared" si="33" ref="AF18">((AD18-AE18)*$B18)</f>
        <v>0</v>
      </c>
      <c r="AG18" s="22">
        <v>0</v>
      </c>
      <c r="AH18" s="18"/>
      <c r="AI18" s="15">
        <f t="shared" si="34" ref="AI18">+AG18+AH18</f>
        <v>0</v>
      </c>
      <c r="AJ18" s="16">
        <f t="shared" si="35" ref="AJ18">+AI18-AL18</f>
        <v>0</v>
      </c>
      <c r="AK18" s="33">
        <f t="shared" si="36" ref="AK18">((AI18-AJ18)*$B18)</f>
        <v>0</v>
      </c>
      <c r="AL18" s="22">
        <v>0</v>
      </c>
      <c r="AM18" s="18">
        <v>4</v>
      </c>
      <c r="AN18" s="15">
        <f t="shared" si="37" ref="AN18">+AL18+AM18</f>
        <v>4</v>
      </c>
      <c r="AO18" s="16">
        <f t="shared" si="38" ref="AO18">+AN18-AQ18</f>
        <v>0</v>
      </c>
      <c r="AP18" s="33">
        <f t="shared" si="39" ref="AP18">((AN18-AO18)*$B18)</f>
        <v>68800</v>
      </c>
      <c r="AQ18" s="22">
        <v>4</v>
      </c>
      <c r="AR18" s="18"/>
      <c r="AS18" s="15">
        <f t="shared" si="17"/>
        <v>4</v>
      </c>
      <c r="AT18" s="16">
        <f t="shared" si="18"/>
        <v>4</v>
      </c>
      <c r="AU18" s="33">
        <f t="shared" si="19"/>
        <v>0</v>
      </c>
      <c r="AV18" s="22"/>
      <c r="AW18" s="18"/>
      <c r="AX18" s="15">
        <f t="shared" si="20"/>
        <v>0</v>
      </c>
      <c r="AY18" s="16">
        <f t="shared" si="21"/>
        <v>0</v>
      </c>
      <c r="AZ18" s="41">
        <f t="shared" si="22"/>
        <v>0</v>
      </c>
      <c r="BA18" s="22"/>
      <c r="BB18" s="18"/>
      <c r="BC18" s="15">
        <f t="shared" si="23"/>
        <v>0</v>
      </c>
      <c r="BD18" s="16">
        <f t="shared" si="24"/>
        <v>0</v>
      </c>
      <c r="BE18" s="33">
        <f t="shared" si="25"/>
        <v>0</v>
      </c>
      <c r="BF18" s="22"/>
      <c r="BG18" s="18"/>
      <c r="BH18" s="15">
        <f t="shared" si="26"/>
        <v>0</v>
      </c>
      <c r="BI18" s="16">
        <f t="shared" si="27"/>
        <v>0</v>
      </c>
      <c r="BJ18" s="33">
        <f t="shared" si="28"/>
        <v>0</v>
      </c>
      <c r="BK18" s="22"/>
    </row>
    <row r="19" spans="1:63" ht="16.5" thickBot="1">
      <c r="A19" s="91" t="s">
        <v>232</v>
      </c>
      <c r="B19" s="85">
        <v>20200</v>
      </c>
      <c r="C19" s="22"/>
      <c r="D19" s="18"/>
      <c r="E19" s="15"/>
      <c r="F19" s="16">
        <f t="shared" si="0"/>
        <v>0</v>
      </c>
      <c r="G19" s="33"/>
      <c r="H19" s="22"/>
      <c r="I19" s="18"/>
      <c r="J19" s="15"/>
      <c r="K19" s="16"/>
      <c r="L19" s="33"/>
      <c r="M19" s="22"/>
      <c r="N19" s="18"/>
      <c r="O19" s="15"/>
      <c r="P19" s="16"/>
      <c r="Q19" s="33"/>
      <c r="R19" s="22"/>
      <c r="S19" s="18"/>
      <c r="T19" s="15"/>
      <c r="U19" s="16"/>
      <c r="V19" s="33"/>
      <c r="W19" s="22"/>
      <c r="X19" s="18"/>
      <c r="Y19" s="15"/>
      <c r="Z19" s="16"/>
      <c r="AA19" s="33">
        <f t="shared" si="9"/>
        <v>0</v>
      </c>
      <c r="AB19" s="22"/>
      <c r="AC19" s="18"/>
      <c r="AD19" s="15"/>
      <c r="AE19" s="16">
        <f t="shared" si="10"/>
        <v>-2</v>
      </c>
      <c r="AF19" s="33">
        <f t="shared" si="11"/>
        <v>40400</v>
      </c>
      <c r="AG19" s="22">
        <v>2</v>
      </c>
      <c r="AH19" s="18"/>
      <c r="AI19" s="15">
        <f t="shared" si="29"/>
        <v>2</v>
      </c>
      <c r="AJ19" s="16">
        <f t="shared" si="12"/>
        <v>0</v>
      </c>
      <c r="AK19" s="33">
        <f t="shared" si="13"/>
        <v>40400</v>
      </c>
      <c r="AL19" s="22">
        <v>2</v>
      </c>
      <c r="AM19" s="18"/>
      <c r="AN19" s="15">
        <f t="shared" si="14"/>
        <v>2</v>
      </c>
      <c r="AO19" s="16">
        <f t="shared" si="15"/>
        <v>0</v>
      </c>
      <c r="AP19" s="33">
        <f t="shared" si="16"/>
        <v>40400</v>
      </c>
      <c r="AQ19" s="22">
        <v>2</v>
      </c>
      <c r="AR19" s="18"/>
      <c r="AS19" s="15">
        <f t="shared" si="17"/>
        <v>2</v>
      </c>
      <c r="AT19" s="16">
        <f t="shared" si="18"/>
        <v>2</v>
      </c>
      <c r="AU19" s="33">
        <f t="shared" si="19"/>
        <v>0</v>
      </c>
      <c r="AV19" s="22"/>
      <c r="AW19" s="18"/>
      <c r="AX19" s="15">
        <f t="shared" si="20"/>
        <v>0</v>
      </c>
      <c r="AY19" s="16">
        <f t="shared" si="21"/>
        <v>0</v>
      </c>
      <c r="AZ19" s="41">
        <f t="shared" si="22"/>
        <v>0</v>
      </c>
      <c r="BA19" s="22"/>
      <c r="BB19" s="18"/>
      <c r="BC19" s="15">
        <f t="shared" si="23"/>
        <v>0</v>
      </c>
      <c r="BD19" s="16">
        <f t="shared" si="24"/>
        <v>0</v>
      </c>
      <c r="BE19" s="33">
        <f t="shared" si="25"/>
        <v>0</v>
      </c>
      <c r="BF19" s="22"/>
      <c r="BG19" s="18"/>
      <c r="BH19" s="15">
        <f t="shared" si="26"/>
        <v>0</v>
      </c>
      <c r="BI19" s="16">
        <f t="shared" si="27"/>
        <v>0</v>
      </c>
      <c r="BJ19" s="33">
        <f t="shared" si="28"/>
        <v>0</v>
      </c>
      <c r="BK19" s="22"/>
    </row>
    <row r="20" spans="1:63" ht="16.5" thickBot="1">
      <c r="A20" s="91" t="s">
        <v>233</v>
      </c>
      <c r="B20" s="85">
        <v>23000</v>
      </c>
      <c r="C20" s="22"/>
      <c r="D20" s="18"/>
      <c r="E20" s="15"/>
      <c r="F20" s="16">
        <f t="shared" si="0"/>
        <v>0</v>
      </c>
      <c r="G20" s="33"/>
      <c r="H20" s="22"/>
      <c r="I20" s="18"/>
      <c r="J20" s="15"/>
      <c r="K20" s="16"/>
      <c r="L20" s="33"/>
      <c r="M20" s="22"/>
      <c r="N20" s="18"/>
      <c r="O20" s="15"/>
      <c r="P20" s="16"/>
      <c r="Q20" s="33"/>
      <c r="R20" s="22"/>
      <c r="S20" s="18"/>
      <c r="T20" s="15"/>
      <c r="U20" s="16"/>
      <c r="V20" s="33"/>
      <c r="W20" s="22"/>
      <c r="X20" s="18"/>
      <c r="Y20" s="15"/>
      <c r="Z20" s="16"/>
      <c r="AA20" s="33">
        <f t="shared" si="9"/>
        <v>0</v>
      </c>
      <c r="AB20" s="22"/>
      <c r="AC20" s="18"/>
      <c r="AD20" s="15"/>
      <c r="AE20" s="16">
        <f t="shared" si="10"/>
        <v>-2</v>
      </c>
      <c r="AF20" s="33">
        <f t="shared" si="11"/>
        <v>46000</v>
      </c>
      <c r="AG20" s="22">
        <v>2</v>
      </c>
      <c r="AH20" s="18"/>
      <c r="AI20" s="15">
        <f t="shared" si="29"/>
        <v>2</v>
      </c>
      <c r="AJ20" s="16">
        <f t="shared" si="12"/>
        <v>0</v>
      </c>
      <c r="AK20" s="33">
        <f t="shared" si="13"/>
        <v>46000</v>
      </c>
      <c r="AL20" s="22">
        <v>2</v>
      </c>
      <c r="AM20" s="18"/>
      <c r="AN20" s="15">
        <f t="shared" si="14"/>
        <v>2</v>
      </c>
      <c r="AO20" s="16">
        <f t="shared" si="15"/>
        <v>0</v>
      </c>
      <c r="AP20" s="33">
        <f t="shared" si="16"/>
        <v>46000</v>
      </c>
      <c r="AQ20" s="22">
        <v>2</v>
      </c>
      <c r="AR20" s="18"/>
      <c r="AS20" s="15">
        <f t="shared" si="17"/>
        <v>2</v>
      </c>
      <c r="AT20" s="16">
        <f t="shared" si="18"/>
        <v>2</v>
      </c>
      <c r="AU20" s="33">
        <f t="shared" si="19"/>
        <v>0</v>
      </c>
      <c r="AV20" s="22"/>
      <c r="AW20" s="18"/>
      <c r="AX20" s="15">
        <f t="shared" si="20"/>
        <v>0</v>
      </c>
      <c r="AY20" s="16">
        <f t="shared" si="21"/>
        <v>0</v>
      </c>
      <c r="AZ20" s="41">
        <f t="shared" si="22"/>
        <v>0</v>
      </c>
      <c r="BA20" s="22"/>
      <c r="BB20" s="18"/>
      <c r="BC20" s="15">
        <f t="shared" si="23"/>
        <v>0</v>
      </c>
      <c r="BD20" s="16">
        <f t="shared" si="24"/>
        <v>0</v>
      </c>
      <c r="BE20" s="33">
        <f t="shared" si="25"/>
        <v>0</v>
      </c>
      <c r="BF20" s="22"/>
      <c r="BG20" s="18"/>
      <c r="BH20" s="15">
        <f t="shared" si="26"/>
        <v>0</v>
      </c>
      <c r="BI20" s="16">
        <f t="shared" si="27"/>
        <v>0</v>
      </c>
      <c r="BJ20" s="33">
        <f t="shared" si="28"/>
        <v>0</v>
      </c>
      <c r="BK20" s="22"/>
    </row>
    <row r="21" spans="1:63" ht="16.5" thickBot="1">
      <c r="A21" s="91" t="s">
        <v>541</v>
      </c>
      <c r="B21" s="85">
        <v>27700</v>
      </c>
      <c r="C21" s="22"/>
      <c r="D21" s="18"/>
      <c r="E21" s="15"/>
      <c r="F21" s="16">
        <f t="shared" si="40" ref="F21">+E21-H21</f>
        <v>0</v>
      </c>
      <c r="G21" s="33"/>
      <c r="H21" s="22"/>
      <c r="I21" s="18"/>
      <c r="J21" s="15"/>
      <c r="K21" s="16"/>
      <c r="L21" s="33"/>
      <c r="M21" s="22"/>
      <c r="N21" s="18"/>
      <c r="O21" s="15"/>
      <c r="P21" s="16"/>
      <c r="Q21" s="33"/>
      <c r="R21" s="22"/>
      <c r="S21" s="18"/>
      <c r="T21" s="15"/>
      <c r="U21" s="16"/>
      <c r="V21" s="33"/>
      <c r="W21" s="22"/>
      <c r="X21" s="18"/>
      <c r="Y21" s="15"/>
      <c r="Z21" s="16"/>
      <c r="AA21" s="33">
        <f t="shared" si="41" ref="AA21">((Y21-Z21)*$B21)</f>
        <v>0</v>
      </c>
      <c r="AB21" s="22"/>
      <c r="AC21" s="18"/>
      <c r="AD21" s="15"/>
      <c r="AE21" s="16">
        <f t="shared" si="42" ref="AE21">+AD21-AG21</f>
        <v>0</v>
      </c>
      <c r="AF21" s="33">
        <f t="shared" si="43" ref="AF21">((AD21-AE21)*$B21)</f>
        <v>0</v>
      </c>
      <c r="AG21" s="22">
        <v>0</v>
      </c>
      <c r="AH21" s="18"/>
      <c r="AI21" s="15">
        <f t="shared" si="44" ref="AI21">+AG21+AH21</f>
        <v>0</v>
      </c>
      <c r="AJ21" s="16">
        <f t="shared" si="45" ref="AJ21">+AI21-AL21</f>
        <v>0</v>
      </c>
      <c r="AK21" s="33">
        <f t="shared" si="46" ref="AK21">((AI21-AJ21)*$B21)</f>
        <v>0</v>
      </c>
      <c r="AL21" s="22">
        <v>0</v>
      </c>
      <c r="AM21" s="18">
        <v>4</v>
      </c>
      <c r="AN21" s="15">
        <f t="shared" si="47" ref="AN21">+AL21+AM21</f>
        <v>4</v>
      </c>
      <c r="AO21" s="16">
        <f t="shared" si="48" ref="AO21">+AN21-AQ21</f>
        <v>0</v>
      </c>
      <c r="AP21" s="33">
        <f t="shared" si="49" ref="AP21">((AN21-AO21)*$B21)</f>
        <v>110800</v>
      </c>
      <c r="AQ21" s="22">
        <v>4</v>
      </c>
      <c r="AR21" s="18"/>
      <c r="AS21" s="15">
        <f t="shared" si="17"/>
        <v>4</v>
      </c>
      <c r="AT21" s="16">
        <f t="shared" si="18"/>
        <v>4</v>
      </c>
      <c r="AU21" s="33">
        <f t="shared" si="19"/>
        <v>0</v>
      </c>
      <c r="AV21" s="22"/>
      <c r="AW21" s="18"/>
      <c r="AX21" s="15">
        <f t="shared" si="20"/>
        <v>0</v>
      </c>
      <c r="AY21" s="16">
        <f t="shared" si="21"/>
        <v>0</v>
      </c>
      <c r="AZ21" s="41">
        <f t="shared" si="22"/>
        <v>0</v>
      </c>
      <c r="BA21" s="22"/>
      <c r="BB21" s="18"/>
      <c r="BC21" s="15">
        <f t="shared" si="23"/>
        <v>0</v>
      </c>
      <c r="BD21" s="16">
        <f t="shared" si="24"/>
        <v>0</v>
      </c>
      <c r="BE21" s="33">
        <f t="shared" si="25"/>
        <v>0</v>
      </c>
      <c r="BF21" s="22"/>
      <c r="BG21" s="18"/>
      <c r="BH21" s="15">
        <f t="shared" si="26"/>
        <v>0</v>
      </c>
      <c r="BI21" s="16">
        <f t="shared" si="27"/>
        <v>0</v>
      </c>
      <c r="BJ21" s="33">
        <f t="shared" si="28"/>
        <v>0</v>
      </c>
      <c r="BK21" s="22"/>
    </row>
    <row r="22" spans="1:63" ht="16.5" thickBot="1">
      <c r="A22" s="92" t="s">
        <v>234</v>
      </c>
      <c r="B22" s="86">
        <v>20000</v>
      </c>
      <c r="C22" s="22"/>
      <c r="D22" s="18"/>
      <c r="E22" s="15"/>
      <c r="F22" s="16">
        <f t="shared" si="0"/>
        <v>0</v>
      </c>
      <c r="G22" s="33"/>
      <c r="H22" s="22"/>
      <c r="I22" s="18"/>
      <c r="J22" s="15"/>
      <c r="K22" s="16"/>
      <c r="L22" s="33"/>
      <c r="M22" s="22"/>
      <c r="N22" s="18"/>
      <c r="O22" s="15"/>
      <c r="P22" s="16"/>
      <c r="Q22" s="33"/>
      <c r="R22" s="22"/>
      <c r="S22" s="18"/>
      <c r="T22" s="15"/>
      <c r="U22" s="16"/>
      <c r="V22" s="33"/>
      <c r="W22" s="22"/>
      <c r="X22" s="18"/>
      <c r="Y22" s="15"/>
      <c r="Z22" s="16"/>
      <c r="AA22" s="33">
        <f t="shared" si="9"/>
        <v>0</v>
      </c>
      <c r="AB22" s="22"/>
      <c r="AC22" s="18"/>
      <c r="AD22" s="15"/>
      <c r="AE22" s="16">
        <f t="shared" si="10"/>
        <v>-1</v>
      </c>
      <c r="AF22" s="33">
        <f t="shared" si="11"/>
        <v>20000</v>
      </c>
      <c r="AG22" s="22">
        <v>1</v>
      </c>
      <c r="AH22" s="18"/>
      <c r="AI22" s="15">
        <f t="shared" si="29"/>
        <v>1</v>
      </c>
      <c r="AJ22" s="16">
        <f t="shared" si="12"/>
        <v>0</v>
      </c>
      <c r="AK22" s="33">
        <f t="shared" si="13"/>
        <v>20000</v>
      </c>
      <c r="AL22" s="22">
        <v>1</v>
      </c>
      <c r="AM22" s="18"/>
      <c r="AN22" s="15">
        <f t="shared" si="14"/>
        <v>1</v>
      </c>
      <c r="AO22" s="16">
        <f t="shared" si="15"/>
        <v>0</v>
      </c>
      <c r="AP22" s="33">
        <f t="shared" si="16"/>
        <v>20000</v>
      </c>
      <c r="AQ22" s="22">
        <v>1</v>
      </c>
      <c r="AR22" s="18"/>
      <c r="AS22" s="15">
        <f t="shared" si="17"/>
        <v>1</v>
      </c>
      <c r="AT22" s="16">
        <f t="shared" si="18"/>
        <v>1</v>
      </c>
      <c r="AU22" s="33">
        <f t="shared" si="19"/>
        <v>0</v>
      </c>
      <c r="AV22" s="22"/>
      <c r="AW22" s="18"/>
      <c r="AX22" s="15">
        <f t="shared" si="20"/>
        <v>0</v>
      </c>
      <c r="AY22" s="16">
        <f t="shared" si="21"/>
        <v>0</v>
      </c>
      <c r="AZ22" s="41">
        <f t="shared" si="22"/>
        <v>0</v>
      </c>
      <c r="BA22" s="22"/>
      <c r="BB22" s="18"/>
      <c r="BC22" s="15">
        <f t="shared" si="23"/>
        <v>0</v>
      </c>
      <c r="BD22" s="16">
        <f t="shared" si="24"/>
        <v>0</v>
      </c>
      <c r="BE22" s="33">
        <f t="shared" si="25"/>
        <v>0</v>
      </c>
      <c r="BF22" s="22"/>
      <c r="BG22" s="18"/>
      <c r="BH22" s="15">
        <f t="shared" si="26"/>
        <v>0</v>
      </c>
      <c r="BI22" s="16">
        <f t="shared" si="27"/>
        <v>0</v>
      </c>
      <c r="BJ22" s="33">
        <f t="shared" si="28"/>
        <v>0</v>
      </c>
      <c r="BK22" s="22"/>
    </row>
    <row r="23" spans="1:63" ht="16.5" thickBot="1">
      <c r="A23" s="24"/>
      <c r="B23" s="25"/>
      <c r="C23" s="24"/>
      <c r="D23" s="26"/>
      <c r="E23" s="24"/>
      <c r="F23" s="24"/>
      <c r="G23" s="68">
        <f>+SUM(G3:G22)</f>
        <v>0</v>
      </c>
      <c r="H23" s="24"/>
      <c r="I23" s="26"/>
      <c r="J23" s="24"/>
      <c r="K23" s="24"/>
      <c r="L23" s="68">
        <f>+SUM(L3:L22)</f>
        <v>0</v>
      </c>
      <c r="M23" s="24"/>
      <c r="N23" s="26"/>
      <c r="O23" s="24"/>
      <c r="P23" s="24"/>
      <c r="Q23" s="68">
        <f>+SUM(Q3:Q22)</f>
        <v>0</v>
      </c>
      <c r="R23" s="24"/>
      <c r="S23" s="26"/>
      <c r="T23" s="24"/>
      <c r="U23" s="24"/>
      <c r="V23" s="68">
        <f>+SUM(V3:V22)</f>
        <v>0</v>
      </c>
      <c r="W23" s="24"/>
      <c r="X23" s="26"/>
      <c r="Y23" s="24"/>
      <c r="Z23" s="24"/>
      <c r="AA23" s="68">
        <f>+SUM(AA3:AA22)</f>
        <v>0</v>
      </c>
      <c r="AB23" s="24"/>
      <c r="AC23" s="26"/>
      <c r="AD23" s="24"/>
      <c r="AE23" s="24"/>
      <c r="AF23" s="68">
        <f>+SUM(AF3:AF22)</f>
        <v>1019800</v>
      </c>
      <c r="AG23" s="24"/>
      <c r="AH23" s="26"/>
      <c r="AI23" s="24"/>
      <c r="AJ23" s="24"/>
      <c r="AK23" s="68">
        <f>+SUM(AK3:AK22)</f>
        <v>897800</v>
      </c>
      <c r="AL23" s="24"/>
      <c r="AM23" s="26"/>
      <c r="AN23" s="24"/>
      <c r="AO23" s="24"/>
      <c r="AP23" s="68">
        <f>+SUM(AP3:AP22)</f>
        <v>1238900</v>
      </c>
      <c r="AQ23" s="24"/>
      <c r="AR23" s="26"/>
      <c r="AS23" s="24"/>
      <c r="AT23" s="24"/>
      <c r="AU23" s="68">
        <f>+SUM(AU3:AU22)</f>
        <v>0</v>
      </c>
      <c r="AV23" s="24"/>
      <c r="AW23" s="26"/>
      <c r="AX23" s="24"/>
      <c r="AY23" s="24"/>
      <c r="AZ23" s="42">
        <f>+SUM(AZ3:AZ22)</f>
        <v>0</v>
      </c>
      <c r="BA23" s="24"/>
      <c r="BB23" s="26"/>
      <c r="BC23" s="24"/>
      <c r="BD23" s="24"/>
      <c r="BE23" s="68">
        <f>+SUM(BE3:BE22)</f>
        <v>0</v>
      </c>
      <c r="BF23" s="24"/>
      <c r="BG23" s="26"/>
      <c r="BH23" s="24"/>
      <c r="BI23" s="24"/>
      <c r="BJ23" s="68">
        <f>+SUM(BJ3:BJ22)</f>
        <v>0</v>
      </c>
      <c r="BK23" s="24"/>
    </row>
    <row r="24" spans="2:59" ht="15">
      <c r="B24" s="28"/>
      <c r="D24" s="29"/>
      <c r="I24" s="29"/>
      <c r="N24" s="29"/>
      <c r="S24" s="29"/>
      <c r="X24" s="29"/>
      <c r="AC24" s="29"/>
      <c r="AH24" s="29"/>
      <c r="AM24" s="29"/>
      <c r="AR24" s="29"/>
      <c r="AW24" s="29"/>
      <c r="AZ24" s="29"/>
      <c r="BB24" s="29"/>
      <c r="BG24" s="29"/>
    </row>
    <row r="25" spans="2:59" ht="15">
      <c r="B25" s="28"/>
      <c r="D25" s="29"/>
      <c r="I25" s="29"/>
      <c r="N25" s="29"/>
      <c r="S25" s="29"/>
      <c r="X25" s="29"/>
      <c r="AC25" s="29"/>
      <c r="AH25" s="29"/>
      <c r="AM25" s="29"/>
      <c r="AR25" s="29"/>
      <c r="AW25" s="29"/>
      <c r="AZ25" s="29"/>
      <c r="BB25" s="29"/>
      <c r="BG25" s="29"/>
    </row>
    <row r="26" spans="2:59" ht="15">
      <c r="B26" s="28"/>
      <c r="D26" s="29"/>
      <c r="I26" s="29"/>
      <c r="N26" s="29"/>
      <c r="S26" s="29"/>
      <c r="X26" s="29"/>
      <c r="AC26" s="29"/>
      <c r="AH26" s="29"/>
      <c r="AM26" s="29"/>
      <c r="AR26" s="29"/>
      <c r="AW26" s="29"/>
      <c r="AZ26" s="29"/>
      <c r="BB26" s="29"/>
      <c r="BG26" s="29"/>
    </row>
    <row r="27" spans="2:59" ht="15">
      <c r="B27" s="28"/>
      <c r="D27" s="29"/>
      <c r="I27" s="29"/>
      <c r="N27" s="29"/>
      <c r="S27" s="29"/>
      <c r="X27" s="29"/>
      <c r="AC27" s="29"/>
      <c r="AH27" s="29"/>
      <c r="AM27" s="29"/>
      <c r="AR27" s="29"/>
      <c r="AW27" s="29"/>
      <c r="AZ27" s="29"/>
      <c r="BB27" s="29"/>
      <c r="BG27" s="29"/>
    </row>
    <row r="28" spans="2:59" ht="15">
      <c r="B28" s="28"/>
      <c r="D28" s="29"/>
      <c r="I28" s="29"/>
      <c r="N28" s="29"/>
      <c r="S28" s="29"/>
      <c r="X28" s="29"/>
      <c r="AC28" s="29"/>
      <c r="AH28" s="29"/>
      <c r="AM28" s="29"/>
      <c r="AR28" s="29"/>
      <c r="AW28" s="29"/>
      <c r="AZ28" s="29"/>
      <c r="BB28" s="29"/>
      <c r="BG28" s="29"/>
    </row>
    <row r="29" spans="2:59" ht="15">
      <c r="B29" s="28"/>
      <c r="D29" s="29"/>
      <c r="I29" s="29"/>
      <c r="N29" s="29"/>
      <c r="S29" s="29"/>
      <c r="X29" s="29"/>
      <c r="AC29" s="29"/>
      <c r="AH29" s="29"/>
      <c r="AM29" s="29"/>
      <c r="AR29" s="29"/>
      <c r="AW29" s="29"/>
      <c r="AZ29" s="29"/>
      <c r="BB29" s="29"/>
      <c r="BG29" s="29"/>
    </row>
    <row r="30" spans="2:59" ht="15">
      <c r="B30" s="28"/>
      <c r="D30" s="29"/>
      <c r="I30" s="29"/>
      <c r="N30" s="29"/>
      <c r="S30" s="29"/>
      <c r="X30" s="29"/>
      <c r="AC30" s="29"/>
      <c r="AH30" s="29"/>
      <c r="AM30" s="29"/>
      <c r="AR30" s="29"/>
      <c r="AW30" s="29"/>
      <c r="AZ30" s="29"/>
      <c r="BB30" s="29"/>
      <c r="BG30" s="29"/>
    </row>
    <row r="31" spans="2:59" ht="15">
      <c r="B31" s="28"/>
      <c r="D31" s="29"/>
      <c r="I31" s="29"/>
      <c r="N31" s="29"/>
      <c r="S31" s="29"/>
      <c r="X31" s="29"/>
      <c r="AC31" s="29"/>
      <c r="AH31" s="29"/>
      <c r="AM31" s="29"/>
      <c r="AR31" s="29"/>
      <c r="AW31" s="29"/>
      <c r="AZ31" s="29"/>
      <c r="BB31" s="29"/>
      <c r="BG31" s="29"/>
    </row>
    <row r="32" spans="2:59" ht="15">
      <c r="B32" s="28"/>
      <c r="D32" s="29"/>
      <c r="I32" s="29"/>
      <c r="N32" s="29"/>
      <c r="S32" s="29"/>
      <c r="X32" s="29"/>
      <c r="AC32" s="29"/>
      <c r="AH32" s="29"/>
      <c r="AM32" s="29"/>
      <c r="AR32" s="29"/>
      <c r="AW32" s="29"/>
      <c r="AZ32" s="29"/>
      <c r="BB32" s="29"/>
      <c r="BG32" s="29"/>
    </row>
    <row r="33" spans="2:59" ht="15">
      <c r="B33" s="28"/>
      <c r="D33" s="29"/>
      <c r="I33" s="29"/>
      <c r="N33" s="29"/>
      <c r="S33" s="29"/>
      <c r="X33" s="29"/>
      <c r="AC33" s="29"/>
      <c r="AH33" s="29"/>
      <c r="AM33" s="29"/>
      <c r="AR33" s="29"/>
      <c r="AW33" s="29"/>
      <c r="AZ33" s="29"/>
      <c r="BB33" s="29"/>
      <c r="BG33" s="29"/>
    </row>
    <row r="34" spans="2:59" ht="15">
      <c r="B34" s="28"/>
      <c r="D34" s="29"/>
      <c r="I34" s="29"/>
      <c r="N34" s="29"/>
      <c r="S34" s="29"/>
      <c r="X34" s="29"/>
      <c r="AC34" s="29"/>
      <c r="AH34" s="29"/>
      <c r="AM34" s="29"/>
      <c r="AR34" s="29"/>
      <c r="AW34" s="29"/>
      <c r="AZ34" s="29"/>
      <c r="BB34" s="29"/>
      <c r="BG34" s="29"/>
    </row>
    <row r="35" spans="2:59" ht="15">
      <c r="B35" s="28"/>
      <c r="D35" s="29"/>
      <c r="I35" s="29"/>
      <c r="N35" s="29"/>
      <c r="S35" s="29"/>
      <c r="X35" s="29"/>
      <c r="AC35" s="29"/>
      <c r="AH35" s="29"/>
      <c r="AM35" s="29"/>
      <c r="AR35" s="29"/>
      <c r="AW35" s="29"/>
      <c r="AZ35" s="29"/>
      <c r="BB35" s="29"/>
      <c r="BG35" s="29"/>
    </row>
    <row r="36" spans="2:59" ht="15">
      <c r="B36" s="28"/>
      <c r="D36" s="29"/>
      <c r="I36" s="29"/>
      <c r="N36" s="29"/>
      <c r="S36" s="29"/>
      <c r="X36" s="29"/>
      <c r="AC36" s="29"/>
      <c r="AH36" s="29"/>
      <c r="AM36" s="29"/>
      <c r="AR36" s="29"/>
      <c r="AW36" s="29"/>
      <c r="AZ36" s="29"/>
      <c r="BB36" s="29"/>
      <c r="BG36" s="29"/>
    </row>
    <row r="37" spans="2:59" ht="15">
      <c r="B37" s="28"/>
      <c r="D37" s="29"/>
      <c r="I37" s="29"/>
      <c r="N37" s="29"/>
      <c r="S37" s="29"/>
      <c r="X37" s="29"/>
      <c r="AC37" s="29"/>
      <c r="AH37" s="29"/>
      <c r="AM37" s="29"/>
      <c r="AR37" s="29"/>
      <c r="AW37" s="29"/>
      <c r="AZ37" s="29"/>
      <c r="BB37" s="29"/>
      <c r="BG37" s="29"/>
    </row>
    <row r="38" spans="2:59" ht="15.75" customHeight="1">
      <c r="B38" s="28"/>
      <c r="D38" s="29"/>
      <c r="I38" s="29"/>
      <c r="N38" s="29"/>
      <c r="S38" s="29"/>
      <c r="X38" s="29"/>
      <c r="AC38" s="29"/>
      <c r="AH38" s="29"/>
      <c r="AM38" s="29"/>
      <c r="AR38" s="29"/>
      <c r="AW38" s="29"/>
      <c r="AZ38" s="29"/>
      <c r="BB38" s="29"/>
      <c r="BG38" s="29"/>
    </row>
    <row r="39" spans="2:59" ht="15.75" customHeight="1">
      <c r="B39" s="28"/>
      <c r="D39" s="29"/>
      <c r="I39" s="29"/>
      <c r="N39" s="29"/>
      <c r="S39" s="29"/>
      <c r="X39" s="29"/>
      <c r="AC39" s="29"/>
      <c r="AH39" s="29"/>
      <c r="AM39" s="29"/>
      <c r="AR39" s="29"/>
      <c r="AW39" s="29"/>
      <c r="AZ39" s="29"/>
      <c r="BB39" s="29"/>
      <c r="BG39" s="29"/>
    </row>
    <row r="40" spans="2:59" ht="15.75" customHeight="1">
      <c r="B40" s="28"/>
      <c r="D40" s="29"/>
      <c r="I40" s="29"/>
      <c r="N40" s="29"/>
      <c r="S40" s="29"/>
      <c r="X40" s="29"/>
      <c r="AC40" s="29"/>
      <c r="AH40" s="29"/>
      <c r="AM40" s="29"/>
      <c r="AR40" s="29"/>
      <c r="AW40" s="29"/>
      <c r="AZ40" s="29"/>
      <c r="BB40" s="29"/>
      <c r="BG40" s="29"/>
    </row>
    <row r="41" spans="2:59" ht="15.75" customHeight="1">
      <c r="B41" s="28"/>
      <c r="D41" s="29"/>
      <c r="I41" s="29"/>
      <c r="N41" s="29"/>
      <c r="S41" s="29"/>
      <c r="X41" s="29"/>
      <c r="AC41" s="29"/>
      <c r="AH41" s="29"/>
      <c r="AM41" s="29"/>
      <c r="AR41" s="29"/>
      <c r="AW41" s="29"/>
      <c r="AZ41" s="29"/>
      <c r="BB41" s="29"/>
      <c r="BG41" s="29"/>
    </row>
    <row r="42" spans="2:59" ht="15.75" customHeight="1">
      <c r="B42" s="28"/>
      <c r="D42" s="29"/>
      <c r="I42" s="29"/>
      <c r="N42" s="29"/>
      <c r="S42" s="29"/>
      <c r="X42" s="29"/>
      <c r="AC42" s="29"/>
      <c r="AH42" s="29"/>
      <c r="AM42" s="29"/>
      <c r="AR42" s="29"/>
      <c r="AW42" s="29"/>
      <c r="AZ42" s="29"/>
      <c r="BB42" s="29"/>
      <c r="BG42" s="29"/>
    </row>
    <row r="43" spans="2:59" ht="15.75" customHeight="1">
      <c r="B43" s="28"/>
      <c r="D43" s="29"/>
      <c r="I43" s="29"/>
      <c r="N43" s="29"/>
      <c r="S43" s="29"/>
      <c r="X43" s="29"/>
      <c r="AC43" s="29"/>
      <c r="AH43" s="29"/>
      <c r="AM43" s="29"/>
      <c r="AR43" s="29"/>
      <c r="AW43" s="29"/>
      <c r="AZ43" s="29"/>
      <c r="BB43" s="29"/>
      <c r="BG43" s="29"/>
    </row>
    <row r="44" spans="2:59" ht="15.75" customHeight="1">
      <c r="B44" s="28"/>
      <c r="D44" s="29"/>
      <c r="I44" s="29"/>
      <c r="N44" s="29"/>
      <c r="S44" s="29"/>
      <c r="X44" s="29"/>
      <c r="AC44" s="29"/>
      <c r="AH44" s="29"/>
      <c r="AM44" s="29"/>
      <c r="AR44" s="29"/>
      <c r="AW44" s="29"/>
      <c r="AZ44" s="29"/>
      <c r="BB44" s="29"/>
      <c r="BG44" s="29"/>
    </row>
    <row r="45" spans="2:59" ht="15.75" customHeight="1">
      <c r="B45" s="28"/>
      <c r="D45" s="29"/>
      <c r="I45" s="29"/>
      <c r="N45" s="29"/>
      <c r="S45" s="29"/>
      <c r="X45" s="29"/>
      <c r="AC45" s="29"/>
      <c r="AH45" s="29"/>
      <c r="AM45" s="29"/>
      <c r="AR45" s="29"/>
      <c r="AW45" s="29"/>
      <c r="AZ45" s="29"/>
      <c r="BB45" s="29"/>
      <c r="BG45" s="29"/>
    </row>
    <row r="46" spans="2:59" ht="15.75" customHeight="1">
      <c r="B46" s="28"/>
      <c r="D46" s="29"/>
      <c r="I46" s="29"/>
      <c r="N46" s="29"/>
      <c r="S46" s="29"/>
      <c r="X46" s="29"/>
      <c r="AC46" s="29"/>
      <c r="AH46" s="29"/>
      <c r="AM46" s="29"/>
      <c r="AR46" s="29"/>
      <c r="AW46" s="29"/>
      <c r="AZ46" s="29"/>
      <c r="BB46" s="29"/>
      <c r="BG46" s="29"/>
    </row>
    <row r="47" spans="2:59" ht="15.75" customHeight="1">
      <c r="B47" s="28"/>
      <c r="D47" s="29"/>
      <c r="I47" s="29"/>
      <c r="N47" s="29"/>
      <c r="S47" s="29"/>
      <c r="X47" s="29"/>
      <c r="AC47" s="29"/>
      <c r="AH47" s="29"/>
      <c r="AM47" s="29"/>
      <c r="AR47" s="29"/>
      <c r="AW47" s="29"/>
      <c r="AZ47" s="29"/>
      <c r="BB47" s="29"/>
      <c r="BG47" s="29"/>
    </row>
    <row r="48" spans="2:59" ht="15.75" customHeight="1">
      <c r="B48" s="28"/>
      <c r="D48" s="29"/>
      <c r="I48" s="29"/>
      <c r="N48" s="29"/>
      <c r="S48" s="29"/>
      <c r="X48" s="29"/>
      <c r="AC48" s="29"/>
      <c r="AH48" s="29"/>
      <c r="AM48" s="29"/>
      <c r="AR48" s="29"/>
      <c r="AW48" s="29"/>
      <c r="AZ48" s="29"/>
      <c r="BB48" s="29"/>
      <c r="BG48" s="29"/>
    </row>
    <row r="49" spans="2:59" ht="15.75" customHeight="1">
      <c r="B49" s="28"/>
      <c r="D49" s="29"/>
      <c r="I49" s="29"/>
      <c r="N49" s="29"/>
      <c r="S49" s="29"/>
      <c r="X49" s="29"/>
      <c r="AC49" s="29"/>
      <c r="AH49" s="29"/>
      <c r="AM49" s="29"/>
      <c r="AR49" s="29"/>
      <c r="AW49" s="29"/>
      <c r="AZ49" s="29"/>
      <c r="BB49" s="29"/>
      <c r="BG49" s="29"/>
    </row>
    <row r="50" spans="2:59" ht="15.75" customHeight="1">
      <c r="B50" s="28"/>
      <c r="D50" s="29"/>
      <c r="I50" s="29"/>
      <c r="N50" s="29"/>
      <c r="S50" s="29"/>
      <c r="X50" s="29"/>
      <c r="AC50" s="29"/>
      <c r="AH50" s="29"/>
      <c r="AM50" s="29"/>
      <c r="AR50" s="29"/>
      <c r="AW50" s="29"/>
      <c r="AZ50" s="29"/>
      <c r="BB50" s="29"/>
      <c r="BG50" s="29"/>
    </row>
    <row r="51" spans="2:59" ht="15.75" customHeight="1">
      <c r="B51" s="28"/>
      <c r="D51" s="29"/>
      <c r="I51" s="29"/>
      <c r="N51" s="29"/>
      <c r="S51" s="29"/>
      <c r="X51" s="29"/>
      <c r="AC51" s="29"/>
      <c r="AH51" s="29"/>
      <c r="AM51" s="29"/>
      <c r="AR51" s="29"/>
      <c r="AW51" s="29"/>
      <c r="AZ51" s="29"/>
      <c r="BB51" s="29"/>
      <c r="BG51" s="29"/>
    </row>
    <row r="52" spans="2:59" ht="15.75" customHeight="1">
      <c r="B52" s="28"/>
      <c r="D52" s="29"/>
      <c r="I52" s="29"/>
      <c r="N52" s="29"/>
      <c r="S52" s="29"/>
      <c r="X52" s="29"/>
      <c r="AC52" s="29"/>
      <c r="AH52" s="29"/>
      <c r="AM52" s="29"/>
      <c r="AR52" s="29"/>
      <c r="AW52" s="29"/>
      <c r="AZ52" s="29"/>
      <c r="BB52" s="29"/>
      <c r="BG52" s="29"/>
    </row>
    <row r="53" spans="2:59" ht="15.75" customHeight="1">
      <c r="B53" s="28"/>
      <c r="D53" s="29"/>
      <c r="I53" s="29"/>
      <c r="N53" s="29"/>
      <c r="S53" s="29"/>
      <c r="X53" s="29"/>
      <c r="AC53" s="29"/>
      <c r="AH53" s="29"/>
      <c r="AM53" s="29"/>
      <c r="AR53" s="29"/>
      <c r="AW53" s="29"/>
      <c r="AZ53" s="29"/>
      <c r="BB53" s="29"/>
      <c r="BG53" s="29"/>
    </row>
    <row r="54" spans="2:59" ht="15.75" customHeight="1">
      <c r="B54" s="28"/>
      <c r="D54" s="29"/>
      <c r="I54" s="29"/>
      <c r="N54" s="29"/>
      <c r="S54" s="29"/>
      <c r="X54" s="29"/>
      <c r="AC54" s="29"/>
      <c r="AH54" s="29"/>
      <c r="AM54" s="29"/>
      <c r="AR54" s="29"/>
      <c r="AW54" s="29"/>
      <c r="AZ54" s="29"/>
      <c r="BB54" s="29"/>
      <c r="BG54" s="29"/>
    </row>
    <row r="55" spans="2:59" ht="15.75" customHeight="1">
      <c r="B55" s="28"/>
      <c r="D55" s="29"/>
      <c r="I55" s="29"/>
      <c r="N55" s="29"/>
      <c r="S55" s="29"/>
      <c r="X55" s="29"/>
      <c r="AC55" s="29"/>
      <c r="AH55" s="29"/>
      <c r="AM55" s="29"/>
      <c r="AR55" s="29"/>
      <c r="AW55" s="29"/>
      <c r="AZ55" s="29"/>
      <c r="BB55" s="29"/>
      <c r="BG55" s="29"/>
    </row>
    <row r="56" spans="2:59" ht="15.75" customHeight="1">
      <c r="B56" s="28"/>
      <c r="D56" s="29"/>
      <c r="I56" s="29"/>
      <c r="N56" s="29"/>
      <c r="S56" s="29"/>
      <c r="X56" s="29"/>
      <c r="AC56" s="29"/>
      <c r="AH56" s="29"/>
      <c r="AM56" s="29"/>
      <c r="AR56" s="29"/>
      <c r="AW56" s="29"/>
      <c r="AZ56" s="29"/>
      <c r="BB56" s="29"/>
      <c r="BG56" s="29"/>
    </row>
    <row r="57" spans="2:59" ht="15.75" customHeight="1">
      <c r="B57" s="28"/>
      <c r="D57" s="29"/>
      <c r="I57" s="29"/>
      <c r="N57" s="29"/>
      <c r="S57" s="29"/>
      <c r="X57" s="29"/>
      <c r="AC57" s="29"/>
      <c r="AH57" s="29"/>
      <c r="AM57" s="29"/>
      <c r="AR57" s="29"/>
      <c r="AW57" s="29"/>
      <c r="AZ57" s="29"/>
      <c r="BB57" s="29"/>
      <c r="BG57" s="29"/>
    </row>
    <row r="58" spans="2:59" ht="15.75" customHeight="1">
      <c r="B58" s="28"/>
      <c r="D58" s="29"/>
      <c r="I58" s="29"/>
      <c r="N58" s="29"/>
      <c r="S58" s="29"/>
      <c r="X58" s="29"/>
      <c r="AC58" s="29"/>
      <c r="AH58" s="29"/>
      <c r="AM58" s="29"/>
      <c r="AR58" s="29"/>
      <c r="AW58" s="29"/>
      <c r="AZ58" s="29"/>
      <c r="BB58" s="29"/>
      <c r="BG58" s="29"/>
    </row>
    <row r="59" spans="2:59" ht="15.75" customHeight="1">
      <c r="B59" s="28"/>
      <c r="D59" s="29"/>
      <c r="I59" s="29"/>
      <c r="N59" s="29"/>
      <c r="S59" s="29"/>
      <c r="X59" s="29"/>
      <c r="AC59" s="29"/>
      <c r="AH59" s="29"/>
      <c r="AM59" s="29"/>
      <c r="AR59" s="29"/>
      <c r="AW59" s="29"/>
      <c r="AZ59" s="29"/>
      <c r="BB59" s="29"/>
      <c r="BG59" s="29"/>
    </row>
    <row r="60" spans="2:59" ht="15.75" customHeight="1">
      <c r="B60" s="28"/>
      <c r="D60" s="29"/>
      <c r="I60" s="29"/>
      <c r="N60" s="29"/>
      <c r="S60" s="29"/>
      <c r="X60" s="29"/>
      <c r="AC60" s="29"/>
      <c r="AH60" s="29"/>
      <c r="AM60" s="29"/>
      <c r="AR60" s="29"/>
      <c r="AW60" s="29"/>
      <c r="AZ60" s="29"/>
      <c r="BB60" s="29"/>
      <c r="BG60" s="29"/>
    </row>
    <row r="61" spans="2:59" ht="15.75" customHeight="1">
      <c r="B61" s="28"/>
      <c r="D61" s="29"/>
      <c r="I61" s="29"/>
      <c r="N61" s="29"/>
      <c r="S61" s="29"/>
      <c r="X61" s="29"/>
      <c r="AC61" s="29"/>
      <c r="AH61" s="29"/>
      <c r="AM61" s="29"/>
      <c r="AR61" s="29"/>
      <c r="AW61" s="29"/>
      <c r="AZ61" s="29"/>
      <c r="BB61" s="29"/>
      <c r="BG61" s="29"/>
    </row>
    <row r="62" spans="2:59" ht="15.75" customHeight="1">
      <c r="B62" s="28"/>
      <c r="D62" s="29"/>
      <c r="I62" s="29"/>
      <c r="N62" s="29"/>
      <c r="S62" s="29"/>
      <c r="X62" s="29"/>
      <c r="AC62" s="29"/>
      <c r="AH62" s="29"/>
      <c r="AM62" s="29"/>
      <c r="AR62" s="29"/>
      <c r="AW62" s="29"/>
      <c r="AZ62" s="29"/>
      <c r="BB62" s="29"/>
      <c r="BG62" s="29"/>
    </row>
    <row r="63" spans="2:59" ht="15.75" customHeight="1">
      <c r="B63" s="28"/>
      <c r="D63" s="29"/>
      <c r="I63" s="29"/>
      <c r="N63" s="29"/>
      <c r="S63" s="29"/>
      <c r="X63" s="29"/>
      <c r="AC63" s="29"/>
      <c r="AH63" s="29"/>
      <c r="AM63" s="29"/>
      <c r="AR63" s="29"/>
      <c r="AW63" s="29"/>
      <c r="AZ63" s="29"/>
      <c r="BB63" s="29"/>
      <c r="BG63" s="29"/>
    </row>
    <row r="64" spans="2:59" ht="15.75" customHeight="1">
      <c r="B64" s="28"/>
      <c r="D64" s="29"/>
      <c r="I64" s="29"/>
      <c r="N64" s="29"/>
      <c r="S64" s="29"/>
      <c r="X64" s="29"/>
      <c r="AC64" s="29"/>
      <c r="AH64" s="29"/>
      <c r="AM64" s="29"/>
      <c r="AR64" s="29"/>
      <c r="AW64" s="29"/>
      <c r="AZ64" s="29"/>
      <c r="BB64" s="29"/>
      <c r="BG64" s="29"/>
    </row>
    <row r="65" spans="2:59" ht="15.75" customHeight="1">
      <c r="B65" s="28"/>
      <c r="D65" s="29"/>
      <c r="I65" s="29"/>
      <c r="N65" s="29"/>
      <c r="S65" s="29"/>
      <c r="X65" s="29"/>
      <c r="AC65" s="29"/>
      <c r="AH65" s="29"/>
      <c r="AM65" s="29"/>
      <c r="AR65" s="29"/>
      <c r="AW65" s="29"/>
      <c r="AZ65" s="29"/>
      <c r="BB65" s="29"/>
      <c r="BG65" s="29"/>
    </row>
    <row r="66" spans="2:59" ht="15.75" customHeight="1">
      <c r="B66" s="28"/>
      <c r="D66" s="29"/>
      <c r="I66" s="29"/>
      <c r="N66" s="29"/>
      <c r="S66" s="29"/>
      <c r="X66" s="29"/>
      <c r="AC66" s="29"/>
      <c r="AH66" s="29"/>
      <c r="AM66" s="29"/>
      <c r="AR66" s="29"/>
      <c r="AW66" s="29"/>
      <c r="AZ66" s="29"/>
      <c r="BB66" s="29"/>
      <c r="BG66" s="29"/>
    </row>
    <row r="67" spans="2:59" ht="15.75" customHeight="1">
      <c r="B67" s="28"/>
      <c r="D67" s="29"/>
      <c r="I67" s="29"/>
      <c r="N67" s="29"/>
      <c r="S67" s="29"/>
      <c r="X67" s="29"/>
      <c r="AC67" s="29"/>
      <c r="AH67" s="29"/>
      <c r="AM67" s="29"/>
      <c r="AR67" s="29"/>
      <c r="AW67" s="29"/>
      <c r="AZ67" s="29"/>
      <c r="BB67" s="29"/>
      <c r="BG67" s="29"/>
    </row>
    <row r="68" spans="2:59" ht="15.75" customHeight="1">
      <c r="B68" s="28"/>
      <c r="D68" s="29"/>
      <c r="I68" s="29"/>
      <c r="N68" s="29"/>
      <c r="S68" s="29"/>
      <c r="X68" s="29"/>
      <c r="AC68" s="29"/>
      <c r="AH68" s="29"/>
      <c r="AM68" s="29"/>
      <c r="AR68" s="29"/>
      <c r="AW68" s="29"/>
      <c r="AZ68" s="29"/>
      <c r="BB68" s="29"/>
      <c r="BG68" s="29"/>
    </row>
    <row r="69" spans="2:59" ht="15.75" customHeight="1">
      <c r="B69" s="28"/>
      <c r="D69" s="29"/>
      <c r="I69" s="29"/>
      <c r="N69" s="29"/>
      <c r="S69" s="29"/>
      <c r="X69" s="29"/>
      <c r="AC69" s="29"/>
      <c r="AH69" s="29"/>
      <c r="AM69" s="29"/>
      <c r="AR69" s="29"/>
      <c r="AW69" s="29"/>
      <c r="AZ69" s="29"/>
      <c r="BB69" s="29"/>
      <c r="BG69" s="29"/>
    </row>
    <row r="70" spans="2:59" ht="15.75" customHeight="1">
      <c r="B70" s="28"/>
      <c r="D70" s="29"/>
      <c r="I70" s="29"/>
      <c r="N70" s="29"/>
      <c r="S70" s="29"/>
      <c r="X70" s="29"/>
      <c r="AC70" s="29"/>
      <c r="AH70" s="29"/>
      <c r="AM70" s="29"/>
      <c r="AR70" s="29"/>
      <c r="AW70" s="29"/>
      <c r="AZ70" s="29"/>
      <c r="BB70" s="29"/>
      <c r="BG70" s="29"/>
    </row>
    <row r="71" spans="2:59" ht="15.75" customHeight="1">
      <c r="B71" s="28"/>
      <c r="D71" s="29"/>
      <c r="I71" s="29"/>
      <c r="N71" s="29"/>
      <c r="S71" s="29"/>
      <c r="X71" s="29"/>
      <c r="AC71" s="29"/>
      <c r="AH71" s="29"/>
      <c r="AM71" s="29"/>
      <c r="AR71" s="29"/>
      <c r="AW71" s="29"/>
      <c r="AZ71" s="29"/>
      <c r="BB71" s="29"/>
      <c r="BG71" s="29"/>
    </row>
    <row r="72" spans="2:59" ht="15.75" customHeight="1">
      <c r="B72" s="28"/>
      <c r="D72" s="29"/>
      <c r="I72" s="29"/>
      <c r="N72" s="29"/>
      <c r="S72" s="29"/>
      <c r="X72" s="29"/>
      <c r="AC72" s="29"/>
      <c r="AH72" s="29"/>
      <c r="AM72" s="29"/>
      <c r="AR72" s="29"/>
      <c r="AW72" s="29"/>
      <c r="AZ72" s="29"/>
      <c r="BB72" s="29"/>
      <c r="BG72" s="29"/>
    </row>
    <row r="73" spans="2:59" ht="15.75" customHeight="1">
      <c r="B73" s="28"/>
      <c r="D73" s="29"/>
      <c r="I73" s="29"/>
      <c r="N73" s="29"/>
      <c r="S73" s="29"/>
      <c r="X73" s="29"/>
      <c r="AC73" s="29"/>
      <c r="AH73" s="29"/>
      <c r="AM73" s="29"/>
      <c r="AR73" s="29"/>
      <c r="AW73" s="29"/>
      <c r="AZ73" s="29"/>
      <c r="BB73" s="29"/>
      <c r="BG73" s="29"/>
    </row>
    <row r="74" spans="2:59" ht="15.75" customHeight="1">
      <c r="B74" s="28"/>
      <c r="D74" s="29"/>
      <c r="I74" s="29"/>
      <c r="N74" s="29"/>
      <c r="S74" s="29"/>
      <c r="X74" s="29"/>
      <c r="AC74" s="29"/>
      <c r="AH74" s="29"/>
      <c r="AM74" s="29"/>
      <c r="AR74" s="29"/>
      <c r="AW74" s="29"/>
      <c r="AZ74" s="29"/>
      <c r="BB74" s="29"/>
      <c r="BG74" s="29"/>
    </row>
    <row r="75" spans="2:59" ht="15.75" customHeight="1">
      <c r="B75" s="28"/>
      <c r="D75" s="29"/>
      <c r="I75" s="29"/>
      <c r="N75" s="29"/>
      <c r="S75" s="29"/>
      <c r="X75" s="29"/>
      <c r="AC75" s="29"/>
      <c r="AH75" s="29"/>
      <c r="AM75" s="29"/>
      <c r="AR75" s="29"/>
      <c r="AW75" s="29"/>
      <c r="AZ75" s="29"/>
      <c r="BB75" s="29"/>
      <c r="BG75" s="29"/>
    </row>
    <row r="76" spans="2:59" ht="15.75" customHeight="1">
      <c r="B76" s="28"/>
      <c r="D76" s="29"/>
      <c r="I76" s="29"/>
      <c r="N76" s="29"/>
      <c r="S76" s="29"/>
      <c r="X76" s="29"/>
      <c r="AC76" s="29"/>
      <c r="AH76" s="29"/>
      <c r="AM76" s="29"/>
      <c r="AR76" s="29"/>
      <c r="AW76" s="29"/>
      <c r="AZ76" s="29"/>
      <c r="BB76" s="29"/>
      <c r="BG76" s="29"/>
    </row>
    <row r="77" spans="2:59" ht="15.75" customHeight="1">
      <c r="B77" s="28"/>
      <c r="D77" s="29"/>
      <c r="I77" s="29"/>
      <c r="N77" s="29"/>
      <c r="S77" s="29"/>
      <c r="X77" s="29"/>
      <c r="AC77" s="29"/>
      <c r="AH77" s="29"/>
      <c r="AM77" s="29"/>
      <c r="AR77" s="29"/>
      <c r="AW77" s="29"/>
      <c r="AZ77" s="29"/>
      <c r="BB77" s="29"/>
      <c r="BG77" s="29"/>
    </row>
    <row r="78" spans="2:59" ht="15.75" customHeight="1">
      <c r="B78" s="28"/>
      <c r="D78" s="29"/>
      <c r="I78" s="29"/>
      <c r="N78" s="29"/>
      <c r="S78" s="29"/>
      <c r="X78" s="29"/>
      <c r="AC78" s="29"/>
      <c r="AH78" s="29"/>
      <c r="AM78" s="29"/>
      <c r="AR78" s="29"/>
      <c r="AW78" s="29"/>
      <c r="AZ78" s="29"/>
      <c r="BB78" s="29"/>
      <c r="BG78" s="29"/>
    </row>
    <row r="79" spans="2:59" ht="15.75" customHeight="1">
      <c r="B79" s="28"/>
      <c r="D79" s="29"/>
      <c r="I79" s="29"/>
      <c r="N79" s="29"/>
      <c r="S79" s="29"/>
      <c r="X79" s="29"/>
      <c r="AC79" s="29"/>
      <c r="AH79" s="29"/>
      <c r="AM79" s="29"/>
      <c r="AR79" s="29"/>
      <c r="AW79" s="29"/>
      <c r="AZ79" s="29"/>
      <c r="BB79" s="29"/>
      <c r="BG79" s="29"/>
    </row>
    <row r="80" spans="2:59" ht="15.75" customHeight="1">
      <c r="B80" s="28"/>
      <c r="D80" s="29"/>
      <c r="I80" s="29"/>
      <c r="N80" s="29"/>
      <c r="S80" s="29"/>
      <c r="X80" s="29"/>
      <c r="AC80" s="29"/>
      <c r="AH80" s="29"/>
      <c r="AM80" s="29"/>
      <c r="AR80" s="29"/>
      <c r="AW80" s="29"/>
      <c r="AZ80" s="29"/>
      <c r="BB80" s="29"/>
      <c r="BG80" s="29"/>
    </row>
    <row r="81" spans="2:59" ht="15.75" customHeight="1">
      <c r="B81" s="28"/>
      <c r="D81" s="29"/>
      <c r="I81" s="29"/>
      <c r="N81" s="29"/>
      <c r="S81" s="29"/>
      <c r="X81" s="29"/>
      <c r="AC81" s="29"/>
      <c r="AH81" s="29"/>
      <c r="AM81" s="29"/>
      <c r="AR81" s="29"/>
      <c r="AW81" s="29"/>
      <c r="AZ81" s="29"/>
      <c r="BB81" s="29"/>
      <c r="BG81" s="29"/>
    </row>
    <row r="82" spans="2:59" ht="15.75" customHeight="1">
      <c r="B82" s="28"/>
      <c r="D82" s="29"/>
      <c r="I82" s="29"/>
      <c r="N82" s="29"/>
      <c r="S82" s="29"/>
      <c r="X82" s="29"/>
      <c r="AC82" s="29"/>
      <c r="AH82" s="29"/>
      <c r="AM82" s="29"/>
      <c r="AR82" s="29"/>
      <c r="AW82" s="29"/>
      <c r="AZ82" s="29"/>
      <c r="BB82" s="29"/>
      <c r="BG82" s="29"/>
    </row>
    <row r="83" spans="2:59" ht="15.75" customHeight="1">
      <c r="B83" s="28"/>
      <c r="D83" s="29"/>
      <c r="I83" s="29"/>
      <c r="N83" s="29"/>
      <c r="S83" s="29"/>
      <c r="X83" s="29"/>
      <c r="AC83" s="29"/>
      <c r="AH83" s="29"/>
      <c r="AM83" s="29"/>
      <c r="AR83" s="29"/>
      <c r="AW83" s="29"/>
      <c r="AZ83" s="29"/>
      <c r="BB83" s="29"/>
      <c r="BG83" s="29"/>
    </row>
    <row r="84" spans="2:59" ht="15.75" customHeight="1">
      <c r="B84" s="28"/>
      <c r="D84" s="29"/>
      <c r="I84" s="29"/>
      <c r="N84" s="29"/>
      <c r="S84" s="29"/>
      <c r="X84" s="29"/>
      <c r="AC84" s="29"/>
      <c r="AH84" s="29"/>
      <c r="AM84" s="29"/>
      <c r="AR84" s="29"/>
      <c r="AW84" s="29"/>
      <c r="AZ84" s="29"/>
      <c r="BB84" s="29"/>
      <c r="BG84" s="29"/>
    </row>
    <row r="85" spans="2:59" ht="15.75" customHeight="1">
      <c r="B85" s="28"/>
      <c r="D85" s="29"/>
      <c r="I85" s="29"/>
      <c r="N85" s="29"/>
      <c r="S85" s="29"/>
      <c r="X85" s="29"/>
      <c r="AC85" s="29"/>
      <c r="AH85" s="29"/>
      <c r="AM85" s="29"/>
      <c r="AR85" s="29"/>
      <c r="AW85" s="29"/>
      <c r="AZ85" s="29"/>
      <c r="BB85" s="29"/>
      <c r="BG85" s="29"/>
    </row>
    <row r="86" spans="2:59" ht="15.75" customHeight="1">
      <c r="B86" s="28"/>
      <c r="D86" s="29"/>
      <c r="I86" s="29"/>
      <c r="N86" s="29"/>
      <c r="S86" s="29"/>
      <c r="X86" s="29"/>
      <c r="AC86" s="29"/>
      <c r="AH86" s="29"/>
      <c r="AM86" s="29"/>
      <c r="AR86" s="29"/>
      <c r="AW86" s="29"/>
      <c r="AZ86" s="29"/>
      <c r="BB86" s="29"/>
      <c r="BG86" s="29"/>
    </row>
    <row r="87" spans="2:59" ht="15.75" customHeight="1">
      <c r="B87" s="28"/>
      <c r="D87" s="29"/>
      <c r="I87" s="29"/>
      <c r="N87" s="29"/>
      <c r="S87" s="29"/>
      <c r="X87" s="29"/>
      <c r="AC87" s="29"/>
      <c r="AH87" s="29"/>
      <c r="AM87" s="29"/>
      <c r="AR87" s="29"/>
      <c r="AW87" s="29"/>
      <c r="AZ87" s="29"/>
      <c r="BB87" s="29"/>
      <c r="BG87" s="29"/>
    </row>
    <row r="88" spans="2:59" ht="15.75" customHeight="1">
      <c r="B88" s="28"/>
      <c r="D88" s="29"/>
      <c r="I88" s="29"/>
      <c r="N88" s="29"/>
      <c r="S88" s="29"/>
      <c r="X88" s="29"/>
      <c r="AC88" s="29"/>
      <c r="AH88" s="29"/>
      <c r="AM88" s="29"/>
      <c r="AR88" s="29"/>
      <c r="AW88" s="29"/>
      <c r="AZ88" s="29"/>
      <c r="BB88" s="29"/>
      <c r="BG88" s="29"/>
    </row>
    <row r="89" spans="2:59" ht="15.75" customHeight="1">
      <c r="B89" s="28"/>
      <c r="D89" s="29"/>
      <c r="I89" s="29"/>
      <c r="N89" s="29"/>
      <c r="S89" s="29"/>
      <c r="X89" s="29"/>
      <c r="AC89" s="29"/>
      <c r="AH89" s="29"/>
      <c r="AM89" s="29"/>
      <c r="AR89" s="29"/>
      <c r="AW89" s="29"/>
      <c r="AZ89" s="29"/>
      <c r="BB89" s="29"/>
      <c r="BG89" s="29"/>
    </row>
    <row r="90" spans="2:59" ht="15.75" customHeight="1">
      <c r="B90" s="28"/>
      <c r="D90" s="29"/>
      <c r="I90" s="29"/>
      <c r="N90" s="29"/>
      <c r="S90" s="29"/>
      <c r="X90" s="29"/>
      <c r="AC90" s="29"/>
      <c r="AH90" s="29"/>
      <c r="AM90" s="29"/>
      <c r="AR90" s="29"/>
      <c r="AW90" s="29"/>
      <c r="AZ90" s="29"/>
      <c r="BB90" s="29"/>
      <c r="BG90" s="29"/>
    </row>
    <row r="91" spans="2:59" ht="15.75" customHeight="1">
      <c r="B91" s="28"/>
      <c r="D91" s="29"/>
      <c r="I91" s="29"/>
      <c r="N91" s="29"/>
      <c r="S91" s="29"/>
      <c r="X91" s="29"/>
      <c r="AC91" s="29"/>
      <c r="AH91" s="29"/>
      <c r="AM91" s="29"/>
      <c r="AR91" s="29"/>
      <c r="AW91" s="29"/>
      <c r="AZ91" s="29"/>
      <c r="BB91" s="29"/>
      <c r="BG91" s="29"/>
    </row>
    <row r="92" spans="2:59" ht="15.75" customHeight="1">
      <c r="B92" s="28"/>
      <c r="D92" s="29"/>
      <c r="I92" s="29"/>
      <c r="N92" s="29"/>
      <c r="S92" s="29"/>
      <c r="X92" s="29"/>
      <c r="AC92" s="29"/>
      <c r="AH92" s="29"/>
      <c r="AM92" s="29"/>
      <c r="AR92" s="29"/>
      <c r="AW92" s="29"/>
      <c r="AZ92" s="29"/>
      <c r="BB92" s="29"/>
      <c r="BG92" s="29"/>
    </row>
    <row r="93" spans="2:59" ht="15.75" customHeight="1">
      <c r="B93" s="28"/>
      <c r="D93" s="29"/>
      <c r="I93" s="29"/>
      <c r="N93" s="29"/>
      <c r="S93" s="29"/>
      <c r="X93" s="29"/>
      <c r="AC93" s="29"/>
      <c r="AH93" s="29"/>
      <c r="AM93" s="29"/>
      <c r="AR93" s="29"/>
      <c r="AW93" s="29"/>
      <c r="AZ93" s="29"/>
      <c r="BB93" s="29"/>
      <c r="BG93" s="29"/>
    </row>
    <row r="94" spans="2:59" ht="15.75" customHeight="1">
      <c r="B94" s="28"/>
      <c r="D94" s="29"/>
      <c r="I94" s="29"/>
      <c r="N94" s="29"/>
      <c r="S94" s="29"/>
      <c r="X94" s="29"/>
      <c r="AC94" s="29"/>
      <c r="AH94" s="29"/>
      <c r="AM94" s="29"/>
      <c r="AR94" s="29"/>
      <c r="AW94" s="29"/>
      <c r="AZ94" s="29"/>
      <c r="BB94" s="29"/>
      <c r="BG94" s="29"/>
    </row>
    <row r="95" spans="2:59" ht="15.75" customHeight="1">
      <c r="B95" s="28"/>
      <c r="D95" s="29"/>
      <c r="I95" s="29"/>
      <c r="N95" s="29"/>
      <c r="S95" s="29"/>
      <c r="X95" s="29"/>
      <c r="AC95" s="29"/>
      <c r="AH95" s="29"/>
      <c r="AM95" s="29"/>
      <c r="AR95" s="29"/>
      <c r="AW95" s="29"/>
      <c r="AZ95" s="29"/>
      <c r="BB95" s="29"/>
      <c r="BG95" s="29"/>
    </row>
    <row r="96" spans="2:59" ht="15.75" customHeight="1">
      <c r="B96" s="28"/>
      <c r="D96" s="29"/>
      <c r="I96" s="29"/>
      <c r="N96" s="29"/>
      <c r="S96" s="29"/>
      <c r="X96" s="29"/>
      <c r="AC96" s="29"/>
      <c r="AH96" s="29"/>
      <c r="AM96" s="29"/>
      <c r="AR96" s="29"/>
      <c r="AW96" s="29"/>
      <c r="AZ96" s="29"/>
      <c r="BB96" s="29"/>
      <c r="BG96" s="29"/>
    </row>
    <row r="97" spans="2:59" ht="15.75" customHeight="1">
      <c r="B97" s="28"/>
      <c r="D97" s="29"/>
      <c r="I97" s="29"/>
      <c r="N97" s="29"/>
      <c r="S97" s="29"/>
      <c r="X97" s="29"/>
      <c r="AC97" s="29"/>
      <c r="AH97" s="29"/>
      <c r="AM97" s="29"/>
      <c r="AR97" s="29"/>
      <c r="AW97" s="29"/>
      <c r="AZ97" s="29"/>
      <c r="BB97" s="29"/>
      <c r="BG97" s="29"/>
    </row>
    <row r="98" spans="2:59" ht="15.75" customHeight="1">
      <c r="B98" s="28"/>
      <c r="D98" s="29"/>
      <c r="I98" s="29"/>
      <c r="N98" s="29"/>
      <c r="S98" s="29"/>
      <c r="X98" s="29"/>
      <c r="AC98" s="29"/>
      <c r="AH98" s="29"/>
      <c r="AM98" s="29"/>
      <c r="AR98" s="29"/>
      <c r="AW98" s="29"/>
      <c r="AZ98" s="29"/>
      <c r="BB98" s="29"/>
      <c r="BG98" s="29"/>
    </row>
    <row r="99" spans="2:59" ht="15.75" customHeight="1">
      <c r="B99" s="28"/>
      <c r="D99" s="29"/>
      <c r="I99" s="29"/>
      <c r="N99" s="29"/>
      <c r="S99" s="29"/>
      <c r="X99" s="29"/>
      <c r="AC99" s="29"/>
      <c r="AH99" s="29"/>
      <c r="AM99" s="29"/>
      <c r="AR99" s="29"/>
      <c r="AW99" s="29"/>
      <c r="AZ99" s="29"/>
      <c r="BB99" s="29"/>
      <c r="BG99" s="29"/>
    </row>
    <row r="100" spans="2:59" ht="15.75" customHeight="1">
      <c r="B100" s="28"/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AZ100" s="29"/>
      <c r="BB100" s="29"/>
      <c r="BG100" s="29"/>
    </row>
    <row r="101" spans="2:59" ht="15.75" customHeight="1">
      <c r="B101" s="28"/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AZ101" s="29"/>
      <c r="BB101" s="29"/>
      <c r="BG101" s="29"/>
    </row>
    <row r="102" spans="2:59" ht="15.75" customHeight="1">
      <c r="B102" s="28"/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AZ102" s="29"/>
      <c r="BB102" s="29"/>
      <c r="BG102" s="29"/>
    </row>
    <row r="103" spans="2:59" ht="15.75" customHeight="1">
      <c r="B103" s="28"/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AZ103" s="29"/>
      <c r="BB103" s="29"/>
      <c r="BG103" s="29"/>
    </row>
    <row r="104" spans="2:59" ht="15.75" customHeight="1">
      <c r="B104" s="28"/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AZ104" s="29"/>
      <c r="BB104" s="29"/>
      <c r="BG104" s="29"/>
    </row>
    <row r="105" spans="2:59" ht="15.75" customHeight="1">
      <c r="B105" s="28"/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AZ105" s="29"/>
      <c r="BB105" s="29"/>
      <c r="BG105" s="29"/>
    </row>
    <row r="106" spans="2:59" ht="15.75" customHeight="1">
      <c r="B106" s="28"/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AZ106" s="29"/>
      <c r="BB106" s="29"/>
      <c r="BG106" s="29"/>
    </row>
    <row r="107" spans="2:59" ht="15.75" customHeight="1">
      <c r="B107" s="28"/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AZ107" s="29"/>
      <c r="BB107" s="29"/>
      <c r="BG107" s="29"/>
    </row>
    <row r="108" spans="2:59" ht="15.75" customHeight="1">
      <c r="B108" s="28"/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AZ108" s="29"/>
      <c r="BB108" s="29"/>
      <c r="BG108" s="29"/>
    </row>
    <row r="109" spans="2:59" ht="15.75" customHeight="1">
      <c r="B109" s="28"/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AZ109" s="29"/>
      <c r="BB109" s="29"/>
      <c r="BG109" s="29"/>
    </row>
    <row r="110" spans="2:59" ht="15.75" customHeight="1">
      <c r="B110" s="28"/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AZ110" s="29"/>
      <c r="BB110" s="29"/>
      <c r="BG110" s="29"/>
    </row>
    <row r="111" spans="2:59" ht="15.75" customHeight="1">
      <c r="B111" s="28"/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AZ111" s="29"/>
      <c r="BB111" s="29"/>
      <c r="BG111" s="29"/>
    </row>
    <row r="112" spans="2:59" ht="15.75" customHeight="1">
      <c r="B112" s="28"/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AZ112" s="29"/>
      <c r="BB112" s="29"/>
      <c r="BG112" s="29"/>
    </row>
    <row r="113" spans="2:59" ht="15.75" customHeight="1">
      <c r="B113" s="28"/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AZ113" s="29"/>
      <c r="BB113" s="29"/>
      <c r="BG113" s="29"/>
    </row>
    <row r="114" spans="2:59" ht="15.75" customHeight="1">
      <c r="B114" s="28"/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AZ114" s="29"/>
      <c r="BB114" s="29"/>
      <c r="BG114" s="29"/>
    </row>
    <row r="115" spans="2:59" ht="15.75" customHeight="1">
      <c r="B115" s="28"/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AZ115" s="29"/>
      <c r="BB115" s="29"/>
      <c r="BG115" s="29"/>
    </row>
    <row r="116" spans="2:59" ht="15.75" customHeight="1">
      <c r="B116" s="28"/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AZ116" s="29"/>
      <c r="BB116" s="29"/>
      <c r="BG116" s="29"/>
    </row>
    <row r="117" spans="2:59" ht="15.75" customHeight="1">
      <c r="B117" s="28"/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AZ117" s="29"/>
      <c r="BB117" s="29"/>
      <c r="BG117" s="29"/>
    </row>
    <row r="118" spans="2:59" ht="15.75" customHeight="1">
      <c r="B118" s="28"/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AZ118" s="29"/>
      <c r="BB118" s="29"/>
      <c r="BG118" s="29"/>
    </row>
    <row r="119" spans="2:59" ht="15.75" customHeight="1">
      <c r="B119" s="28"/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AZ119" s="29"/>
      <c r="BB119" s="29"/>
      <c r="BG119" s="29"/>
    </row>
    <row r="120" spans="2:59" ht="15.75" customHeight="1">
      <c r="B120" s="28"/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AZ120" s="29"/>
      <c r="BB120" s="29"/>
      <c r="BG120" s="29"/>
    </row>
    <row r="121" spans="2:59" ht="15.75" customHeight="1">
      <c r="B121" s="28"/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AZ121" s="29"/>
      <c r="BB121" s="29"/>
      <c r="BG121" s="29"/>
    </row>
    <row r="122" spans="2:59" ht="15.75" customHeight="1">
      <c r="B122" s="28"/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AZ122" s="29"/>
      <c r="BB122" s="29"/>
      <c r="BG122" s="29"/>
    </row>
    <row r="123" spans="2:59" ht="15.75" customHeight="1">
      <c r="B123" s="28"/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AZ123" s="29"/>
      <c r="BB123" s="29"/>
      <c r="BG123" s="29"/>
    </row>
    <row r="124" spans="2:59" ht="15.75" customHeight="1">
      <c r="B124" s="28"/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AZ124" s="29"/>
      <c r="BB124" s="29"/>
      <c r="BG124" s="29"/>
    </row>
    <row r="125" spans="2:59" ht="15.75" customHeight="1">
      <c r="B125" s="28"/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AZ125" s="29"/>
      <c r="BB125" s="29"/>
      <c r="BG125" s="29"/>
    </row>
    <row r="126" spans="2:59" ht="15.75" customHeight="1">
      <c r="B126" s="28"/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AZ126" s="29"/>
      <c r="BB126" s="29"/>
      <c r="BG126" s="29"/>
    </row>
    <row r="127" spans="2:59" ht="15.75" customHeight="1">
      <c r="B127" s="28"/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AZ127" s="29"/>
      <c r="BB127" s="29"/>
      <c r="BG127" s="29"/>
    </row>
    <row r="128" spans="2:59" ht="15.75" customHeight="1">
      <c r="B128" s="28"/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AZ128" s="29"/>
      <c r="BB128" s="29"/>
      <c r="BG128" s="29"/>
    </row>
    <row r="129" spans="2:59" ht="15.75" customHeight="1">
      <c r="B129" s="28"/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AZ129" s="29"/>
      <c r="BB129" s="29"/>
      <c r="BG129" s="29"/>
    </row>
    <row r="130" spans="2:59" ht="15.75" customHeight="1">
      <c r="B130" s="28"/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AZ130" s="29"/>
      <c r="BB130" s="29"/>
      <c r="BG130" s="29"/>
    </row>
    <row r="131" spans="2:59" ht="15.75" customHeight="1">
      <c r="B131" s="28"/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AZ131" s="29"/>
      <c r="BB131" s="29"/>
      <c r="BG131" s="29"/>
    </row>
    <row r="132" spans="2:59" ht="15.75" customHeight="1">
      <c r="B132" s="28"/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AZ132" s="29"/>
      <c r="BB132" s="29"/>
      <c r="BG132" s="29"/>
    </row>
    <row r="133" spans="2:59" ht="15.75" customHeight="1">
      <c r="B133" s="28"/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AZ133" s="29"/>
      <c r="BB133" s="29"/>
      <c r="BG133" s="29"/>
    </row>
    <row r="134" spans="2:59" ht="15.75" customHeight="1">
      <c r="B134" s="28"/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AZ134" s="29"/>
      <c r="BB134" s="29"/>
      <c r="BG134" s="29"/>
    </row>
    <row r="135" spans="2:59" ht="15.75" customHeight="1">
      <c r="B135" s="28"/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AZ135" s="29"/>
      <c r="BB135" s="29"/>
      <c r="BG135" s="29"/>
    </row>
    <row r="136" spans="2:59" ht="15.75" customHeight="1">
      <c r="B136" s="28"/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AZ136" s="29"/>
      <c r="BB136" s="29"/>
      <c r="BG136" s="29"/>
    </row>
    <row r="137" spans="2:59" ht="15.75" customHeight="1">
      <c r="B137" s="28"/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AZ137" s="29"/>
      <c r="BB137" s="29"/>
      <c r="BG137" s="29"/>
    </row>
    <row r="138" spans="2:59" ht="15.75" customHeight="1">
      <c r="B138" s="28"/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AZ138" s="29"/>
      <c r="BB138" s="29"/>
      <c r="BG138" s="29"/>
    </row>
    <row r="139" spans="2:59" ht="15.75" customHeight="1">
      <c r="B139" s="28"/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AZ139" s="29"/>
      <c r="BB139" s="29"/>
      <c r="BG139" s="29"/>
    </row>
    <row r="140" spans="2:59" ht="15.75" customHeight="1">
      <c r="B140" s="28"/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AZ140" s="29"/>
      <c r="BB140" s="29"/>
      <c r="BG140" s="29"/>
    </row>
    <row r="141" spans="2:59" ht="15.75" customHeight="1">
      <c r="B141" s="28"/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AZ141" s="29"/>
      <c r="BB141" s="29"/>
      <c r="BG141" s="29"/>
    </row>
    <row r="142" spans="2:59" ht="15.75" customHeight="1">
      <c r="B142" s="28"/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AZ142" s="29"/>
      <c r="BB142" s="29"/>
      <c r="BG142" s="29"/>
    </row>
    <row r="143" spans="2:59" ht="15.75" customHeight="1">
      <c r="B143" s="28"/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AZ143" s="29"/>
      <c r="BB143" s="29"/>
      <c r="BG143" s="29"/>
    </row>
    <row r="144" spans="2:59" ht="15.75" customHeight="1">
      <c r="B144" s="28"/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AZ144" s="29"/>
      <c r="BB144" s="29"/>
      <c r="BG144" s="29"/>
    </row>
    <row r="145" spans="2:59" ht="15.75" customHeight="1">
      <c r="B145" s="28"/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AZ145" s="29"/>
      <c r="BB145" s="29"/>
      <c r="BG145" s="29"/>
    </row>
    <row r="146" spans="2:59" ht="15.75" customHeight="1">
      <c r="B146" s="28"/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AZ146" s="29"/>
      <c r="BB146" s="29"/>
      <c r="BG146" s="29"/>
    </row>
    <row r="147" spans="2:59" ht="15.75" customHeight="1">
      <c r="B147" s="28"/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AZ147" s="29"/>
      <c r="BB147" s="29"/>
      <c r="BG147" s="29"/>
    </row>
    <row r="148" spans="2:59" ht="15.75" customHeight="1">
      <c r="B148" s="28"/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AZ148" s="29"/>
      <c r="BB148" s="29"/>
      <c r="BG148" s="29"/>
    </row>
    <row r="149" spans="2:59" ht="15.75" customHeight="1">
      <c r="B149" s="28"/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AZ149" s="29"/>
      <c r="BB149" s="29"/>
      <c r="BG149" s="29"/>
    </row>
    <row r="150" spans="2:59" ht="15.75" customHeight="1">
      <c r="B150" s="28"/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AZ150" s="29"/>
      <c r="BB150" s="29"/>
      <c r="BG150" s="29"/>
    </row>
    <row r="151" spans="2:59" ht="15.75" customHeight="1">
      <c r="B151" s="28"/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AZ151" s="29"/>
      <c r="BB151" s="29"/>
      <c r="BG151" s="29"/>
    </row>
    <row r="152" spans="2:59" ht="15.75" customHeight="1">
      <c r="B152" s="28"/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AZ152" s="29"/>
      <c r="BB152" s="29"/>
      <c r="BG152" s="29"/>
    </row>
    <row r="153" spans="2:59" ht="15.75" customHeight="1">
      <c r="B153" s="28"/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AZ153" s="29"/>
      <c r="BB153" s="29"/>
      <c r="BG153" s="29"/>
    </row>
    <row r="154" spans="2:59" ht="15.75" customHeight="1">
      <c r="B154" s="28"/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AZ154" s="29"/>
      <c r="BB154" s="29"/>
      <c r="BG154" s="29"/>
    </row>
    <row r="155" spans="2:59" ht="15.75" customHeight="1">
      <c r="B155" s="28"/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AZ155" s="29"/>
      <c r="BB155" s="29"/>
      <c r="BG155" s="29"/>
    </row>
    <row r="156" spans="2:59" ht="15.75" customHeight="1">
      <c r="B156" s="28"/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AZ156" s="29"/>
      <c r="BB156" s="29"/>
      <c r="BG156" s="29"/>
    </row>
    <row r="157" spans="2:59" ht="15.75" customHeight="1">
      <c r="B157" s="28"/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AZ157" s="29"/>
      <c r="BB157" s="29"/>
      <c r="BG157" s="29"/>
    </row>
    <row r="158" spans="2:59" ht="15.75" customHeight="1">
      <c r="B158" s="28"/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AZ158" s="29"/>
      <c r="BB158" s="29"/>
      <c r="BG158" s="29"/>
    </row>
    <row r="159" spans="2:59" ht="15.75" customHeight="1">
      <c r="B159" s="28"/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AZ159" s="29"/>
      <c r="BB159" s="29"/>
      <c r="BG159" s="29"/>
    </row>
    <row r="160" spans="2:59" ht="15.75" customHeight="1">
      <c r="B160" s="28"/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AZ160" s="29"/>
      <c r="BB160" s="29"/>
      <c r="BG160" s="29"/>
    </row>
    <row r="161" spans="2:59" ht="15.75" customHeight="1">
      <c r="B161" s="28"/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AZ161" s="29"/>
      <c r="BB161" s="29"/>
      <c r="BG161" s="29"/>
    </row>
    <row r="162" spans="2:59" ht="15.75" customHeight="1">
      <c r="B162" s="28"/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AZ162" s="29"/>
      <c r="BB162" s="29"/>
      <c r="BG162" s="29"/>
    </row>
    <row r="163" spans="2:59" ht="15.75" customHeight="1">
      <c r="B163" s="28"/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AZ163" s="29"/>
      <c r="BB163" s="29"/>
      <c r="BG163" s="29"/>
    </row>
    <row r="164" spans="2:59" ht="15.75" customHeight="1">
      <c r="B164" s="28"/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AZ164" s="29"/>
      <c r="BB164" s="29"/>
      <c r="BG164" s="29"/>
    </row>
    <row r="165" spans="2:59" ht="15.75" customHeight="1">
      <c r="B165" s="28"/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AZ165" s="29"/>
      <c r="BB165" s="29"/>
      <c r="BG165" s="29"/>
    </row>
    <row r="166" spans="2:59" ht="15.75" customHeight="1">
      <c r="B166" s="28"/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AZ166" s="29"/>
      <c r="BB166" s="29"/>
      <c r="BG166" s="29"/>
    </row>
    <row r="167" spans="2:59" ht="15.75" customHeight="1">
      <c r="B167" s="28"/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AZ167" s="29"/>
      <c r="BB167" s="29"/>
      <c r="BG167" s="29"/>
    </row>
    <row r="168" spans="2:59" ht="15.75" customHeight="1">
      <c r="B168" s="28"/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AZ168" s="29"/>
      <c r="BB168" s="29"/>
      <c r="BG168" s="29"/>
    </row>
    <row r="169" spans="2:59" ht="15.75" customHeight="1">
      <c r="B169" s="28"/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AZ169" s="29"/>
      <c r="BB169" s="29"/>
      <c r="BG169" s="29"/>
    </row>
    <row r="170" spans="2:59" ht="15.75" customHeight="1">
      <c r="B170" s="28"/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AZ170" s="29"/>
      <c r="BB170" s="29"/>
      <c r="BG170" s="29"/>
    </row>
    <row r="171" spans="2:59" ht="15.75" customHeight="1">
      <c r="B171" s="28"/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AZ171" s="29"/>
      <c r="BB171" s="29"/>
      <c r="BG171" s="29"/>
    </row>
    <row r="172" spans="2:59" ht="15.75" customHeight="1">
      <c r="B172" s="28"/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AZ172" s="29"/>
      <c r="BB172" s="29"/>
      <c r="BG172" s="29"/>
    </row>
    <row r="173" spans="2:59" ht="15.75" customHeight="1">
      <c r="B173" s="28"/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AZ173" s="29"/>
      <c r="BB173" s="29"/>
      <c r="BG173" s="29"/>
    </row>
    <row r="174" spans="2:59" ht="15.75" customHeight="1">
      <c r="B174" s="28"/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AZ174" s="29"/>
      <c r="BB174" s="29"/>
      <c r="BG174" s="29"/>
    </row>
    <row r="175" spans="2:59" ht="15.75" customHeight="1">
      <c r="B175" s="28"/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AZ175" s="29"/>
      <c r="BB175" s="29"/>
      <c r="BG175" s="29"/>
    </row>
    <row r="176" spans="2:59" ht="15.75" customHeight="1">
      <c r="B176" s="28"/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AZ176" s="29"/>
      <c r="BB176" s="29"/>
      <c r="BG176" s="29"/>
    </row>
    <row r="177" spans="2:59" ht="15.75" customHeight="1">
      <c r="B177" s="28"/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AZ177" s="29"/>
      <c r="BB177" s="29"/>
      <c r="BG177" s="29"/>
    </row>
    <row r="178" spans="2:59" ht="15.75" customHeight="1">
      <c r="B178" s="28"/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AZ178" s="29"/>
      <c r="BB178" s="29"/>
      <c r="BG178" s="29"/>
    </row>
    <row r="179" spans="2:59" ht="15.75" customHeight="1">
      <c r="B179" s="28"/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AZ179" s="29"/>
      <c r="BB179" s="29"/>
      <c r="BG179" s="29"/>
    </row>
    <row r="180" spans="2:59" ht="15.75" customHeight="1">
      <c r="B180" s="28"/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AZ180" s="29"/>
      <c r="BB180" s="29"/>
      <c r="BG180" s="29"/>
    </row>
    <row r="181" spans="2:59" ht="15.75" customHeight="1">
      <c r="B181" s="28"/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AZ181" s="29"/>
      <c r="BB181" s="29"/>
      <c r="BG181" s="29"/>
    </row>
    <row r="182" spans="2:59" ht="15.75" customHeight="1">
      <c r="B182" s="28"/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AZ182" s="29"/>
      <c r="BB182" s="29"/>
      <c r="BG182" s="29"/>
    </row>
    <row r="183" spans="2:59" ht="15.75" customHeight="1">
      <c r="B183" s="28"/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AZ183" s="29"/>
      <c r="BB183" s="29"/>
      <c r="BG183" s="29"/>
    </row>
    <row r="184" spans="2:59" ht="15.75" customHeight="1">
      <c r="B184" s="28"/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AZ184" s="29"/>
      <c r="BB184" s="29"/>
      <c r="BG184" s="29"/>
    </row>
    <row r="185" spans="2:59" ht="15.75" customHeight="1">
      <c r="B185" s="28"/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AZ185" s="29"/>
      <c r="BB185" s="29"/>
      <c r="BG185" s="29"/>
    </row>
    <row r="186" spans="2:59" ht="15.75" customHeight="1">
      <c r="B186" s="28"/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AZ186" s="29"/>
      <c r="BB186" s="29"/>
      <c r="BG186" s="29"/>
    </row>
    <row r="187" spans="2:59" ht="15.75" customHeight="1">
      <c r="B187" s="28"/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AZ187" s="29"/>
      <c r="BB187" s="29"/>
      <c r="BG187" s="29"/>
    </row>
    <row r="188" spans="2:59" ht="15.75" customHeight="1">
      <c r="B188" s="28"/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AZ188" s="29"/>
      <c r="BB188" s="29"/>
      <c r="BG188" s="29"/>
    </row>
    <row r="189" spans="2:59" ht="15.75" customHeight="1">
      <c r="B189" s="28"/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AZ189" s="29"/>
      <c r="BB189" s="29"/>
      <c r="BG189" s="29"/>
    </row>
    <row r="190" spans="2:59" ht="15.75" customHeight="1">
      <c r="B190" s="28"/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AZ190" s="29"/>
      <c r="BB190" s="29"/>
      <c r="BG190" s="29"/>
    </row>
    <row r="191" spans="2:59" ht="15.75" customHeight="1">
      <c r="B191" s="28"/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AZ191" s="29"/>
      <c r="BB191" s="29"/>
      <c r="BG191" s="29"/>
    </row>
    <row r="192" spans="2:59" ht="15.75" customHeight="1">
      <c r="B192" s="28"/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AZ192" s="29"/>
      <c r="BB192" s="29"/>
      <c r="BG192" s="29"/>
    </row>
    <row r="193" spans="2:59" ht="15.75" customHeight="1">
      <c r="B193" s="28"/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AZ193" s="29"/>
      <c r="BB193" s="29"/>
      <c r="BG193" s="29"/>
    </row>
    <row r="194" spans="2:59" ht="15.75" customHeight="1">
      <c r="B194" s="28"/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AZ194" s="29"/>
      <c r="BB194" s="29"/>
      <c r="BG194" s="29"/>
    </row>
    <row r="195" spans="2:59" ht="15.75" customHeight="1">
      <c r="B195" s="28"/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AZ195" s="29"/>
      <c r="BB195" s="29"/>
      <c r="BG195" s="29"/>
    </row>
    <row r="196" spans="2:59" ht="15.75" customHeight="1">
      <c r="B196" s="28"/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AZ196" s="29"/>
      <c r="BB196" s="29"/>
      <c r="BG196" s="29"/>
    </row>
    <row r="197" spans="2:59" ht="15.75" customHeight="1">
      <c r="B197" s="28"/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AZ197" s="29"/>
      <c r="BB197" s="29"/>
      <c r="BG197" s="29"/>
    </row>
    <row r="198" spans="2:59" ht="15.75" customHeight="1">
      <c r="B198" s="28"/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AZ198" s="29"/>
      <c r="BB198" s="29"/>
      <c r="BG198" s="29"/>
    </row>
    <row r="199" spans="2:59" ht="15.75" customHeight="1">
      <c r="B199" s="28"/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AZ199" s="29"/>
      <c r="BB199" s="29"/>
      <c r="BG199" s="29"/>
    </row>
    <row r="200" spans="2:59" ht="15.75" customHeight="1">
      <c r="B200" s="28"/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AZ200" s="29"/>
      <c r="BB200" s="29"/>
      <c r="BG200" s="29"/>
    </row>
    <row r="201" spans="2:59" ht="15.75" customHeight="1">
      <c r="B201" s="28"/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AZ201" s="29"/>
      <c r="BB201" s="29"/>
      <c r="BG201" s="29"/>
    </row>
    <row r="202" spans="2:59" ht="15.75" customHeight="1">
      <c r="B202" s="28"/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AZ202" s="29"/>
      <c r="BB202" s="29"/>
      <c r="BG202" s="29"/>
    </row>
    <row r="203" spans="2:59" ht="15.75" customHeight="1">
      <c r="B203" s="28"/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AZ203" s="29"/>
      <c r="BB203" s="29"/>
      <c r="BG203" s="29"/>
    </row>
    <row r="204" spans="2:59" ht="15.75" customHeight="1">
      <c r="B204" s="28"/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AZ204" s="29"/>
      <c r="BB204" s="29"/>
      <c r="BG204" s="29"/>
    </row>
    <row r="205" spans="2:59" ht="15.75" customHeight="1">
      <c r="B205" s="28"/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AZ205" s="29"/>
      <c r="BB205" s="29"/>
      <c r="BG205" s="29"/>
    </row>
    <row r="206" spans="2:59" ht="15.75" customHeight="1">
      <c r="B206" s="28"/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AZ206" s="29"/>
      <c r="BB206" s="29"/>
      <c r="BG206" s="29"/>
    </row>
    <row r="207" spans="2:59" ht="15.75" customHeight="1">
      <c r="B207" s="28"/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AZ207" s="29"/>
      <c r="BB207" s="29"/>
      <c r="BG207" s="29"/>
    </row>
    <row r="208" spans="2:59" ht="15.75" customHeight="1">
      <c r="B208" s="28"/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AZ208" s="29"/>
      <c r="BB208" s="29"/>
      <c r="BG208" s="29"/>
    </row>
    <row r="209" spans="2:59" ht="15.75" customHeight="1">
      <c r="B209" s="28"/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AZ209" s="29"/>
      <c r="BB209" s="29"/>
      <c r="BG209" s="29"/>
    </row>
    <row r="210" spans="2:59" ht="15.75" customHeight="1">
      <c r="B210" s="28"/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AZ210" s="29"/>
      <c r="BB210" s="29"/>
      <c r="BG210" s="29"/>
    </row>
    <row r="211" spans="2:59" ht="15.75" customHeight="1">
      <c r="B211" s="28"/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AZ211" s="29"/>
      <c r="BB211" s="29"/>
      <c r="BG211" s="29"/>
    </row>
    <row r="212" spans="2:59" ht="15.75" customHeight="1">
      <c r="B212" s="28"/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AZ212" s="29"/>
      <c r="BB212" s="29"/>
      <c r="BG212" s="29"/>
    </row>
    <row r="213" spans="2:59" ht="15.75" customHeight="1">
      <c r="B213" s="28"/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AZ213" s="29"/>
      <c r="BB213" s="29"/>
      <c r="BG213" s="29"/>
    </row>
    <row r="214" spans="2:59" ht="15.75" customHeight="1">
      <c r="B214" s="28"/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AZ214" s="29"/>
      <c r="BB214" s="29"/>
      <c r="BG214" s="29"/>
    </row>
    <row r="215" spans="2:59" ht="15.75" customHeight="1">
      <c r="B215" s="28"/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AZ215" s="29"/>
      <c r="BB215" s="29"/>
      <c r="BG215" s="29"/>
    </row>
    <row r="216" spans="2:59" ht="15.75" customHeight="1">
      <c r="B216" s="28"/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AZ216" s="29"/>
      <c r="BB216" s="29"/>
      <c r="BG216" s="29"/>
    </row>
    <row r="217" spans="2:59" ht="15.75" customHeight="1">
      <c r="B217" s="28"/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AZ217" s="29"/>
      <c r="BB217" s="29"/>
      <c r="BG217" s="29"/>
    </row>
    <row r="218" spans="2:59" ht="15.75" customHeight="1">
      <c r="B218" s="28"/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AZ218" s="29"/>
      <c r="BB218" s="29"/>
      <c r="BG218" s="29"/>
    </row>
    <row r="219" spans="2:59" ht="15.75" customHeight="1">
      <c r="B219" s="28"/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AZ219" s="29"/>
      <c r="BB219" s="29"/>
      <c r="BG219" s="29"/>
    </row>
    <row r="220" spans="2:59" ht="15.75" customHeight="1">
      <c r="B220" s="28"/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AZ220" s="29"/>
      <c r="BB220" s="29"/>
      <c r="BG220" s="29"/>
    </row>
    <row r="221" spans="2:59" ht="15.75" customHeight="1">
      <c r="B221" s="28"/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AZ221" s="29"/>
      <c r="BB221" s="29"/>
      <c r="BG221" s="29"/>
    </row>
    <row r="222" spans="2:59" ht="15.75" customHeight="1">
      <c r="B222" s="28"/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AZ222" s="29"/>
      <c r="BB222" s="29"/>
      <c r="BG222" s="29"/>
    </row>
    <row r="223" spans="2:59" ht="15.75" customHeight="1">
      <c r="B223" s="28"/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AZ223" s="29"/>
      <c r="BB223" s="29"/>
      <c r="BG223" s="29"/>
    </row>
    <row r="224" spans="2:59" ht="15.75" customHeight="1">
      <c r="B224" s="28"/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AZ224" s="29"/>
      <c r="BB224" s="29"/>
      <c r="BG224" s="29"/>
    </row>
    <row r="225" spans="2:59" ht="15.75" customHeight="1">
      <c r="B225" s="28"/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AZ225" s="29"/>
      <c r="BB225" s="29"/>
      <c r="BG225" s="29"/>
    </row>
    <row r="226" spans="2:59" ht="15.75" customHeight="1">
      <c r="B226" s="28"/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AZ226" s="29"/>
      <c r="BB226" s="29"/>
      <c r="BG226" s="29"/>
    </row>
    <row r="227" spans="2:59" ht="15.75" customHeight="1">
      <c r="B227" s="28"/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AZ227" s="29"/>
      <c r="BB227" s="29"/>
      <c r="BG227" s="29"/>
    </row>
    <row r="228" spans="2:59" ht="15.75" customHeight="1">
      <c r="B228" s="28"/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AZ228" s="29"/>
      <c r="BB228" s="29"/>
      <c r="BG228" s="29"/>
    </row>
    <row r="229" spans="2:59" ht="15.75" customHeight="1">
      <c r="B229" s="28"/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AZ229" s="29"/>
      <c r="BB229" s="29"/>
      <c r="BG229" s="29"/>
    </row>
    <row r="230" spans="2:59" ht="15.75" customHeight="1">
      <c r="B230" s="28"/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AZ230" s="29"/>
      <c r="BB230" s="29"/>
      <c r="BG230" s="29"/>
    </row>
    <row r="231" spans="2:59" ht="15.75" customHeight="1">
      <c r="B231" s="28"/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AZ231" s="29"/>
      <c r="BB231" s="29"/>
      <c r="BG231" s="29"/>
    </row>
    <row r="232" spans="2:59" ht="15.75" customHeight="1">
      <c r="B232" s="28"/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AZ232" s="29"/>
      <c r="BB232" s="29"/>
      <c r="BG232" s="29"/>
    </row>
    <row r="233" spans="2:59" ht="15.75" customHeight="1">
      <c r="B233" s="28"/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AZ233" s="29"/>
      <c r="BB233" s="29"/>
      <c r="BG233" s="29"/>
    </row>
    <row r="234" spans="2:59" ht="15.75" customHeight="1">
      <c r="B234" s="28"/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AZ234" s="29"/>
      <c r="BB234" s="29"/>
      <c r="BG234" s="29"/>
    </row>
    <row r="235" spans="2:59" ht="15.75" customHeight="1">
      <c r="B235" s="28"/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AZ235" s="29"/>
      <c r="BB235" s="29"/>
      <c r="BG235" s="29"/>
    </row>
    <row r="236" spans="2:59" ht="15.75" customHeight="1">
      <c r="B236" s="28"/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AZ236" s="29"/>
      <c r="BB236" s="29"/>
      <c r="BG236" s="29"/>
    </row>
    <row r="237" spans="2:59" ht="15.75" customHeight="1">
      <c r="B237" s="28"/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AZ237" s="29"/>
      <c r="BB237" s="29"/>
      <c r="BG237" s="29"/>
    </row>
    <row r="238" spans="2:59" ht="15.75" customHeight="1">
      <c r="B238" s="28"/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AZ238" s="29"/>
      <c r="BB238" s="29"/>
      <c r="BG238" s="29"/>
    </row>
    <row r="239" spans="2:59" ht="15.75" customHeight="1">
      <c r="B239" s="28"/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AZ239" s="29"/>
      <c r="BB239" s="29"/>
      <c r="BG239" s="29"/>
    </row>
    <row r="240" spans="2:59" ht="15.75" customHeight="1">
      <c r="B240" s="28"/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AZ240" s="29"/>
      <c r="BB240" s="29"/>
      <c r="BG240" s="29"/>
    </row>
    <row r="241" spans="2:59" ht="15.75" customHeight="1">
      <c r="B241" s="28"/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AZ241" s="29"/>
      <c r="BB241" s="29"/>
      <c r="BG241" s="29"/>
    </row>
    <row r="242" spans="2:59" ht="15.75" customHeight="1">
      <c r="B242" s="28"/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AZ242" s="29"/>
      <c r="BB242" s="29"/>
      <c r="BG242" s="29"/>
    </row>
    <row r="243" spans="2:59" ht="15.75" customHeight="1">
      <c r="B243" s="28"/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AZ243" s="29"/>
      <c r="BB243" s="29"/>
      <c r="BG243" s="29"/>
    </row>
    <row r="244" spans="2:59" ht="15.75" customHeight="1">
      <c r="B244" s="28"/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AZ244" s="29"/>
      <c r="BB244" s="29"/>
      <c r="BG244" s="29"/>
    </row>
    <row r="245" spans="2:59" ht="15.75" customHeight="1">
      <c r="B245" s="28"/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AZ245" s="29"/>
      <c r="BB245" s="29"/>
      <c r="BG245" s="29"/>
    </row>
    <row r="246" spans="2:59" ht="15.75" customHeight="1">
      <c r="B246" s="28"/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AZ246" s="29"/>
      <c r="BB246" s="29"/>
      <c r="BG246" s="29"/>
    </row>
    <row r="247" spans="2:59" ht="15.75" customHeight="1">
      <c r="B247" s="28"/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AZ247" s="29"/>
      <c r="BB247" s="29"/>
      <c r="BG247" s="29"/>
    </row>
    <row r="248" spans="2:59" ht="15.75" customHeight="1">
      <c r="B248" s="28"/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AZ248" s="29"/>
      <c r="BB248" s="29"/>
      <c r="BG248" s="29"/>
    </row>
    <row r="249" spans="2:59" ht="15.75" customHeight="1">
      <c r="B249" s="28"/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AZ249" s="29"/>
      <c r="BB249" s="29"/>
      <c r="BG249" s="29"/>
    </row>
    <row r="250" spans="2:59" ht="15.75" customHeight="1">
      <c r="B250" s="28"/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AZ250" s="29"/>
      <c r="BB250" s="29"/>
      <c r="BG250" s="29"/>
    </row>
    <row r="251" spans="2:59" ht="15.75" customHeight="1">
      <c r="B251" s="28"/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AZ251" s="29"/>
      <c r="BB251" s="29"/>
      <c r="BG251" s="29"/>
    </row>
    <row r="252" spans="2:59" ht="15.75" customHeight="1">
      <c r="B252" s="28"/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AZ252" s="29"/>
      <c r="BB252" s="29"/>
      <c r="BG252" s="29"/>
    </row>
    <row r="253" spans="2:59" ht="15.75" customHeight="1">
      <c r="B253" s="28"/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AZ253" s="29"/>
      <c r="BB253" s="29"/>
      <c r="BG253" s="29"/>
    </row>
    <row r="254" spans="2:59" ht="15.75" customHeight="1">
      <c r="B254" s="28"/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AZ254" s="29"/>
      <c r="BB254" s="29"/>
      <c r="BG254" s="29"/>
    </row>
    <row r="255" spans="2:59" ht="15.75" customHeight="1">
      <c r="B255" s="28"/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AZ255" s="29"/>
      <c r="BB255" s="29"/>
      <c r="BG255" s="29"/>
    </row>
    <row r="256" spans="2:59" ht="15.75" customHeight="1">
      <c r="B256" s="28"/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AZ256" s="29"/>
      <c r="BB256" s="29"/>
      <c r="BG256" s="29"/>
    </row>
    <row r="257" spans="2:59" ht="15.75" customHeight="1">
      <c r="B257" s="28"/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AZ257" s="29"/>
      <c r="BB257" s="29"/>
      <c r="BG257" s="29"/>
    </row>
    <row r="258" spans="2:59" ht="15.75" customHeight="1">
      <c r="B258" s="28"/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AZ258" s="29"/>
      <c r="BB258" s="29"/>
      <c r="BG258" s="29"/>
    </row>
    <row r="259" spans="2:59" ht="15.75" customHeight="1">
      <c r="B259" s="28"/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AZ259" s="29"/>
      <c r="BB259" s="29"/>
      <c r="BG259" s="29"/>
    </row>
    <row r="260" spans="2:59" ht="15.75" customHeight="1">
      <c r="B260" s="28"/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AZ260" s="29"/>
      <c r="BB260" s="29"/>
      <c r="BG260" s="29"/>
    </row>
    <row r="261" spans="2:59" ht="15.75" customHeight="1">
      <c r="B261" s="28"/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AZ261" s="29"/>
      <c r="BB261" s="29"/>
      <c r="BG261" s="29"/>
    </row>
    <row r="262" spans="2:59" ht="15.75" customHeight="1">
      <c r="B262" s="28"/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AZ262" s="29"/>
      <c r="BB262" s="29"/>
      <c r="BG262" s="29"/>
    </row>
    <row r="263" spans="2:59" ht="15.75" customHeight="1">
      <c r="B263" s="28"/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AZ263" s="29"/>
      <c r="BB263" s="29"/>
      <c r="BG263" s="29"/>
    </row>
    <row r="264" spans="2:59" ht="15.75" customHeight="1">
      <c r="B264" s="28"/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AZ264" s="29"/>
      <c r="BB264" s="29"/>
      <c r="BG264" s="29"/>
    </row>
    <row r="265" spans="2:59" ht="15.75" customHeight="1">
      <c r="B265" s="28"/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AZ265" s="29"/>
      <c r="BB265" s="29"/>
      <c r="BG265" s="29"/>
    </row>
    <row r="266" spans="2:59" ht="15.75" customHeight="1">
      <c r="B266" s="28"/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AZ266" s="29"/>
      <c r="BB266" s="29"/>
      <c r="BG266" s="29"/>
    </row>
    <row r="267" spans="2:59" ht="15.75" customHeight="1">
      <c r="B267" s="28"/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AZ267" s="29"/>
      <c r="BB267" s="29"/>
      <c r="BG267" s="29"/>
    </row>
    <row r="268" spans="2:59" ht="15.75" customHeight="1">
      <c r="B268" s="28"/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AZ268" s="29"/>
      <c r="BB268" s="29"/>
      <c r="BG268" s="29"/>
    </row>
    <row r="269" spans="2:59" ht="15.75" customHeight="1">
      <c r="B269" s="28"/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AZ269" s="29"/>
      <c r="BB269" s="29"/>
      <c r="BG269" s="29"/>
    </row>
    <row r="270" spans="2:59" ht="15.75" customHeight="1">
      <c r="B270" s="28"/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AZ270" s="29"/>
      <c r="BB270" s="29"/>
      <c r="BG270" s="29"/>
    </row>
    <row r="271" spans="2:59" ht="15.75" customHeight="1">
      <c r="B271" s="28"/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AZ271" s="29"/>
      <c r="BB271" s="29"/>
      <c r="BG271" s="29"/>
    </row>
    <row r="272" spans="2:59" ht="15.75" customHeight="1">
      <c r="B272" s="28"/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AZ272" s="29"/>
      <c r="BB272" s="29"/>
      <c r="BG272" s="29"/>
    </row>
    <row r="273" spans="2:59" ht="15.75" customHeight="1">
      <c r="B273" s="28"/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AZ273" s="29"/>
      <c r="BB273" s="29"/>
      <c r="BG273" s="29"/>
    </row>
    <row r="274" spans="2:59" ht="15.75" customHeight="1">
      <c r="B274" s="28"/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AZ274" s="29"/>
      <c r="BB274" s="29"/>
      <c r="BG274" s="29"/>
    </row>
    <row r="275" spans="2:59" ht="15.75" customHeight="1">
      <c r="B275" s="28"/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AZ275" s="29"/>
      <c r="BB275" s="29"/>
      <c r="BG275" s="29"/>
    </row>
    <row r="276" spans="2:59" ht="15.75" customHeight="1">
      <c r="B276" s="28"/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AZ276" s="29"/>
      <c r="BB276" s="29"/>
      <c r="BG276" s="29"/>
    </row>
    <row r="277" spans="2:59" ht="15.75" customHeight="1">
      <c r="B277" s="28"/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AZ277" s="29"/>
      <c r="BB277" s="29"/>
      <c r="BG277" s="29"/>
    </row>
    <row r="278" spans="2:59" ht="15.75" customHeight="1">
      <c r="B278" s="28"/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AZ278" s="29"/>
      <c r="BB278" s="29"/>
      <c r="BG278" s="29"/>
    </row>
    <row r="279" spans="2:59" ht="15.75" customHeight="1">
      <c r="B279" s="28"/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AZ279" s="29"/>
      <c r="BB279" s="29"/>
      <c r="BG279" s="29"/>
    </row>
    <row r="280" spans="2:59" ht="15.75" customHeight="1">
      <c r="B280" s="28"/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AZ280" s="29"/>
      <c r="BB280" s="29"/>
      <c r="BG280" s="29"/>
    </row>
    <row r="281" spans="2:59" ht="15.75" customHeight="1">
      <c r="B281" s="28"/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AZ281" s="29"/>
      <c r="BB281" s="29"/>
      <c r="BG281" s="29"/>
    </row>
    <row r="282" spans="2:59" ht="15.75" customHeight="1">
      <c r="B282" s="28"/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AZ282" s="29"/>
      <c r="BB282" s="29"/>
      <c r="BG282" s="29"/>
    </row>
    <row r="283" spans="2:59" ht="15.75" customHeight="1">
      <c r="B283" s="28"/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AZ283" s="29"/>
      <c r="BB283" s="29"/>
      <c r="BG283" s="29"/>
    </row>
    <row r="284" spans="2:59" ht="15.75" customHeight="1">
      <c r="B284" s="28"/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AZ284" s="29"/>
      <c r="BB284" s="29"/>
      <c r="BG284" s="29"/>
    </row>
    <row r="285" spans="2:59" ht="15.75" customHeight="1">
      <c r="B285" s="28"/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AZ285" s="29"/>
      <c r="BB285" s="29"/>
      <c r="BG285" s="29"/>
    </row>
    <row r="286" spans="2:59" ht="15.75" customHeight="1">
      <c r="B286" s="28"/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AZ286" s="29"/>
      <c r="BB286" s="29"/>
      <c r="BG286" s="29"/>
    </row>
    <row r="287" spans="2:59" ht="15.75" customHeight="1">
      <c r="B287" s="28"/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AZ287" s="29"/>
      <c r="BB287" s="29"/>
      <c r="BG287" s="29"/>
    </row>
    <row r="288" spans="2:59" ht="15.75" customHeight="1">
      <c r="B288" s="28"/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AZ288" s="29"/>
      <c r="BB288" s="29"/>
      <c r="BG288" s="29"/>
    </row>
    <row r="289" spans="2:59" ht="15.75" customHeight="1">
      <c r="B289" s="28"/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AZ289" s="29"/>
      <c r="BB289" s="29"/>
      <c r="BG289" s="29"/>
    </row>
    <row r="290" spans="2:59" ht="15.75" customHeight="1">
      <c r="B290" s="28"/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AZ290" s="29"/>
      <c r="BB290" s="29"/>
      <c r="BG290" s="29"/>
    </row>
    <row r="291" spans="2:59" ht="15.75" customHeight="1">
      <c r="B291" s="28"/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AZ291" s="29"/>
      <c r="BB291" s="29"/>
      <c r="BG291" s="29"/>
    </row>
    <row r="292" spans="2:59" ht="15.75" customHeight="1">
      <c r="B292" s="28"/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AZ292" s="29"/>
      <c r="BB292" s="29"/>
      <c r="BG292" s="29"/>
    </row>
    <row r="293" spans="2:59" ht="15.75" customHeight="1">
      <c r="B293" s="28"/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AZ293" s="29"/>
      <c r="BB293" s="29"/>
      <c r="BG293" s="29"/>
    </row>
    <row r="294" spans="2:59" ht="15.75" customHeight="1">
      <c r="B294" s="28"/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AZ294" s="29"/>
      <c r="BB294" s="29"/>
      <c r="BG294" s="29"/>
    </row>
    <row r="295" spans="2:59" ht="15.75" customHeight="1">
      <c r="B295" s="28"/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AZ295" s="29"/>
      <c r="BB295" s="29"/>
      <c r="BG295" s="29"/>
    </row>
    <row r="296" spans="2:59" ht="15.75" customHeight="1">
      <c r="B296" s="28"/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AZ296" s="29"/>
      <c r="BB296" s="29"/>
      <c r="BG296" s="29"/>
    </row>
    <row r="297" spans="2:59" ht="15.75" customHeight="1">
      <c r="B297" s="28"/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AZ297" s="29"/>
      <c r="BB297" s="29"/>
      <c r="BG297" s="29"/>
    </row>
    <row r="298" spans="2:59" ht="15.75" customHeight="1">
      <c r="B298" s="28"/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AZ298" s="29"/>
      <c r="BB298" s="29"/>
      <c r="BG298" s="29"/>
    </row>
    <row r="299" spans="2:59" ht="15.75" customHeight="1">
      <c r="B299" s="28"/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AZ299" s="29"/>
      <c r="BB299" s="29"/>
      <c r="BG299" s="29"/>
    </row>
    <row r="300" spans="2:59" ht="15.75" customHeight="1">
      <c r="B300" s="28"/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AZ300" s="29"/>
      <c r="BB300" s="29"/>
      <c r="BG300" s="29"/>
    </row>
    <row r="301" spans="2:59" ht="15.75" customHeight="1">
      <c r="B301" s="28"/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AZ301" s="29"/>
      <c r="BB301" s="29"/>
      <c r="BG301" s="29"/>
    </row>
    <row r="302" spans="2:59" ht="15.75" customHeight="1">
      <c r="B302" s="28"/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AZ302" s="29"/>
      <c r="BB302" s="29"/>
      <c r="BG302" s="29"/>
    </row>
    <row r="303" spans="2:59" ht="15.75" customHeight="1">
      <c r="B303" s="28"/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AZ303" s="29"/>
      <c r="BB303" s="29"/>
      <c r="BG303" s="29"/>
    </row>
    <row r="304" spans="2:59" ht="15.75" customHeight="1">
      <c r="B304" s="28"/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AZ304" s="29"/>
      <c r="BB304" s="29"/>
      <c r="BG304" s="29"/>
    </row>
    <row r="305" spans="2:59" ht="15.75" customHeight="1">
      <c r="B305" s="28"/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AZ305" s="29"/>
      <c r="BB305" s="29"/>
      <c r="BG305" s="29"/>
    </row>
    <row r="306" spans="2:59" ht="15.75" customHeight="1">
      <c r="B306" s="28"/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AZ306" s="29"/>
      <c r="BB306" s="29"/>
      <c r="BG306" s="29"/>
    </row>
    <row r="307" spans="2:59" ht="15.75" customHeight="1">
      <c r="B307" s="28"/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AZ307" s="29"/>
      <c r="BB307" s="29"/>
      <c r="BG307" s="29"/>
    </row>
    <row r="308" spans="2:59" ht="15.75" customHeight="1">
      <c r="B308" s="28"/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AZ308" s="29"/>
      <c r="BB308" s="29"/>
      <c r="BG308" s="29"/>
    </row>
    <row r="309" spans="2:59" ht="15.75" customHeight="1">
      <c r="B309" s="28"/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AZ309" s="29"/>
      <c r="BB309" s="29"/>
      <c r="BG309" s="29"/>
    </row>
    <row r="310" spans="2:59" ht="15.75" customHeight="1">
      <c r="B310" s="28"/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AZ310" s="29"/>
      <c r="BB310" s="29"/>
      <c r="BG310" s="29"/>
    </row>
    <row r="311" spans="2:59" ht="15.75" customHeight="1">
      <c r="B311" s="28"/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AZ311" s="29"/>
      <c r="BB311" s="29"/>
      <c r="BG311" s="29"/>
    </row>
    <row r="312" spans="2:59" ht="15.75" customHeight="1">
      <c r="B312" s="28"/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AZ312" s="29"/>
      <c r="BB312" s="29"/>
      <c r="BG312" s="29"/>
    </row>
    <row r="313" spans="2:59" ht="15.75" customHeight="1">
      <c r="B313" s="28"/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AZ313" s="29"/>
      <c r="BB313" s="29"/>
      <c r="BG313" s="29"/>
    </row>
    <row r="314" spans="2:59" ht="15.75" customHeight="1">
      <c r="B314" s="28"/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AZ314" s="29"/>
      <c r="BB314" s="29"/>
      <c r="BG314" s="29"/>
    </row>
    <row r="315" spans="2:59" ht="15.75" customHeight="1">
      <c r="B315" s="28"/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AZ315" s="29"/>
      <c r="BB315" s="29"/>
      <c r="BG315" s="29"/>
    </row>
    <row r="316" spans="2:59" ht="15.75" customHeight="1">
      <c r="B316" s="28"/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AZ316" s="29"/>
      <c r="BB316" s="29"/>
      <c r="BG316" s="29"/>
    </row>
    <row r="317" spans="2:59" ht="15.75" customHeight="1">
      <c r="B317" s="28"/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AZ317" s="29"/>
      <c r="BB317" s="29"/>
      <c r="BG317" s="29"/>
    </row>
    <row r="318" spans="2:59" ht="15.75" customHeight="1">
      <c r="B318" s="28"/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AZ318" s="29"/>
      <c r="BB318" s="29"/>
      <c r="BG318" s="29"/>
    </row>
    <row r="319" spans="2:59" ht="15.75" customHeight="1">
      <c r="B319" s="28"/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AZ319" s="29"/>
      <c r="BB319" s="29"/>
      <c r="BG319" s="29"/>
    </row>
    <row r="320" spans="2:59" ht="15.75" customHeight="1">
      <c r="B320" s="28"/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AZ320" s="29"/>
      <c r="BB320" s="29"/>
      <c r="BG320" s="29"/>
    </row>
    <row r="321" spans="2:59" ht="15.75" customHeight="1">
      <c r="B321" s="28"/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AZ321" s="29"/>
      <c r="BB321" s="29"/>
      <c r="BG321" s="29"/>
    </row>
    <row r="322" spans="2:59" ht="15.75" customHeight="1">
      <c r="B322" s="28"/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AZ322" s="29"/>
      <c r="BB322" s="29"/>
      <c r="BG322" s="29"/>
    </row>
    <row r="323" spans="2:59" ht="15.75" customHeight="1">
      <c r="B323" s="28"/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AZ323" s="29"/>
      <c r="BB323" s="29"/>
      <c r="BG323" s="29"/>
    </row>
    <row r="324" spans="2:59" ht="15.75" customHeight="1">
      <c r="B324" s="28"/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AZ324" s="29"/>
      <c r="BB324" s="29"/>
      <c r="BG324" s="29"/>
    </row>
    <row r="325" spans="2:59" ht="15.75" customHeight="1">
      <c r="B325" s="28"/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AZ325" s="29"/>
      <c r="BB325" s="29"/>
      <c r="BG325" s="29"/>
    </row>
    <row r="326" spans="2:59" ht="15.75" customHeight="1">
      <c r="B326" s="28"/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AZ326" s="29"/>
      <c r="BB326" s="29"/>
      <c r="BG326" s="29"/>
    </row>
    <row r="327" spans="2:59" ht="15.75" customHeight="1">
      <c r="B327" s="28"/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AZ327" s="29"/>
      <c r="BB327" s="29"/>
      <c r="BG327" s="29"/>
    </row>
    <row r="328" spans="2:59" ht="15.75" customHeight="1">
      <c r="B328" s="28"/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AZ328" s="29"/>
      <c r="BB328" s="29"/>
      <c r="BG328" s="29"/>
    </row>
    <row r="329" spans="2:59" ht="15.75" customHeight="1">
      <c r="B329" s="28"/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AZ329" s="29"/>
      <c r="BB329" s="29"/>
      <c r="BG329" s="29"/>
    </row>
    <row r="330" spans="2:59" ht="15.75" customHeight="1">
      <c r="B330" s="28"/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AZ330" s="29"/>
      <c r="BB330" s="29"/>
      <c r="BG330" s="29"/>
    </row>
    <row r="331" spans="2:59" ht="15.75" customHeight="1">
      <c r="B331" s="28"/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AZ331" s="29"/>
      <c r="BB331" s="29"/>
      <c r="BG331" s="29"/>
    </row>
    <row r="332" spans="2:59" ht="15.75" customHeight="1">
      <c r="B332" s="28"/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AZ332" s="29"/>
      <c r="BB332" s="29"/>
      <c r="BG332" s="29"/>
    </row>
    <row r="333" spans="2:59" ht="15.75" customHeight="1">
      <c r="B333" s="28"/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AZ333" s="29"/>
      <c r="BB333" s="29"/>
      <c r="BG333" s="29"/>
    </row>
    <row r="334" spans="2:59" ht="15.75" customHeight="1">
      <c r="B334" s="28"/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AZ334" s="29"/>
      <c r="BB334" s="29"/>
      <c r="BG334" s="29"/>
    </row>
    <row r="335" spans="2:59" ht="15.75" customHeight="1">
      <c r="B335" s="28"/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AZ335" s="29"/>
      <c r="BB335" s="29"/>
      <c r="BG335" s="29"/>
    </row>
    <row r="336" spans="2:59" ht="15.75" customHeight="1">
      <c r="B336" s="28"/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AZ336" s="29"/>
      <c r="BB336" s="29"/>
      <c r="BG336" s="29"/>
    </row>
    <row r="337" spans="2:59" ht="15.75" customHeight="1">
      <c r="B337" s="28"/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AZ337" s="29"/>
      <c r="BB337" s="29"/>
      <c r="BG337" s="29"/>
    </row>
    <row r="338" spans="2:59" ht="15.75" customHeight="1">
      <c r="B338" s="28"/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AZ338" s="29"/>
      <c r="BB338" s="29"/>
      <c r="BG338" s="29"/>
    </row>
    <row r="339" spans="2:59" ht="15.75" customHeight="1">
      <c r="B339" s="28"/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AZ339" s="29"/>
      <c r="BB339" s="29"/>
      <c r="BG339" s="29"/>
    </row>
    <row r="340" spans="2:59" ht="15.75" customHeight="1">
      <c r="B340" s="28"/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AZ340" s="29"/>
      <c r="BB340" s="29"/>
      <c r="BG340" s="29"/>
    </row>
    <row r="341" spans="2:59" ht="15.75" customHeight="1">
      <c r="B341" s="28"/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AZ341" s="29"/>
      <c r="BB341" s="29"/>
      <c r="BG341" s="29"/>
    </row>
    <row r="342" spans="2:59" ht="15.75" customHeight="1">
      <c r="B342" s="28"/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AZ342" s="29"/>
      <c r="BB342" s="29"/>
      <c r="BG342" s="29"/>
    </row>
    <row r="343" spans="2:59" ht="15.75" customHeight="1">
      <c r="B343" s="28"/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AZ343" s="29"/>
      <c r="BB343" s="29"/>
      <c r="BG343" s="29"/>
    </row>
    <row r="344" spans="2:59" ht="15.75" customHeight="1">
      <c r="B344" s="28"/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AZ344" s="29"/>
      <c r="BB344" s="29"/>
      <c r="BG344" s="29"/>
    </row>
    <row r="345" spans="2:59" ht="15.75" customHeight="1">
      <c r="B345" s="28"/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AZ345" s="29"/>
      <c r="BB345" s="29"/>
      <c r="BG345" s="29"/>
    </row>
    <row r="346" spans="2:59" ht="15.75" customHeight="1">
      <c r="B346" s="28"/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AZ346" s="29"/>
      <c r="BB346" s="29"/>
      <c r="BG346" s="29"/>
    </row>
    <row r="347" spans="2:59" ht="15.75" customHeight="1">
      <c r="B347" s="28"/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AZ347" s="29"/>
      <c r="BB347" s="29"/>
      <c r="BG347" s="29"/>
    </row>
    <row r="348" spans="2:59" ht="15.75" customHeight="1">
      <c r="B348" s="28"/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AZ348" s="29"/>
      <c r="BB348" s="29"/>
      <c r="BG348" s="29"/>
    </row>
    <row r="349" spans="2:59" ht="15.75" customHeight="1">
      <c r="B349" s="28"/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AZ349" s="29"/>
      <c r="BB349" s="29"/>
      <c r="BG349" s="29"/>
    </row>
    <row r="350" spans="2:59" ht="15.75" customHeight="1">
      <c r="B350" s="28"/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AZ350" s="29"/>
      <c r="BB350" s="29"/>
      <c r="BG350" s="29"/>
    </row>
    <row r="351" spans="2:59" ht="15.75" customHeight="1">
      <c r="B351" s="28"/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AZ351" s="29"/>
      <c r="BB351" s="29"/>
      <c r="BG351" s="29"/>
    </row>
    <row r="352" spans="2:59" ht="15.75" customHeight="1">
      <c r="B352" s="28"/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AZ352" s="29"/>
      <c r="BB352" s="29"/>
      <c r="BG352" s="29"/>
    </row>
    <row r="353" spans="2:59" ht="15.75" customHeight="1">
      <c r="B353" s="28"/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AZ353" s="29"/>
      <c r="BB353" s="29"/>
      <c r="BG353" s="29"/>
    </row>
    <row r="354" spans="2:59" ht="15.75" customHeight="1">
      <c r="B354" s="28"/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AZ354" s="29"/>
      <c r="BB354" s="29"/>
      <c r="BG354" s="29"/>
    </row>
    <row r="355" spans="2:59" ht="15.75" customHeight="1">
      <c r="B355" s="28"/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AZ355" s="29"/>
      <c r="BB355" s="29"/>
      <c r="BG355" s="29"/>
    </row>
    <row r="356" spans="2:59" ht="15.75" customHeight="1">
      <c r="B356" s="28"/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AZ356" s="29"/>
      <c r="BB356" s="29"/>
      <c r="BG356" s="29"/>
    </row>
    <row r="357" spans="2:59" ht="15.75" customHeight="1">
      <c r="B357" s="28"/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AZ357" s="29"/>
      <c r="BB357" s="29"/>
      <c r="BG357" s="29"/>
    </row>
    <row r="358" spans="2:59" ht="15.75" customHeight="1">
      <c r="B358" s="28"/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AZ358" s="29"/>
      <c r="BB358" s="29"/>
      <c r="BG358" s="29"/>
    </row>
    <row r="359" spans="2:59" ht="15.75" customHeight="1">
      <c r="B359" s="28"/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AZ359" s="29"/>
      <c r="BB359" s="29"/>
      <c r="BG359" s="29"/>
    </row>
    <row r="360" spans="2:59" ht="15.75" customHeight="1">
      <c r="B360" s="28"/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AZ360" s="29"/>
      <c r="BB360" s="29"/>
      <c r="BG360" s="29"/>
    </row>
    <row r="361" spans="2:59" ht="15.75" customHeight="1">
      <c r="B361" s="28"/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AZ361" s="29"/>
      <c r="BB361" s="29"/>
      <c r="BG361" s="29"/>
    </row>
    <row r="362" spans="2:59" ht="15.75" customHeight="1">
      <c r="B362" s="28"/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AZ362" s="29"/>
      <c r="BB362" s="29"/>
      <c r="BG362" s="29"/>
    </row>
    <row r="363" spans="2:59" ht="15.75" customHeight="1">
      <c r="B363" s="28"/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AZ363" s="29"/>
      <c r="BB363" s="29"/>
      <c r="BG363" s="29"/>
    </row>
    <row r="364" spans="2:59" ht="15.75" customHeight="1">
      <c r="B364" s="28"/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AZ364" s="29"/>
      <c r="BB364" s="29"/>
      <c r="BG364" s="29"/>
    </row>
    <row r="365" spans="2:59" ht="15.75" customHeight="1">
      <c r="B365" s="28"/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AZ365" s="29"/>
      <c r="BB365" s="29"/>
      <c r="BG365" s="29"/>
    </row>
    <row r="366" spans="2:59" ht="15.75" customHeight="1">
      <c r="B366" s="28"/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AZ366" s="29"/>
      <c r="BB366" s="29"/>
      <c r="BG366" s="29"/>
    </row>
    <row r="367" spans="2:59" ht="15.75" customHeight="1">
      <c r="B367" s="28"/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AZ367" s="29"/>
      <c r="BB367" s="29"/>
      <c r="BG367" s="29"/>
    </row>
    <row r="368" spans="2:59" ht="15.75" customHeight="1">
      <c r="B368" s="28"/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AZ368" s="29"/>
      <c r="BB368" s="29"/>
      <c r="BG368" s="29"/>
    </row>
    <row r="369" spans="2:59" ht="15.75" customHeight="1">
      <c r="B369" s="28"/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AZ369" s="29"/>
      <c r="BB369" s="29"/>
      <c r="BG369" s="29"/>
    </row>
    <row r="370" spans="2:59" ht="15.75" customHeight="1">
      <c r="B370" s="28"/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AZ370" s="29"/>
      <c r="BB370" s="29"/>
      <c r="BG370" s="29"/>
    </row>
    <row r="371" spans="2:59" ht="15.75" customHeight="1">
      <c r="B371" s="28"/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AZ371" s="29"/>
      <c r="BB371" s="29"/>
      <c r="BG371" s="29"/>
    </row>
    <row r="372" spans="2:59" ht="15.75" customHeight="1">
      <c r="B372" s="28"/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AZ372" s="29"/>
      <c r="BB372" s="29"/>
      <c r="BG372" s="29"/>
    </row>
    <row r="373" spans="2:59" ht="15.75" customHeight="1">
      <c r="B373" s="28"/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AZ373" s="29"/>
      <c r="BB373" s="29"/>
      <c r="BG373" s="29"/>
    </row>
    <row r="374" spans="2:59" ht="15.75" customHeight="1">
      <c r="B374" s="28"/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AZ374" s="29"/>
      <c r="BB374" s="29"/>
      <c r="BG374" s="29"/>
    </row>
    <row r="375" spans="2:59" ht="15.75" customHeight="1">
      <c r="B375" s="28"/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AZ375" s="29"/>
      <c r="BB375" s="29"/>
      <c r="BG375" s="29"/>
    </row>
    <row r="376" spans="2:59" ht="15.75" customHeight="1">
      <c r="B376" s="28"/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AZ376" s="29"/>
      <c r="BB376" s="29"/>
      <c r="BG376" s="29"/>
    </row>
    <row r="377" spans="2:59" ht="15.75" customHeight="1">
      <c r="B377" s="28"/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AZ377" s="29"/>
      <c r="BB377" s="29"/>
      <c r="BG377" s="29"/>
    </row>
    <row r="378" spans="2:59" ht="15.75" customHeight="1">
      <c r="B378" s="28"/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AZ378" s="29"/>
      <c r="BB378" s="29"/>
      <c r="BG378" s="29"/>
    </row>
    <row r="379" spans="2:59" ht="15.75" customHeight="1">
      <c r="B379" s="28"/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AZ379" s="29"/>
      <c r="BB379" s="29"/>
      <c r="BG379" s="29"/>
    </row>
    <row r="380" spans="2:59" ht="15.75" customHeight="1">
      <c r="B380" s="28"/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AZ380" s="29"/>
      <c r="BB380" s="29"/>
      <c r="BG380" s="29"/>
    </row>
    <row r="381" spans="2:59" ht="15.75" customHeight="1">
      <c r="B381" s="28"/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AZ381" s="29"/>
      <c r="BB381" s="29"/>
      <c r="BG381" s="29"/>
    </row>
    <row r="382" spans="2:59" ht="15.75" customHeight="1">
      <c r="B382" s="28"/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AZ382" s="29"/>
      <c r="BB382" s="29"/>
      <c r="BG382" s="29"/>
    </row>
    <row r="383" spans="2:59" ht="15.75" customHeight="1">
      <c r="B383" s="28"/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AZ383" s="29"/>
      <c r="BB383" s="29"/>
      <c r="BG383" s="29"/>
    </row>
    <row r="384" spans="2:59" ht="15.75" customHeight="1">
      <c r="B384" s="28"/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AZ384" s="29"/>
      <c r="BB384" s="29"/>
      <c r="BG384" s="29"/>
    </row>
    <row r="385" spans="2:59" ht="15.75" customHeight="1">
      <c r="B385" s="28"/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AZ385" s="29"/>
      <c r="BB385" s="29"/>
      <c r="BG385" s="29"/>
    </row>
    <row r="386" spans="2:59" ht="15.75" customHeight="1">
      <c r="B386" s="28"/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AZ386" s="29"/>
      <c r="BB386" s="29"/>
      <c r="BG386" s="29"/>
    </row>
    <row r="387" spans="2:59" ht="15.75" customHeight="1">
      <c r="B387" s="28"/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AZ387" s="29"/>
      <c r="BB387" s="29"/>
      <c r="BG387" s="29"/>
    </row>
    <row r="388" spans="2:59" ht="15.75" customHeight="1">
      <c r="B388" s="28"/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AZ388" s="29"/>
      <c r="BB388" s="29"/>
      <c r="BG388" s="29"/>
    </row>
    <row r="389" spans="2:59" ht="15.75" customHeight="1">
      <c r="B389" s="28"/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AZ389" s="29"/>
      <c r="BB389" s="29"/>
      <c r="BG389" s="29"/>
    </row>
    <row r="390" spans="2:59" ht="15.75" customHeight="1">
      <c r="B390" s="28"/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AZ390" s="29"/>
      <c r="BB390" s="29"/>
      <c r="BG390" s="29"/>
    </row>
    <row r="391" spans="2:59" ht="15.75" customHeight="1">
      <c r="B391" s="28"/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AZ391" s="29"/>
      <c r="BB391" s="29"/>
      <c r="BG391" s="29"/>
    </row>
    <row r="392" spans="2:59" ht="15.75" customHeight="1">
      <c r="B392" s="28"/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AZ392" s="29"/>
      <c r="BB392" s="29"/>
      <c r="BG392" s="29"/>
    </row>
    <row r="393" spans="2:59" ht="15.75" customHeight="1">
      <c r="B393" s="28"/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AZ393" s="29"/>
      <c r="BB393" s="29"/>
      <c r="BG393" s="29"/>
    </row>
    <row r="394" spans="2:59" ht="15.75" customHeight="1">
      <c r="B394" s="28"/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AZ394" s="29"/>
      <c r="BB394" s="29"/>
      <c r="BG394" s="29"/>
    </row>
    <row r="395" spans="2:59" ht="15.75" customHeight="1">
      <c r="B395" s="28"/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AZ395" s="29"/>
      <c r="BB395" s="29"/>
      <c r="BG395" s="29"/>
    </row>
    <row r="396" spans="2:59" ht="15.75" customHeight="1">
      <c r="B396" s="28"/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AZ396" s="29"/>
      <c r="BB396" s="29"/>
      <c r="BG396" s="29"/>
    </row>
    <row r="397" spans="2:59" ht="15.75" customHeight="1">
      <c r="B397" s="28"/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AZ397" s="29"/>
      <c r="BB397" s="29"/>
      <c r="BG397" s="29"/>
    </row>
    <row r="398" spans="2:59" ht="15.75" customHeight="1">
      <c r="B398" s="28"/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AZ398" s="29"/>
      <c r="BB398" s="29"/>
      <c r="BG398" s="29"/>
    </row>
    <row r="399" spans="2:59" ht="15.75" customHeight="1">
      <c r="B399" s="28"/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AZ399" s="29"/>
      <c r="BB399" s="29"/>
      <c r="BG399" s="29"/>
    </row>
    <row r="400" spans="2:59" ht="15.75" customHeight="1">
      <c r="B400" s="28"/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AZ400" s="29"/>
      <c r="BB400" s="29"/>
      <c r="BG400" s="29"/>
    </row>
    <row r="401" spans="2:59" ht="15.75" customHeight="1">
      <c r="B401" s="28"/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AZ401" s="29"/>
      <c r="BB401" s="29"/>
      <c r="BG401" s="29"/>
    </row>
    <row r="402" spans="2:59" ht="15.75" customHeight="1">
      <c r="B402" s="28"/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AZ402" s="29"/>
      <c r="BB402" s="29"/>
      <c r="BG402" s="29"/>
    </row>
    <row r="403" spans="2:59" ht="15.75" customHeight="1">
      <c r="B403" s="28"/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AZ403" s="29"/>
      <c r="BB403" s="29"/>
      <c r="BG403" s="29"/>
    </row>
    <row r="404" spans="2:59" ht="15.75" customHeight="1">
      <c r="B404" s="28"/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AZ404" s="29"/>
      <c r="BB404" s="29"/>
      <c r="BG404" s="29"/>
    </row>
    <row r="405" spans="2:59" ht="15.75" customHeight="1">
      <c r="B405" s="28"/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AZ405" s="29"/>
      <c r="BB405" s="29"/>
      <c r="BG405" s="29"/>
    </row>
    <row r="406" spans="2:59" ht="15.75" customHeight="1">
      <c r="B406" s="28"/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AZ406" s="29"/>
      <c r="BB406" s="29"/>
      <c r="BG406" s="29"/>
    </row>
    <row r="407" spans="2:59" ht="15.75" customHeight="1">
      <c r="B407" s="28"/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AZ407" s="29"/>
      <c r="BB407" s="29"/>
      <c r="BG407" s="29"/>
    </row>
    <row r="408" spans="2:59" ht="15.75" customHeight="1">
      <c r="B408" s="28"/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AZ408" s="29"/>
      <c r="BB408" s="29"/>
      <c r="BG408" s="29"/>
    </row>
    <row r="409" spans="2:59" ht="15.75" customHeight="1">
      <c r="B409" s="28"/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AZ409" s="29"/>
      <c r="BB409" s="29"/>
      <c r="BG409" s="29"/>
    </row>
    <row r="410" spans="2:59" ht="15.75" customHeight="1">
      <c r="B410" s="28"/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AZ410" s="29"/>
      <c r="BB410" s="29"/>
      <c r="BG410" s="29"/>
    </row>
    <row r="411" spans="2:59" ht="15.75" customHeight="1">
      <c r="B411" s="28"/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AZ411" s="29"/>
      <c r="BB411" s="29"/>
      <c r="BG411" s="29"/>
    </row>
    <row r="412" spans="2:59" ht="15.75" customHeight="1">
      <c r="B412" s="28"/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AZ412" s="29"/>
      <c r="BB412" s="29"/>
      <c r="BG412" s="29"/>
    </row>
    <row r="413" spans="2:59" ht="15.75" customHeight="1">
      <c r="B413" s="28"/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AZ413" s="29"/>
      <c r="BB413" s="29"/>
      <c r="BG413" s="29"/>
    </row>
    <row r="414" spans="2:59" ht="15.75" customHeight="1">
      <c r="B414" s="28"/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AZ414" s="29"/>
      <c r="BB414" s="29"/>
      <c r="BG414" s="29"/>
    </row>
    <row r="415" spans="2:59" ht="15.75" customHeight="1">
      <c r="B415" s="28"/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AZ415" s="29"/>
      <c r="BB415" s="29"/>
      <c r="BG415" s="29"/>
    </row>
    <row r="416" spans="2:59" ht="15.75" customHeight="1">
      <c r="B416" s="28"/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AZ416" s="29"/>
      <c r="BB416" s="29"/>
      <c r="BG416" s="29"/>
    </row>
    <row r="417" spans="2:59" ht="15.75" customHeight="1">
      <c r="B417" s="28"/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AZ417" s="29"/>
      <c r="BB417" s="29"/>
      <c r="BG417" s="29"/>
    </row>
    <row r="418" spans="2:59" ht="15.75" customHeight="1">
      <c r="B418" s="28"/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AZ418" s="29"/>
      <c r="BB418" s="29"/>
      <c r="BG418" s="29"/>
    </row>
    <row r="419" spans="2:59" ht="15.75" customHeight="1">
      <c r="B419" s="28"/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AZ419" s="29"/>
      <c r="BB419" s="29"/>
      <c r="BG419" s="29"/>
    </row>
    <row r="420" spans="2:59" ht="15.75" customHeight="1">
      <c r="B420" s="28"/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AZ420" s="29"/>
      <c r="BB420" s="29"/>
      <c r="BG420" s="29"/>
    </row>
    <row r="421" spans="2:59" ht="15.75" customHeight="1">
      <c r="B421" s="28"/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AZ421" s="29"/>
      <c r="BB421" s="29"/>
      <c r="BG421" s="29"/>
    </row>
    <row r="422" spans="2:59" ht="15.75" customHeight="1">
      <c r="B422" s="28"/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AZ422" s="29"/>
      <c r="BB422" s="29"/>
      <c r="BG422" s="29"/>
    </row>
    <row r="423" spans="2:59" ht="15.75" customHeight="1">
      <c r="B423" s="28"/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AZ423" s="29"/>
      <c r="BB423" s="29"/>
      <c r="BG423" s="29"/>
    </row>
    <row r="424" spans="2:59" ht="15.75" customHeight="1">
      <c r="B424" s="28"/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AZ424" s="29"/>
      <c r="BB424" s="29"/>
      <c r="BG424" s="29"/>
    </row>
    <row r="425" spans="2:59" ht="15.75" customHeight="1">
      <c r="B425" s="28"/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AZ425" s="29"/>
      <c r="BB425" s="29"/>
      <c r="BG425" s="29"/>
    </row>
    <row r="426" spans="2:59" ht="15.75" customHeight="1">
      <c r="B426" s="28"/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AZ426" s="29"/>
      <c r="BB426" s="29"/>
      <c r="BG426" s="29"/>
    </row>
    <row r="427" spans="2:59" ht="15.75" customHeight="1">
      <c r="B427" s="28"/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AZ427" s="29"/>
      <c r="BB427" s="29"/>
      <c r="BG427" s="29"/>
    </row>
    <row r="428" spans="2:59" ht="15.75" customHeight="1">
      <c r="B428" s="28"/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AZ428" s="29"/>
      <c r="BB428" s="29"/>
      <c r="BG428" s="29"/>
    </row>
    <row r="429" spans="2:59" ht="15.75" customHeight="1">
      <c r="B429" s="28"/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AZ429" s="29"/>
      <c r="BB429" s="29"/>
      <c r="BG429" s="29"/>
    </row>
    <row r="430" spans="2:59" ht="15.75" customHeight="1">
      <c r="B430" s="28"/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AZ430" s="29"/>
      <c r="BB430" s="29"/>
      <c r="BG430" s="29"/>
    </row>
    <row r="431" spans="2:59" ht="15.75" customHeight="1">
      <c r="B431" s="28"/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AZ431" s="29"/>
      <c r="BB431" s="29"/>
      <c r="BG431" s="29"/>
    </row>
    <row r="432" spans="2:59" ht="15.75" customHeight="1">
      <c r="B432" s="28"/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AZ432" s="29"/>
      <c r="BB432" s="29"/>
      <c r="BG432" s="29"/>
    </row>
    <row r="433" spans="2:59" ht="15.75" customHeight="1">
      <c r="B433" s="28"/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AZ433" s="29"/>
      <c r="BB433" s="29"/>
      <c r="BG433" s="29"/>
    </row>
    <row r="434" spans="2:59" ht="15.75" customHeight="1">
      <c r="B434" s="28"/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AZ434" s="29"/>
      <c r="BB434" s="29"/>
      <c r="BG434" s="29"/>
    </row>
    <row r="435" spans="2:59" ht="15.75" customHeight="1">
      <c r="B435" s="28"/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AZ435" s="29"/>
      <c r="BB435" s="29"/>
      <c r="BG435" s="29"/>
    </row>
    <row r="436" spans="2:59" ht="15.75" customHeight="1">
      <c r="B436" s="28"/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AZ436" s="29"/>
      <c r="BB436" s="29"/>
      <c r="BG436" s="29"/>
    </row>
    <row r="437" spans="2:59" ht="15.75" customHeight="1">
      <c r="B437" s="28"/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AZ437" s="29"/>
      <c r="BB437" s="29"/>
      <c r="BG437" s="29"/>
    </row>
    <row r="438" spans="2:59" ht="15.75" customHeight="1">
      <c r="B438" s="28"/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AZ438" s="29"/>
      <c r="BB438" s="29"/>
      <c r="BG438" s="29"/>
    </row>
    <row r="439" spans="2:59" ht="15.75" customHeight="1">
      <c r="B439" s="28"/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AZ439" s="29"/>
      <c r="BB439" s="29"/>
      <c r="BG439" s="29"/>
    </row>
    <row r="440" spans="2:59" ht="15.75" customHeight="1">
      <c r="B440" s="28"/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AZ440" s="29"/>
      <c r="BB440" s="29"/>
      <c r="BG440" s="29"/>
    </row>
    <row r="441" spans="2:59" ht="15.75" customHeight="1">
      <c r="B441" s="28"/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AZ441" s="29"/>
      <c r="BB441" s="29"/>
      <c r="BG441" s="29"/>
    </row>
    <row r="442" spans="2:59" ht="15.75" customHeight="1">
      <c r="B442" s="28"/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AZ442" s="29"/>
      <c r="BB442" s="29"/>
      <c r="BG442" s="29"/>
    </row>
    <row r="443" spans="2:59" ht="15.75" customHeight="1">
      <c r="B443" s="28"/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AZ443" s="29"/>
      <c r="BB443" s="29"/>
      <c r="BG443" s="29"/>
    </row>
    <row r="444" spans="2:59" ht="15.75" customHeight="1">
      <c r="B444" s="28"/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AZ444" s="29"/>
      <c r="BB444" s="29"/>
      <c r="BG444" s="29"/>
    </row>
    <row r="445" spans="2:59" ht="15.75" customHeight="1">
      <c r="B445" s="28"/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AZ445" s="29"/>
      <c r="BB445" s="29"/>
      <c r="BG445" s="29"/>
    </row>
    <row r="446" spans="2:59" ht="15.75" customHeight="1">
      <c r="B446" s="28"/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AZ446" s="29"/>
      <c r="BB446" s="29"/>
      <c r="BG446" s="29"/>
    </row>
    <row r="447" spans="2:59" ht="15.75" customHeight="1">
      <c r="B447" s="28"/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AZ447" s="29"/>
      <c r="BB447" s="29"/>
      <c r="BG447" s="29"/>
    </row>
    <row r="448" spans="2:59" ht="15.75" customHeight="1">
      <c r="B448" s="28"/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AZ448" s="29"/>
      <c r="BB448" s="29"/>
      <c r="BG448" s="29"/>
    </row>
    <row r="449" spans="2:59" ht="15.75" customHeight="1">
      <c r="B449" s="28"/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AZ449" s="29"/>
      <c r="BB449" s="29"/>
      <c r="BG449" s="29"/>
    </row>
    <row r="450" spans="2:59" ht="15.75" customHeight="1">
      <c r="B450" s="28"/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AZ450" s="29"/>
      <c r="BB450" s="29"/>
      <c r="BG450" s="29"/>
    </row>
    <row r="451" spans="2:59" ht="15.75" customHeight="1">
      <c r="B451" s="28"/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AZ451" s="29"/>
      <c r="BB451" s="29"/>
      <c r="BG451" s="29"/>
    </row>
    <row r="452" spans="2:59" ht="15.75" customHeight="1">
      <c r="B452" s="28"/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AZ452" s="29"/>
      <c r="BB452" s="29"/>
      <c r="BG452" s="29"/>
    </row>
    <row r="453" spans="2:59" ht="15.75" customHeight="1">
      <c r="B453" s="28"/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AZ453" s="29"/>
      <c r="BB453" s="29"/>
      <c r="BG453" s="29"/>
    </row>
    <row r="454" spans="2:59" ht="15.75" customHeight="1">
      <c r="B454" s="28"/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AZ454" s="29"/>
      <c r="BB454" s="29"/>
      <c r="BG454" s="29"/>
    </row>
    <row r="455" spans="2:59" ht="15.75" customHeight="1">
      <c r="B455" s="28"/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AZ455" s="29"/>
      <c r="BB455" s="29"/>
      <c r="BG455" s="29"/>
    </row>
    <row r="456" spans="2:59" ht="15.75" customHeight="1">
      <c r="B456" s="28"/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AZ456" s="29"/>
      <c r="BB456" s="29"/>
      <c r="BG456" s="29"/>
    </row>
    <row r="457" spans="2:59" ht="15.75" customHeight="1">
      <c r="B457" s="28"/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AZ457" s="29"/>
      <c r="BB457" s="29"/>
      <c r="BG457" s="29"/>
    </row>
    <row r="458" spans="2:59" ht="15.75" customHeight="1">
      <c r="B458" s="28"/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AZ458" s="29"/>
      <c r="BB458" s="29"/>
      <c r="BG458" s="29"/>
    </row>
    <row r="459" spans="2:59" ht="15.75" customHeight="1">
      <c r="B459" s="28"/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AZ459" s="29"/>
      <c r="BB459" s="29"/>
      <c r="BG459" s="29"/>
    </row>
    <row r="460" spans="2:59" ht="15.75" customHeight="1">
      <c r="B460" s="28"/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AZ460" s="29"/>
      <c r="BB460" s="29"/>
      <c r="BG460" s="29"/>
    </row>
    <row r="461" spans="2:59" ht="15.75" customHeight="1">
      <c r="B461" s="28"/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AZ461" s="29"/>
      <c r="BB461" s="29"/>
      <c r="BG461" s="29"/>
    </row>
    <row r="462" spans="2:59" ht="15.75" customHeight="1">
      <c r="B462" s="28"/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AZ462" s="29"/>
      <c r="BB462" s="29"/>
      <c r="BG462" s="29"/>
    </row>
    <row r="463" spans="2:59" ht="15.75" customHeight="1">
      <c r="B463" s="28"/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AZ463" s="29"/>
      <c r="BB463" s="29"/>
      <c r="BG463" s="29"/>
    </row>
    <row r="464" spans="2:59" ht="15.75" customHeight="1">
      <c r="B464" s="28"/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AZ464" s="29"/>
      <c r="BB464" s="29"/>
      <c r="BG464" s="29"/>
    </row>
    <row r="465" spans="2:59" ht="15.75" customHeight="1">
      <c r="B465" s="28"/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AZ465" s="29"/>
      <c r="BB465" s="29"/>
      <c r="BG465" s="29"/>
    </row>
    <row r="466" spans="2:59" ht="15.75" customHeight="1">
      <c r="B466" s="28"/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AZ466" s="29"/>
      <c r="BB466" s="29"/>
      <c r="BG466" s="29"/>
    </row>
    <row r="467" spans="2:59" ht="15.75" customHeight="1">
      <c r="B467" s="28"/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AZ467" s="29"/>
      <c r="BB467" s="29"/>
      <c r="BG467" s="29"/>
    </row>
    <row r="468" spans="2:59" ht="15.75" customHeight="1">
      <c r="B468" s="28"/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AZ468" s="29"/>
      <c r="BB468" s="29"/>
      <c r="BG468" s="29"/>
    </row>
    <row r="469" spans="2:59" ht="15.75" customHeight="1">
      <c r="B469" s="28"/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AZ469" s="29"/>
      <c r="BB469" s="29"/>
      <c r="BG469" s="29"/>
    </row>
    <row r="470" spans="2:59" ht="15.75" customHeight="1">
      <c r="B470" s="28"/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AZ470" s="29"/>
      <c r="BB470" s="29"/>
      <c r="BG470" s="29"/>
    </row>
    <row r="471" spans="2:59" ht="15.75" customHeight="1">
      <c r="B471" s="28"/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AZ471" s="29"/>
      <c r="BB471" s="29"/>
      <c r="BG471" s="29"/>
    </row>
    <row r="472" spans="2:59" ht="15.75" customHeight="1">
      <c r="B472" s="28"/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AZ472" s="29"/>
      <c r="BB472" s="29"/>
      <c r="BG472" s="29"/>
    </row>
    <row r="473" spans="2:59" ht="15.75" customHeight="1">
      <c r="B473" s="28"/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AZ473" s="29"/>
      <c r="BB473" s="29"/>
      <c r="BG473" s="29"/>
    </row>
    <row r="474" spans="2:59" ht="15.75" customHeight="1">
      <c r="B474" s="28"/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AZ474" s="29"/>
      <c r="BB474" s="29"/>
      <c r="BG474" s="29"/>
    </row>
    <row r="475" spans="2:59" ht="15.75" customHeight="1">
      <c r="B475" s="28"/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AZ475" s="29"/>
      <c r="BB475" s="29"/>
      <c r="BG475" s="29"/>
    </row>
    <row r="476" spans="2:59" ht="15.75" customHeight="1">
      <c r="B476" s="28"/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AZ476" s="29"/>
      <c r="BB476" s="29"/>
      <c r="BG476" s="29"/>
    </row>
    <row r="477" spans="2:59" ht="15.75" customHeight="1">
      <c r="B477" s="28"/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AZ477" s="29"/>
      <c r="BB477" s="29"/>
      <c r="BG477" s="29"/>
    </row>
    <row r="478" spans="2:59" ht="15.75" customHeight="1">
      <c r="B478" s="28"/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AZ478" s="29"/>
      <c r="BB478" s="29"/>
      <c r="BG478" s="29"/>
    </row>
    <row r="479" spans="2:59" ht="15.75" customHeight="1">
      <c r="B479" s="28"/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AZ479" s="29"/>
      <c r="BB479" s="29"/>
      <c r="BG479" s="29"/>
    </row>
    <row r="480" spans="2:59" ht="15.75" customHeight="1">
      <c r="B480" s="28"/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AZ480" s="29"/>
      <c r="BB480" s="29"/>
      <c r="BG480" s="29"/>
    </row>
    <row r="481" spans="2:59" ht="15.75" customHeight="1">
      <c r="B481" s="28"/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AZ481" s="29"/>
      <c r="BB481" s="29"/>
      <c r="BG481" s="29"/>
    </row>
    <row r="482" spans="2:59" ht="15.75" customHeight="1">
      <c r="B482" s="28"/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AZ482" s="29"/>
      <c r="BB482" s="29"/>
      <c r="BG482" s="29"/>
    </row>
    <row r="483" spans="2:59" ht="15.75" customHeight="1">
      <c r="B483" s="28"/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AZ483" s="29"/>
      <c r="BB483" s="29"/>
      <c r="BG483" s="29"/>
    </row>
    <row r="484" spans="2:59" ht="15.75" customHeight="1">
      <c r="B484" s="28"/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AZ484" s="29"/>
      <c r="BB484" s="29"/>
      <c r="BG484" s="29"/>
    </row>
    <row r="485" spans="2:59" ht="15.75" customHeight="1">
      <c r="B485" s="28"/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AZ485" s="29"/>
      <c r="BB485" s="29"/>
      <c r="BG485" s="29"/>
    </row>
    <row r="486" spans="2:59" ht="15.75" customHeight="1">
      <c r="B486" s="28"/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AZ486" s="29"/>
      <c r="BB486" s="29"/>
      <c r="BG486" s="29"/>
    </row>
    <row r="487" spans="2:59" ht="15.75" customHeight="1">
      <c r="B487" s="28"/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AZ487" s="29"/>
      <c r="BB487" s="29"/>
      <c r="BG487" s="29"/>
    </row>
    <row r="488" spans="2:59" ht="15.75" customHeight="1">
      <c r="B488" s="28"/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AZ488" s="29"/>
      <c r="BB488" s="29"/>
      <c r="BG488" s="29"/>
    </row>
    <row r="489" spans="2:59" ht="15.75" customHeight="1">
      <c r="B489" s="28"/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AZ489" s="29"/>
      <c r="BB489" s="29"/>
      <c r="BG489" s="29"/>
    </row>
    <row r="490" spans="2:59" ht="15.75" customHeight="1">
      <c r="B490" s="28"/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AZ490" s="29"/>
      <c r="BB490" s="29"/>
      <c r="BG490" s="29"/>
    </row>
    <row r="491" spans="2:59" ht="15.75" customHeight="1">
      <c r="B491" s="28"/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AZ491" s="29"/>
      <c r="BB491" s="29"/>
      <c r="BG491" s="29"/>
    </row>
    <row r="492" spans="2:59" ht="15.75" customHeight="1">
      <c r="B492" s="28"/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AZ492" s="29"/>
      <c r="BB492" s="29"/>
      <c r="BG492" s="29"/>
    </row>
    <row r="493" spans="2:59" ht="15.75" customHeight="1">
      <c r="B493" s="28"/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AZ493" s="29"/>
      <c r="BB493" s="29"/>
      <c r="BG493" s="29"/>
    </row>
    <row r="494" spans="2:59" ht="15.75" customHeight="1">
      <c r="B494" s="28"/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AZ494" s="29"/>
      <c r="BB494" s="29"/>
      <c r="BG494" s="29"/>
    </row>
    <row r="495" spans="2:59" ht="15.75" customHeight="1">
      <c r="B495" s="28"/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AZ495" s="29"/>
      <c r="BB495" s="29"/>
      <c r="BG495" s="29"/>
    </row>
    <row r="496" spans="2:59" ht="15.75" customHeight="1">
      <c r="B496" s="28"/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AZ496" s="29"/>
      <c r="BB496" s="29"/>
      <c r="BG496" s="29"/>
    </row>
    <row r="497" spans="2:59" ht="15.75" customHeight="1">
      <c r="B497" s="28"/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AZ497" s="29"/>
      <c r="BB497" s="29"/>
      <c r="BG497" s="29"/>
    </row>
    <row r="498" spans="2:59" ht="15.75" customHeight="1">
      <c r="B498" s="28"/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AZ498" s="29"/>
      <c r="BB498" s="29"/>
      <c r="BG498" s="29"/>
    </row>
    <row r="499" spans="2:59" ht="15.75" customHeight="1">
      <c r="B499" s="28"/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AZ499" s="29"/>
      <c r="BB499" s="29"/>
      <c r="BG499" s="29"/>
    </row>
    <row r="500" spans="2:59" ht="15.75" customHeight="1">
      <c r="B500" s="28"/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AZ500" s="29"/>
      <c r="BB500" s="29"/>
      <c r="BG500" s="29"/>
    </row>
    <row r="501" spans="2:59" ht="15.75" customHeight="1">
      <c r="B501" s="28"/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AZ501" s="29"/>
      <c r="BB501" s="29"/>
      <c r="BG501" s="29"/>
    </row>
    <row r="502" spans="2:59" ht="15.75" customHeight="1">
      <c r="B502" s="28"/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AZ502" s="29"/>
      <c r="BB502" s="29"/>
      <c r="BG502" s="29"/>
    </row>
    <row r="503" spans="2:59" ht="15.75" customHeight="1">
      <c r="B503" s="28"/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AZ503" s="29"/>
      <c r="BB503" s="29"/>
      <c r="BG503" s="29"/>
    </row>
    <row r="504" spans="2:59" ht="15.75" customHeight="1">
      <c r="B504" s="28"/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AZ504" s="29"/>
      <c r="BB504" s="29"/>
      <c r="BG504" s="29"/>
    </row>
    <row r="505" spans="2:59" ht="15.75" customHeight="1">
      <c r="B505" s="28"/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AZ505" s="29"/>
      <c r="BB505" s="29"/>
      <c r="BG505" s="29"/>
    </row>
    <row r="506" spans="2:59" ht="15.75" customHeight="1">
      <c r="B506" s="28"/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AZ506" s="29"/>
      <c r="BB506" s="29"/>
      <c r="BG506" s="29"/>
    </row>
    <row r="507" spans="2:59" ht="15.75" customHeight="1">
      <c r="B507" s="28"/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AZ507" s="29"/>
      <c r="BB507" s="29"/>
      <c r="BG507" s="29"/>
    </row>
    <row r="508" spans="2:59" ht="15.75" customHeight="1">
      <c r="B508" s="28"/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AZ508" s="29"/>
      <c r="BB508" s="29"/>
      <c r="BG508" s="29"/>
    </row>
    <row r="509" spans="2:59" ht="15.75" customHeight="1">
      <c r="B509" s="28"/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AZ509" s="29"/>
      <c r="BB509" s="29"/>
      <c r="BG509" s="29"/>
    </row>
    <row r="510" spans="2:59" ht="15.75" customHeight="1">
      <c r="B510" s="28"/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AZ510" s="29"/>
      <c r="BB510" s="29"/>
      <c r="BG510" s="29"/>
    </row>
    <row r="511" spans="2:59" ht="15.75" customHeight="1">
      <c r="B511" s="28"/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AZ511" s="29"/>
      <c r="BB511" s="29"/>
      <c r="BG511" s="29"/>
    </row>
    <row r="512" spans="2:59" ht="15.75" customHeight="1">
      <c r="B512" s="28"/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AZ512" s="29"/>
      <c r="BB512" s="29"/>
      <c r="BG512" s="29"/>
    </row>
    <row r="513" spans="2:59" ht="15.75" customHeight="1">
      <c r="B513" s="28"/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AZ513" s="29"/>
      <c r="BB513" s="29"/>
      <c r="BG513" s="29"/>
    </row>
    <row r="514" spans="2:59" ht="15.75" customHeight="1">
      <c r="B514" s="28"/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AZ514" s="29"/>
      <c r="BB514" s="29"/>
      <c r="BG514" s="29"/>
    </row>
    <row r="515" spans="2:59" ht="15.75" customHeight="1">
      <c r="B515" s="28"/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AZ515" s="29"/>
      <c r="BB515" s="29"/>
      <c r="BG515" s="29"/>
    </row>
    <row r="516" spans="2:59" ht="15.75" customHeight="1">
      <c r="B516" s="28"/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AZ516" s="29"/>
      <c r="BB516" s="29"/>
      <c r="BG516" s="29"/>
    </row>
    <row r="517" spans="2:59" ht="15.75" customHeight="1">
      <c r="B517" s="28"/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AZ517" s="29"/>
      <c r="BB517" s="29"/>
      <c r="BG517" s="29"/>
    </row>
    <row r="518" spans="2:59" ht="15.75" customHeight="1">
      <c r="B518" s="28"/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AZ518" s="29"/>
      <c r="BB518" s="29"/>
      <c r="BG518" s="29"/>
    </row>
    <row r="519" spans="2:59" ht="15.75" customHeight="1">
      <c r="B519" s="28"/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AZ519" s="29"/>
      <c r="BB519" s="29"/>
      <c r="BG519" s="29"/>
    </row>
    <row r="520" spans="2:59" ht="15.75" customHeight="1">
      <c r="B520" s="28"/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AZ520" s="29"/>
      <c r="BB520" s="29"/>
      <c r="BG520" s="29"/>
    </row>
    <row r="521" spans="2:59" ht="15.75" customHeight="1">
      <c r="B521" s="28"/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AZ521" s="29"/>
      <c r="BB521" s="29"/>
      <c r="BG521" s="29"/>
    </row>
    <row r="522" spans="2:59" ht="15.75" customHeight="1">
      <c r="B522" s="28"/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AZ522" s="29"/>
      <c r="BB522" s="29"/>
      <c r="BG522" s="29"/>
    </row>
    <row r="523" spans="2:59" ht="15.75" customHeight="1">
      <c r="B523" s="28"/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AZ523" s="29"/>
      <c r="BB523" s="29"/>
      <c r="BG523" s="29"/>
    </row>
    <row r="524" spans="2:59" ht="15.75" customHeight="1">
      <c r="B524" s="28"/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AZ524" s="29"/>
      <c r="BB524" s="29"/>
      <c r="BG524" s="29"/>
    </row>
    <row r="525" spans="2:59" ht="15.75" customHeight="1">
      <c r="B525" s="28"/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AZ525" s="29"/>
      <c r="BB525" s="29"/>
      <c r="BG525" s="29"/>
    </row>
    <row r="526" spans="2:59" ht="15.75" customHeight="1">
      <c r="B526" s="28"/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AZ526" s="29"/>
      <c r="BB526" s="29"/>
      <c r="BG526" s="29"/>
    </row>
    <row r="527" spans="2:59" ht="15.75" customHeight="1">
      <c r="B527" s="28"/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AZ527" s="29"/>
      <c r="BB527" s="29"/>
      <c r="BG527" s="29"/>
    </row>
    <row r="528" spans="2:59" ht="15.75" customHeight="1">
      <c r="B528" s="28"/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AZ528" s="29"/>
      <c r="BB528" s="29"/>
      <c r="BG528" s="29"/>
    </row>
    <row r="529" spans="2:59" ht="15.75" customHeight="1">
      <c r="B529" s="28"/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AZ529" s="29"/>
      <c r="BB529" s="29"/>
      <c r="BG529" s="29"/>
    </row>
    <row r="530" spans="2:59" ht="15.75" customHeight="1">
      <c r="B530" s="28"/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AZ530" s="29"/>
      <c r="BB530" s="29"/>
      <c r="BG530" s="29"/>
    </row>
    <row r="531" spans="2:59" ht="15.75" customHeight="1">
      <c r="B531" s="28"/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AZ531" s="29"/>
      <c r="BB531" s="29"/>
      <c r="BG531" s="29"/>
    </row>
    <row r="532" spans="2:59" ht="15.75" customHeight="1">
      <c r="B532" s="28"/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AZ532" s="29"/>
      <c r="BB532" s="29"/>
      <c r="BG532" s="29"/>
    </row>
    <row r="533" spans="2:59" ht="15.75" customHeight="1">
      <c r="B533" s="28"/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AZ533" s="29"/>
      <c r="BB533" s="29"/>
      <c r="BG533" s="29"/>
    </row>
    <row r="534" spans="2:59" ht="15.75" customHeight="1">
      <c r="B534" s="28"/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AZ534" s="29"/>
      <c r="BB534" s="29"/>
      <c r="BG534" s="29"/>
    </row>
    <row r="535" spans="2:59" ht="15.75" customHeight="1">
      <c r="B535" s="28"/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AZ535" s="29"/>
      <c r="BB535" s="29"/>
      <c r="BG535" s="29"/>
    </row>
    <row r="536" spans="2:59" ht="15.75" customHeight="1">
      <c r="B536" s="28"/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AZ536" s="29"/>
      <c r="BB536" s="29"/>
      <c r="BG536" s="29"/>
    </row>
    <row r="537" spans="2:59" ht="15.75" customHeight="1">
      <c r="B537" s="28"/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AZ537" s="29"/>
      <c r="BB537" s="29"/>
      <c r="BG537" s="29"/>
    </row>
    <row r="538" spans="2:59" ht="15.75" customHeight="1">
      <c r="B538" s="28"/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AZ538" s="29"/>
      <c r="BB538" s="29"/>
      <c r="BG538" s="29"/>
    </row>
    <row r="539" spans="2:59" ht="15.75" customHeight="1">
      <c r="B539" s="28"/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AZ539" s="29"/>
      <c r="BB539" s="29"/>
      <c r="BG539" s="29"/>
    </row>
    <row r="540" spans="2:59" ht="15.75" customHeight="1">
      <c r="B540" s="28"/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AZ540" s="29"/>
      <c r="BB540" s="29"/>
      <c r="BG540" s="29"/>
    </row>
    <row r="541" spans="2:59" ht="15.75" customHeight="1">
      <c r="B541" s="28"/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AZ541" s="29"/>
      <c r="BB541" s="29"/>
      <c r="BG541" s="29"/>
    </row>
    <row r="542" spans="2:59" ht="15.75" customHeight="1">
      <c r="B542" s="28"/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AZ542" s="29"/>
      <c r="BB542" s="29"/>
      <c r="BG542" s="29"/>
    </row>
    <row r="543" spans="2:59" ht="15.75" customHeight="1">
      <c r="B543" s="28"/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AZ543" s="29"/>
      <c r="BB543" s="29"/>
      <c r="BG543" s="29"/>
    </row>
    <row r="544" spans="2:59" ht="15.75" customHeight="1">
      <c r="B544" s="28"/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AZ544" s="29"/>
      <c r="BB544" s="29"/>
      <c r="BG544" s="29"/>
    </row>
    <row r="545" spans="2:59" ht="15.75" customHeight="1">
      <c r="B545" s="28"/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AZ545" s="29"/>
      <c r="BB545" s="29"/>
      <c r="BG545" s="29"/>
    </row>
    <row r="546" spans="2:59" ht="15.75" customHeight="1">
      <c r="B546" s="28"/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AZ546" s="29"/>
      <c r="BB546" s="29"/>
      <c r="BG546" s="29"/>
    </row>
    <row r="547" spans="2:59" ht="15.75" customHeight="1">
      <c r="B547" s="28"/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AZ547" s="29"/>
      <c r="BB547" s="29"/>
      <c r="BG547" s="29"/>
    </row>
    <row r="548" spans="2:59" ht="15.75" customHeight="1">
      <c r="B548" s="28"/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AZ548" s="29"/>
      <c r="BB548" s="29"/>
      <c r="BG548" s="29"/>
    </row>
    <row r="549" spans="2:59" ht="15.75" customHeight="1">
      <c r="B549" s="28"/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AZ549" s="29"/>
      <c r="BB549" s="29"/>
      <c r="BG549" s="29"/>
    </row>
    <row r="550" spans="2:59" ht="15.75" customHeight="1">
      <c r="B550" s="28"/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AZ550" s="29"/>
      <c r="BB550" s="29"/>
      <c r="BG550" s="29"/>
    </row>
    <row r="551" spans="2:59" ht="15.75" customHeight="1">
      <c r="B551" s="28"/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AZ551" s="29"/>
      <c r="BB551" s="29"/>
      <c r="BG551" s="29"/>
    </row>
    <row r="552" spans="2:59" ht="15.75" customHeight="1">
      <c r="B552" s="28"/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AZ552" s="29"/>
      <c r="BB552" s="29"/>
      <c r="BG552" s="29"/>
    </row>
    <row r="553" spans="2:59" ht="15.75" customHeight="1">
      <c r="B553" s="28"/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AZ553" s="29"/>
      <c r="BB553" s="29"/>
      <c r="BG553" s="29"/>
    </row>
    <row r="554" spans="2:59" ht="15.75" customHeight="1">
      <c r="B554" s="28"/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AZ554" s="29"/>
      <c r="BB554" s="29"/>
      <c r="BG554" s="29"/>
    </row>
    <row r="555" spans="2:59" ht="15.75" customHeight="1">
      <c r="B555" s="28"/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AZ555" s="29"/>
      <c r="BB555" s="29"/>
      <c r="BG555" s="29"/>
    </row>
    <row r="556" spans="2:59" ht="15.75" customHeight="1">
      <c r="B556" s="28"/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AZ556" s="29"/>
      <c r="BB556" s="29"/>
      <c r="BG556" s="29"/>
    </row>
    <row r="557" spans="2:59" ht="15.75" customHeight="1">
      <c r="B557" s="28"/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AZ557" s="29"/>
      <c r="BB557" s="29"/>
      <c r="BG557" s="29"/>
    </row>
    <row r="558" spans="2:59" ht="15.75" customHeight="1">
      <c r="B558" s="28"/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AZ558" s="29"/>
      <c r="BB558" s="29"/>
      <c r="BG558" s="29"/>
    </row>
    <row r="559" spans="2:59" ht="15.75" customHeight="1">
      <c r="B559" s="28"/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AZ559" s="29"/>
      <c r="BB559" s="29"/>
      <c r="BG559" s="29"/>
    </row>
    <row r="560" spans="2:59" ht="15.75" customHeight="1">
      <c r="B560" s="28"/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AZ560" s="29"/>
      <c r="BB560" s="29"/>
      <c r="BG560" s="29"/>
    </row>
    <row r="561" spans="2:59" ht="15.75" customHeight="1">
      <c r="B561" s="28"/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AZ561" s="29"/>
      <c r="BB561" s="29"/>
      <c r="BG561" s="29"/>
    </row>
    <row r="562" spans="2:59" ht="15.75" customHeight="1">
      <c r="B562" s="28"/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AZ562" s="29"/>
      <c r="BB562" s="29"/>
      <c r="BG562" s="29"/>
    </row>
    <row r="563" spans="2:59" ht="15.75" customHeight="1">
      <c r="B563" s="28"/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AZ563" s="29"/>
      <c r="BB563" s="29"/>
      <c r="BG563" s="29"/>
    </row>
    <row r="564" spans="2:59" ht="15.75" customHeight="1">
      <c r="B564" s="28"/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AZ564" s="29"/>
      <c r="BB564" s="29"/>
      <c r="BG564" s="29"/>
    </row>
    <row r="565" spans="2:59" ht="15.75" customHeight="1">
      <c r="B565" s="28"/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AZ565" s="29"/>
      <c r="BB565" s="29"/>
      <c r="BG565" s="29"/>
    </row>
    <row r="566" spans="2:59" ht="15.75" customHeight="1">
      <c r="B566" s="28"/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AZ566" s="29"/>
      <c r="BB566" s="29"/>
      <c r="BG566" s="29"/>
    </row>
    <row r="567" spans="2:59" ht="15.75" customHeight="1">
      <c r="B567" s="28"/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AZ567" s="29"/>
      <c r="BB567" s="29"/>
      <c r="BG567" s="29"/>
    </row>
    <row r="568" spans="2:59" ht="15.75" customHeight="1">
      <c r="B568" s="28"/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AZ568" s="29"/>
      <c r="BB568" s="29"/>
      <c r="BG568" s="29"/>
    </row>
    <row r="569" spans="2:59" ht="15.75" customHeight="1">
      <c r="B569" s="28"/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AZ569" s="29"/>
      <c r="BB569" s="29"/>
      <c r="BG569" s="29"/>
    </row>
    <row r="570" spans="2:59" ht="15.75" customHeight="1">
      <c r="B570" s="28"/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AZ570" s="29"/>
      <c r="BB570" s="29"/>
      <c r="BG570" s="29"/>
    </row>
    <row r="571" spans="2:59" ht="15.75" customHeight="1">
      <c r="B571" s="28"/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AZ571" s="29"/>
      <c r="BB571" s="29"/>
      <c r="BG571" s="29"/>
    </row>
    <row r="572" spans="2:59" ht="15.75" customHeight="1">
      <c r="B572" s="28"/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AZ572" s="29"/>
      <c r="BB572" s="29"/>
      <c r="BG572" s="29"/>
    </row>
    <row r="573" spans="2:59" ht="15.75" customHeight="1">
      <c r="B573" s="28"/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AZ573" s="29"/>
      <c r="BB573" s="29"/>
      <c r="BG573" s="29"/>
    </row>
    <row r="574" spans="2:59" ht="15.75" customHeight="1">
      <c r="B574" s="28"/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AZ574" s="29"/>
      <c r="BB574" s="29"/>
      <c r="BG574" s="29"/>
    </row>
    <row r="575" spans="2:59" ht="15.75" customHeight="1">
      <c r="B575" s="28"/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AZ575" s="29"/>
      <c r="BB575" s="29"/>
      <c r="BG575" s="29"/>
    </row>
    <row r="576" spans="2:59" ht="15.75" customHeight="1">
      <c r="B576" s="28"/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AZ576" s="29"/>
      <c r="BB576" s="29"/>
      <c r="BG576" s="29"/>
    </row>
    <row r="577" spans="2:59" ht="15.75" customHeight="1">
      <c r="B577" s="28"/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AZ577" s="29"/>
      <c r="BB577" s="29"/>
      <c r="BG577" s="29"/>
    </row>
    <row r="578" spans="2:59" ht="15.75" customHeight="1">
      <c r="B578" s="28"/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AZ578" s="29"/>
      <c r="BB578" s="29"/>
      <c r="BG578" s="29"/>
    </row>
    <row r="579" spans="2:59" ht="15.75" customHeight="1">
      <c r="B579" s="28"/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AZ579" s="29"/>
      <c r="BB579" s="29"/>
      <c r="BG579" s="29"/>
    </row>
    <row r="580" spans="2:59" ht="15.75" customHeight="1">
      <c r="B580" s="28"/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AZ580" s="29"/>
      <c r="BB580" s="29"/>
      <c r="BG580" s="29"/>
    </row>
    <row r="581" spans="2:59" ht="15.75" customHeight="1">
      <c r="B581" s="28"/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AZ581" s="29"/>
      <c r="BB581" s="29"/>
      <c r="BG581" s="29"/>
    </row>
    <row r="582" spans="2:59" ht="15.75" customHeight="1">
      <c r="B582" s="28"/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AZ582" s="29"/>
      <c r="BB582" s="29"/>
      <c r="BG582" s="29"/>
    </row>
    <row r="583" spans="2:59" ht="15.75" customHeight="1">
      <c r="B583" s="28"/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AZ583" s="29"/>
      <c r="BB583" s="29"/>
      <c r="BG583" s="29"/>
    </row>
    <row r="584" spans="2:59" ht="15.75" customHeight="1">
      <c r="B584" s="28"/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AZ584" s="29"/>
      <c r="BB584" s="29"/>
      <c r="BG584" s="29"/>
    </row>
    <row r="585" spans="2:59" ht="15.75" customHeight="1">
      <c r="B585" s="28"/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AZ585" s="29"/>
      <c r="BB585" s="29"/>
      <c r="BG585" s="29"/>
    </row>
    <row r="586" spans="2:59" ht="15.75" customHeight="1">
      <c r="B586" s="28"/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AZ586" s="29"/>
      <c r="BB586" s="29"/>
      <c r="BG586" s="29"/>
    </row>
    <row r="587" spans="2:59" ht="15.75" customHeight="1">
      <c r="B587" s="28"/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AZ587" s="29"/>
      <c r="BB587" s="29"/>
      <c r="BG587" s="29"/>
    </row>
    <row r="588" spans="2:59" ht="15.75" customHeight="1">
      <c r="B588" s="28"/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AZ588" s="29"/>
      <c r="BB588" s="29"/>
      <c r="BG588" s="29"/>
    </row>
    <row r="589" spans="2:59" ht="15.75" customHeight="1">
      <c r="B589" s="28"/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AZ589" s="29"/>
      <c r="BB589" s="29"/>
      <c r="BG589" s="29"/>
    </row>
    <row r="590" spans="2:59" ht="15.75" customHeight="1">
      <c r="B590" s="28"/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AZ590" s="29"/>
      <c r="BB590" s="29"/>
      <c r="BG590" s="29"/>
    </row>
    <row r="591" spans="2:59" ht="15.75" customHeight="1">
      <c r="B591" s="28"/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AZ591" s="29"/>
      <c r="BB591" s="29"/>
      <c r="BG591" s="29"/>
    </row>
    <row r="592" spans="2:59" ht="15.75" customHeight="1">
      <c r="B592" s="28"/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AZ592" s="29"/>
      <c r="BB592" s="29"/>
      <c r="BG592" s="29"/>
    </row>
    <row r="593" spans="2:59" ht="15.75" customHeight="1">
      <c r="B593" s="28"/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AZ593" s="29"/>
      <c r="BB593" s="29"/>
      <c r="BG593" s="29"/>
    </row>
    <row r="594" spans="2:59" ht="15.75" customHeight="1">
      <c r="B594" s="28"/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AZ594" s="29"/>
      <c r="BB594" s="29"/>
      <c r="BG594" s="29"/>
    </row>
    <row r="595" spans="2:59" ht="15.75" customHeight="1">
      <c r="B595" s="28"/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AZ595" s="29"/>
      <c r="BB595" s="29"/>
      <c r="BG595" s="29"/>
    </row>
    <row r="596" spans="2:59" ht="15.75" customHeight="1">
      <c r="B596" s="28"/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AZ596" s="29"/>
      <c r="BB596" s="29"/>
      <c r="BG596" s="29"/>
    </row>
    <row r="597" spans="2:59" ht="15.75" customHeight="1">
      <c r="B597" s="28"/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AZ597" s="29"/>
      <c r="BB597" s="29"/>
      <c r="BG597" s="29"/>
    </row>
    <row r="598" spans="2:59" ht="15.75" customHeight="1">
      <c r="B598" s="28"/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AZ598" s="29"/>
      <c r="BB598" s="29"/>
      <c r="BG598" s="29"/>
    </row>
    <row r="599" spans="2:59" ht="15.75" customHeight="1">
      <c r="B599" s="28"/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AZ599" s="29"/>
      <c r="BB599" s="29"/>
      <c r="BG599" s="29"/>
    </row>
    <row r="600" spans="2:59" ht="15.75" customHeight="1">
      <c r="B600" s="28"/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AZ600" s="29"/>
      <c r="BB600" s="29"/>
      <c r="BG600" s="29"/>
    </row>
    <row r="601" spans="2:59" ht="15.75" customHeight="1">
      <c r="B601" s="28"/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AZ601" s="29"/>
      <c r="BB601" s="29"/>
      <c r="BG601" s="29"/>
    </row>
    <row r="602" spans="2:59" ht="15.75" customHeight="1">
      <c r="B602" s="28"/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AZ602" s="29"/>
      <c r="BB602" s="29"/>
      <c r="BG602" s="29"/>
    </row>
    <row r="603" spans="2:59" ht="15.75" customHeight="1">
      <c r="B603" s="28"/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AZ603" s="29"/>
      <c r="BB603" s="29"/>
      <c r="BG603" s="29"/>
    </row>
    <row r="604" spans="2:59" ht="15.75" customHeight="1">
      <c r="B604" s="28"/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AZ604" s="29"/>
      <c r="BB604" s="29"/>
      <c r="BG604" s="29"/>
    </row>
    <row r="605" spans="2:59" ht="15.75" customHeight="1">
      <c r="B605" s="28"/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AZ605" s="29"/>
      <c r="BB605" s="29"/>
      <c r="BG605" s="29"/>
    </row>
    <row r="606" spans="2:59" ht="15.75" customHeight="1">
      <c r="B606" s="28"/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AZ606" s="29"/>
      <c r="BB606" s="29"/>
      <c r="BG606" s="29"/>
    </row>
    <row r="607" spans="2:59" ht="15.75" customHeight="1">
      <c r="B607" s="28"/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AZ607" s="29"/>
      <c r="BB607" s="29"/>
      <c r="BG607" s="29"/>
    </row>
    <row r="608" spans="2:59" ht="15.75" customHeight="1">
      <c r="B608" s="28"/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AZ608" s="29"/>
      <c r="BB608" s="29"/>
      <c r="BG608" s="29"/>
    </row>
    <row r="609" spans="2:59" ht="15.75" customHeight="1">
      <c r="B609" s="28"/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AZ609" s="29"/>
      <c r="BB609" s="29"/>
      <c r="BG609" s="29"/>
    </row>
    <row r="610" spans="2:59" ht="15.75" customHeight="1">
      <c r="B610" s="28"/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AZ610" s="29"/>
      <c r="BB610" s="29"/>
      <c r="BG610" s="29"/>
    </row>
    <row r="611" spans="2:59" ht="15.75" customHeight="1">
      <c r="B611" s="28"/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AZ611" s="29"/>
      <c r="BB611" s="29"/>
      <c r="BG611" s="29"/>
    </row>
    <row r="612" spans="2:59" ht="15.75" customHeight="1">
      <c r="B612" s="28"/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AZ612" s="29"/>
      <c r="BB612" s="29"/>
      <c r="BG612" s="29"/>
    </row>
    <row r="613" spans="2:59" ht="15.75" customHeight="1">
      <c r="B613" s="28"/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AZ613" s="29"/>
      <c r="BB613" s="29"/>
      <c r="BG613" s="29"/>
    </row>
    <row r="614" spans="2:59" ht="15.75" customHeight="1">
      <c r="B614" s="28"/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AZ614" s="29"/>
      <c r="BB614" s="29"/>
      <c r="BG614" s="29"/>
    </row>
    <row r="615" spans="2:59" ht="15.75" customHeight="1">
      <c r="B615" s="28"/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AZ615" s="29"/>
      <c r="BB615" s="29"/>
      <c r="BG615" s="29"/>
    </row>
    <row r="616" spans="2:59" ht="15.75" customHeight="1">
      <c r="B616" s="28"/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AZ616" s="29"/>
      <c r="BB616" s="29"/>
      <c r="BG616" s="29"/>
    </row>
    <row r="617" spans="2:59" ht="15.75" customHeight="1">
      <c r="B617" s="28"/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AZ617" s="29"/>
      <c r="BB617" s="29"/>
      <c r="BG617" s="29"/>
    </row>
    <row r="618" spans="2:59" ht="15.75" customHeight="1">
      <c r="B618" s="28"/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AZ618" s="29"/>
      <c r="BB618" s="29"/>
      <c r="BG618" s="29"/>
    </row>
    <row r="619" spans="2:59" ht="15.75" customHeight="1">
      <c r="B619" s="28"/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AZ619" s="29"/>
      <c r="BB619" s="29"/>
      <c r="BG619" s="29"/>
    </row>
    <row r="620" spans="2:59" ht="15.75" customHeight="1">
      <c r="B620" s="28"/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AZ620" s="29"/>
      <c r="BB620" s="29"/>
      <c r="BG620" s="29"/>
    </row>
    <row r="621" spans="2:59" ht="15.75" customHeight="1">
      <c r="B621" s="28"/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AZ621" s="29"/>
      <c r="BB621" s="29"/>
      <c r="BG621" s="29"/>
    </row>
    <row r="622" spans="2:59" ht="15.75" customHeight="1">
      <c r="B622" s="28"/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AZ622" s="29"/>
      <c r="BB622" s="29"/>
      <c r="BG622" s="29"/>
    </row>
    <row r="623" spans="2:59" ht="15.75" customHeight="1">
      <c r="B623" s="28"/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AZ623" s="29"/>
      <c r="BB623" s="29"/>
      <c r="BG623" s="29"/>
    </row>
    <row r="624" spans="2:59" ht="15.75" customHeight="1">
      <c r="B624" s="28"/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AZ624" s="29"/>
      <c r="BB624" s="29"/>
      <c r="BG624" s="29"/>
    </row>
    <row r="625" spans="2:59" ht="15.75" customHeight="1">
      <c r="B625" s="28"/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AZ625" s="29"/>
      <c r="BB625" s="29"/>
      <c r="BG625" s="29"/>
    </row>
    <row r="626" spans="2:59" ht="15.75" customHeight="1">
      <c r="B626" s="28"/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AZ626" s="29"/>
      <c r="BB626" s="29"/>
      <c r="BG626" s="29"/>
    </row>
    <row r="627" spans="2:59" ht="15.75" customHeight="1">
      <c r="B627" s="28"/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AZ627" s="29"/>
      <c r="BB627" s="29"/>
      <c r="BG627" s="29"/>
    </row>
    <row r="628" spans="2:59" ht="15.75" customHeight="1">
      <c r="B628" s="28"/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AZ628" s="29"/>
      <c r="BB628" s="29"/>
      <c r="BG628" s="29"/>
    </row>
    <row r="629" spans="2:59" ht="15.75" customHeight="1">
      <c r="B629" s="28"/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AZ629" s="29"/>
      <c r="BB629" s="29"/>
      <c r="BG629" s="29"/>
    </row>
    <row r="630" spans="2:59" ht="15.75" customHeight="1">
      <c r="B630" s="28"/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AZ630" s="29"/>
      <c r="BB630" s="29"/>
      <c r="BG630" s="29"/>
    </row>
    <row r="631" spans="2:59" ht="15.75" customHeight="1">
      <c r="B631" s="28"/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AZ631" s="29"/>
      <c r="BB631" s="29"/>
      <c r="BG631" s="29"/>
    </row>
    <row r="632" spans="2:59" ht="15.75" customHeight="1">
      <c r="B632" s="28"/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AZ632" s="29"/>
      <c r="BB632" s="29"/>
      <c r="BG632" s="29"/>
    </row>
    <row r="633" spans="2:59" ht="15.75" customHeight="1">
      <c r="B633" s="28"/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AZ633" s="29"/>
      <c r="BB633" s="29"/>
      <c r="BG633" s="29"/>
    </row>
    <row r="634" spans="2:59" ht="15.75" customHeight="1">
      <c r="B634" s="28"/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AZ634" s="29"/>
      <c r="BB634" s="29"/>
      <c r="BG634" s="29"/>
    </row>
    <row r="635" spans="2:59" ht="15.75" customHeight="1">
      <c r="B635" s="28"/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AZ635" s="29"/>
      <c r="BB635" s="29"/>
      <c r="BG635" s="29"/>
    </row>
    <row r="636" spans="2:59" ht="15.75" customHeight="1">
      <c r="B636" s="28"/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AZ636" s="29"/>
      <c r="BB636" s="29"/>
      <c r="BG636" s="29"/>
    </row>
    <row r="637" spans="2:59" ht="15.75" customHeight="1">
      <c r="B637" s="28"/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AZ637" s="29"/>
      <c r="BB637" s="29"/>
      <c r="BG637" s="29"/>
    </row>
    <row r="638" spans="2:59" ht="15.75" customHeight="1">
      <c r="B638" s="28"/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AZ638" s="29"/>
      <c r="BB638" s="29"/>
      <c r="BG638" s="29"/>
    </row>
    <row r="639" spans="2:59" ht="15.75" customHeight="1">
      <c r="B639" s="28"/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AZ639" s="29"/>
      <c r="BB639" s="29"/>
      <c r="BG639" s="29"/>
    </row>
    <row r="640" spans="2:59" ht="15.75" customHeight="1">
      <c r="B640" s="28"/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AZ640" s="29"/>
      <c r="BB640" s="29"/>
      <c r="BG640" s="29"/>
    </row>
    <row r="641" spans="2:59" ht="15.75" customHeight="1">
      <c r="B641" s="28"/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AZ641" s="29"/>
      <c r="BB641" s="29"/>
      <c r="BG641" s="29"/>
    </row>
    <row r="642" spans="2:59" ht="15.75" customHeight="1">
      <c r="B642" s="28"/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AZ642" s="29"/>
      <c r="BB642" s="29"/>
      <c r="BG642" s="29"/>
    </row>
    <row r="643" spans="2:59" ht="15.75" customHeight="1">
      <c r="B643" s="28"/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AZ643" s="29"/>
      <c r="BB643" s="29"/>
      <c r="BG643" s="29"/>
    </row>
    <row r="644" spans="2:59" ht="15.75" customHeight="1">
      <c r="B644" s="28"/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AZ644" s="29"/>
      <c r="BB644" s="29"/>
      <c r="BG644" s="29"/>
    </row>
    <row r="645" spans="2:59" ht="15.75" customHeight="1">
      <c r="B645" s="28"/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AZ645" s="29"/>
      <c r="BB645" s="29"/>
      <c r="BG645" s="29"/>
    </row>
    <row r="646" spans="2:59" ht="15.75" customHeight="1">
      <c r="B646" s="28"/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AZ646" s="29"/>
      <c r="BB646" s="29"/>
      <c r="BG646" s="29"/>
    </row>
    <row r="647" spans="2:59" ht="15.75" customHeight="1">
      <c r="B647" s="28"/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AZ647" s="29"/>
      <c r="BB647" s="29"/>
      <c r="BG647" s="29"/>
    </row>
    <row r="648" spans="2:59" ht="15.75" customHeight="1">
      <c r="B648" s="28"/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AZ648" s="29"/>
      <c r="BB648" s="29"/>
      <c r="BG648" s="29"/>
    </row>
    <row r="649" spans="2:59" ht="15.75" customHeight="1">
      <c r="B649" s="28"/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AZ649" s="29"/>
      <c r="BB649" s="29"/>
      <c r="BG649" s="29"/>
    </row>
    <row r="650" spans="2:59" ht="15.75" customHeight="1">
      <c r="B650" s="28"/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AZ650" s="29"/>
      <c r="BB650" s="29"/>
      <c r="BG650" s="29"/>
    </row>
    <row r="651" spans="2:59" ht="15.75" customHeight="1">
      <c r="B651" s="28"/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AZ651" s="29"/>
      <c r="BB651" s="29"/>
      <c r="BG651" s="29"/>
    </row>
    <row r="652" spans="2:59" ht="15.75" customHeight="1">
      <c r="B652" s="28"/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AZ652" s="29"/>
      <c r="BB652" s="29"/>
      <c r="BG652" s="29"/>
    </row>
    <row r="653" spans="2:59" ht="15.75" customHeight="1">
      <c r="B653" s="28"/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AZ653" s="29"/>
      <c r="BB653" s="29"/>
      <c r="BG653" s="29"/>
    </row>
    <row r="654" spans="2:59" ht="15.75" customHeight="1">
      <c r="B654" s="28"/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AZ654" s="29"/>
      <c r="BB654" s="29"/>
      <c r="BG654" s="29"/>
    </row>
    <row r="655" spans="2:59" ht="15.75" customHeight="1">
      <c r="B655" s="28"/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AZ655" s="29"/>
      <c r="BB655" s="29"/>
      <c r="BG655" s="29"/>
    </row>
    <row r="656" spans="2:59" ht="15.75" customHeight="1">
      <c r="B656" s="28"/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AZ656" s="29"/>
      <c r="BB656" s="29"/>
      <c r="BG656" s="29"/>
    </row>
    <row r="657" spans="2:59" ht="15.75" customHeight="1">
      <c r="B657" s="28"/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AZ657" s="29"/>
      <c r="BB657" s="29"/>
      <c r="BG657" s="29"/>
    </row>
    <row r="658" spans="2:59" ht="15.75" customHeight="1">
      <c r="B658" s="28"/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AZ658" s="29"/>
      <c r="BB658" s="29"/>
      <c r="BG658" s="29"/>
    </row>
    <row r="659" spans="2:59" ht="15.75" customHeight="1">
      <c r="B659" s="28"/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AZ659" s="29"/>
      <c r="BB659" s="29"/>
      <c r="BG659" s="29"/>
    </row>
    <row r="660" spans="2:59" ht="15.75" customHeight="1">
      <c r="B660" s="28"/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AZ660" s="29"/>
      <c r="BB660" s="29"/>
      <c r="BG660" s="29"/>
    </row>
    <row r="661" spans="2:59" ht="15.75" customHeight="1">
      <c r="B661" s="28"/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AZ661" s="29"/>
      <c r="BB661" s="29"/>
      <c r="BG661" s="29"/>
    </row>
    <row r="662" spans="2:59" ht="15.75" customHeight="1">
      <c r="B662" s="28"/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AZ662" s="29"/>
      <c r="BB662" s="29"/>
      <c r="BG662" s="29"/>
    </row>
    <row r="663" spans="2:59" ht="15.75" customHeight="1">
      <c r="B663" s="28"/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AZ663" s="29"/>
      <c r="BB663" s="29"/>
      <c r="BG663" s="29"/>
    </row>
    <row r="664" spans="2:59" ht="15.75" customHeight="1">
      <c r="B664" s="28"/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AZ664" s="29"/>
      <c r="BB664" s="29"/>
      <c r="BG664" s="29"/>
    </row>
    <row r="665" spans="2:59" ht="15.75" customHeight="1">
      <c r="B665" s="28"/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AZ665" s="29"/>
      <c r="BB665" s="29"/>
      <c r="BG665" s="29"/>
    </row>
    <row r="666" spans="2:59" ht="15.75" customHeight="1">
      <c r="B666" s="28"/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AZ666" s="29"/>
      <c r="BB666" s="29"/>
      <c r="BG666" s="29"/>
    </row>
    <row r="667" spans="2:59" ht="15.75" customHeight="1">
      <c r="B667" s="28"/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AZ667" s="29"/>
      <c r="BB667" s="29"/>
      <c r="BG667" s="29"/>
    </row>
    <row r="668" spans="2:59" ht="15.75" customHeight="1">
      <c r="B668" s="28"/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AZ668" s="29"/>
      <c r="BB668" s="29"/>
      <c r="BG668" s="29"/>
    </row>
    <row r="669" spans="2:59" ht="15.75" customHeight="1">
      <c r="B669" s="28"/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AZ669" s="29"/>
      <c r="BB669" s="29"/>
      <c r="BG669" s="29"/>
    </row>
    <row r="670" spans="2:59" ht="15.75" customHeight="1">
      <c r="B670" s="28"/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AZ670" s="29"/>
      <c r="BB670" s="29"/>
      <c r="BG670" s="29"/>
    </row>
    <row r="671" spans="2:59" ht="15.75" customHeight="1">
      <c r="B671" s="28"/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AZ671" s="29"/>
      <c r="BB671" s="29"/>
      <c r="BG671" s="29"/>
    </row>
    <row r="672" spans="2:59" ht="15.75" customHeight="1">
      <c r="B672" s="28"/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AZ672" s="29"/>
      <c r="BB672" s="29"/>
      <c r="BG672" s="29"/>
    </row>
    <row r="673" spans="2:59" ht="15.75" customHeight="1">
      <c r="B673" s="28"/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AZ673" s="29"/>
      <c r="BB673" s="29"/>
      <c r="BG673" s="29"/>
    </row>
    <row r="674" spans="2:59" ht="15.75" customHeight="1">
      <c r="B674" s="28"/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AZ674" s="29"/>
      <c r="BB674" s="29"/>
      <c r="BG674" s="29"/>
    </row>
    <row r="675" spans="2:59" ht="15.75" customHeight="1">
      <c r="B675" s="28"/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AZ675" s="29"/>
      <c r="BB675" s="29"/>
      <c r="BG675" s="29"/>
    </row>
    <row r="676" spans="2:59" ht="15.75" customHeight="1">
      <c r="B676" s="28"/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AZ676" s="29"/>
      <c r="BB676" s="29"/>
      <c r="BG676" s="29"/>
    </row>
    <row r="677" spans="2:59" ht="15.75" customHeight="1">
      <c r="B677" s="28"/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AZ677" s="29"/>
      <c r="BB677" s="29"/>
      <c r="BG677" s="29"/>
    </row>
    <row r="678" spans="2:59" ht="15.75" customHeight="1">
      <c r="B678" s="28"/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AZ678" s="29"/>
      <c r="BB678" s="29"/>
      <c r="BG678" s="29"/>
    </row>
    <row r="679" spans="2:59" ht="15.75" customHeight="1">
      <c r="B679" s="28"/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AZ679" s="29"/>
      <c r="BB679" s="29"/>
      <c r="BG679" s="29"/>
    </row>
    <row r="680" spans="2:59" ht="15.75" customHeight="1">
      <c r="B680" s="28"/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AZ680" s="29"/>
      <c r="BB680" s="29"/>
      <c r="BG680" s="29"/>
    </row>
    <row r="681" spans="2:59" ht="15.75" customHeight="1">
      <c r="B681" s="28"/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AZ681" s="29"/>
      <c r="BB681" s="29"/>
      <c r="BG681" s="29"/>
    </row>
    <row r="682" spans="2:59" ht="15.75" customHeight="1">
      <c r="B682" s="28"/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AZ682" s="29"/>
      <c r="BB682" s="29"/>
      <c r="BG682" s="29"/>
    </row>
    <row r="683" spans="2:59" ht="15.75" customHeight="1">
      <c r="B683" s="28"/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AZ683" s="29"/>
      <c r="BB683" s="29"/>
      <c r="BG683" s="29"/>
    </row>
    <row r="684" spans="2:59" ht="15.75" customHeight="1">
      <c r="B684" s="28"/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AZ684" s="29"/>
      <c r="BB684" s="29"/>
      <c r="BG684" s="29"/>
    </row>
    <row r="685" spans="2:59" ht="15.75" customHeight="1">
      <c r="B685" s="28"/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AZ685" s="29"/>
      <c r="BB685" s="29"/>
      <c r="BG685" s="29"/>
    </row>
    <row r="686" spans="2:59" ht="15.75" customHeight="1">
      <c r="B686" s="28"/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AZ686" s="29"/>
      <c r="BB686" s="29"/>
      <c r="BG686" s="29"/>
    </row>
    <row r="687" spans="2:59" ht="15.75" customHeight="1">
      <c r="B687" s="28"/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AZ687" s="29"/>
      <c r="BB687" s="29"/>
      <c r="BG687" s="29"/>
    </row>
    <row r="688" spans="2:59" ht="15.75" customHeight="1">
      <c r="B688" s="28"/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AZ688" s="29"/>
      <c r="BB688" s="29"/>
      <c r="BG688" s="29"/>
    </row>
    <row r="689" spans="2:59" ht="15.75" customHeight="1">
      <c r="B689" s="28"/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AZ689" s="29"/>
      <c r="BB689" s="29"/>
      <c r="BG689" s="29"/>
    </row>
    <row r="690" spans="2:59" ht="15.75" customHeight="1">
      <c r="B690" s="28"/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AZ690" s="29"/>
      <c r="BB690" s="29"/>
      <c r="BG690" s="29"/>
    </row>
    <row r="691" spans="2:59" ht="15.75" customHeight="1">
      <c r="B691" s="28"/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AZ691" s="29"/>
      <c r="BB691" s="29"/>
      <c r="BG691" s="29"/>
    </row>
    <row r="692" spans="2:59" ht="15.75" customHeight="1">
      <c r="B692" s="28"/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AZ692" s="29"/>
      <c r="BB692" s="29"/>
      <c r="BG692" s="29"/>
    </row>
    <row r="693" spans="2:59" ht="15.75" customHeight="1">
      <c r="B693" s="28"/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AZ693" s="29"/>
      <c r="BB693" s="29"/>
      <c r="BG693" s="29"/>
    </row>
    <row r="694" spans="2:59" ht="15.75" customHeight="1">
      <c r="B694" s="28"/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AZ694" s="29"/>
      <c r="BB694" s="29"/>
      <c r="BG694" s="29"/>
    </row>
    <row r="695" spans="2:59" ht="15.75" customHeight="1">
      <c r="B695" s="28"/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AZ695" s="29"/>
      <c r="BB695" s="29"/>
      <c r="BG695" s="29"/>
    </row>
    <row r="696" spans="2:59" ht="15.75" customHeight="1">
      <c r="B696" s="28"/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AZ696" s="29"/>
      <c r="BB696" s="29"/>
      <c r="BG696" s="29"/>
    </row>
    <row r="697" spans="2:59" ht="15.75" customHeight="1">
      <c r="B697" s="28"/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AZ697" s="29"/>
      <c r="BB697" s="29"/>
      <c r="BG697" s="29"/>
    </row>
    <row r="698" spans="2:59" ht="15.75" customHeight="1">
      <c r="B698" s="28"/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AZ698" s="29"/>
      <c r="BB698" s="29"/>
      <c r="BG698" s="29"/>
    </row>
    <row r="699" spans="2:59" ht="15.75" customHeight="1">
      <c r="B699" s="28"/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AZ699" s="29"/>
      <c r="BB699" s="29"/>
      <c r="BG699" s="29"/>
    </row>
    <row r="700" spans="2:59" ht="15.75" customHeight="1">
      <c r="B700" s="28"/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AZ700" s="29"/>
      <c r="BB700" s="29"/>
      <c r="BG700" s="29"/>
    </row>
    <row r="701" spans="2:59" ht="15.75" customHeight="1">
      <c r="B701" s="28"/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AZ701" s="29"/>
      <c r="BB701" s="29"/>
      <c r="BG701" s="29"/>
    </row>
    <row r="702" spans="2:59" ht="15.75" customHeight="1">
      <c r="B702" s="28"/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AZ702" s="29"/>
      <c r="BB702" s="29"/>
      <c r="BG702" s="29"/>
    </row>
    <row r="703" spans="2:59" ht="15.75" customHeight="1">
      <c r="B703" s="28"/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AZ703" s="29"/>
      <c r="BB703" s="29"/>
      <c r="BG703" s="29"/>
    </row>
    <row r="704" spans="2:59" ht="15.75" customHeight="1">
      <c r="B704" s="28"/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AZ704" s="29"/>
      <c r="BB704" s="29"/>
      <c r="BG704" s="29"/>
    </row>
    <row r="705" spans="2:59" ht="15.75" customHeight="1">
      <c r="B705" s="28"/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AZ705" s="29"/>
      <c r="BB705" s="29"/>
      <c r="BG705" s="29"/>
    </row>
    <row r="706" spans="2:59" ht="15.75" customHeight="1">
      <c r="B706" s="28"/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AZ706" s="29"/>
      <c r="BB706" s="29"/>
      <c r="BG706" s="29"/>
    </row>
    <row r="707" spans="2:59" ht="15.75" customHeight="1">
      <c r="B707" s="28"/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AZ707" s="29"/>
      <c r="BB707" s="29"/>
      <c r="BG707" s="29"/>
    </row>
    <row r="708" spans="2:59" ht="15.75" customHeight="1">
      <c r="B708" s="28"/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AZ708" s="29"/>
      <c r="BB708" s="29"/>
      <c r="BG708" s="29"/>
    </row>
    <row r="709" spans="2:59" ht="15.75" customHeight="1">
      <c r="B709" s="28"/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AZ709" s="29"/>
      <c r="BB709" s="29"/>
      <c r="BG709" s="29"/>
    </row>
    <row r="710" spans="2:59" ht="15.75" customHeight="1">
      <c r="B710" s="28"/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AZ710" s="29"/>
      <c r="BB710" s="29"/>
      <c r="BG710" s="29"/>
    </row>
    <row r="711" spans="2:59" ht="15.75" customHeight="1">
      <c r="B711" s="28"/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AZ711" s="29"/>
      <c r="BB711" s="29"/>
      <c r="BG711" s="29"/>
    </row>
    <row r="712" spans="2:59" ht="15.75" customHeight="1">
      <c r="B712" s="28"/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AZ712" s="29"/>
      <c r="BB712" s="29"/>
      <c r="BG712" s="29"/>
    </row>
    <row r="713" spans="2:59" ht="15.75" customHeight="1">
      <c r="B713" s="28"/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AZ713" s="29"/>
      <c r="BB713" s="29"/>
      <c r="BG713" s="29"/>
    </row>
    <row r="714" spans="2:59" ht="15.75" customHeight="1">
      <c r="B714" s="28"/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AZ714" s="29"/>
      <c r="BB714" s="29"/>
      <c r="BG714" s="29"/>
    </row>
    <row r="715" spans="2:59" ht="15.75" customHeight="1">
      <c r="B715" s="28"/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AZ715" s="29"/>
      <c r="BB715" s="29"/>
      <c r="BG715" s="29"/>
    </row>
    <row r="716" spans="2:59" ht="15.75" customHeight="1">
      <c r="B716" s="28"/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AZ716" s="29"/>
      <c r="BB716" s="29"/>
      <c r="BG716" s="29"/>
    </row>
    <row r="717" spans="2:59" ht="15.75" customHeight="1">
      <c r="B717" s="28"/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AZ717" s="29"/>
      <c r="BB717" s="29"/>
      <c r="BG717" s="29"/>
    </row>
    <row r="718" spans="2:59" ht="15.75" customHeight="1">
      <c r="B718" s="28"/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AZ718" s="29"/>
      <c r="BB718" s="29"/>
      <c r="BG718" s="29"/>
    </row>
    <row r="719" spans="2:59" ht="15.75" customHeight="1">
      <c r="B719" s="28"/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AZ719" s="29"/>
      <c r="BB719" s="29"/>
      <c r="BG719" s="29"/>
    </row>
    <row r="720" spans="2:59" ht="15.75" customHeight="1">
      <c r="B720" s="28"/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AZ720" s="29"/>
      <c r="BB720" s="29"/>
      <c r="BG720" s="29"/>
    </row>
    <row r="721" spans="2:59" ht="15.75" customHeight="1">
      <c r="B721" s="28"/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AZ721" s="29"/>
      <c r="BB721" s="29"/>
      <c r="BG721" s="29"/>
    </row>
    <row r="722" spans="2:59" ht="15.75" customHeight="1">
      <c r="B722" s="28"/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AZ722" s="29"/>
      <c r="BB722" s="29"/>
      <c r="BG722" s="29"/>
    </row>
    <row r="723" spans="2:59" ht="15.75" customHeight="1">
      <c r="B723" s="28"/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AZ723" s="29"/>
      <c r="BB723" s="29"/>
      <c r="BG723" s="29"/>
    </row>
    <row r="724" spans="2:59" ht="15.75" customHeight="1">
      <c r="B724" s="28"/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AZ724" s="29"/>
      <c r="BB724" s="29"/>
      <c r="BG724" s="29"/>
    </row>
    <row r="725" spans="2:59" ht="15.75" customHeight="1">
      <c r="B725" s="28"/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AZ725" s="29"/>
      <c r="BB725" s="29"/>
      <c r="BG725" s="29"/>
    </row>
    <row r="726" spans="2:59" ht="15.75" customHeight="1">
      <c r="B726" s="28"/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AZ726" s="29"/>
      <c r="BB726" s="29"/>
      <c r="BG726" s="29"/>
    </row>
    <row r="727" spans="2:59" ht="15.75" customHeight="1">
      <c r="B727" s="28"/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AZ727" s="29"/>
      <c r="BB727" s="29"/>
      <c r="BG727" s="29"/>
    </row>
    <row r="728" spans="2:59" ht="15.75" customHeight="1">
      <c r="B728" s="28"/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AZ728" s="29"/>
      <c r="BB728" s="29"/>
      <c r="BG728" s="29"/>
    </row>
    <row r="729" spans="2:59" ht="15.75" customHeight="1">
      <c r="B729" s="28"/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AZ729" s="29"/>
      <c r="BB729" s="29"/>
      <c r="BG729" s="29"/>
    </row>
    <row r="730" spans="2:59" ht="15.75" customHeight="1">
      <c r="B730" s="28"/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AZ730" s="29"/>
      <c r="BB730" s="29"/>
      <c r="BG730" s="29"/>
    </row>
    <row r="731" spans="2:59" ht="15.75" customHeight="1">
      <c r="B731" s="28"/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AZ731" s="29"/>
      <c r="BB731" s="29"/>
      <c r="BG731" s="29"/>
    </row>
    <row r="732" spans="2:59" ht="15.75" customHeight="1">
      <c r="B732" s="28"/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AZ732" s="29"/>
      <c r="BB732" s="29"/>
      <c r="BG732" s="29"/>
    </row>
    <row r="733" spans="2:59" ht="15.75" customHeight="1">
      <c r="B733" s="28"/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AZ733" s="29"/>
      <c r="BB733" s="29"/>
      <c r="BG733" s="29"/>
    </row>
    <row r="734" spans="2:59" ht="15.75" customHeight="1">
      <c r="B734" s="28"/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AZ734" s="29"/>
      <c r="BB734" s="29"/>
      <c r="BG734" s="29"/>
    </row>
    <row r="735" spans="2:59" ht="15.75" customHeight="1">
      <c r="B735" s="28"/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AZ735" s="29"/>
      <c r="BB735" s="29"/>
      <c r="BG735" s="29"/>
    </row>
    <row r="736" spans="2:59" ht="15.75" customHeight="1">
      <c r="B736" s="28"/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AZ736" s="29"/>
      <c r="BB736" s="29"/>
      <c r="BG736" s="29"/>
    </row>
    <row r="737" spans="2:59" ht="15.75" customHeight="1">
      <c r="B737" s="28"/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AZ737" s="29"/>
      <c r="BB737" s="29"/>
      <c r="BG737" s="29"/>
    </row>
    <row r="738" spans="2:59" ht="15.75" customHeight="1">
      <c r="B738" s="28"/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AZ738" s="29"/>
      <c r="BB738" s="29"/>
      <c r="BG738" s="29"/>
    </row>
    <row r="739" spans="2:59" ht="15.75" customHeight="1">
      <c r="B739" s="28"/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AZ739" s="29"/>
      <c r="BB739" s="29"/>
      <c r="BG739" s="29"/>
    </row>
    <row r="740" spans="2:59" ht="15.75" customHeight="1">
      <c r="B740" s="28"/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AZ740" s="29"/>
      <c r="BB740" s="29"/>
      <c r="BG740" s="29"/>
    </row>
    <row r="741" spans="2:59" ht="15.75" customHeight="1">
      <c r="B741" s="28"/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AZ741" s="29"/>
      <c r="BB741" s="29"/>
      <c r="BG741" s="29"/>
    </row>
    <row r="742" spans="2:59" ht="15.75" customHeight="1">
      <c r="B742" s="28"/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AZ742" s="29"/>
      <c r="BB742" s="29"/>
      <c r="BG742" s="29"/>
    </row>
    <row r="743" spans="2:59" ht="15.75" customHeight="1">
      <c r="B743" s="28"/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AZ743" s="29"/>
      <c r="BB743" s="29"/>
      <c r="BG743" s="29"/>
    </row>
    <row r="744" spans="2:59" ht="15.75" customHeight="1">
      <c r="B744" s="28"/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AZ744" s="29"/>
      <c r="BB744" s="29"/>
      <c r="BG744" s="29"/>
    </row>
    <row r="745" spans="2:59" ht="15.75" customHeight="1">
      <c r="B745" s="28"/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AZ745" s="29"/>
      <c r="BB745" s="29"/>
      <c r="BG745" s="29"/>
    </row>
    <row r="746" spans="2:59" ht="15.75" customHeight="1">
      <c r="B746" s="28"/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AZ746" s="29"/>
      <c r="BB746" s="29"/>
      <c r="BG746" s="29"/>
    </row>
    <row r="747" spans="2:59" ht="15.75" customHeight="1">
      <c r="B747" s="28"/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AZ747" s="29"/>
      <c r="BB747" s="29"/>
      <c r="BG747" s="29"/>
    </row>
    <row r="748" spans="2:59" ht="15.75" customHeight="1">
      <c r="B748" s="28"/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AZ748" s="29"/>
      <c r="BB748" s="29"/>
      <c r="BG748" s="29"/>
    </row>
    <row r="749" spans="2:59" ht="15.75" customHeight="1">
      <c r="B749" s="28"/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AZ749" s="29"/>
      <c r="BB749" s="29"/>
      <c r="BG749" s="29"/>
    </row>
    <row r="750" spans="2:59" ht="15.75" customHeight="1">
      <c r="B750" s="28"/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AZ750" s="29"/>
      <c r="BB750" s="29"/>
      <c r="BG750" s="29"/>
    </row>
    <row r="751" spans="2:59" ht="15.75" customHeight="1">
      <c r="B751" s="28"/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AZ751" s="29"/>
      <c r="BB751" s="29"/>
      <c r="BG751" s="29"/>
    </row>
    <row r="752" spans="2:59" ht="15.75" customHeight="1">
      <c r="B752" s="28"/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AZ752" s="29"/>
      <c r="BB752" s="29"/>
      <c r="BG752" s="29"/>
    </row>
    <row r="753" spans="2:59" ht="15.75" customHeight="1">
      <c r="B753" s="28"/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AZ753" s="29"/>
      <c r="BB753" s="29"/>
      <c r="BG753" s="29"/>
    </row>
    <row r="754" spans="2:59" ht="15.75" customHeight="1">
      <c r="B754" s="28"/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AZ754" s="29"/>
      <c r="BB754" s="29"/>
      <c r="BG754" s="29"/>
    </row>
    <row r="755" spans="2:59" ht="15.75" customHeight="1">
      <c r="B755" s="28"/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AZ755" s="29"/>
      <c r="BB755" s="29"/>
      <c r="BG755" s="29"/>
    </row>
    <row r="756" spans="2:59" ht="15.75" customHeight="1">
      <c r="B756" s="28"/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AZ756" s="29"/>
      <c r="BB756" s="29"/>
      <c r="BG756" s="29"/>
    </row>
    <row r="757" spans="2:59" ht="15.75" customHeight="1">
      <c r="B757" s="28"/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AZ757" s="29"/>
      <c r="BB757" s="29"/>
      <c r="BG757" s="29"/>
    </row>
    <row r="758" spans="2:59" ht="15.75" customHeight="1">
      <c r="B758" s="28"/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AZ758" s="29"/>
      <c r="BB758" s="29"/>
      <c r="BG758" s="29"/>
    </row>
    <row r="759" spans="2:59" ht="15.75" customHeight="1">
      <c r="B759" s="28"/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AZ759" s="29"/>
      <c r="BB759" s="29"/>
      <c r="BG759" s="29"/>
    </row>
    <row r="760" spans="2:59" ht="15.75" customHeight="1">
      <c r="B760" s="28"/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AZ760" s="29"/>
      <c r="BB760" s="29"/>
      <c r="BG760" s="29"/>
    </row>
    <row r="761" spans="2:59" ht="15.75" customHeight="1">
      <c r="B761" s="28"/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AZ761" s="29"/>
      <c r="BB761" s="29"/>
      <c r="BG761" s="29"/>
    </row>
    <row r="762" spans="2:59" ht="15.75" customHeight="1">
      <c r="B762" s="28"/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AZ762" s="29"/>
      <c r="BB762" s="29"/>
      <c r="BG762" s="29"/>
    </row>
    <row r="763" spans="2:59" ht="15.75" customHeight="1">
      <c r="B763" s="28"/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AZ763" s="29"/>
      <c r="BB763" s="29"/>
      <c r="BG763" s="29"/>
    </row>
    <row r="764" spans="2:59" ht="15.75" customHeight="1">
      <c r="B764" s="28"/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AZ764" s="29"/>
      <c r="BB764" s="29"/>
      <c r="BG764" s="29"/>
    </row>
    <row r="765" spans="2:59" ht="15.75" customHeight="1">
      <c r="B765" s="28"/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AZ765" s="29"/>
      <c r="BB765" s="29"/>
      <c r="BG765" s="29"/>
    </row>
    <row r="766" spans="2:59" ht="15.75" customHeight="1">
      <c r="B766" s="28"/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AZ766" s="29"/>
      <c r="BB766" s="29"/>
      <c r="BG766" s="29"/>
    </row>
    <row r="767" spans="2:59" ht="15.75" customHeight="1">
      <c r="B767" s="28"/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AZ767" s="29"/>
      <c r="BB767" s="29"/>
      <c r="BG767" s="29"/>
    </row>
    <row r="768" spans="2:59" ht="15.75" customHeight="1">
      <c r="B768" s="28"/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AZ768" s="29"/>
      <c r="BB768" s="29"/>
      <c r="BG768" s="29"/>
    </row>
    <row r="769" spans="2:59" ht="15.75" customHeight="1">
      <c r="B769" s="28"/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AZ769" s="29"/>
      <c r="BB769" s="29"/>
      <c r="BG769" s="29"/>
    </row>
    <row r="770" spans="2:59" ht="15.75" customHeight="1">
      <c r="B770" s="28"/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AZ770" s="29"/>
      <c r="BB770" s="29"/>
      <c r="BG770" s="29"/>
    </row>
    <row r="771" spans="2:59" ht="15.75" customHeight="1">
      <c r="B771" s="28"/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AZ771" s="29"/>
      <c r="BB771" s="29"/>
      <c r="BG771" s="29"/>
    </row>
    <row r="772" spans="2:59" ht="15.75" customHeight="1">
      <c r="B772" s="28"/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AZ772" s="29"/>
      <c r="BB772" s="29"/>
      <c r="BG772" s="29"/>
    </row>
    <row r="773" spans="2:59" ht="15.75" customHeight="1">
      <c r="B773" s="28"/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AZ773" s="29"/>
      <c r="BB773" s="29"/>
      <c r="BG773" s="29"/>
    </row>
    <row r="774" spans="2:59" ht="15.75" customHeight="1">
      <c r="B774" s="28"/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AZ774" s="29"/>
      <c r="BB774" s="29"/>
      <c r="BG774" s="29"/>
    </row>
    <row r="775" spans="2:59" ht="15.75" customHeight="1">
      <c r="B775" s="28"/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AZ775" s="29"/>
      <c r="BB775" s="29"/>
      <c r="BG775" s="29"/>
    </row>
    <row r="776" spans="2:59" ht="15.75" customHeight="1">
      <c r="B776" s="28"/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AZ776" s="29"/>
      <c r="BB776" s="29"/>
      <c r="BG776" s="29"/>
    </row>
    <row r="777" spans="2:59" ht="15.75" customHeight="1">
      <c r="B777" s="28"/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AZ777" s="29"/>
      <c r="BB777" s="29"/>
      <c r="BG777" s="29"/>
    </row>
    <row r="778" spans="2:59" ht="15.75" customHeight="1">
      <c r="B778" s="28"/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AZ778" s="29"/>
      <c r="BB778" s="29"/>
      <c r="BG778" s="29"/>
    </row>
    <row r="779" spans="2:59" ht="15.75" customHeight="1">
      <c r="B779" s="28"/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AZ779" s="29"/>
      <c r="BB779" s="29"/>
      <c r="BG779" s="29"/>
    </row>
    <row r="780" spans="2:59" ht="15.75" customHeight="1">
      <c r="B780" s="28"/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AZ780" s="29"/>
      <c r="BB780" s="29"/>
      <c r="BG780" s="29"/>
    </row>
    <row r="781" spans="2:59" ht="15.75" customHeight="1">
      <c r="B781" s="28"/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AZ781" s="29"/>
      <c r="BB781" s="29"/>
      <c r="BG781" s="29"/>
    </row>
    <row r="782" spans="2:59" ht="15.75" customHeight="1">
      <c r="B782" s="28"/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AZ782" s="29"/>
      <c r="BB782" s="29"/>
      <c r="BG782" s="29"/>
    </row>
    <row r="783" spans="2:59" ht="15.75" customHeight="1">
      <c r="B783" s="28"/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AZ783" s="29"/>
      <c r="BB783" s="29"/>
      <c r="BG783" s="29"/>
    </row>
    <row r="784" spans="2:59" ht="15.75" customHeight="1">
      <c r="B784" s="28"/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AZ784" s="29"/>
      <c r="BB784" s="29"/>
      <c r="BG784" s="29"/>
    </row>
    <row r="785" spans="2:59" ht="15.75" customHeight="1">
      <c r="B785" s="28"/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AZ785" s="29"/>
      <c r="BB785" s="29"/>
      <c r="BG785" s="29"/>
    </row>
    <row r="786" spans="2:59" ht="15.75" customHeight="1">
      <c r="B786" s="28"/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AZ786" s="29"/>
      <c r="BB786" s="29"/>
      <c r="BG786" s="29"/>
    </row>
    <row r="787" spans="2:59" ht="15.75" customHeight="1">
      <c r="B787" s="28"/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AZ787" s="29"/>
      <c r="BB787" s="29"/>
      <c r="BG787" s="29"/>
    </row>
    <row r="788" spans="2:59" ht="15.75" customHeight="1">
      <c r="B788" s="28"/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AZ788" s="29"/>
      <c r="BB788" s="29"/>
      <c r="BG788" s="29"/>
    </row>
    <row r="789" spans="2:59" ht="15.75" customHeight="1">
      <c r="B789" s="28"/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AZ789" s="29"/>
      <c r="BB789" s="29"/>
      <c r="BG789" s="29"/>
    </row>
    <row r="790" spans="2:59" ht="15.75" customHeight="1">
      <c r="B790" s="28"/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AZ790" s="29"/>
      <c r="BB790" s="29"/>
      <c r="BG790" s="29"/>
    </row>
    <row r="791" spans="2:59" ht="15.75" customHeight="1">
      <c r="B791" s="28"/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AZ791" s="29"/>
      <c r="BB791" s="29"/>
      <c r="BG791" s="29"/>
    </row>
    <row r="792" spans="2:59" ht="15.75" customHeight="1">
      <c r="B792" s="28"/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AZ792" s="29"/>
      <c r="BB792" s="29"/>
      <c r="BG792" s="29"/>
    </row>
    <row r="793" spans="2:59" ht="15.75" customHeight="1">
      <c r="B793" s="28"/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AZ793" s="29"/>
      <c r="BB793" s="29"/>
      <c r="BG793" s="29"/>
    </row>
    <row r="794" spans="2:59" ht="15.75" customHeight="1">
      <c r="B794" s="28"/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AZ794" s="29"/>
      <c r="BB794" s="29"/>
      <c r="BG794" s="29"/>
    </row>
    <row r="795" spans="2:59" ht="15.75" customHeight="1">
      <c r="B795" s="28"/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AZ795" s="29"/>
      <c r="BB795" s="29"/>
      <c r="BG795" s="29"/>
    </row>
    <row r="796" spans="2:59" ht="15.75" customHeight="1">
      <c r="B796" s="28"/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AZ796" s="29"/>
      <c r="BB796" s="29"/>
      <c r="BG796" s="29"/>
    </row>
    <row r="797" spans="2:59" ht="15.75" customHeight="1">
      <c r="B797" s="28"/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AZ797" s="29"/>
      <c r="BB797" s="29"/>
      <c r="BG797" s="29"/>
    </row>
    <row r="798" spans="2:59" ht="15.75" customHeight="1">
      <c r="B798" s="28"/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AZ798" s="29"/>
      <c r="BB798" s="29"/>
      <c r="BG798" s="29"/>
    </row>
    <row r="799" spans="2:59" ht="15.75" customHeight="1">
      <c r="B799" s="28"/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AZ799" s="29"/>
      <c r="BB799" s="29"/>
      <c r="BG799" s="29"/>
    </row>
    <row r="800" spans="2:59" ht="15.75" customHeight="1">
      <c r="B800" s="28"/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AZ800" s="29"/>
      <c r="BB800" s="29"/>
      <c r="BG800" s="29"/>
    </row>
    <row r="801" spans="2:59" ht="15.75" customHeight="1">
      <c r="B801" s="28"/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AZ801" s="29"/>
      <c r="BB801" s="29"/>
      <c r="BG801" s="29"/>
    </row>
    <row r="802" spans="2:59" ht="15.75" customHeight="1">
      <c r="B802" s="28"/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AZ802" s="29"/>
      <c r="BB802" s="29"/>
      <c r="BG802" s="29"/>
    </row>
    <row r="803" spans="2:59" ht="15.75" customHeight="1">
      <c r="B803" s="28"/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AZ803" s="29"/>
      <c r="BB803" s="29"/>
      <c r="BG803" s="29"/>
    </row>
    <row r="804" spans="2:59" ht="15.75" customHeight="1">
      <c r="B804" s="28"/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AZ804" s="29"/>
      <c r="BB804" s="29"/>
      <c r="BG804" s="29"/>
    </row>
    <row r="805" spans="2:59" ht="15.75" customHeight="1">
      <c r="B805" s="28"/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AZ805" s="29"/>
      <c r="BB805" s="29"/>
      <c r="BG805" s="29"/>
    </row>
    <row r="806" spans="2:59" ht="15.75" customHeight="1">
      <c r="B806" s="28"/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AZ806" s="29"/>
      <c r="BB806" s="29"/>
      <c r="BG806" s="29"/>
    </row>
    <row r="807" spans="2:59" ht="15.75" customHeight="1">
      <c r="B807" s="28"/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AZ807" s="29"/>
      <c r="BB807" s="29"/>
      <c r="BG807" s="29"/>
    </row>
    <row r="808" spans="2:59" ht="15.75" customHeight="1">
      <c r="B808" s="28"/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AZ808" s="29"/>
      <c r="BB808" s="29"/>
      <c r="BG808" s="29"/>
    </row>
    <row r="809" spans="2:59" ht="15.75" customHeight="1">
      <c r="B809" s="28"/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AZ809" s="29"/>
      <c r="BB809" s="29"/>
      <c r="BG809" s="29"/>
    </row>
    <row r="810" spans="2:59" ht="15.75" customHeight="1">
      <c r="B810" s="28"/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AZ810" s="29"/>
      <c r="BB810" s="29"/>
      <c r="BG810" s="29"/>
    </row>
    <row r="811" spans="2:59" ht="15.75" customHeight="1">
      <c r="B811" s="28"/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AZ811" s="29"/>
      <c r="BB811" s="29"/>
      <c r="BG811" s="29"/>
    </row>
    <row r="812" spans="2:59" ht="15.75" customHeight="1">
      <c r="B812" s="28"/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AZ812" s="29"/>
      <c r="BB812" s="29"/>
      <c r="BG812" s="29"/>
    </row>
    <row r="813" spans="2:59" ht="15.75" customHeight="1">
      <c r="B813" s="28"/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AZ813" s="29"/>
      <c r="BB813" s="29"/>
      <c r="BG813" s="29"/>
    </row>
    <row r="814" spans="2:59" ht="15.75" customHeight="1">
      <c r="B814" s="28"/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AZ814" s="29"/>
      <c r="BB814" s="29"/>
      <c r="BG814" s="29"/>
    </row>
    <row r="815" spans="2:59" ht="15.75" customHeight="1">
      <c r="B815" s="28"/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AZ815" s="29"/>
      <c r="BB815" s="29"/>
      <c r="BG815" s="29"/>
    </row>
    <row r="816" spans="2:59" ht="15.75" customHeight="1">
      <c r="B816" s="28"/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AZ816" s="29"/>
      <c r="BB816" s="29"/>
      <c r="BG816" s="29"/>
    </row>
    <row r="817" spans="2:59" ht="15.75" customHeight="1">
      <c r="B817" s="28"/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AZ817" s="29"/>
      <c r="BB817" s="29"/>
      <c r="BG817" s="29"/>
    </row>
    <row r="818" spans="2:59" ht="15.75" customHeight="1">
      <c r="B818" s="28"/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AZ818" s="29"/>
      <c r="BB818" s="29"/>
      <c r="BG818" s="29"/>
    </row>
    <row r="819" spans="2:59" ht="15.75" customHeight="1">
      <c r="B819" s="28"/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AZ819" s="29"/>
      <c r="BB819" s="29"/>
      <c r="BG819" s="29"/>
    </row>
    <row r="820" spans="2:59" ht="15.75" customHeight="1">
      <c r="B820" s="28"/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AZ820" s="29"/>
      <c r="BB820" s="29"/>
      <c r="BG820" s="29"/>
    </row>
    <row r="821" spans="2:59" ht="15.75" customHeight="1">
      <c r="B821" s="28"/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AZ821" s="29"/>
      <c r="BB821" s="29"/>
      <c r="BG821" s="29"/>
    </row>
    <row r="822" spans="2:59" ht="15.75" customHeight="1">
      <c r="B822" s="28"/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AZ822" s="29"/>
      <c r="BB822" s="29"/>
      <c r="BG822" s="29"/>
    </row>
    <row r="823" spans="2:59" ht="15.75" customHeight="1">
      <c r="B823" s="28"/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AZ823" s="29"/>
      <c r="BB823" s="29"/>
      <c r="BG823" s="29"/>
    </row>
    <row r="824" spans="2:59" ht="15.75" customHeight="1">
      <c r="B824" s="28"/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AZ824" s="29"/>
      <c r="BB824" s="29"/>
      <c r="BG824" s="29"/>
    </row>
    <row r="825" spans="2:59" ht="15.75" customHeight="1">
      <c r="B825" s="28"/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AZ825" s="29"/>
      <c r="BB825" s="29"/>
      <c r="BG825" s="29"/>
    </row>
    <row r="826" spans="2:59" ht="15.75" customHeight="1">
      <c r="B826" s="28"/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AZ826" s="29"/>
      <c r="BB826" s="29"/>
      <c r="BG826" s="29"/>
    </row>
    <row r="827" spans="2:59" ht="15.75" customHeight="1">
      <c r="B827" s="28"/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AZ827" s="29"/>
      <c r="BB827" s="29"/>
      <c r="BG827" s="29"/>
    </row>
    <row r="828" spans="2:59" ht="15.75" customHeight="1">
      <c r="B828" s="28"/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AZ828" s="29"/>
      <c r="BB828" s="29"/>
      <c r="BG828" s="29"/>
    </row>
    <row r="829" spans="2:59" ht="15.75" customHeight="1">
      <c r="B829" s="28"/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AZ829" s="29"/>
      <c r="BB829" s="29"/>
      <c r="BG829" s="29"/>
    </row>
    <row r="830" spans="2:59" ht="15.75" customHeight="1">
      <c r="B830" s="28"/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AZ830" s="29"/>
      <c r="BB830" s="29"/>
      <c r="BG830" s="29"/>
    </row>
    <row r="831" spans="2:59" ht="15.75" customHeight="1">
      <c r="B831" s="28"/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AZ831" s="29"/>
      <c r="BB831" s="29"/>
      <c r="BG831" s="29"/>
    </row>
    <row r="832" spans="2:59" ht="15.75" customHeight="1">
      <c r="B832" s="28"/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AZ832" s="29"/>
      <c r="BB832" s="29"/>
      <c r="BG832" s="29"/>
    </row>
    <row r="833" spans="2:59" ht="15.75" customHeight="1">
      <c r="B833" s="28"/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AZ833" s="29"/>
      <c r="BB833" s="29"/>
      <c r="BG833" s="29"/>
    </row>
    <row r="834" spans="2:59" ht="15.75" customHeight="1">
      <c r="B834" s="28"/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AZ834" s="29"/>
      <c r="BB834" s="29"/>
      <c r="BG834" s="29"/>
    </row>
    <row r="835" spans="2:59" ht="15.75" customHeight="1">
      <c r="B835" s="28"/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AZ835" s="29"/>
      <c r="BB835" s="29"/>
      <c r="BG835" s="29"/>
    </row>
    <row r="836" spans="2:59" ht="15.75" customHeight="1">
      <c r="B836" s="28"/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AZ836" s="29"/>
      <c r="BB836" s="29"/>
      <c r="BG836" s="29"/>
    </row>
    <row r="837" spans="2:59" ht="15.75" customHeight="1">
      <c r="B837" s="28"/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AZ837" s="29"/>
      <c r="BB837" s="29"/>
      <c r="BG837" s="29"/>
    </row>
    <row r="838" spans="2:59" ht="15.75" customHeight="1">
      <c r="B838" s="28"/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AZ838" s="29"/>
      <c r="BB838" s="29"/>
      <c r="BG838" s="29"/>
    </row>
    <row r="839" spans="2:59" ht="15.75" customHeight="1">
      <c r="B839" s="28"/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AZ839" s="29"/>
      <c r="BB839" s="29"/>
      <c r="BG839" s="29"/>
    </row>
    <row r="840" spans="2:59" ht="15.75" customHeight="1">
      <c r="B840" s="28"/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AZ840" s="29"/>
      <c r="BB840" s="29"/>
      <c r="BG840" s="29"/>
    </row>
    <row r="841" spans="2:59" ht="15.75" customHeight="1">
      <c r="B841" s="28"/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AZ841" s="29"/>
      <c r="BB841" s="29"/>
      <c r="BG841" s="29"/>
    </row>
    <row r="842" spans="2:59" ht="15.75" customHeight="1">
      <c r="B842" s="28"/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AZ842" s="29"/>
      <c r="BB842" s="29"/>
      <c r="BG842" s="29"/>
    </row>
    <row r="843" spans="2:59" ht="15.75" customHeight="1">
      <c r="B843" s="28"/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AZ843" s="29"/>
      <c r="BB843" s="29"/>
      <c r="BG843" s="29"/>
    </row>
    <row r="844" spans="2:59" ht="15.75" customHeight="1">
      <c r="B844" s="28"/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AZ844" s="29"/>
      <c r="BB844" s="29"/>
      <c r="BG844" s="29"/>
    </row>
    <row r="845" spans="2:59" ht="15.75" customHeight="1">
      <c r="B845" s="28"/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AZ845" s="29"/>
      <c r="BB845" s="29"/>
      <c r="BG845" s="29"/>
    </row>
    <row r="846" spans="2:59" ht="15.75" customHeight="1">
      <c r="B846" s="28"/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AZ846" s="29"/>
      <c r="BB846" s="29"/>
      <c r="BG846" s="29"/>
    </row>
    <row r="847" spans="2:59" ht="15.75" customHeight="1">
      <c r="B847" s="28"/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AZ847" s="29"/>
      <c r="BB847" s="29"/>
      <c r="BG847" s="29"/>
    </row>
    <row r="848" spans="2:59" ht="15.75" customHeight="1">
      <c r="B848" s="28"/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AZ848" s="29"/>
      <c r="BB848" s="29"/>
      <c r="BG848" s="29"/>
    </row>
    <row r="849" spans="2:59" ht="15.75" customHeight="1">
      <c r="B849" s="28"/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AZ849" s="29"/>
      <c r="BB849" s="29"/>
      <c r="BG849" s="29"/>
    </row>
    <row r="850" spans="2:59" ht="15.75" customHeight="1">
      <c r="B850" s="28"/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AZ850" s="29"/>
      <c r="BB850" s="29"/>
      <c r="BG850" s="29"/>
    </row>
    <row r="851" spans="2:59" ht="15.75" customHeight="1">
      <c r="B851" s="28"/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AZ851" s="29"/>
      <c r="BB851" s="29"/>
      <c r="BG851" s="29"/>
    </row>
    <row r="852" spans="2:59" ht="15.75" customHeight="1">
      <c r="B852" s="28"/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AZ852" s="29"/>
      <c r="BB852" s="29"/>
      <c r="BG852" s="29"/>
    </row>
    <row r="853" spans="2:59" ht="15.75" customHeight="1">
      <c r="B853" s="28"/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AZ853" s="29"/>
      <c r="BB853" s="29"/>
      <c r="BG853" s="29"/>
    </row>
    <row r="854" spans="2:59" ht="15.75" customHeight="1">
      <c r="B854" s="28"/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AZ854" s="29"/>
      <c r="BB854" s="29"/>
      <c r="BG854" s="29"/>
    </row>
    <row r="855" spans="2:59" ht="15.75" customHeight="1">
      <c r="B855" s="28"/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AZ855" s="29"/>
      <c r="BB855" s="29"/>
      <c r="BG855" s="29"/>
    </row>
    <row r="856" spans="2:59" ht="15.75" customHeight="1">
      <c r="B856" s="28"/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AZ856" s="29"/>
      <c r="BB856" s="29"/>
      <c r="BG856" s="29"/>
    </row>
    <row r="857" spans="2:59" ht="15.75" customHeight="1">
      <c r="B857" s="28"/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AZ857" s="29"/>
      <c r="BB857" s="29"/>
      <c r="BG857" s="29"/>
    </row>
    <row r="858" spans="2:59" ht="15.75" customHeight="1">
      <c r="B858" s="28"/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AZ858" s="29"/>
      <c r="BB858" s="29"/>
      <c r="BG858" s="29"/>
    </row>
    <row r="859" spans="2:59" ht="15.75" customHeight="1">
      <c r="B859" s="28"/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AZ859" s="29"/>
      <c r="BB859" s="29"/>
      <c r="BG859" s="29"/>
    </row>
    <row r="860" spans="2:59" ht="15.75" customHeight="1">
      <c r="B860" s="28"/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AZ860" s="29"/>
      <c r="BB860" s="29"/>
      <c r="BG860" s="29"/>
    </row>
    <row r="861" spans="2:59" ht="15.75" customHeight="1">
      <c r="B861" s="28"/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AZ861" s="29"/>
      <c r="BB861" s="29"/>
      <c r="BG861" s="29"/>
    </row>
    <row r="862" spans="2:59" ht="15.75" customHeight="1">
      <c r="B862" s="28"/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AZ862" s="29"/>
      <c r="BB862" s="29"/>
      <c r="BG862" s="29"/>
    </row>
    <row r="863" spans="2:59" ht="15.75" customHeight="1">
      <c r="B863" s="28"/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AZ863" s="29"/>
      <c r="BB863" s="29"/>
      <c r="BG863" s="29"/>
    </row>
    <row r="864" spans="2:59" ht="15.75" customHeight="1">
      <c r="B864" s="28"/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AZ864" s="29"/>
      <c r="BB864" s="29"/>
      <c r="BG864" s="29"/>
    </row>
    <row r="865" spans="2:59" ht="15.75" customHeight="1">
      <c r="B865" s="28"/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AZ865" s="29"/>
      <c r="BB865" s="29"/>
      <c r="BG865" s="29"/>
    </row>
    <row r="866" spans="2:59" ht="15.75" customHeight="1">
      <c r="B866" s="28"/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AZ866" s="29"/>
      <c r="BB866" s="29"/>
      <c r="BG866" s="29"/>
    </row>
    <row r="867" spans="2:59" ht="15.75" customHeight="1">
      <c r="B867" s="28"/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AZ867" s="29"/>
      <c r="BB867" s="29"/>
      <c r="BG867" s="29"/>
    </row>
    <row r="868" spans="2:59" ht="15.75" customHeight="1">
      <c r="B868" s="28"/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AZ868" s="29"/>
      <c r="BB868" s="29"/>
      <c r="BG868" s="29"/>
    </row>
    <row r="869" spans="2:59" ht="15.75" customHeight="1">
      <c r="B869" s="28"/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AZ869" s="29"/>
      <c r="BB869" s="29"/>
      <c r="BG869" s="29"/>
    </row>
    <row r="870" spans="2:59" ht="15.75" customHeight="1">
      <c r="B870" s="28"/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AZ870" s="29"/>
      <c r="BB870" s="29"/>
      <c r="BG870" s="29"/>
    </row>
    <row r="871" spans="2:59" ht="15.75" customHeight="1">
      <c r="B871" s="28"/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AZ871" s="29"/>
      <c r="BB871" s="29"/>
      <c r="BG871" s="29"/>
    </row>
    <row r="872" spans="2:59" ht="15.75" customHeight="1">
      <c r="B872" s="28"/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AZ872" s="29"/>
      <c r="BB872" s="29"/>
      <c r="BG872" s="29"/>
    </row>
    <row r="873" spans="2:59" ht="15.75" customHeight="1">
      <c r="B873" s="28"/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AZ873" s="29"/>
      <c r="BB873" s="29"/>
      <c r="BG873" s="29"/>
    </row>
    <row r="874" spans="2:59" ht="15.75" customHeight="1">
      <c r="B874" s="28"/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AZ874" s="29"/>
      <c r="BB874" s="29"/>
      <c r="BG874" s="29"/>
    </row>
    <row r="875" spans="2:59" ht="15.75" customHeight="1">
      <c r="B875" s="28"/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AZ875" s="29"/>
      <c r="BB875" s="29"/>
      <c r="BG875" s="29"/>
    </row>
    <row r="876" spans="2:59" ht="15.75" customHeight="1">
      <c r="B876" s="28"/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AZ876" s="29"/>
      <c r="BB876" s="29"/>
      <c r="BG876" s="29"/>
    </row>
    <row r="877" spans="2:59" ht="15.75" customHeight="1">
      <c r="B877" s="28"/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AZ877" s="29"/>
      <c r="BB877" s="29"/>
      <c r="BG877" s="29"/>
    </row>
    <row r="878" spans="2:59" ht="15.75" customHeight="1">
      <c r="B878" s="28"/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AZ878" s="29"/>
      <c r="BB878" s="29"/>
      <c r="BG878" s="29"/>
    </row>
    <row r="879" spans="2:59" ht="15.75" customHeight="1">
      <c r="B879" s="28"/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AZ879" s="29"/>
      <c r="BB879" s="29"/>
      <c r="BG879" s="29"/>
    </row>
    <row r="880" spans="2:59" ht="15.75" customHeight="1">
      <c r="B880" s="28"/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AZ880" s="29"/>
      <c r="BB880" s="29"/>
      <c r="BG880" s="29"/>
    </row>
    <row r="881" spans="2:59" ht="15.75" customHeight="1">
      <c r="B881" s="28"/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AZ881" s="29"/>
      <c r="BB881" s="29"/>
      <c r="BG881" s="29"/>
    </row>
    <row r="882" spans="2:59" ht="15.75" customHeight="1">
      <c r="B882" s="28"/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AZ882" s="29"/>
      <c r="BB882" s="29"/>
      <c r="BG882" s="29"/>
    </row>
    <row r="883" spans="2:59" ht="15.75" customHeight="1">
      <c r="B883" s="28"/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AZ883" s="29"/>
      <c r="BB883" s="29"/>
      <c r="BG883" s="29"/>
    </row>
    <row r="884" spans="2:59" ht="15.75" customHeight="1">
      <c r="B884" s="28"/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AZ884" s="29"/>
      <c r="BB884" s="29"/>
      <c r="BG884" s="29"/>
    </row>
    <row r="885" spans="2:59" ht="15.75" customHeight="1">
      <c r="B885" s="28"/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AZ885" s="29"/>
      <c r="BB885" s="29"/>
      <c r="BG885" s="29"/>
    </row>
    <row r="886" spans="2:59" ht="15.75" customHeight="1">
      <c r="B886" s="28"/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AZ886" s="29"/>
      <c r="BB886" s="29"/>
      <c r="BG886" s="29"/>
    </row>
    <row r="887" spans="2:59" ht="15.75" customHeight="1">
      <c r="B887" s="28"/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AZ887" s="29"/>
      <c r="BB887" s="29"/>
      <c r="BG887" s="29"/>
    </row>
    <row r="888" spans="2:59" ht="15.75" customHeight="1">
      <c r="B888" s="28"/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AZ888" s="29"/>
      <c r="BB888" s="29"/>
      <c r="BG888" s="29"/>
    </row>
    <row r="889" spans="2:59" ht="15.75" customHeight="1">
      <c r="B889" s="28"/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AZ889" s="29"/>
      <c r="BB889" s="29"/>
      <c r="BG889" s="29"/>
    </row>
    <row r="890" spans="2:59" ht="15.75" customHeight="1">
      <c r="B890" s="28"/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AZ890" s="29"/>
      <c r="BB890" s="29"/>
      <c r="BG890" s="29"/>
    </row>
    <row r="891" spans="2:59" ht="15.75" customHeight="1">
      <c r="B891" s="28"/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AZ891" s="29"/>
      <c r="BB891" s="29"/>
      <c r="BG891" s="29"/>
    </row>
    <row r="892" spans="2:59" ht="15.75" customHeight="1">
      <c r="B892" s="28"/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AZ892" s="29"/>
      <c r="BB892" s="29"/>
      <c r="BG892" s="29"/>
    </row>
    <row r="893" spans="2:59" ht="15.75" customHeight="1">
      <c r="B893" s="28"/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AZ893" s="29"/>
      <c r="BB893" s="29"/>
      <c r="BG893" s="29"/>
    </row>
    <row r="894" spans="2:59" ht="15.75" customHeight="1">
      <c r="B894" s="28"/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AZ894" s="29"/>
      <c r="BB894" s="29"/>
      <c r="BG894" s="29"/>
    </row>
    <row r="895" spans="2:59" ht="15.75" customHeight="1">
      <c r="B895" s="28"/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AZ895" s="29"/>
      <c r="BB895" s="29"/>
      <c r="BG895" s="29"/>
    </row>
    <row r="896" spans="2:59" ht="15.75" customHeight="1">
      <c r="B896" s="28"/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AZ896" s="29"/>
      <c r="BB896" s="29"/>
      <c r="BG896" s="29"/>
    </row>
    <row r="897" spans="2:59" ht="15.75" customHeight="1">
      <c r="B897" s="28"/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AZ897" s="29"/>
      <c r="BB897" s="29"/>
      <c r="BG897" s="29"/>
    </row>
    <row r="898" spans="2:59" ht="15.75" customHeight="1">
      <c r="B898" s="28"/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AZ898" s="29"/>
      <c r="BB898" s="29"/>
      <c r="BG898" s="29"/>
    </row>
    <row r="899" spans="2:59" ht="15.75" customHeight="1">
      <c r="B899" s="28"/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AZ899" s="29"/>
      <c r="BB899" s="29"/>
      <c r="BG899" s="29"/>
    </row>
    <row r="900" spans="2:59" ht="15.75" customHeight="1">
      <c r="B900" s="28"/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AZ900" s="29"/>
      <c r="BB900" s="29"/>
      <c r="BG900" s="29"/>
    </row>
    <row r="901" spans="2:59" ht="15.75" customHeight="1">
      <c r="B901" s="28"/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AZ901" s="29"/>
      <c r="BB901" s="29"/>
      <c r="BG901" s="29"/>
    </row>
    <row r="902" spans="2:59" ht="15.75" customHeight="1">
      <c r="B902" s="28"/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AZ902" s="29"/>
      <c r="BB902" s="29"/>
      <c r="BG902" s="29"/>
    </row>
    <row r="903" spans="2:59" ht="15.75" customHeight="1">
      <c r="B903" s="28"/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AZ903" s="29"/>
      <c r="BB903" s="29"/>
      <c r="BG903" s="29"/>
    </row>
    <row r="904" spans="2:59" ht="15.75" customHeight="1">
      <c r="B904" s="28"/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AZ904" s="29"/>
      <c r="BB904" s="29"/>
      <c r="BG904" s="29"/>
    </row>
    <row r="905" spans="2:59" ht="15.75" customHeight="1">
      <c r="B905" s="28"/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AZ905" s="29"/>
      <c r="BB905" s="29"/>
      <c r="BG905" s="29"/>
    </row>
    <row r="906" spans="2:59" ht="15.75" customHeight="1">
      <c r="B906" s="28"/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AZ906" s="29"/>
      <c r="BB906" s="29"/>
      <c r="BG906" s="29"/>
    </row>
    <row r="907" spans="2:59" ht="15.75" customHeight="1">
      <c r="B907" s="28"/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AZ907" s="29"/>
      <c r="BB907" s="29"/>
      <c r="BG907" s="29"/>
    </row>
    <row r="908" spans="2:59" ht="15.75" customHeight="1">
      <c r="B908" s="28"/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AZ908" s="29"/>
      <c r="BB908" s="29"/>
      <c r="BG908" s="29"/>
    </row>
    <row r="909" spans="2:59" ht="15.75" customHeight="1">
      <c r="B909" s="28"/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AZ909" s="29"/>
      <c r="BB909" s="29"/>
      <c r="BG909" s="29"/>
    </row>
    <row r="910" spans="2:59" ht="15.75" customHeight="1">
      <c r="B910" s="28"/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AZ910" s="29"/>
      <c r="BB910" s="29"/>
      <c r="BG910" s="29"/>
    </row>
    <row r="911" spans="2:59" ht="15.75" customHeight="1">
      <c r="B911" s="28"/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AZ911" s="29"/>
      <c r="BB911" s="29"/>
      <c r="BG911" s="29"/>
    </row>
    <row r="912" spans="2:59" ht="15.75" customHeight="1">
      <c r="B912" s="28"/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AZ912" s="29"/>
      <c r="BB912" s="29"/>
      <c r="BG912" s="29"/>
    </row>
    <row r="913" spans="2:59" ht="15.75" customHeight="1">
      <c r="B913" s="28"/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AZ913" s="29"/>
      <c r="BB913" s="29"/>
      <c r="BG913" s="29"/>
    </row>
    <row r="914" spans="2:59" ht="15.75" customHeight="1">
      <c r="B914" s="28"/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AZ914" s="29"/>
      <c r="BB914" s="29"/>
      <c r="BG914" s="29"/>
    </row>
    <row r="915" spans="2:59" ht="15.75" customHeight="1">
      <c r="B915" s="28"/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AZ915" s="29"/>
      <c r="BB915" s="29"/>
      <c r="BG915" s="29"/>
    </row>
    <row r="916" spans="2:59" ht="15.75" customHeight="1">
      <c r="B916" s="28"/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AZ916" s="29"/>
      <c r="BB916" s="29"/>
      <c r="BG916" s="29"/>
    </row>
    <row r="917" spans="2:59" ht="15.75" customHeight="1">
      <c r="B917" s="28"/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AZ917" s="29"/>
      <c r="BB917" s="29"/>
      <c r="BG917" s="29"/>
    </row>
    <row r="918" spans="2:59" ht="15.75" customHeight="1">
      <c r="B918" s="28"/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AZ918" s="29"/>
      <c r="BB918" s="29"/>
      <c r="BG918" s="29"/>
    </row>
    <row r="919" spans="2:59" ht="15.75" customHeight="1">
      <c r="B919" s="28"/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AZ919" s="29"/>
      <c r="BB919" s="29"/>
      <c r="BG919" s="29"/>
    </row>
    <row r="920" spans="2:59" ht="15.75" customHeight="1">
      <c r="B920" s="28"/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AZ920" s="29"/>
      <c r="BB920" s="29"/>
      <c r="BG920" s="29"/>
    </row>
    <row r="921" spans="2:59" ht="15.75" customHeight="1">
      <c r="B921" s="28"/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AZ921" s="29"/>
      <c r="BB921" s="29"/>
      <c r="BG921" s="29"/>
    </row>
    <row r="922" spans="2:59" ht="15.75" customHeight="1">
      <c r="B922" s="28"/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AZ922" s="29"/>
      <c r="BB922" s="29"/>
      <c r="BG922" s="29"/>
    </row>
    <row r="923" spans="2:59" ht="15.75" customHeight="1">
      <c r="B923" s="28"/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AZ923" s="29"/>
      <c r="BB923" s="29"/>
      <c r="BG923" s="29"/>
    </row>
    <row r="924" spans="2:59" ht="15.75" customHeight="1">
      <c r="B924" s="28"/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AZ924" s="29"/>
      <c r="BB924" s="29"/>
      <c r="BG924" s="29"/>
    </row>
    <row r="925" spans="2:59" ht="15.75" customHeight="1">
      <c r="B925" s="28"/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AZ925" s="29"/>
      <c r="BB925" s="29"/>
      <c r="BG925" s="29"/>
    </row>
    <row r="926" spans="2:59" ht="15.75" customHeight="1">
      <c r="B926" s="28"/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AZ926" s="29"/>
      <c r="BB926" s="29"/>
      <c r="BG926" s="29"/>
    </row>
    <row r="927" spans="2:59" ht="15.75" customHeight="1">
      <c r="B927" s="28"/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AZ927" s="29"/>
      <c r="BB927" s="29"/>
      <c r="BG927" s="29"/>
    </row>
    <row r="928" spans="2:59" ht="15.75" customHeight="1">
      <c r="B928" s="28"/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AZ928" s="29"/>
      <c r="BB928" s="29"/>
      <c r="BG928" s="29"/>
    </row>
    <row r="929" spans="2:59" ht="15.75" customHeight="1">
      <c r="B929" s="28"/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AZ929" s="29"/>
      <c r="BB929" s="29"/>
      <c r="BG929" s="29"/>
    </row>
    <row r="930" spans="2:59" ht="15.75" customHeight="1">
      <c r="B930" s="28"/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AZ930" s="29"/>
      <c r="BB930" s="29"/>
      <c r="BG930" s="29"/>
    </row>
    <row r="931" spans="2:59" ht="15.75" customHeight="1">
      <c r="B931" s="28"/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AZ931" s="29"/>
      <c r="BB931" s="29"/>
      <c r="BG931" s="29"/>
    </row>
    <row r="932" spans="2:59" ht="15.75" customHeight="1">
      <c r="B932" s="28"/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AZ932" s="29"/>
      <c r="BB932" s="29"/>
      <c r="BG932" s="29"/>
    </row>
    <row r="933" spans="2:59" ht="15.75" customHeight="1">
      <c r="B933" s="28"/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AZ933" s="29"/>
      <c r="BB933" s="29"/>
      <c r="BG933" s="29"/>
    </row>
    <row r="934" spans="2:59" ht="15.75" customHeight="1">
      <c r="B934" s="28"/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AZ934" s="29"/>
      <c r="BB934" s="29"/>
      <c r="BG934" s="29"/>
    </row>
    <row r="935" spans="2:59" ht="15.75" customHeight="1">
      <c r="B935" s="28"/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AZ935" s="29"/>
      <c r="BB935" s="29"/>
      <c r="BG935" s="29"/>
    </row>
    <row r="936" spans="2:59" ht="15.75" customHeight="1">
      <c r="B936" s="28"/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AZ936" s="29"/>
      <c r="BB936" s="29"/>
      <c r="BG936" s="29"/>
    </row>
    <row r="937" spans="2:59" ht="15.75" customHeight="1">
      <c r="B937" s="28"/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AZ937" s="29"/>
      <c r="BB937" s="29"/>
      <c r="BG937" s="29"/>
    </row>
    <row r="938" spans="2:59" ht="15.75" customHeight="1">
      <c r="B938" s="28"/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AZ938" s="29"/>
      <c r="BB938" s="29"/>
      <c r="BG938" s="29"/>
    </row>
    <row r="939" spans="2:59" ht="15.75" customHeight="1">
      <c r="B939" s="28"/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AZ939" s="29"/>
      <c r="BB939" s="29"/>
      <c r="BG939" s="29"/>
    </row>
    <row r="940" spans="2:59" ht="15.75" customHeight="1">
      <c r="B940" s="28"/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AZ940" s="29"/>
      <c r="BB940" s="29"/>
      <c r="BG940" s="29"/>
    </row>
    <row r="941" spans="2:59" ht="15.75" customHeight="1">
      <c r="B941" s="28"/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AZ941" s="29"/>
      <c r="BB941" s="29"/>
      <c r="BG941" s="29"/>
    </row>
    <row r="942" spans="2:59" ht="15.75" customHeight="1">
      <c r="B942" s="28"/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AZ942" s="29"/>
      <c r="BB942" s="29"/>
      <c r="BG942" s="29"/>
    </row>
    <row r="943" spans="2:59" ht="15.75" customHeight="1">
      <c r="B943" s="28"/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AZ943" s="29"/>
      <c r="BB943" s="29"/>
      <c r="BG943" s="29"/>
    </row>
    <row r="944" spans="2:59" ht="15.75" customHeight="1">
      <c r="B944" s="28"/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AZ944" s="29"/>
      <c r="BB944" s="29"/>
      <c r="BG944" s="29"/>
    </row>
    <row r="945" spans="2:59" ht="15.75" customHeight="1">
      <c r="B945" s="28"/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AZ945" s="29"/>
      <c r="BB945" s="29"/>
      <c r="BG945" s="29"/>
    </row>
    <row r="946" spans="2:59" ht="15.75" customHeight="1">
      <c r="B946" s="28"/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AZ946" s="29"/>
      <c r="BB946" s="29"/>
      <c r="BG946" s="29"/>
    </row>
    <row r="947" spans="2:59" ht="15.75" customHeight="1">
      <c r="B947" s="28"/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AZ947" s="29"/>
      <c r="BB947" s="29"/>
      <c r="BG947" s="29"/>
    </row>
    <row r="948" spans="2:59" ht="15.75" customHeight="1">
      <c r="B948" s="28"/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AZ948" s="29"/>
      <c r="BB948" s="29"/>
      <c r="BG948" s="29"/>
    </row>
    <row r="949" spans="2:59" ht="15.75" customHeight="1">
      <c r="B949" s="28"/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AZ949" s="29"/>
      <c r="BB949" s="29"/>
      <c r="BG949" s="29"/>
    </row>
    <row r="950" spans="2:59" ht="15.75" customHeight="1">
      <c r="B950" s="28"/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AZ950" s="29"/>
      <c r="BB950" s="29"/>
      <c r="BG950" s="29"/>
    </row>
    <row r="951" spans="2:59" ht="15.75" customHeight="1">
      <c r="B951" s="28"/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AZ951" s="29"/>
      <c r="BB951" s="29"/>
      <c r="BG951" s="29"/>
    </row>
    <row r="952" spans="2:59" ht="15.75" customHeight="1">
      <c r="B952" s="28"/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AZ952" s="29"/>
      <c r="BB952" s="29"/>
      <c r="BG952" s="29"/>
    </row>
    <row r="953" spans="2:59" ht="15.75" customHeight="1">
      <c r="B953" s="28"/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AZ953" s="29"/>
      <c r="BB953" s="29"/>
      <c r="BG953" s="29"/>
    </row>
    <row r="954" spans="2:59" ht="15.75" customHeight="1">
      <c r="B954" s="28"/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AZ954" s="29"/>
      <c r="BB954" s="29"/>
      <c r="BG954" s="29"/>
    </row>
    <row r="955" spans="2:59" ht="15.75" customHeight="1">
      <c r="B955" s="28"/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AZ955" s="29"/>
      <c r="BB955" s="29"/>
      <c r="BG955" s="29"/>
    </row>
    <row r="956" spans="2:59" ht="15.75" customHeight="1">
      <c r="B956" s="28"/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AZ956" s="29"/>
      <c r="BB956" s="29"/>
      <c r="BG956" s="29"/>
    </row>
    <row r="957" spans="2:59" ht="15.75" customHeight="1">
      <c r="B957" s="28"/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AZ957" s="29"/>
      <c r="BB957" s="29"/>
      <c r="BG957" s="29"/>
    </row>
    <row r="958" spans="2:59" ht="15.75" customHeight="1">
      <c r="B958" s="28"/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AZ958" s="29"/>
      <c r="BB958" s="29"/>
      <c r="BG958" s="29"/>
    </row>
    <row r="959" spans="2:59" ht="15.75" customHeight="1">
      <c r="B959" s="28"/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AZ959" s="29"/>
      <c r="BB959" s="29"/>
      <c r="BG959" s="29"/>
    </row>
    <row r="960" spans="2:59" ht="15.75" customHeight="1">
      <c r="B960" s="28"/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AZ960" s="29"/>
      <c r="BB960" s="29"/>
      <c r="BG960" s="29"/>
    </row>
    <row r="961" spans="2:59" ht="15.75" customHeight="1">
      <c r="B961" s="28"/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AZ961" s="29"/>
      <c r="BB961" s="29"/>
      <c r="BG961" s="29"/>
    </row>
    <row r="962" spans="2:59" ht="15.75" customHeight="1">
      <c r="B962" s="28"/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AZ962" s="29"/>
      <c r="BB962" s="29"/>
      <c r="BG962" s="29"/>
    </row>
    <row r="963" spans="2:59" ht="15.75" customHeight="1">
      <c r="B963" s="28"/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AZ963" s="29"/>
      <c r="BB963" s="29"/>
      <c r="BG963" s="29"/>
    </row>
    <row r="964" spans="2:59" ht="15.75" customHeight="1">
      <c r="B964" s="28"/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AZ964" s="29"/>
      <c r="BB964" s="29"/>
      <c r="BG964" s="29"/>
    </row>
    <row r="965" spans="2:59" ht="15.75" customHeight="1">
      <c r="B965" s="28"/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AZ965" s="29"/>
      <c r="BB965" s="29"/>
      <c r="BG965" s="29"/>
    </row>
    <row r="966" spans="2:59" ht="15.75" customHeight="1">
      <c r="B966" s="28"/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AZ966" s="29"/>
      <c r="BB966" s="29"/>
      <c r="BG966" s="29"/>
    </row>
    <row r="967" spans="2:59" ht="15.75" customHeight="1">
      <c r="B967" s="28"/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AZ967" s="29"/>
      <c r="BB967" s="29"/>
      <c r="BG967" s="29"/>
    </row>
    <row r="968" spans="2:59" ht="15.75" customHeight="1">
      <c r="B968" s="28"/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AZ968" s="29"/>
      <c r="BB968" s="29"/>
      <c r="BG968" s="29"/>
    </row>
    <row r="969" spans="2:59" ht="15.75" customHeight="1">
      <c r="B969" s="28"/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AZ969" s="29"/>
      <c r="BB969" s="29"/>
      <c r="BG969" s="29"/>
    </row>
    <row r="970" spans="2:59" ht="15.75" customHeight="1">
      <c r="B970" s="28"/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AZ970" s="29"/>
      <c r="BB970" s="29"/>
      <c r="BG970" s="29"/>
    </row>
    <row r="971" spans="2:59" ht="15.75" customHeight="1">
      <c r="B971" s="28"/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AZ971" s="29"/>
      <c r="BB971" s="29"/>
      <c r="BG971" s="29"/>
    </row>
    <row r="972" spans="2:59" ht="15.75" customHeight="1">
      <c r="B972" s="28"/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AZ972" s="29"/>
      <c r="BB972" s="29"/>
      <c r="BG972" s="29"/>
    </row>
    <row r="973" spans="2:59" ht="15.75" customHeight="1">
      <c r="B973" s="28"/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AZ973" s="29"/>
      <c r="BB973" s="29"/>
      <c r="BG973" s="29"/>
    </row>
    <row r="974" spans="2:59" ht="15.75" customHeight="1">
      <c r="B974" s="28"/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AZ974" s="29"/>
      <c r="BB974" s="29"/>
      <c r="BG974" s="29"/>
    </row>
    <row r="975" spans="2:59" ht="15.75" customHeight="1">
      <c r="B975" s="28"/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AZ975" s="29"/>
      <c r="BB975" s="29"/>
      <c r="BG975" s="29"/>
    </row>
    <row r="976" spans="2:59" ht="15.75" customHeight="1">
      <c r="B976" s="28"/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AZ976" s="29"/>
      <c r="BB976" s="29"/>
      <c r="BG976" s="29"/>
    </row>
    <row r="977" spans="2:59" ht="15.75" customHeight="1">
      <c r="B977" s="28"/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AZ977" s="29"/>
      <c r="BB977" s="29"/>
      <c r="BG977" s="29"/>
    </row>
    <row r="978" spans="2:59" ht="15.75" customHeight="1">
      <c r="B978" s="28"/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AZ978" s="29"/>
      <c r="BB978" s="29"/>
      <c r="BG978" s="29"/>
    </row>
    <row r="979" spans="2:59" ht="15.75" customHeight="1">
      <c r="B979" s="28"/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AZ979" s="29"/>
      <c r="BB979" s="29"/>
      <c r="BG979" s="29"/>
    </row>
    <row r="980" spans="2:59" ht="15.75" customHeight="1">
      <c r="B980" s="28"/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AZ980" s="29"/>
      <c r="BB980" s="29"/>
      <c r="BG980" s="29"/>
    </row>
    <row r="981" spans="2:59" ht="15.75" customHeight="1">
      <c r="B981" s="28"/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AZ981" s="29"/>
      <c r="BB981" s="29"/>
      <c r="BG981" s="29"/>
    </row>
    <row r="982" spans="2:59" ht="15.75" customHeight="1">
      <c r="B982" s="28"/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AZ982" s="29"/>
      <c r="BB982" s="29"/>
      <c r="BG982" s="29"/>
    </row>
    <row r="983" spans="2:59" ht="15.75" customHeight="1">
      <c r="B983" s="28"/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AZ983" s="29"/>
      <c r="BB983" s="29"/>
      <c r="BG983" s="29"/>
    </row>
    <row r="984" spans="2:59" ht="15.75" customHeight="1">
      <c r="B984" s="28"/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AZ984" s="29"/>
      <c r="BB984" s="29"/>
      <c r="BG984" s="29"/>
    </row>
    <row r="985" spans="2:59" ht="15.75" customHeight="1">
      <c r="B985" s="28"/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AZ985" s="29"/>
      <c r="BB985" s="29"/>
      <c r="BG985" s="29"/>
    </row>
    <row r="986" spans="2:59" ht="15.75" customHeight="1">
      <c r="B986" s="28"/>
      <c r="D986" s="29"/>
      <c r="I986" s="29"/>
      <c r="N986" s="29"/>
      <c r="S986" s="29"/>
      <c r="X986" s="29"/>
      <c r="AC986" s="29"/>
      <c r="AH986" s="29"/>
      <c r="AM986" s="29"/>
      <c r="AR986" s="29"/>
      <c r="AW986" s="29"/>
      <c r="AZ986" s="29"/>
      <c r="BB986" s="29"/>
      <c r="BG986" s="29"/>
    </row>
    <row r="987" spans="2:59" ht="15.75" customHeight="1">
      <c r="B987" s="28"/>
      <c r="D987" s="29"/>
      <c r="I987" s="29"/>
      <c r="N987" s="29"/>
      <c r="S987" s="29"/>
      <c r="X987" s="29"/>
      <c r="AC987" s="29"/>
      <c r="AH987" s="29"/>
      <c r="AM987" s="29"/>
      <c r="AR987" s="29"/>
      <c r="AW987" s="29"/>
      <c r="AZ987" s="29"/>
      <c r="BB987" s="29"/>
      <c r="BG987" s="29"/>
    </row>
    <row r="988" spans="2:59" ht="15.75" customHeight="1">
      <c r="B988" s="28"/>
      <c r="D988" s="29"/>
      <c r="I988" s="29"/>
      <c r="N988" s="29"/>
      <c r="S988" s="29"/>
      <c r="X988" s="29"/>
      <c r="AC988" s="29"/>
      <c r="AH988" s="29"/>
      <c r="AM988" s="29"/>
      <c r="AR988" s="29"/>
      <c r="AW988" s="29"/>
      <c r="AZ988" s="29"/>
      <c r="BB988" s="29"/>
      <c r="BG988" s="29"/>
    </row>
    <row r="989" spans="2:59" ht="15.75" customHeight="1">
      <c r="B989" s="28"/>
      <c r="D989" s="29"/>
      <c r="I989" s="29"/>
      <c r="N989" s="29"/>
      <c r="S989" s="29"/>
      <c r="X989" s="29"/>
      <c r="AC989" s="29"/>
      <c r="AH989" s="29"/>
      <c r="AM989" s="29"/>
      <c r="AR989" s="29"/>
      <c r="AW989" s="29"/>
      <c r="AZ989" s="29"/>
      <c r="BB989" s="29"/>
      <c r="BG989" s="29"/>
    </row>
    <row r="990" spans="2:59" ht="15.75" customHeight="1">
      <c r="B990" s="28"/>
      <c r="D990" s="29"/>
      <c r="I990" s="29"/>
      <c r="N990" s="29"/>
      <c r="S990" s="29"/>
      <c r="X990" s="29"/>
      <c r="AC990" s="29"/>
      <c r="AH990" s="29"/>
      <c r="AM990" s="29"/>
      <c r="AR990" s="29"/>
      <c r="AW990" s="29"/>
      <c r="AZ990" s="29"/>
      <c r="BB990" s="29"/>
      <c r="BG990" s="29"/>
    </row>
    <row r="991" spans="2:59" ht="15.75" customHeight="1">
      <c r="B991" s="28"/>
      <c r="D991" s="29"/>
      <c r="I991" s="29"/>
      <c r="N991" s="29"/>
      <c r="S991" s="29"/>
      <c r="X991" s="29"/>
      <c r="AC991" s="29"/>
      <c r="AH991" s="29"/>
      <c r="AM991" s="29"/>
      <c r="AR991" s="29"/>
      <c r="AW991" s="29"/>
      <c r="AZ991" s="29"/>
      <c r="BB991" s="29"/>
      <c r="BG991" s="29"/>
    </row>
    <row r="992" spans="2:59" ht="15.75" customHeight="1">
      <c r="B992" s="28"/>
      <c r="D992" s="29"/>
      <c r="I992" s="29"/>
      <c r="N992" s="29"/>
      <c r="S992" s="29"/>
      <c r="X992" s="29"/>
      <c r="AC992" s="29"/>
      <c r="AH992" s="29"/>
      <c r="AM992" s="29"/>
      <c r="AR992" s="29"/>
      <c r="AW992" s="29"/>
      <c r="AZ992" s="29"/>
      <c r="BB992" s="29"/>
      <c r="BG992" s="29"/>
    </row>
    <row r="993" spans="2:59" ht="15.75" customHeight="1">
      <c r="B993" s="28"/>
      <c r="D993" s="29"/>
      <c r="I993" s="29"/>
      <c r="N993" s="29"/>
      <c r="S993" s="29"/>
      <c r="X993" s="29"/>
      <c r="AC993" s="29"/>
      <c r="AH993" s="29"/>
      <c r="AM993" s="29"/>
      <c r="AR993" s="29"/>
      <c r="AW993" s="29"/>
      <c r="AZ993" s="29"/>
      <c r="BB993" s="29"/>
      <c r="BG993" s="29"/>
    </row>
    <row r="994" spans="2:59" ht="15.75" customHeight="1">
      <c r="B994" s="28"/>
      <c r="D994" s="29"/>
      <c r="I994" s="29"/>
      <c r="N994" s="29"/>
      <c r="S994" s="29"/>
      <c r="X994" s="29"/>
      <c r="AC994" s="29"/>
      <c r="AH994" s="29"/>
      <c r="AM994" s="29"/>
      <c r="AR994" s="29"/>
      <c r="AW994" s="29"/>
      <c r="AZ994" s="29"/>
      <c r="BB994" s="29"/>
      <c r="BG994" s="29"/>
    </row>
    <row r="995" spans="2:59" ht="15.75" customHeight="1">
      <c r="B995" s="28"/>
      <c r="D995" s="29"/>
      <c r="I995" s="29"/>
      <c r="N995" s="29"/>
      <c r="S995" s="29"/>
      <c r="X995" s="29"/>
      <c r="AC995" s="29"/>
      <c r="AH995" s="29"/>
      <c r="AM995" s="29"/>
      <c r="AR995" s="29"/>
      <c r="AW995" s="29"/>
      <c r="AZ995" s="29"/>
      <c r="BB995" s="29"/>
      <c r="BG995" s="29"/>
    </row>
    <row r="996" spans="2:59" ht="15.75" customHeight="1">
      <c r="B996" s="28"/>
      <c r="D996" s="29"/>
      <c r="I996" s="29"/>
      <c r="N996" s="29"/>
      <c r="S996" s="29"/>
      <c r="X996" s="29"/>
      <c r="AC996" s="29"/>
      <c r="AH996" s="29"/>
      <c r="AM996" s="29"/>
      <c r="AR996" s="29"/>
      <c r="AW996" s="29"/>
      <c r="AZ996" s="29"/>
      <c r="BB996" s="29"/>
      <c r="BG996" s="29"/>
    </row>
    <row r="997" spans="2:59" ht="15.75" customHeight="1">
      <c r="B997" s="28"/>
      <c r="D997" s="29"/>
      <c r="I997" s="29"/>
      <c r="N997" s="29"/>
      <c r="S997" s="29"/>
      <c r="X997" s="29"/>
      <c r="AC997" s="29"/>
      <c r="AH997" s="29"/>
      <c r="AM997" s="29"/>
      <c r="AR997" s="29"/>
      <c r="AW997" s="29"/>
      <c r="AZ997" s="29"/>
      <c r="BB997" s="29"/>
      <c r="BG997" s="29"/>
    </row>
    <row r="998" spans="2:59" ht="15.75" customHeight="1">
      <c r="B998" s="28"/>
      <c r="D998" s="29"/>
      <c r="I998" s="29"/>
      <c r="N998" s="29"/>
      <c r="S998" s="29"/>
      <c r="X998" s="29"/>
      <c r="AC998" s="29"/>
      <c r="AH998" s="29"/>
      <c r="AM998" s="29"/>
      <c r="AR998" s="29"/>
      <c r="AW998" s="29"/>
      <c r="AZ998" s="29"/>
      <c r="BB998" s="29"/>
      <c r="BG998" s="29"/>
    </row>
    <row r="999" spans="2:59" ht="15.75" customHeight="1">
      <c r="B999" s="28"/>
      <c r="D999" s="29"/>
      <c r="I999" s="29"/>
      <c r="N999" s="29"/>
      <c r="S999" s="29"/>
      <c r="X999" s="29"/>
      <c r="AC999" s="29"/>
      <c r="AH999" s="29"/>
      <c r="AM999" s="29"/>
      <c r="AR999" s="29"/>
      <c r="AW999" s="29"/>
      <c r="AZ999" s="29"/>
      <c r="BB999" s="29"/>
      <c r="BG999" s="29"/>
    </row>
    <row r="1000" spans="2:59" ht="15.75" customHeight="1">
      <c r="B1000" s="28"/>
      <c r="D1000" s="29"/>
      <c r="I1000" s="29"/>
      <c r="N1000" s="29"/>
      <c r="S1000" s="29"/>
      <c r="X1000" s="29"/>
      <c r="AC1000" s="29"/>
      <c r="AH1000" s="29"/>
      <c r="AM1000" s="29"/>
      <c r="AR1000" s="29"/>
      <c r="AW1000" s="29"/>
      <c r="AZ1000" s="29"/>
      <c r="BB1000" s="29"/>
      <c r="BG1000" s="29"/>
    </row>
    <row r="1001" spans="2:59" ht="15.75" customHeight="1">
      <c r="B1001" s="28"/>
      <c r="D1001" s="29"/>
      <c r="I1001" s="29"/>
      <c r="N1001" s="29"/>
      <c r="S1001" s="29"/>
      <c r="X1001" s="29"/>
      <c r="AC1001" s="29"/>
      <c r="AH1001" s="29"/>
      <c r="AM1001" s="29"/>
      <c r="AR1001" s="29"/>
      <c r="AW1001" s="29"/>
      <c r="AZ1001" s="29"/>
      <c r="BB1001" s="29"/>
      <c r="BG1001" s="29"/>
    </row>
    <row r="1002" spans="2:59" ht="15.75" customHeight="1">
      <c r="B1002" s="28"/>
      <c r="D1002" s="29"/>
      <c r="I1002" s="29"/>
      <c r="N1002" s="29"/>
      <c r="S1002" s="29"/>
      <c r="X1002" s="29"/>
      <c r="AC1002" s="29"/>
      <c r="AH1002" s="29"/>
      <c r="AM1002" s="29"/>
      <c r="AR1002" s="29"/>
      <c r="AW1002" s="29"/>
      <c r="AZ1002" s="29"/>
      <c r="BB1002" s="29"/>
      <c r="BG1002" s="29"/>
    </row>
    <row r="1003" spans="2:59" ht="15.75" customHeight="1">
      <c r="B1003" s="28"/>
      <c r="D1003" s="29"/>
      <c r="I1003" s="29"/>
      <c r="N1003" s="29"/>
      <c r="S1003" s="29"/>
      <c r="X1003" s="29"/>
      <c r="AC1003" s="29"/>
      <c r="AH1003" s="29"/>
      <c r="AM1003" s="29"/>
      <c r="AR1003" s="29"/>
      <c r="AW1003" s="29"/>
      <c r="AZ1003" s="29"/>
      <c r="BB1003" s="29"/>
      <c r="BG1003" s="29"/>
    </row>
    <row r="1004" spans="2:59" ht="15.75" customHeight="1">
      <c r="B1004" s="28"/>
      <c r="D1004" s="29"/>
      <c r="I1004" s="29"/>
      <c r="N1004" s="29"/>
      <c r="S1004" s="29"/>
      <c r="X1004" s="29"/>
      <c r="AC1004" s="29"/>
      <c r="AH1004" s="29"/>
      <c r="AM1004" s="29"/>
      <c r="AR1004" s="29"/>
      <c r="AW1004" s="29"/>
      <c r="AZ1004" s="29"/>
      <c r="BB1004" s="29"/>
      <c r="BG1004" s="29"/>
    </row>
    <row r="1005" spans="2:59" ht="15.75" customHeight="1">
      <c r="B1005" s="28"/>
      <c r="D1005" s="29"/>
      <c r="I1005" s="29"/>
      <c r="N1005" s="29"/>
      <c r="S1005" s="29"/>
      <c r="X1005" s="29"/>
      <c r="AC1005" s="29"/>
      <c r="AH1005" s="29"/>
      <c r="AM1005" s="29"/>
      <c r="AR1005" s="29"/>
      <c r="AW1005" s="29"/>
      <c r="AZ1005" s="29"/>
      <c r="BB1005" s="29"/>
      <c r="BG1005" s="29"/>
    </row>
    <row r="1006" spans="2:59" ht="15.75" customHeight="1">
      <c r="B1006" s="28"/>
      <c r="D1006" s="29"/>
      <c r="I1006" s="29"/>
      <c r="N1006" s="29"/>
      <c r="S1006" s="29"/>
      <c r="X1006" s="29"/>
      <c r="AC1006" s="29"/>
      <c r="AH1006" s="29"/>
      <c r="AM1006" s="29"/>
      <c r="AR1006" s="29"/>
      <c r="AW1006" s="29"/>
      <c r="AZ1006" s="29"/>
      <c r="BB1006" s="29"/>
      <c r="BG1006" s="29"/>
    </row>
    <row r="1007" spans="2:59" ht="15.75" customHeight="1">
      <c r="B1007" s="28"/>
      <c r="D1007" s="29"/>
      <c r="I1007" s="29"/>
      <c r="N1007" s="29"/>
      <c r="S1007" s="29"/>
      <c r="X1007" s="29"/>
      <c r="AC1007" s="29"/>
      <c r="AH1007" s="29"/>
      <c r="AM1007" s="29"/>
      <c r="AR1007" s="29"/>
      <c r="AW1007" s="29"/>
      <c r="AZ1007" s="29"/>
      <c r="BB1007" s="29"/>
      <c r="BG1007" s="29"/>
    </row>
    <row r="1008" spans="2:59" ht="15.75" customHeight="1">
      <c r="B1008" s="28"/>
      <c r="D1008" s="29"/>
      <c r="I1008" s="29"/>
      <c r="N1008" s="29"/>
      <c r="S1008" s="29"/>
      <c r="X1008" s="29"/>
      <c r="AC1008" s="29"/>
      <c r="AH1008" s="29"/>
      <c r="AM1008" s="29"/>
      <c r="AR1008" s="29"/>
      <c r="AW1008" s="29"/>
      <c r="AZ1008" s="29"/>
      <c r="BB1008" s="29"/>
      <c r="BG1008" s="29"/>
    </row>
    <row r="1009" spans="2:59" ht="15.75" customHeight="1">
      <c r="B1009" s="28"/>
      <c r="D1009" s="29"/>
      <c r="I1009" s="29"/>
      <c r="N1009" s="29"/>
      <c r="S1009" s="29"/>
      <c r="X1009" s="29"/>
      <c r="AC1009" s="29"/>
      <c r="AH1009" s="29"/>
      <c r="AM1009" s="29"/>
      <c r="AR1009" s="29"/>
      <c r="AW1009" s="29"/>
      <c r="AZ1009" s="29"/>
      <c r="BB1009" s="29"/>
      <c r="BG1009" s="29"/>
    </row>
    <row r="1010" spans="2:59" ht="15.75" customHeight="1">
      <c r="B1010" s="28"/>
      <c r="D1010" s="29"/>
      <c r="I1010" s="29"/>
      <c r="N1010" s="29"/>
      <c r="S1010" s="29"/>
      <c r="X1010" s="29"/>
      <c r="AC1010" s="29"/>
      <c r="AH1010" s="29"/>
      <c r="AM1010" s="29"/>
      <c r="AR1010" s="29"/>
      <c r="AW1010" s="29"/>
      <c r="AZ1010" s="29"/>
      <c r="BB1010" s="29"/>
      <c r="BG1010" s="29"/>
    </row>
    <row r="1011" spans="2:59" ht="15.75" customHeight="1">
      <c r="B1011" s="28"/>
      <c r="D1011" s="29"/>
      <c r="I1011" s="29"/>
      <c r="N1011" s="29"/>
      <c r="S1011" s="29"/>
      <c r="X1011" s="29"/>
      <c r="AC1011" s="29"/>
      <c r="AH1011" s="29"/>
      <c r="AM1011" s="29"/>
      <c r="AR1011" s="29"/>
      <c r="AW1011" s="29"/>
      <c r="AZ1011" s="29"/>
      <c r="BB1011" s="29"/>
      <c r="BG1011" s="29"/>
    </row>
    <row r="1012" spans="2:59" ht="15.75" customHeight="1">
      <c r="B1012" s="28"/>
      <c r="D1012" s="29"/>
      <c r="I1012" s="29"/>
      <c r="N1012" s="29"/>
      <c r="S1012" s="29"/>
      <c r="X1012" s="29"/>
      <c r="AC1012" s="29"/>
      <c r="AH1012" s="29"/>
      <c r="AM1012" s="29"/>
      <c r="AR1012" s="29"/>
      <c r="AW1012" s="29"/>
      <c r="AZ1012" s="29"/>
      <c r="BB1012" s="29"/>
      <c r="BG1012" s="29"/>
    </row>
    <row r="1013" spans="2:59" ht="15.75" customHeight="1">
      <c r="B1013" s="28"/>
      <c r="D1013" s="29"/>
      <c r="I1013" s="29"/>
      <c r="N1013" s="29"/>
      <c r="S1013" s="29"/>
      <c r="X1013" s="29"/>
      <c r="AC1013" s="29"/>
      <c r="AH1013" s="29"/>
      <c r="AM1013" s="29"/>
      <c r="AR1013" s="29"/>
      <c r="AW1013" s="29"/>
      <c r="AZ1013" s="29"/>
      <c r="BB1013" s="29"/>
      <c r="BG1013" s="29"/>
    </row>
    <row r="1014" spans="2:59" ht="15.75" customHeight="1">
      <c r="B1014" s="28"/>
      <c r="D1014" s="29"/>
      <c r="I1014" s="29"/>
      <c r="N1014" s="29"/>
      <c r="S1014" s="29"/>
      <c r="X1014" s="29"/>
      <c r="AC1014" s="29"/>
      <c r="AH1014" s="29"/>
      <c r="AM1014" s="29"/>
      <c r="AR1014" s="29"/>
      <c r="AW1014" s="29"/>
      <c r="AZ1014" s="29"/>
      <c r="BB1014" s="29"/>
      <c r="BG1014" s="29"/>
    </row>
    <row r="1015" spans="2:59" ht="15.75" customHeight="1">
      <c r="B1015" s="28"/>
      <c r="D1015" s="29"/>
      <c r="I1015" s="29"/>
      <c r="N1015" s="29"/>
      <c r="S1015" s="29"/>
      <c r="X1015" s="29"/>
      <c r="AC1015" s="29"/>
      <c r="AH1015" s="29"/>
      <c r="AM1015" s="29"/>
      <c r="AR1015" s="29"/>
      <c r="AW1015" s="29"/>
      <c r="AZ1015" s="29"/>
      <c r="BB1015" s="29"/>
      <c r="BG1015" s="29"/>
    </row>
    <row r="1016" spans="2:59" ht="15.75" customHeight="1">
      <c r="B1016" s="28"/>
      <c r="D1016" s="29"/>
      <c r="I1016" s="29"/>
      <c r="N1016" s="29"/>
      <c r="S1016" s="29"/>
      <c r="X1016" s="29"/>
      <c r="AC1016" s="29"/>
      <c r="AH1016" s="29"/>
      <c r="AM1016" s="29"/>
      <c r="AR1016" s="29"/>
      <c r="AW1016" s="29"/>
      <c r="AZ1016" s="29"/>
      <c r="BB1016" s="29"/>
      <c r="BG1016" s="29"/>
    </row>
    <row r="1017" spans="2:59" ht="15.75" customHeight="1" thickBot="1">
      <c r="B1017" s="28"/>
      <c r="D1017" s="29"/>
      <c r="I1017" s="29"/>
      <c r="N1017" s="29"/>
      <c r="S1017" s="29"/>
      <c r="X1017" s="29"/>
      <c r="AC1017" s="29"/>
      <c r="AH1017" s="29"/>
      <c r="AM1017" s="29"/>
      <c r="AR1017" s="29"/>
      <c r="AW1017" s="29"/>
      <c r="AZ1017" s="29"/>
      <c r="BB1017" s="29"/>
      <c r="BG1017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K997"/>
  <sheetViews>
    <sheetView workbookViewId="0" topLeftCell="A1">
      <pane xSplit="2" ySplit="1" topLeftCell="AD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R8" sqref="AR8"/>
    </sheetView>
  </sheetViews>
  <sheetFormatPr defaultColWidth="14.4242857142857" defaultRowHeight="15" customHeight="1"/>
  <cols>
    <col min="1" max="1" width="33.5714285714286" customWidth="1"/>
    <col min="2" max="2" width="16.4285714285714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2.7142857142857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4.5714285714286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1.5714285714286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1.4285714285714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3.4285714285714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2.1428571428571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3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8571428571429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1.4285714285714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4.4285714285714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2.5714285714286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1428571428571" customWidth="1"/>
    <col min="63" max="63" width="7.57142857142857" customWidth="1"/>
  </cols>
  <sheetData>
    <row r="1" spans="1:63" ht="15.75" thickBot="1">
      <c r="A1" s="1" t="s">
        <v>72</v>
      </c>
      <c r="B1" s="3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16.5" thickBot="1">
      <c r="A2" s="4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90" t="s">
        <v>277</v>
      </c>
      <c r="B3" s="93">
        <v>33000</v>
      </c>
      <c r="C3" s="13"/>
      <c r="D3" s="18"/>
      <c r="E3" s="15"/>
      <c r="F3" s="16"/>
      <c r="G3" s="17"/>
      <c r="H3" s="13"/>
      <c r="I3" s="14"/>
      <c r="J3" s="15"/>
      <c r="K3" s="16"/>
      <c r="L3" s="17"/>
      <c r="M3" s="13"/>
      <c r="N3" s="14"/>
      <c r="O3" s="15"/>
      <c r="P3" s="16"/>
      <c r="Q3" s="17"/>
      <c r="R3" s="13"/>
      <c r="S3" s="14"/>
      <c r="T3" s="15"/>
      <c r="U3" s="16"/>
      <c r="V3" s="17"/>
      <c r="W3" s="13"/>
      <c r="X3" s="14"/>
      <c r="Y3" s="15"/>
      <c r="Z3" s="16"/>
      <c r="AA3" s="17"/>
      <c r="AB3" s="13"/>
      <c r="AC3" s="14"/>
      <c r="AD3" s="15">
        <f t="shared" si="0" ref="AD3:AD24">+AB3+AC3</f>
        <v>0</v>
      </c>
      <c r="AE3" s="16">
        <f t="shared" si="1" ref="AE3:AE24">+AD3-AG3</f>
        <v>0</v>
      </c>
      <c r="AF3" s="17">
        <f t="shared" si="2" ref="AF3:AF24">((AD3-AE3)*$B3)</f>
        <v>0</v>
      </c>
      <c r="AG3" s="13">
        <v>0</v>
      </c>
      <c r="AH3" s="14"/>
      <c r="AI3" s="15">
        <f t="shared" si="3" ref="AI3:AI24">+AG3+AH3</f>
        <v>0</v>
      </c>
      <c r="AJ3" s="16">
        <f t="shared" si="4" ref="AJ3:AJ24">+AI3-AL3</f>
        <v>0</v>
      </c>
      <c r="AK3" s="17">
        <f t="shared" si="5" ref="AK3:AK24">((AI3-AJ3)*$B3)</f>
        <v>0</v>
      </c>
      <c r="AL3" s="13">
        <v>0</v>
      </c>
      <c r="AM3" s="14">
        <v>6</v>
      </c>
      <c r="AN3" s="15">
        <f t="shared" si="6" ref="AN3:AN24">+AL3+AM3</f>
        <v>6</v>
      </c>
      <c r="AO3" s="16">
        <f t="shared" si="7" ref="AO3:AO24">+AN3-AQ3</f>
        <v>0</v>
      </c>
      <c r="AP3" s="17">
        <f t="shared" si="8" ref="AP3:AP24">((AN3-AO3)*$B3)</f>
        <v>198000</v>
      </c>
      <c r="AQ3" s="13">
        <v>6</v>
      </c>
      <c r="AR3" s="18"/>
      <c r="AS3" s="15">
        <f t="shared" si="9" ref="AS3:AS24">+AQ3+AR3</f>
        <v>6</v>
      </c>
      <c r="AT3" s="16">
        <f t="shared" si="10" ref="AT3:AT24">+AS3-AV3</f>
        <v>6</v>
      </c>
      <c r="AU3" s="17">
        <f t="shared" si="11" ref="AU3:AU24">((AS3-AT3)*$B3)</f>
        <v>0</v>
      </c>
      <c r="AV3" s="13"/>
      <c r="AW3" s="14"/>
      <c r="AX3" s="15">
        <f t="shared" si="12" ref="AX3:AX24">+AV3+AW3</f>
        <v>0</v>
      </c>
      <c r="AY3" s="16">
        <f t="shared" si="13" ref="AY3:AY24">+AX3-BA3</f>
        <v>0</v>
      </c>
      <c r="AZ3" s="17">
        <f t="shared" si="14" ref="AZ3:AZ24">((AX3-AY3)*$B3)</f>
        <v>0</v>
      </c>
      <c r="BA3" s="13"/>
      <c r="BB3" s="18"/>
      <c r="BC3" s="15">
        <f t="shared" si="15" ref="BC3:BC24">+BA3+BB3</f>
        <v>0</v>
      </c>
      <c r="BD3" s="16">
        <f t="shared" si="16" ref="BD3:BD24">+BC3-BF3</f>
        <v>0</v>
      </c>
      <c r="BE3" s="17">
        <f t="shared" si="17" ref="BE3:BE24">((BC3-BD3)*$B3)</f>
        <v>0</v>
      </c>
      <c r="BF3" s="13"/>
      <c r="BG3" s="18"/>
      <c r="BH3" s="15">
        <f t="shared" si="18" ref="BH3:BH24">+BF3+BG3</f>
        <v>0</v>
      </c>
      <c r="BI3" s="16">
        <f t="shared" si="19" ref="BI3:BI24">+BH3-BK3</f>
        <v>0</v>
      </c>
      <c r="BJ3" s="17">
        <f t="shared" si="20" ref="BJ3:BJ24">((BH3-BI3)*$B3)</f>
        <v>0</v>
      </c>
      <c r="BK3" s="13"/>
    </row>
    <row r="4" spans="1:63" ht="16.5" thickBot="1">
      <c r="A4" s="91" t="s">
        <v>278</v>
      </c>
      <c r="B4" s="94">
        <v>32000</v>
      </c>
      <c r="C4" s="13"/>
      <c r="D4" s="18"/>
      <c r="E4" s="15"/>
      <c r="F4" s="16"/>
      <c r="G4" s="17"/>
      <c r="H4" s="13"/>
      <c r="I4" s="18"/>
      <c r="J4" s="15"/>
      <c r="K4" s="16"/>
      <c r="L4" s="17"/>
      <c r="M4" s="13"/>
      <c r="N4" s="18"/>
      <c r="O4" s="15"/>
      <c r="P4" s="16"/>
      <c r="Q4" s="17"/>
      <c r="R4" s="13"/>
      <c r="S4" s="18"/>
      <c r="T4" s="15"/>
      <c r="U4" s="16"/>
      <c r="V4" s="17"/>
      <c r="W4" s="13"/>
      <c r="X4" s="14"/>
      <c r="Y4" s="15"/>
      <c r="Z4" s="16"/>
      <c r="AA4" s="17"/>
      <c r="AB4" s="13"/>
      <c r="AC4" s="18"/>
      <c r="AD4" s="15">
        <f t="shared" si="0"/>
        <v>0</v>
      </c>
      <c r="AE4" s="16">
        <f t="shared" si="1"/>
        <v>0</v>
      </c>
      <c r="AF4" s="17">
        <f t="shared" si="2"/>
        <v>0</v>
      </c>
      <c r="AG4" s="13">
        <v>0</v>
      </c>
      <c r="AH4" s="18"/>
      <c r="AI4" s="15">
        <f t="shared" si="3"/>
        <v>0</v>
      </c>
      <c r="AJ4" s="16">
        <f t="shared" si="4"/>
        <v>0</v>
      </c>
      <c r="AK4" s="17">
        <f t="shared" si="5"/>
        <v>0</v>
      </c>
      <c r="AL4" s="13">
        <v>0</v>
      </c>
      <c r="AM4" s="14"/>
      <c r="AN4" s="15">
        <f t="shared" si="6"/>
        <v>0</v>
      </c>
      <c r="AO4" s="16">
        <f t="shared" si="7"/>
        <v>0</v>
      </c>
      <c r="AP4" s="17">
        <f t="shared" si="8"/>
        <v>0</v>
      </c>
      <c r="AQ4" s="13">
        <v>0</v>
      </c>
      <c r="AR4" s="18"/>
      <c r="AS4" s="15">
        <f t="shared" si="9"/>
        <v>0</v>
      </c>
      <c r="AT4" s="16">
        <f t="shared" si="10"/>
        <v>0</v>
      </c>
      <c r="AU4" s="17">
        <f t="shared" si="11"/>
        <v>0</v>
      </c>
      <c r="AV4" s="13"/>
      <c r="AW4" s="14"/>
      <c r="AX4" s="15">
        <f t="shared" si="12"/>
        <v>0</v>
      </c>
      <c r="AY4" s="16">
        <f t="shared" si="13"/>
        <v>0</v>
      </c>
      <c r="AZ4" s="17">
        <f t="shared" si="14"/>
        <v>0</v>
      </c>
      <c r="BA4" s="13"/>
      <c r="BB4" s="18"/>
      <c r="BC4" s="15">
        <f t="shared" si="15"/>
        <v>0</v>
      </c>
      <c r="BD4" s="16">
        <f t="shared" si="16"/>
        <v>0</v>
      </c>
      <c r="BE4" s="17">
        <f t="shared" si="17"/>
        <v>0</v>
      </c>
      <c r="BF4" s="13"/>
      <c r="BG4" s="18"/>
      <c r="BH4" s="15">
        <f t="shared" si="18"/>
        <v>0</v>
      </c>
      <c r="BI4" s="16">
        <f t="shared" si="19"/>
        <v>0</v>
      </c>
      <c r="BJ4" s="17">
        <f t="shared" si="20"/>
        <v>0</v>
      </c>
      <c r="BK4" s="13"/>
    </row>
    <row r="5" spans="1:63" ht="16.5" thickBot="1">
      <c r="A5" s="91" t="s">
        <v>279</v>
      </c>
      <c r="B5" s="94">
        <v>33000</v>
      </c>
      <c r="C5" s="13"/>
      <c r="D5" s="18"/>
      <c r="E5" s="15"/>
      <c r="F5" s="16"/>
      <c r="G5" s="17"/>
      <c r="H5" s="13"/>
      <c r="I5" s="18"/>
      <c r="J5" s="15"/>
      <c r="K5" s="16"/>
      <c r="L5" s="17"/>
      <c r="M5" s="13"/>
      <c r="N5" s="18"/>
      <c r="O5" s="15"/>
      <c r="P5" s="16"/>
      <c r="Q5" s="17"/>
      <c r="R5" s="13"/>
      <c r="S5" s="18"/>
      <c r="T5" s="15"/>
      <c r="U5" s="16"/>
      <c r="V5" s="17"/>
      <c r="W5" s="13"/>
      <c r="X5" s="14"/>
      <c r="Y5" s="15"/>
      <c r="Z5" s="16"/>
      <c r="AA5" s="17"/>
      <c r="AB5" s="13"/>
      <c r="AC5" s="18"/>
      <c r="AD5" s="15">
        <f t="shared" si="0"/>
        <v>0</v>
      </c>
      <c r="AE5" s="16">
        <f t="shared" si="1"/>
        <v>-2</v>
      </c>
      <c r="AF5" s="17">
        <f t="shared" si="2"/>
        <v>66000</v>
      </c>
      <c r="AG5" s="13">
        <v>2</v>
      </c>
      <c r="AH5" s="18"/>
      <c r="AI5" s="15">
        <f t="shared" si="3"/>
        <v>2</v>
      </c>
      <c r="AJ5" s="16">
        <f t="shared" si="4"/>
        <v>0</v>
      </c>
      <c r="AK5" s="17">
        <f t="shared" si="5"/>
        <v>66000</v>
      </c>
      <c r="AL5" s="13">
        <v>2</v>
      </c>
      <c r="AM5" s="14">
        <v>2</v>
      </c>
      <c r="AN5" s="15">
        <f t="shared" si="6"/>
        <v>4</v>
      </c>
      <c r="AO5" s="16">
        <f t="shared" si="7"/>
        <v>0</v>
      </c>
      <c r="AP5" s="17">
        <f t="shared" si="8"/>
        <v>132000</v>
      </c>
      <c r="AQ5" s="13">
        <v>4</v>
      </c>
      <c r="AR5" s="18"/>
      <c r="AS5" s="15">
        <f t="shared" si="9"/>
        <v>4</v>
      </c>
      <c r="AT5" s="16">
        <f t="shared" si="10"/>
        <v>4</v>
      </c>
      <c r="AU5" s="17">
        <f t="shared" si="11"/>
        <v>0</v>
      </c>
      <c r="AV5" s="13"/>
      <c r="AW5" s="18"/>
      <c r="AX5" s="15">
        <f t="shared" si="12"/>
        <v>0</v>
      </c>
      <c r="AY5" s="16">
        <f t="shared" si="13"/>
        <v>0</v>
      </c>
      <c r="AZ5" s="17">
        <f t="shared" si="14"/>
        <v>0</v>
      </c>
      <c r="BA5" s="13"/>
      <c r="BB5" s="18"/>
      <c r="BC5" s="15">
        <f t="shared" si="15"/>
        <v>0</v>
      </c>
      <c r="BD5" s="16">
        <f t="shared" si="16"/>
        <v>0</v>
      </c>
      <c r="BE5" s="17">
        <f t="shared" si="17"/>
        <v>0</v>
      </c>
      <c r="BF5" s="13"/>
      <c r="BG5" s="18"/>
      <c r="BH5" s="15">
        <f t="shared" si="18"/>
        <v>0</v>
      </c>
      <c r="BI5" s="16">
        <f t="shared" si="19"/>
        <v>0</v>
      </c>
      <c r="BJ5" s="17">
        <f t="shared" si="20"/>
        <v>0</v>
      </c>
      <c r="BK5" s="13"/>
    </row>
    <row r="6" spans="1:63" ht="16.5" thickBot="1">
      <c r="A6" s="91" t="s">
        <v>230</v>
      </c>
      <c r="B6" s="94">
        <v>32000</v>
      </c>
      <c r="C6" s="13"/>
      <c r="D6" s="18"/>
      <c r="E6" s="15"/>
      <c r="F6" s="16"/>
      <c r="G6" s="17"/>
      <c r="H6" s="13"/>
      <c r="I6" s="18"/>
      <c r="J6" s="15"/>
      <c r="K6" s="16"/>
      <c r="L6" s="17"/>
      <c r="M6" s="13"/>
      <c r="N6" s="18"/>
      <c r="O6" s="15"/>
      <c r="P6" s="16"/>
      <c r="Q6" s="17"/>
      <c r="R6" s="13"/>
      <c r="S6" s="18"/>
      <c r="T6" s="15"/>
      <c r="U6" s="16"/>
      <c r="V6" s="17"/>
      <c r="W6" s="13"/>
      <c r="X6" s="14"/>
      <c r="Y6" s="15"/>
      <c r="Z6" s="16"/>
      <c r="AA6" s="17"/>
      <c r="AB6" s="13"/>
      <c r="AC6" s="14"/>
      <c r="AD6" s="15">
        <f t="shared" si="0"/>
        <v>0</v>
      </c>
      <c r="AE6" s="16">
        <f t="shared" si="1"/>
        <v>-4</v>
      </c>
      <c r="AF6" s="17">
        <f t="shared" si="2"/>
        <v>128000</v>
      </c>
      <c r="AG6" s="13">
        <v>4</v>
      </c>
      <c r="AH6" s="18"/>
      <c r="AI6" s="15">
        <f t="shared" si="3"/>
        <v>4</v>
      </c>
      <c r="AJ6" s="16">
        <f t="shared" si="4"/>
        <v>2</v>
      </c>
      <c r="AK6" s="17">
        <f t="shared" si="5"/>
        <v>64000</v>
      </c>
      <c r="AL6" s="13">
        <v>2</v>
      </c>
      <c r="AM6" s="14">
        <v>6</v>
      </c>
      <c r="AN6" s="15">
        <f t="shared" si="6"/>
        <v>8</v>
      </c>
      <c r="AO6" s="16">
        <f t="shared" si="7"/>
        <v>0</v>
      </c>
      <c r="AP6" s="17">
        <f t="shared" si="8"/>
        <v>256000</v>
      </c>
      <c r="AQ6" s="13">
        <v>8</v>
      </c>
      <c r="AR6" s="18"/>
      <c r="AS6" s="15">
        <f t="shared" si="9"/>
        <v>8</v>
      </c>
      <c r="AT6" s="16">
        <f t="shared" si="10"/>
        <v>8</v>
      </c>
      <c r="AU6" s="17">
        <f t="shared" si="11"/>
        <v>0</v>
      </c>
      <c r="AV6" s="13"/>
      <c r="AW6" s="14"/>
      <c r="AX6" s="15">
        <f t="shared" si="12"/>
        <v>0</v>
      </c>
      <c r="AY6" s="16">
        <f t="shared" si="13"/>
        <v>0</v>
      </c>
      <c r="AZ6" s="17">
        <f t="shared" si="14"/>
        <v>0</v>
      </c>
      <c r="BA6" s="13"/>
      <c r="BB6" s="18"/>
      <c r="BC6" s="15">
        <f t="shared" si="15"/>
        <v>0</v>
      </c>
      <c r="BD6" s="16">
        <f t="shared" si="16"/>
        <v>0</v>
      </c>
      <c r="BE6" s="17">
        <f t="shared" si="17"/>
        <v>0</v>
      </c>
      <c r="BF6" s="13"/>
      <c r="BG6" s="18"/>
      <c r="BH6" s="15">
        <f t="shared" si="18"/>
        <v>0</v>
      </c>
      <c r="BI6" s="16">
        <f t="shared" si="19"/>
        <v>0</v>
      </c>
      <c r="BJ6" s="17">
        <f t="shared" si="20"/>
        <v>0</v>
      </c>
      <c r="BK6" s="13"/>
    </row>
    <row r="7" spans="1:63" ht="16.5" thickBot="1">
      <c r="A7" s="91" t="s">
        <v>280</v>
      </c>
      <c r="B7" s="94">
        <v>45000</v>
      </c>
      <c r="C7" s="13"/>
      <c r="D7" s="18"/>
      <c r="E7" s="15"/>
      <c r="F7" s="16"/>
      <c r="G7" s="17"/>
      <c r="H7" s="13"/>
      <c r="I7" s="14"/>
      <c r="J7" s="15"/>
      <c r="K7" s="16"/>
      <c r="L7" s="17"/>
      <c r="M7" s="13"/>
      <c r="N7" s="18"/>
      <c r="O7" s="15"/>
      <c r="P7" s="16"/>
      <c r="Q7" s="17"/>
      <c r="R7" s="13"/>
      <c r="S7" s="18"/>
      <c r="T7" s="15"/>
      <c r="U7" s="16"/>
      <c r="V7" s="17"/>
      <c r="W7" s="13"/>
      <c r="X7" s="14"/>
      <c r="Y7" s="15"/>
      <c r="Z7" s="16"/>
      <c r="AA7" s="17"/>
      <c r="AB7" s="13"/>
      <c r="AC7" s="14"/>
      <c r="AD7" s="15">
        <f t="shared" si="0"/>
        <v>0</v>
      </c>
      <c r="AE7" s="16">
        <f t="shared" si="1"/>
        <v>0</v>
      </c>
      <c r="AF7" s="17">
        <f t="shared" si="2"/>
        <v>0</v>
      </c>
      <c r="AG7" s="13">
        <v>0</v>
      </c>
      <c r="AH7" s="18"/>
      <c r="AI7" s="15">
        <f t="shared" si="3"/>
        <v>0</v>
      </c>
      <c r="AJ7" s="16">
        <f t="shared" si="4"/>
        <v>0</v>
      </c>
      <c r="AK7" s="17">
        <f t="shared" si="5"/>
        <v>0</v>
      </c>
      <c r="AL7" s="13">
        <v>0</v>
      </c>
      <c r="AM7" s="14"/>
      <c r="AN7" s="15">
        <f t="shared" si="6"/>
        <v>0</v>
      </c>
      <c r="AO7" s="16">
        <f t="shared" si="7"/>
        <v>0</v>
      </c>
      <c r="AP7" s="17">
        <f t="shared" si="8"/>
        <v>0</v>
      </c>
      <c r="AQ7" s="13">
        <v>0</v>
      </c>
      <c r="AR7" s="18">
        <v>1</v>
      </c>
      <c r="AS7" s="15">
        <f t="shared" si="9"/>
        <v>1</v>
      </c>
      <c r="AT7" s="16">
        <f t="shared" si="10"/>
        <v>1</v>
      </c>
      <c r="AU7" s="17">
        <f t="shared" si="11"/>
        <v>0</v>
      </c>
      <c r="AV7" s="13"/>
      <c r="AW7" s="18"/>
      <c r="AX7" s="15">
        <f t="shared" si="12"/>
        <v>0</v>
      </c>
      <c r="AY7" s="16">
        <f t="shared" si="13"/>
        <v>0</v>
      </c>
      <c r="AZ7" s="17">
        <f t="shared" si="14"/>
        <v>0</v>
      </c>
      <c r="BA7" s="13"/>
      <c r="BB7" s="18"/>
      <c r="BC7" s="15">
        <f t="shared" si="15"/>
        <v>0</v>
      </c>
      <c r="BD7" s="16">
        <f t="shared" si="16"/>
        <v>0</v>
      </c>
      <c r="BE7" s="17">
        <f t="shared" si="17"/>
        <v>0</v>
      </c>
      <c r="BF7" s="13"/>
      <c r="BG7" s="18"/>
      <c r="BH7" s="15">
        <f t="shared" si="18"/>
        <v>0</v>
      </c>
      <c r="BI7" s="16">
        <f t="shared" si="19"/>
        <v>0</v>
      </c>
      <c r="BJ7" s="17">
        <f t="shared" si="20"/>
        <v>0</v>
      </c>
      <c r="BK7" s="13"/>
    </row>
    <row r="8" spans="1:63" ht="16.5" thickBot="1">
      <c r="A8" s="91" t="s">
        <v>281</v>
      </c>
      <c r="B8" s="94">
        <v>30000</v>
      </c>
      <c r="C8" s="13"/>
      <c r="D8" s="18"/>
      <c r="E8" s="15"/>
      <c r="F8" s="16"/>
      <c r="G8" s="17"/>
      <c r="H8" s="13"/>
      <c r="I8" s="18"/>
      <c r="J8" s="15"/>
      <c r="K8" s="16"/>
      <c r="L8" s="17"/>
      <c r="M8" s="13"/>
      <c r="N8" s="18"/>
      <c r="O8" s="15"/>
      <c r="P8" s="16"/>
      <c r="Q8" s="17"/>
      <c r="R8" s="13"/>
      <c r="S8" s="18"/>
      <c r="T8" s="15"/>
      <c r="U8" s="16"/>
      <c r="V8" s="17"/>
      <c r="W8" s="13"/>
      <c r="X8" s="14"/>
      <c r="Y8" s="15"/>
      <c r="Z8" s="16"/>
      <c r="AA8" s="17"/>
      <c r="AB8" s="13"/>
      <c r="AC8" s="14"/>
      <c r="AD8" s="15">
        <f t="shared" si="0"/>
        <v>0</v>
      </c>
      <c r="AE8" s="16">
        <f t="shared" si="1"/>
        <v>-5</v>
      </c>
      <c r="AF8" s="17">
        <f t="shared" si="2"/>
        <v>150000</v>
      </c>
      <c r="AG8" s="13">
        <v>5</v>
      </c>
      <c r="AH8" s="18"/>
      <c r="AI8" s="15">
        <f t="shared" si="3"/>
        <v>5</v>
      </c>
      <c r="AJ8" s="16">
        <f t="shared" si="4"/>
        <v>1</v>
      </c>
      <c r="AK8" s="17">
        <f t="shared" si="5"/>
        <v>120000</v>
      </c>
      <c r="AL8" s="13">
        <v>4</v>
      </c>
      <c r="AM8" s="14">
        <v>3</v>
      </c>
      <c r="AN8" s="15">
        <f t="shared" si="6"/>
        <v>7</v>
      </c>
      <c r="AO8" s="16">
        <f t="shared" si="7"/>
        <v>0</v>
      </c>
      <c r="AP8" s="17">
        <f t="shared" si="8"/>
        <v>210000</v>
      </c>
      <c r="AQ8" s="13">
        <v>7</v>
      </c>
      <c r="AR8" s="18"/>
      <c r="AS8" s="15">
        <f t="shared" si="9"/>
        <v>7</v>
      </c>
      <c r="AT8" s="16">
        <f t="shared" si="10"/>
        <v>7</v>
      </c>
      <c r="AU8" s="17">
        <f t="shared" si="11"/>
        <v>0</v>
      </c>
      <c r="AV8" s="13"/>
      <c r="AW8" s="18"/>
      <c r="AX8" s="15">
        <f t="shared" si="12"/>
        <v>0</v>
      </c>
      <c r="AY8" s="16">
        <f t="shared" si="13"/>
        <v>0</v>
      </c>
      <c r="AZ8" s="17">
        <f t="shared" si="14"/>
        <v>0</v>
      </c>
      <c r="BA8" s="13"/>
      <c r="BB8" s="18"/>
      <c r="BC8" s="15">
        <f t="shared" si="15"/>
        <v>0</v>
      </c>
      <c r="BD8" s="16">
        <f t="shared" si="16"/>
        <v>0</v>
      </c>
      <c r="BE8" s="17">
        <f t="shared" si="17"/>
        <v>0</v>
      </c>
      <c r="BF8" s="13"/>
      <c r="BG8" s="18"/>
      <c r="BH8" s="15">
        <f t="shared" si="18"/>
        <v>0</v>
      </c>
      <c r="BI8" s="16">
        <f t="shared" si="19"/>
        <v>0</v>
      </c>
      <c r="BJ8" s="17">
        <f t="shared" si="20"/>
        <v>0</v>
      </c>
      <c r="BK8" s="13"/>
    </row>
    <row r="9" spans="1:63" ht="16.5" thickBot="1">
      <c r="A9" s="91" t="s">
        <v>22</v>
      </c>
      <c r="B9" s="94">
        <v>30000</v>
      </c>
      <c r="C9" s="13"/>
      <c r="D9" s="14"/>
      <c r="E9" s="15"/>
      <c r="F9" s="16"/>
      <c r="G9" s="17"/>
      <c r="H9" s="13"/>
      <c r="I9" s="14"/>
      <c r="J9" s="15"/>
      <c r="K9" s="16"/>
      <c r="L9" s="17"/>
      <c r="M9" s="13"/>
      <c r="N9" s="18"/>
      <c r="O9" s="15"/>
      <c r="P9" s="16"/>
      <c r="Q9" s="17"/>
      <c r="R9" s="13"/>
      <c r="S9" s="14"/>
      <c r="T9" s="15"/>
      <c r="U9" s="16"/>
      <c r="V9" s="17"/>
      <c r="W9" s="13"/>
      <c r="X9" s="14"/>
      <c r="Y9" s="15"/>
      <c r="Z9" s="16"/>
      <c r="AA9" s="17"/>
      <c r="AB9" s="13"/>
      <c r="AC9" s="14"/>
      <c r="AD9" s="15">
        <f t="shared" si="0"/>
        <v>0</v>
      </c>
      <c r="AE9" s="16">
        <f t="shared" si="1"/>
        <v>-5</v>
      </c>
      <c r="AF9" s="17">
        <f t="shared" si="2"/>
        <v>150000</v>
      </c>
      <c r="AG9" s="13">
        <v>5</v>
      </c>
      <c r="AH9" s="14"/>
      <c r="AI9" s="15">
        <f t="shared" si="3"/>
        <v>5</v>
      </c>
      <c r="AJ9" s="16">
        <f t="shared" si="4"/>
        <v>2</v>
      </c>
      <c r="AK9" s="17">
        <f t="shared" si="5"/>
        <v>90000</v>
      </c>
      <c r="AL9" s="13">
        <v>3</v>
      </c>
      <c r="AM9" s="14">
        <v>6</v>
      </c>
      <c r="AN9" s="15">
        <f t="shared" si="6"/>
        <v>9</v>
      </c>
      <c r="AO9" s="16">
        <f t="shared" si="7"/>
        <v>1</v>
      </c>
      <c r="AP9" s="17">
        <f t="shared" si="8"/>
        <v>240000</v>
      </c>
      <c r="AQ9" s="13">
        <v>8</v>
      </c>
      <c r="AR9" s="18">
        <v>4</v>
      </c>
      <c r="AS9" s="15">
        <f t="shared" si="9"/>
        <v>12</v>
      </c>
      <c r="AT9" s="16">
        <f t="shared" si="10"/>
        <v>12</v>
      </c>
      <c r="AU9" s="17">
        <f t="shared" si="11"/>
        <v>0</v>
      </c>
      <c r="AV9" s="13"/>
      <c r="AW9" s="14"/>
      <c r="AX9" s="15">
        <f t="shared" si="12"/>
        <v>0</v>
      </c>
      <c r="AY9" s="16">
        <f t="shared" si="13"/>
        <v>0</v>
      </c>
      <c r="AZ9" s="17">
        <f t="shared" si="14"/>
        <v>0</v>
      </c>
      <c r="BA9" s="13"/>
      <c r="BB9" s="14"/>
      <c r="BC9" s="15">
        <f t="shared" si="15"/>
        <v>0</v>
      </c>
      <c r="BD9" s="16">
        <f t="shared" si="16"/>
        <v>0</v>
      </c>
      <c r="BE9" s="17">
        <f t="shared" si="17"/>
        <v>0</v>
      </c>
      <c r="BF9" s="13"/>
      <c r="BG9" s="18"/>
      <c r="BH9" s="15">
        <f t="shared" si="18"/>
        <v>0</v>
      </c>
      <c r="BI9" s="16">
        <f t="shared" si="19"/>
        <v>0</v>
      </c>
      <c r="BJ9" s="17">
        <f t="shared" si="20"/>
        <v>0</v>
      </c>
      <c r="BK9" s="13"/>
    </row>
    <row r="10" spans="1:63" ht="16.5" thickBot="1">
      <c r="A10" s="91" t="s">
        <v>282</v>
      </c>
      <c r="B10" s="94">
        <v>30000</v>
      </c>
      <c r="C10" s="13"/>
      <c r="D10" s="18"/>
      <c r="E10" s="15"/>
      <c r="F10" s="16"/>
      <c r="G10" s="17"/>
      <c r="H10" s="13"/>
      <c r="I10" s="18"/>
      <c r="J10" s="15"/>
      <c r="K10" s="16"/>
      <c r="L10" s="17"/>
      <c r="M10" s="13"/>
      <c r="N10" s="18"/>
      <c r="O10" s="15"/>
      <c r="P10" s="16"/>
      <c r="Q10" s="17"/>
      <c r="R10" s="13"/>
      <c r="S10" s="18"/>
      <c r="T10" s="15"/>
      <c r="U10" s="16"/>
      <c r="V10" s="17"/>
      <c r="W10" s="13"/>
      <c r="X10" s="14"/>
      <c r="Y10" s="15"/>
      <c r="Z10" s="16"/>
      <c r="AA10" s="17"/>
      <c r="AB10" s="13"/>
      <c r="AC10" s="14"/>
      <c r="AD10" s="15">
        <f t="shared" si="0"/>
        <v>0</v>
      </c>
      <c r="AE10" s="16">
        <f t="shared" si="1"/>
        <v>-2</v>
      </c>
      <c r="AF10" s="17">
        <f t="shared" si="2"/>
        <v>60000</v>
      </c>
      <c r="AG10" s="13">
        <v>2</v>
      </c>
      <c r="AH10" s="18"/>
      <c r="AI10" s="15">
        <f t="shared" si="3"/>
        <v>2</v>
      </c>
      <c r="AJ10" s="16">
        <f t="shared" si="4"/>
        <v>1</v>
      </c>
      <c r="AK10" s="17">
        <f t="shared" si="5"/>
        <v>30000</v>
      </c>
      <c r="AL10" s="13">
        <v>1</v>
      </c>
      <c r="AM10" s="14">
        <v>6</v>
      </c>
      <c r="AN10" s="15">
        <f t="shared" si="6"/>
        <v>7</v>
      </c>
      <c r="AO10" s="16">
        <f t="shared" si="7"/>
        <v>0</v>
      </c>
      <c r="AP10" s="17">
        <f t="shared" si="8"/>
        <v>210000</v>
      </c>
      <c r="AQ10" s="13">
        <v>7</v>
      </c>
      <c r="AR10" s="18"/>
      <c r="AS10" s="15">
        <f t="shared" si="9"/>
        <v>7</v>
      </c>
      <c r="AT10" s="16">
        <f t="shared" si="10"/>
        <v>7</v>
      </c>
      <c r="AU10" s="17">
        <f t="shared" si="11"/>
        <v>0</v>
      </c>
      <c r="AV10" s="13"/>
      <c r="AW10" s="18"/>
      <c r="AX10" s="15">
        <f t="shared" si="12"/>
        <v>0</v>
      </c>
      <c r="AY10" s="16">
        <f t="shared" si="13"/>
        <v>0</v>
      </c>
      <c r="AZ10" s="17">
        <f t="shared" si="14"/>
        <v>0</v>
      </c>
      <c r="BA10" s="13"/>
      <c r="BB10" s="18"/>
      <c r="BC10" s="15">
        <f t="shared" si="15"/>
        <v>0</v>
      </c>
      <c r="BD10" s="16">
        <f t="shared" si="16"/>
        <v>0</v>
      </c>
      <c r="BE10" s="17">
        <f t="shared" si="17"/>
        <v>0</v>
      </c>
      <c r="BF10" s="13"/>
      <c r="BG10" s="18"/>
      <c r="BH10" s="15">
        <f t="shared" si="18"/>
        <v>0</v>
      </c>
      <c r="BI10" s="16">
        <f t="shared" si="19"/>
        <v>0</v>
      </c>
      <c r="BJ10" s="17">
        <f t="shared" si="20"/>
        <v>0</v>
      </c>
      <c r="BK10" s="13"/>
    </row>
    <row r="11" spans="1:63" ht="16.5" thickBot="1">
      <c r="A11" s="91" t="s">
        <v>283</v>
      </c>
      <c r="B11" s="94">
        <v>43000</v>
      </c>
      <c r="C11" s="13"/>
      <c r="D11" s="18"/>
      <c r="E11" s="15"/>
      <c r="F11" s="16"/>
      <c r="G11" s="17"/>
      <c r="H11" s="13"/>
      <c r="I11" s="18"/>
      <c r="J11" s="15"/>
      <c r="K11" s="16"/>
      <c r="L11" s="17"/>
      <c r="M11" s="13"/>
      <c r="N11" s="18"/>
      <c r="O11" s="15"/>
      <c r="P11" s="16"/>
      <c r="Q11" s="17"/>
      <c r="R11" s="13"/>
      <c r="S11" s="18"/>
      <c r="T11" s="15"/>
      <c r="U11" s="16"/>
      <c r="V11" s="17"/>
      <c r="W11" s="13"/>
      <c r="X11" s="14"/>
      <c r="Y11" s="15"/>
      <c r="Z11" s="16"/>
      <c r="AA11" s="17"/>
      <c r="AB11" s="13"/>
      <c r="AC11" s="14"/>
      <c r="AD11" s="15">
        <f t="shared" si="0"/>
        <v>0</v>
      </c>
      <c r="AE11" s="16">
        <f t="shared" si="1"/>
        <v>-1</v>
      </c>
      <c r="AF11" s="17">
        <f t="shared" si="2"/>
        <v>43000</v>
      </c>
      <c r="AG11" s="13">
        <v>1</v>
      </c>
      <c r="AH11" s="18"/>
      <c r="AI11" s="15">
        <f t="shared" si="3"/>
        <v>1</v>
      </c>
      <c r="AJ11" s="16">
        <f t="shared" si="4"/>
        <v>0</v>
      </c>
      <c r="AK11" s="17">
        <f t="shared" si="5"/>
        <v>43000</v>
      </c>
      <c r="AL11" s="13">
        <v>1</v>
      </c>
      <c r="AM11" s="14"/>
      <c r="AN11" s="15">
        <f t="shared" si="6"/>
        <v>1</v>
      </c>
      <c r="AO11" s="16">
        <f t="shared" si="7"/>
        <v>0</v>
      </c>
      <c r="AP11" s="17">
        <f t="shared" si="8"/>
        <v>43000</v>
      </c>
      <c r="AQ11" s="13">
        <v>1</v>
      </c>
      <c r="AR11" s="18"/>
      <c r="AS11" s="15">
        <f t="shared" si="9"/>
        <v>1</v>
      </c>
      <c r="AT11" s="16">
        <f t="shared" si="10"/>
        <v>1</v>
      </c>
      <c r="AU11" s="17">
        <f t="shared" si="11"/>
        <v>0</v>
      </c>
      <c r="AV11" s="13"/>
      <c r="AW11" s="18"/>
      <c r="AX11" s="15">
        <f t="shared" si="12"/>
        <v>0</v>
      </c>
      <c r="AY11" s="16">
        <f t="shared" si="13"/>
        <v>0</v>
      </c>
      <c r="AZ11" s="17">
        <f t="shared" si="14"/>
        <v>0</v>
      </c>
      <c r="BA11" s="13"/>
      <c r="BB11" s="18"/>
      <c r="BC11" s="15">
        <f t="shared" si="15"/>
        <v>0</v>
      </c>
      <c r="BD11" s="16">
        <f t="shared" si="16"/>
        <v>0</v>
      </c>
      <c r="BE11" s="17">
        <f t="shared" si="17"/>
        <v>0</v>
      </c>
      <c r="BF11" s="13"/>
      <c r="BG11" s="18"/>
      <c r="BH11" s="15">
        <f t="shared" si="18"/>
        <v>0</v>
      </c>
      <c r="BI11" s="16">
        <f t="shared" si="19"/>
        <v>0</v>
      </c>
      <c r="BJ11" s="17">
        <f t="shared" si="20"/>
        <v>0</v>
      </c>
      <c r="BK11" s="13"/>
    </row>
    <row r="12" spans="1:63" ht="16.5" thickBot="1">
      <c r="A12" s="91" t="s">
        <v>284</v>
      </c>
      <c r="B12" s="94">
        <v>30000</v>
      </c>
      <c r="C12" s="13"/>
      <c r="D12" s="18"/>
      <c r="E12" s="15"/>
      <c r="F12" s="16"/>
      <c r="G12" s="17"/>
      <c r="H12" s="13"/>
      <c r="I12" s="14"/>
      <c r="J12" s="15"/>
      <c r="K12" s="16"/>
      <c r="L12" s="17"/>
      <c r="M12" s="13"/>
      <c r="N12" s="18"/>
      <c r="O12" s="15"/>
      <c r="P12" s="16"/>
      <c r="Q12" s="17"/>
      <c r="R12" s="13"/>
      <c r="S12" s="14"/>
      <c r="T12" s="15"/>
      <c r="U12" s="16"/>
      <c r="V12" s="17"/>
      <c r="W12" s="13"/>
      <c r="X12" s="14"/>
      <c r="Y12" s="15"/>
      <c r="Z12" s="16"/>
      <c r="AA12" s="17"/>
      <c r="AB12" s="13"/>
      <c r="AC12" s="14"/>
      <c r="AD12" s="15">
        <f t="shared" si="0"/>
        <v>0</v>
      </c>
      <c r="AE12" s="16">
        <f t="shared" si="1"/>
        <v>-4</v>
      </c>
      <c r="AF12" s="17">
        <f t="shared" si="2"/>
        <v>120000</v>
      </c>
      <c r="AG12" s="13">
        <v>4</v>
      </c>
      <c r="AH12" s="14"/>
      <c r="AI12" s="15">
        <f t="shared" si="3"/>
        <v>4</v>
      </c>
      <c r="AJ12" s="16">
        <f t="shared" si="4"/>
        <v>4</v>
      </c>
      <c r="AK12" s="17">
        <f t="shared" si="5"/>
        <v>0</v>
      </c>
      <c r="AL12" s="13">
        <v>0</v>
      </c>
      <c r="AM12" s="14">
        <v>6</v>
      </c>
      <c r="AN12" s="15">
        <f t="shared" si="6"/>
        <v>6</v>
      </c>
      <c r="AO12" s="16">
        <f t="shared" si="7"/>
        <v>1</v>
      </c>
      <c r="AP12" s="17">
        <f t="shared" si="8"/>
        <v>150000</v>
      </c>
      <c r="AQ12" s="13">
        <v>5</v>
      </c>
      <c r="AR12" s="18">
        <v>4</v>
      </c>
      <c r="AS12" s="15">
        <f t="shared" si="9"/>
        <v>9</v>
      </c>
      <c r="AT12" s="16">
        <f t="shared" si="10"/>
        <v>9</v>
      </c>
      <c r="AU12" s="17">
        <f t="shared" si="11"/>
        <v>0</v>
      </c>
      <c r="AV12" s="13"/>
      <c r="AW12" s="18"/>
      <c r="AX12" s="15">
        <f t="shared" si="12"/>
        <v>0</v>
      </c>
      <c r="AY12" s="16">
        <f t="shared" si="13"/>
        <v>0</v>
      </c>
      <c r="AZ12" s="17">
        <f t="shared" si="14"/>
        <v>0</v>
      </c>
      <c r="BA12" s="13"/>
      <c r="BB12" s="14"/>
      <c r="BC12" s="15">
        <f t="shared" si="15"/>
        <v>0</v>
      </c>
      <c r="BD12" s="16">
        <f t="shared" si="16"/>
        <v>0</v>
      </c>
      <c r="BE12" s="17">
        <f t="shared" si="17"/>
        <v>0</v>
      </c>
      <c r="BF12" s="13"/>
      <c r="BG12" s="18"/>
      <c r="BH12" s="15">
        <f t="shared" si="18"/>
        <v>0</v>
      </c>
      <c r="BI12" s="16">
        <f t="shared" si="19"/>
        <v>0</v>
      </c>
      <c r="BJ12" s="17">
        <f t="shared" si="20"/>
        <v>0</v>
      </c>
      <c r="BK12" s="13"/>
    </row>
    <row r="13" spans="1:63" ht="16.5" thickBot="1">
      <c r="A13" s="91" t="s">
        <v>285</v>
      </c>
      <c r="B13" s="94">
        <v>30000</v>
      </c>
      <c r="C13" s="13"/>
      <c r="D13" s="14"/>
      <c r="E13" s="15"/>
      <c r="F13" s="16"/>
      <c r="G13" s="17"/>
      <c r="H13" s="13"/>
      <c r="I13" s="14"/>
      <c r="J13" s="15"/>
      <c r="K13" s="16"/>
      <c r="L13" s="17"/>
      <c r="M13" s="13"/>
      <c r="N13" s="18"/>
      <c r="O13" s="15"/>
      <c r="P13" s="16"/>
      <c r="Q13" s="17"/>
      <c r="R13" s="13"/>
      <c r="S13" s="14"/>
      <c r="T13" s="15"/>
      <c r="U13" s="16"/>
      <c r="V13" s="17"/>
      <c r="W13" s="13"/>
      <c r="X13" s="14"/>
      <c r="Y13" s="15"/>
      <c r="Z13" s="16"/>
      <c r="AA13" s="17"/>
      <c r="AB13" s="13"/>
      <c r="AC13" s="14"/>
      <c r="AD13" s="15">
        <f t="shared" si="0"/>
        <v>0</v>
      </c>
      <c r="AE13" s="16">
        <f t="shared" si="1"/>
        <v>-4</v>
      </c>
      <c r="AF13" s="17">
        <f t="shared" si="2"/>
        <v>120000</v>
      </c>
      <c r="AG13" s="13">
        <v>4</v>
      </c>
      <c r="AH13" s="14"/>
      <c r="AI13" s="15">
        <f t="shared" si="3"/>
        <v>4</v>
      </c>
      <c r="AJ13" s="16">
        <f t="shared" si="4"/>
        <v>2</v>
      </c>
      <c r="AK13" s="17">
        <f t="shared" si="5"/>
        <v>60000</v>
      </c>
      <c r="AL13" s="13">
        <v>2</v>
      </c>
      <c r="AM13" s="14">
        <v>6</v>
      </c>
      <c r="AN13" s="15">
        <f t="shared" si="6"/>
        <v>8</v>
      </c>
      <c r="AO13" s="16">
        <f t="shared" si="7"/>
        <v>2</v>
      </c>
      <c r="AP13" s="17">
        <f t="shared" si="8"/>
        <v>180000</v>
      </c>
      <c r="AQ13" s="13">
        <v>6</v>
      </c>
      <c r="AR13" s="18"/>
      <c r="AS13" s="15">
        <f t="shared" si="9"/>
        <v>6</v>
      </c>
      <c r="AT13" s="16">
        <f t="shared" si="10"/>
        <v>6</v>
      </c>
      <c r="AU13" s="17">
        <f t="shared" si="11"/>
        <v>0</v>
      </c>
      <c r="AV13" s="13"/>
      <c r="AW13" s="14"/>
      <c r="AX13" s="15">
        <f t="shared" si="12"/>
        <v>0</v>
      </c>
      <c r="AY13" s="16">
        <f t="shared" si="13"/>
        <v>0</v>
      </c>
      <c r="AZ13" s="17">
        <f t="shared" si="14"/>
        <v>0</v>
      </c>
      <c r="BA13" s="13"/>
      <c r="BB13" s="18"/>
      <c r="BC13" s="15">
        <f t="shared" si="15"/>
        <v>0</v>
      </c>
      <c r="BD13" s="16">
        <f t="shared" si="16"/>
        <v>0</v>
      </c>
      <c r="BE13" s="17">
        <f t="shared" si="17"/>
        <v>0</v>
      </c>
      <c r="BF13" s="13"/>
      <c r="BG13" s="18"/>
      <c r="BH13" s="15">
        <f t="shared" si="18"/>
        <v>0</v>
      </c>
      <c r="BI13" s="16">
        <f t="shared" si="19"/>
        <v>0</v>
      </c>
      <c r="BJ13" s="17">
        <f t="shared" si="20"/>
        <v>0</v>
      </c>
      <c r="BK13" s="13"/>
    </row>
    <row r="14" spans="1:63" ht="16.5" thickBot="1">
      <c r="A14" s="91" t="s">
        <v>286</v>
      </c>
      <c r="B14" s="94">
        <v>30500</v>
      </c>
      <c r="C14" s="13"/>
      <c r="D14" s="14"/>
      <c r="E14" s="15"/>
      <c r="F14" s="16"/>
      <c r="G14" s="17"/>
      <c r="H14" s="13"/>
      <c r="I14" s="14"/>
      <c r="J14" s="15"/>
      <c r="K14" s="16"/>
      <c r="L14" s="17"/>
      <c r="M14" s="13"/>
      <c r="N14" s="18"/>
      <c r="O14" s="15"/>
      <c r="P14" s="16"/>
      <c r="Q14" s="17"/>
      <c r="R14" s="13"/>
      <c r="S14" s="14"/>
      <c r="T14" s="15"/>
      <c r="U14" s="16"/>
      <c r="V14" s="17"/>
      <c r="W14" s="13"/>
      <c r="X14" s="14"/>
      <c r="Y14" s="15"/>
      <c r="Z14" s="16"/>
      <c r="AA14" s="17"/>
      <c r="AB14" s="13"/>
      <c r="AC14" s="14"/>
      <c r="AD14" s="15">
        <f t="shared" si="0"/>
        <v>0</v>
      </c>
      <c r="AE14" s="16">
        <f t="shared" si="1"/>
        <v>-2</v>
      </c>
      <c r="AF14" s="17">
        <f t="shared" si="2"/>
        <v>61000</v>
      </c>
      <c r="AG14" s="13">
        <v>2</v>
      </c>
      <c r="AH14" s="14"/>
      <c r="AI14" s="15">
        <f t="shared" si="3"/>
        <v>2</v>
      </c>
      <c r="AJ14" s="16">
        <f t="shared" si="4"/>
        <v>0</v>
      </c>
      <c r="AK14" s="17">
        <f t="shared" si="5"/>
        <v>61000</v>
      </c>
      <c r="AL14" s="13">
        <v>2</v>
      </c>
      <c r="AM14" s="14">
        <v>6</v>
      </c>
      <c r="AN14" s="15">
        <f t="shared" si="6"/>
        <v>8</v>
      </c>
      <c r="AO14" s="16">
        <f t="shared" si="7"/>
        <v>2</v>
      </c>
      <c r="AP14" s="17">
        <f t="shared" si="8"/>
        <v>183000</v>
      </c>
      <c r="AQ14" s="13">
        <v>6</v>
      </c>
      <c r="AR14" s="18"/>
      <c r="AS14" s="15">
        <f t="shared" si="9"/>
        <v>6</v>
      </c>
      <c r="AT14" s="16">
        <f t="shared" si="10"/>
        <v>6</v>
      </c>
      <c r="AU14" s="17">
        <f t="shared" si="11"/>
        <v>0</v>
      </c>
      <c r="AV14" s="13"/>
      <c r="AW14" s="18"/>
      <c r="AX14" s="15">
        <f t="shared" si="12"/>
        <v>0</v>
      </c>
      <c r="AY14" s="16">
        <f t="shared" si="13"/>
        <v>0</v>
      </c>
      <c r="AZ14" s="17">
        <f t="shared" si="14"/>
        <v>0</v>
      </c>
      <c r="BA14" s="13"/>
      <c r="BB14" s="14"/>
      <c r="BC14" s="15">
        <f t="shared" si="15"/>
        <v>0</v>
      </c>
      <c r="BD14" s="16">
        <f t="shared" si="16"/>
        <v>0</v>
      </c>
      <c r="BE14" s="17">
        <f t="shared" si="17"/>
        <v>0</v>
      </c>
      <c r="BF14" s="13"/>
      <c r="BG14" s="18"/>
      <c r="BH14" s="15">
        <f t="shared" si="18"/>
        <v>0</v>
      </c>
      <c r="BI14" s="16">
        <f t="shared" si="19"/>
        <v>0</v>
      </c>
      <c r="BJ14" s="17">
        <f t="shared" si="20"/>
        <v>0</v>
      </c>
      <c r="BK14" s="13"/>
    </row>
    <row r="15" spans="1:63" ht="16.5" thickBot="1">
      <c r="A15" s="91" t="s">
        <v>287</v>
      </c>
      <c r="B15" s="94">
        <v>150000</v>
      </c>
      <c r="C15" s="13"/>
      <c r="D15" s="14"/>
      <c r="E15" s="15"/>
      <c r="F15" s="16"/>
      <c r="G15" s="17"/>
      <c r="H15" s="13"/>
      <c r="I15" s="18"/>
      <c r="J15" s="15"/>
      <c r="K15" s="16"/>
      <c r="L15" s="17"/>
      <c r="M15" s="13"/>
      <c r="N15" s="14"/>
      <c r="O15" s="15"/>
      <c r="P15" s="16"/>
      <c r="Q15" s="17"/>
      <c r="R15" s="13"/>
      <c r="S15" s="14"/>
      <c r="T15" s="15"/>
      <c r="U15" s="16"/>
      <c r="V15" s="17"/>
      <c r="W15" s="13"/>
      <c r="X15" s="14"/>
      <c r="Y15" s="15"/>
      <c r="Z15" s="16"/>
      <c r="AA15" s="17"/>
      <c r="AB15" s="13"/>
      <c r="AC15" s="14"/>
      <c r="AD15" s="15">
        <f t="shared" si="0"/>
        <v>0</v>
      </c>
      <c r="AE15" s="16">
        <f t="shared" si="1"/>
        <v>0</v>
      </c>
      <c r="AF15" s="17">
        <f t="shared" si="2"/>
        <v>0</v>
      </c>
      <c r="AG15" s="13">
        <v>0</v>
      </c>
      <c r="AH15" s="14"/>
      <c r="AI15" s="15">
        <f t="shared" si="3"/>
        <v>0</v>
      </c>
      <c r="AJ15" s="16">
        <f t="shared" si="4"/>
        <v>0</v>
      </c>
      <c r="AK15" s="17">
        <f t="shared" si="5"/>
        <v>0</v>
      </c>
      <c r="AL15" s="13">
        <v>0</v>
      </c>
      <c r="AM15" s="18"/>
      <c r="AN15" s="15">
        <f t="shared" si="6"/>
        <v>0</v>
      </c>
      <c r="AO15" s="16">
        <f t="shared" si="7"/>
        <v>0</v>
      </c>
      <c r="AP15" s="17">
        <f t="shared" si="8"/>
        <v>0</v>
      </c>
      <c r="AQ15" s="13">
        <v>0</v>
      </c>
      <c r="AR15" s="18"/>
      <c r="AS15" s="15">
        <f t="shared" si="9"/>
        <v>0</v>
      </c>
      <c r="AT15" s="16">
        <f t="shared" si="10"/>
        <v>0</v>
      </c>
      <c r="AU15" s="17">
        <f t="shared" si="11"/>
        <v>0</v>
      </c>
      <c r="AV15" s="13"/>
      <c r="AW15" s="14"/>
      <c r="AX15" s="15">
        <f t="shared" si="12"/>
        <v>0</v>
      </c>
      <c r="AY15" s="16">
        <f t="shared" si="13"/>
        <v>0</v>
      </c>
      <c r="AZ15" s="17">
        <f t="shared" si="14"/>
        <v>0</v>
      </c>
      <c r="BA15" s="13"/>
      <c r="BB15" s="18"/>
      <c r="BC15" s="15">
        <f t="shared" si="15"/>
        <v>0</v>
      </c>
      <c r="BD15" s="16">
        <f t="shared" si="16"/>
        <v>0</v>
      </c>
      <c r="BE15" s="17">
        <f t="shared" si="17"/>
        <v>0</v>
      </c>
      <c r="BF15" s="13"/>
      <c r="BG15" s="18"/>
      <c r="BH15" s="15">
        <f t="shared" si="18"/>
        <v>0</v>
      </c>
      <c r="BI15" s="16">
        <f t="shared" si="19"/>
        <v>0</v>
      </c>
      <c r="BJ15" s="17">
        <f t="shared" si="20"/>
        <v>0</v>
      </c>
      <c r="BK15" s="13"/>
    </row>
    <row r="16" spans="1:63" ht="16.5" thickBot="1">
      <c r="A16" s="91" t="s">
        <v>288</v>
      </c>
      <c r="B16" s="94">
        <v>180000</v>
      </c>
      <c r="C16" s="13"/>
      <c r="D16" s="18"/>
      <c r="E16" s="15"/>
      <c r="F16" s="16"/>
      <c r="G16" s="17"/>
      <c r="H16" s="13"/>
      <c r="I16" s="14"/>
      <c r="J16" s="15"/>
      <c r="K16" s="16"/>
      <c r="L16" s="17"/>
      <c r="M16" s="13"/>
      <c r="N16" s="14"/>
      <c r="O16" s="15"/>
      <c r="P16" s="16"/>
      <c r="Q16" s="17"/>
      <c r="R16" s="13"/>
      <c r="S16" s="14"/>
      <c r="T16" s="15"/>
      <c r="U16" s="16"/>
      <c r="V16" s="17"/>
      <c r="W16" s="13"/>
      <c r="X16" s="14"/>
      <c r="Y16" s="15"/>
      <c r="Z16" s="16"/>
      <c r="AA16" s="17"/>
      <c r="AB16" s="13"/>
      <c r="AC16" s="14"/>
      <c r="AD16" s="15">
        <f t="shared" si="0"/>
        <v>0</v>
      </c>
      <c r="AE16" s="16">
        <f t="shared" si="1"/>
        <v>0</v>
      </c>
      <c r="AF16" s="17">
        <f t="shared" si="2"/>
        <v>0</v>
      </c>
      <c r="AG16" s="13">
        <v>0</v>
      </c>
      <c r="AH16" s="18"/>
      <c r="AI16" s="15">
        <f t="shared" si="3"/>
        <v>0</v>
      </c>
      <c r="AJ16" s="16">
        <f t="shared" si="4"/>
        <v>0</v>
      </c>
      <c r="AK16" s="17">
        <f t="shared" si="5"/>
        <v>0</v>
      </c>
      <c r="AL16" s="13">
        <v>0</v>
      </c>
      <c r="AM16" s="14"/>
      <c r="AN16" s="15">
        <f t="shared" si="6"/>
        <v>0</v>
      </c>
      <c r="AO16" s="16">
        <f t="shared" si="7"/>
        <v>0</v>
      </c>
      <c r="AP16" s="17">
        <f t="shared" si="8"/>
        <v>0</v>
      </c>
      <c r="AQ16" s="13">
        <v>0</v>
      </c>
      <c r="AR16" s="18">
        <v>1</v>
      </c>
      <c r="AS16" s="15">
        <f t="shared" si="9"/>
        <v>1</v>
      </c>
      <c r="AT16" s="16">
        <f t="shared" si="10"/>
        <v>1</v>
      </c>
      <c r="AU16" s="17">
        <f t="shared" si="11"/>
        <v>0</v>
      </c>
      <c r="AV16" s="13"/>
      <c r="AW16" s="18"/>
      <c r="AX16" s="15">
        <f t="shared" si="12"/>
        <v>0</v>
      </c>
      <c r="AY16" s="16">
        <f t="shared" si="13"/>
        <v>0</v>
      </c>
      <c r="AZ16" s="17">
        <f t="shared" si="14"/>
        <v>0</v>
      </c>
      <c r="BA16" s="13"/>
      <c r="BB16" s="18"/>
      <c r="BC16" s="15">
        <f t="shared" si="15"/>
        <v>0</v>
      </c>
      <c r="BD16" s="16">
        <f t="shared" si="16"/>
        <v>0</v>
      </c>
      <c r="BE16" s="17">
        <f t="shared" si="17"/>
        <v>0</v>
      </c>
      <c r="BF16" s="13"/>
      <c r="BG16" s="18"/>
      <c r="BH16" s="15">
        <f t="shared" si="18"/>
        <v>0</v>
      </c>
      <c r="BI16" s="16">
        <f t="shared" si="19"/>
        <v>0</v>
      </c>
      <c r="BJ16" s="17">
        <f t="shared" si="20"/>
        <v>0</v>
      </c>
      <c r="BK16" s="13"/>
    </row>
    <row r="17" spans="1:63" ht="16.5" thickBot="1">
      <c r="A17" s="91" t="s">
        <v>289</v>
      </c>
      <c r="B17" s="94">
        <v>285000</v>
      </c>
      <c r="C17" s="13"/>
      <c r="D17" s="18"/>
      <c r="E17" s="15"/>
      <c r="F17" s="16"/>
      <c r="G17" s="17"/>
      <c r="H17" s="13"/>
      <c r="I17" s="18"/>
      <c r="J17" s="15"/>
      <c r="K17" s="16"/>
      <c r="L17" s="17"/>
      <c r="M17" s="13"/>
      <c r="N17" s="18"/>
      <c r="O17" s="15"/>
      <c r="P17" s="16"/>
      <c r="Q17" s="17"/>
      <c r="R17" s="13"/>
      <c r="S17" s="14"/>
      <c r="T17" s="15"/>
      <c r="U17" s="16"/>
      <c r="V17" s="17"/>
      <c r="W17" s="13"/>
      <c r="X17" s="14"/>
      <c r="Y17" s="15"/>
      <c r="Z17" s="16"/>
      <c r="AA17" s="17"/>
      <c r="AB17" s="13"/>
      <c r="AC17" s="14"/>
      <c r="AD17" s="15">
        <f t="shared" si="0"/>
        <v>0</v>
      </c>
      <c r="AE17" s="16">
        <f t="shared" si="1"/>
        <v>0</v>
      </c>
      <c r="AF17" s="17">
        <f t="shared" si="2"/>
        <v>0</v>
      </c>
      <c r="AG17" s="13">
        <v>0</v>
      </c>
      <c r="AH17" s="14"/>
      <c r="AI17" s="15">
        <f t="shared" si="3"/>
        <v>0</v>
      </c>
      <c r="AJ17" s="16">
        <f t="shared" si="4"/>
        <v>0</v>
      </c>
      <c r="AK17" s="17">
        <f t="shared" si="5"/>
        <v>0</v>
      </c>
      <c r="AL17" s="13">
        <v>0</v>
      </c>
      <c r="AM17" s="14"/>
      <c r="AN17" s="15">
        <f t="shared" si="6"/>
        <v>0</v>
      </c>
      <c r="AO17" s="16">
        <f t="shared" si="7"/>
        <v>0</v>
      </c>
      <c r="AP17" s="17">
        <f t="shared" si="8"/>
        <v>0</v>
      </c>
      <c r="AQ17" s="13">
        <v>0</v>
      </c>
      <c r="AR17" s="18">
        <v>1</v>
      </c>
      <c r="AS17" s="15">
        <f t="shared" si="9"/>
        <v>1</v>
      </c>
      <c r="AT17" s="16">
        <f t="shared" si="10"/>
        <v>1</v>
      </c>
      <c r="AU17" s="17">
        <f t="shared" si="11"/>
        <v>0</v>
      </c>
      <c r="AV17" s="13"/>
      <c r="AW17" s="18"/>
      <c r="AX17" s="15">
        <f t="shared" si="12"/>
        <v>0</v>
      </c>
      <c r="AY17" s="16">
        <f t="shared" si="13"/>
        <v>0</v>
      </c>
      <c r="AZ17" s="17">
        <f t="shared" si="14"/>
        <v>0</v>
      </c>
      <c r="BA17" s="13"/>
      <c r="BB17" s="14"/>
      <c r="BC17" s="15">
        <f t="shared" si="15"/>
        <v>0</v>
      </c>
      <c r="BD17" s="16">
        <f t="shared" si="16"/>
        <v>0</v>
      </c>
      <c r="BE17" s="17">
        <f t="shared" si="17"/>
        <v>0</v>
      </c>
      <c r="BF17" s="13"/>
      <c r="BG17" s="18"/>
      <c r="BH17" s="15">
        <f t="shared" si="18"/>
        <v>0</v>
      </c>
      <c r="BI17" s="16">
        <f t="shared" si="19"/>
        <v>0</v>
      </c>
      <c r="BJ17" s="17">
        <f t="shared" si="20"/>
        <v>0</v>
      </c>
      <c r="BK17" s="13"/>
    </row>
    <row r="18" spans="1:63" ht="16.5" thickBot="1">
      <c r="A18" s="91" t="s">
        <v>290</v>
      </c>
      <c r="B18" s="94">
        <v>33000</v>
      </c>
      <c r="C18" s="13"/>
      <c r="D18" s="14"/>
      <c r="E18" s="15"/>
      <c r="F18" s="16"/>
      <c r="G18" s="17"/>
      <c r="H18" s="13"/>
      <c r="I18" s="18"/>
      <c r="J18" s="15"/>
      <c r="K18" s="16"/>
      <c r="L18" s="17"/>
      <c r="M18" s="13"/>
      <c r="N18" s="18"/>
      <c r="O18" s="15"/>
      <c r="P18" s="16"/>
      <c r="Q18" s="17"/>
      <c r="R18" s="13"/>
      <c r="S18" s="14"/>
      <c r="T18" s="15"/>
      <c r="U18" s="16"/>
      <c r="V18" s="17"/>
      <c r="W18" s="13"/>
      <c r="X18" s="14"/>
      <c r="Y18" s="15"/>
      <c r="Z18" s="16"/>
      <c r="AA18" s="17"/>
      <c r="AB18" s="13"/>
      <c r="AC18" s="14"/>
      <c r="AD18" s="15">
        <f t="shared" si="0"/>
        <v>0</v>
      </c>
      <c r="AE18" s="16">
        <f t="shared" si="1"/>
        <v>0</v>
      </c>
      <c r="AF18" s="17">
        <f t="shared" si="2"/>
        <v>0</v>
      </c>
      <c r="AG18" s="13">
        <v>0</v>
      </c>
      <c r="AH18" s="14"/>
      <c r="AI18" s="15">
        <f t="shared" si="3"/>
        <v>0</v>
      </c>
      <c r="AJ18" s="16">
        <f t="shared" si="4"/>
        <v>0</v>
      </c>
      <c r="AK18" s="17">
        <f t="shared" si="5"/>
        <v>0</v>
      </c>
      <c r="AL18" s="13">
        <v>0</v>
      </c>
      <c r="AM18" s="14"/>
      <c r="AN18" s="15">
        <f t="shared" si="6"/>
        <v>0</v>
      </c>
      <c r="AO18" s="16">
        <f t="shared" si="7"/>
        <v>0</v>
      </c>
      <c r="AP18" s="17">
        <f t="shared" si="8"/>
        <v>0</v>
      </c>
      <c r="AQ18" s="13">
        <v>0</v>
      </c>
      <c r="AR18" s="18"/>
      <c r="AS18" s="15">
        <f t="shared" si="9"/>
        <v>0</v>
      </c>
      <c r="AT18" s="16">
        <f t="shared" si="10"/>
        <v>0</v>
      </c>
      <c r="AU18" s="17">
        <f t="shared" si="11"/>
        <v>0</v>
      </c>
      <c r="AV18" s="13"/>
      <c r="AW18" s="18"/>
      <c r="AX18" s="15">
        <f t="shared" si="12"/>
        <v>0</v>
      </c>
      <c r="AY18" s="16">
        <f t="shared" si="13"/>
        <v>0</v>
      </c>
      <c r="AZ18" s="17">
        <f t="shared" si="14"/>
        <v>0</v>
      </c>
      <c r="BA18" s="13"/>
      <c r="BB18" s="18"/>
      <c r="BC18" s="15">
        <f t="shared" si="15"/>
        <v>0</v>
      </c>
      <c r="BD18" s="16">
        <f t="shared" si="16"/>
        <v>0</v>
      </c>
      <c r="BE18" s="17">
        <f t="shared" si="17"/>
        <v>0</v>
      </c>
      <c r="BF18" s="13"/>
      <c r="BG18" s="18"/>
      <c r="BH18" s="15">
        <f t="shared" si="18"/>
        <v>0</v>
      </c>
      <c r="BI18" s="16">
        <f t="shared" si="19"/>
        <v>0</v>
      </c>
      <c r="BJ18" s="17">
        <f t="shared" si="20"/>
        <v>0</v>
      </c>
      <c r="BK18" s="13"/>
    </row>
    <row r="19" spans="1:63" ht="16.5" thickBot="1">
      <c r="A19" s="91" t="s">
        <v>291</v>
      </c>
      <c r="B19" s="94">
        <v>17000</v>
      </c>
      <c r="C19" s="13"/>
      <c r="D19" s="14"/>
      <c r="E19" s="15"/>
      <c r="F19" s="16"/>
      <c r="G19" s="17"/>
      <c r="H19" s="13"/>
      <c r="I19" s="18"/>
      <c r="J19" s="15"/>
      <c r="K19" s="16"/>
      <c r="L19" s="17"/>
      <c r="M19" s="13"/>
      <c r="N19" s="18"/>
      <c r="O19" s="15"/>
      <c r="P19" s="16"/>
      <c r="Q19" s="17"/>
      <c r="R19" s="13"/>
      <c r="S19" s="14"/>
      <c r="T19" s="15"/>
      <c r="U19" s="16"/>
      <c r="V19" s="17"/>
      <c r="W19" s="13"/>
      <c r="X19" s="14"/>
      <c r="Y19" s="15"/>
      <c r="Z19" s="16"/>
      <c r="AA19" s="17"/>
      <c r="AB19" s="13"/>
      <c r="AC19" s="18"/>
      <c r="AD19" s="15">
        <f t="shared" si="0"/>
        <v>0</v>
      </c>
      <c r="AE19" s="16">
        <f t="shared" si="1"/>
        <v>0</v>
      </c>
      <c r="AF19" s="17">
        <f t="shared" si="2"/>
        <v>0</v>
      </c>
      <c r="AG19" s="13">
        <v>0</v>
      </c>
      <c r="AH19" s="18"/>
      <c r="AI19" s="15">
        <f t="shared" si="3"/>
        <v>0</v>
      </c>
      <c r="AJ19" s="16">
        <f t="shared" si="4"/>
        <v>0</v>
      </c>
      <c r="AK19" s="17">
        <f t="shared" si="5"/>
        <v>0</v>
      </c>
      <c r="AL19" s="13">
        <v>0</v>
      </c>
      <c r="AM19" s="14"/>
      <c r="AN19" s="15">
        <f t="shared" si="6"/>
        <v>0</v>
      </c>
      <c r="AO19" s="16">
        <f t="shared" si="7"/>
        <v>0</v>
      </c>
      <c r="AP19" s="17">
        <f t="shared" si="8"/>
        <v>0</v>
      </c>
      <c r="AQ19" s="13">
        <v>0</v>
      </c>
      <c r="AR19" s="18"/>
      <c r="AS19" s="15">
        <f t="shared" si="9"/>
        <v>0</v>
      </c>
      <c r="AT19" s="16">
        <f t="shared" si="10"/>
        <v>0</v>
      </c>
      <c r="AU19" s="17">
        <f t="shared" si="11"/>
        <v>0</v>
      </c>
      <c r="AV19" s="13"/>
      <c r="AW19" s="18"/>
      <c r="AX19" s="15">
        <f t="shared" si="12"/>
        <v>0</v>
      </c>
      <c r="AY19" s="16">
        <f t="shared" si="13"/>
        <v>0</v>
      </c>
      <c r="AZ19" s="17">
        <f t="shared" si="14"/>
        <v>0</v>
      </c>
      <c r="BA19" s="13"/>
      <c r="BB19" s="18"/>
      <c r="BC19" s="15">
        <f t="shared" si="15"/>
        <v>0</v>
      </c>
      <c r="BD19" s="16">
        <f t="shared" si="16"/>
        <v>0</v>
      </c>
      <c r="BE19" s="17">
        <f t="shared" si="17"/>
        <v>0</v>
      </c>
      <c r="BF19" s="13"/>
      <c r="BG19" s="18"/>
      <c r="BH19" s="15">
        <f t="shared" si="18"/>
        <v>0</v>
      </c>
      <c r="BI19" s="16">
        <f t="shared" si="19"/>
        <v>0</v>
      </c>
      <c r="BJ19" s="17">
        <f t="shared" si="20"/>
        <v>0</v>
      </c>
      <c r="BK19" s="13"/>
    </row>
    <row r="20" spans="1:63" ht="16.5" thickBot="1">
      <c r="A20" s="91" t="s">
        <v>292</v>
      </c>
      <c r="B20" s="94">
        <v>23000</v>
      </c>
      <c r="C20" s="13"/>
      <c r="D20" s="14"/>
      <c r="E20" s="15"/>
      <c r="F20" s="16"/>
      <c r="G20" s="17"/>
      <c r="H20" s="13"/>
      <c r="I20" s="14"/>
      <c r="J20" s="15"/>
      <c r="K20" s="16"/>
      <c r="L20" s="17"/>
      <c r="M20" s="13"/>
      <c r="N20" s="18"/>
      <c r="O20" s="15"/>
      <c r="P20" s="16"/>
      <c r="Q20" s="17"/>
      <c r="R20" s="13"/>
      <c r="S20" s="14"/>
      <c r="T20" s="15"/>
      <c r="U20" s="16"/>
      <c r="V20" s="17"/>
      <c r="W20" s="13"/>
      <c r="X20" s="14"/>
      <c r="Y20" s="15"/>
      <c r="Z20" s="16"/>
      <c r="AA20" s="17"/>
      <c r="AB20" s="13"/>
      <c r="AC20" s="14"/>
      <c r="AD20" s="15">
        <f t="shared" si="0"/>
        <v>0</v>
      </c>
      <c r="AE20" s="16">
        <f t="shared" si="1"/>
        <v>0</v>
      </c>
      <c r="AF20" s="17">
        <f t="shared" si="2"/>
        <v>0</v>
      </c>
      <c r="AG20" s="13">
        <v>0</v>
      </c>
      <c r="AH20" s="14"/>
      <c r="AI20" s="15">
        <f t="shared" si="3"/>
        <v>0</v>
      </c>
      <c r="AJ20" s="16">
        <f t="shared" si="4"/>
        <v>0</v>
      </c>
      <c r="AK20" s="17">
        <f t="shared" si="5"/>
        <v>0</v>
      </c>
      <c r="AL20" s="13">
        <v>0</v>
      </c>
      <c r="AM20" s="14"/>
      <c r="AN20" s="15">
        <f t="shared" si="6"/>
        <v>0</v>
      </c>
      <c r="AO20" s="16">
        <f t="shared" si="7"/>
        <v>0</v>
      </c>
      <c r="AP20" s="17">
        <f t="shared" si="8"/>
        <v>0</v>
      </c>
      <c r="AQ20" s="13">
        <v>0</v>
      </c>
      <c r="AR20" s="18"/>
      <c r="AS20" s="15">
        <f t="shared" si="9"/>
        <v>0</v>
      </c>
      <c r="AT20" s="16">
        <f t="shared" si="10"/>
        <v>0</v>
      </c>
      <c r="AU20" s="17">
        <f t="shared" si="11"/>
        <v>0</v>
      </c>
      <c r="AV20" s="13"/>
      <c r="AW20" s="14"/>
      <c r="AX20" s="15">
        <f t="shared" si="12"/>
        <v>0</v>
      </c>
      <c r="AY20" s="16">
        <f t="shared" si="13"/>
        <v>0</v>
      </c>
      <c r="AZ20" s="17">
        <f t="shared" si="14"/>
        <v>0</v>
      </c>
      <c r="BA20" s="13"/>
      <c r="BB20" s="18"/>
      <c r="BC20" s="15">
        <f t="shared" si="15"/>
        <v>0</v>
      </c>
      <c r="BD20" s="16">
        <f t="shared" si="16"/>
        <v>0</v>
      </c>
      <c r="BE20" s="17">
        <f t="shared" si="17"/>
        <v>0</v>
      </c>
      <c r="BF20" s="13"/>
      <c r="BG20" s="14"/>
      <c r="BH20" s="15">
        <f t="shared" si="18"/>
        <v>0</v>
      </c>
      <c r="BI20" s="16">
        <f t="shared" si="19"/>
        <v>0</v>
      </c>
      <c r="BJ20" s="17">
        <f t="shared" si="20"/>
        <v>0</v>
      </c>
      <c r="BK20" s="13"/>
    </row>
    <row r="21" spans="1:63" ht="15.75" customHeight="1" thickBot="1">
      <c r="A21" s="91" t="s">
        <v>293</v>
      </c>
      <c r="B21" s="94">
        <v>110000</v>
      </c>
      <c r="C21" s="13"/>
      <c r="D21" s="14"/>
      <c r="E21" s="15"/>
      <c r="F21" s="16"/>
      <c r="G21" s="17"/>
      <c r="H21" s="13"/>
      <c r="I21" s="14"/>
      <c r="J21" s="15"/>
      <c r="K21" s="16"/>
      <c r="L21" s="17"/>
      <c r="M21" s="13"/>
      <c r="N21" s="14"/>
      <c r="O21" s="15"/>
      <c r="P21" s="16"/>
      <c r="Q21" s="17"/>
      <c r="R21" s="13"/>
      <c r="S21" s="14"/>
      <c r="T21" s="15"/>
      <c r="U21" s="16"/>
      <c r="V21" s="17"/>
      <c r="W21" s="13"/>
      <c r="X21" s="14"/>
      <c r="Y21" s="15"/>
      <c r="Z21" s="16"/>
      <c r="AA21" s="17"/>
      <c r="AB21" s="13"/>
      <c r="AC21" s="18"/>
      <c r="AD21" s="15">
        <f t="shared" si="0"/>
        <v>0</v>
      </c>
      <c r="AE21" s="16">
        <f t="shared" si="1"/>
        <v>0</v>
      </c>
      <c r="AF21" s="17">
        <f t="shared" si="2"/>
        <v>0</v>
      </c>
      <c r="AG21" s="13">
        <v>0</v>
      </c>
      <c r="AH21" s="14"/>
      <c r="AI21" s="15">
        <f t="shared" si="3"/>
        <v>0</v>
      </c>
      <c r="AJ21" s="16">
        <f t="shared" si="4"/>
        <v>0</v>
      </c>
      <c r="AK21" s="17">
        <f t="shared" si="5"/>
        <v>0</v>
      </c>
      <c r="AL21" s="13">
        <v>0</v>
      </c>
      <c r="AM21" s="14"/>
      <c r="AN21" s="15">
        <f t="shared" si="6"/>
        <v>0</v>
      </c>
      <c r="AO21" s="16">
        <f t="shared" si="7"/>
        <v>0</v>
      </c>
      <c r="AP21" s="17">
        <f t="shared" si="8"/>
        <v>0</v>
      </c>
      <c r="AQ21" s="13">
        <v>0</v>
      </c>
      <c r="AR21" s="14"/>
      <c r="AS21" s="15">
        <f t="shared" si="9"/>
        <v>0</v>
      </c>
      <c r="AT21" s="16">
        <f t="shared" si="10"/>
        <v>0</v>
      </c>
      <c r="AU21" s="17">
        <f t="shared" si="11"/>
        <v>0</v>
      </c>
      <c r="AV21" s="13"/>
      <c r="AW21" s="14"/>
      <c r="AX21" s="15">
        <f t="shared" si="12"/>
        <v>0</v>
      </c>
      <c r="AY21" s="16">
        <f t="shared" si="13"/>
        <v>0</v>
      </c>
      <c r="AZ21" s="17">
        <f t="shared" si="14"/>
        <v>0</v>
      </c>
      <c r="BA21" s="13"/>
      <c r="BB21" s="14"/>
      <c r="BC21" s="15">
        <f t="shared" si="15"/>
        <v>0</v>
      </c>
      <c r="BD21" s="16">
        <f t="shared" si="16"/>
        <v>0</v>
      </c>
      <c r="BE21" s="17">
        <f t="shared" si="17"/>
        <v>0</v>
      </c>
      <c r="BF21" s="13"/>
      <c r="BG21" s="14"/>
      <c r="BH21" s="15">
        <f t="shared" si="18"/>
        <v>0</v>
      </c>
      <c r="BI21" s="16">
        <f t="shared" si="19"/>
        <v>0</v>
      </c>
      <c r="BJ21" s="17">
        <f t="shared" si="20"/>
        <v>0</v>
      </c>
      <c r="BK21" s="13"/>
    </row>
    <row r="22" spans="1:63" ht="15.75" customHeight="1" thickBot="1">
      <c r="A22" s="91" t="s">
        <v>294</v>
      </c>
      <c r="B22" s="94">
        <v>140000</v>
      </c>
      <c r="C22" s="13"/>
      <c r="D22" s="18"/>
      <c r="E22" s="15"/>
      <c r="F22" s="16"/>
      <c r="G22" s="17"/>
      <c r="H22" s="13"/>
      <c r="I22" s="14"/>
      <c r="J22" s="15"/>
      <c r="K22" s="16"/>
      <c r="L22" s="17"/>
      <c r="M22" s="13"/>
      <c r="N22" s="14"/>
      <c r="O22" s="15"/>
      <c r="P22" s="16"/>
      <c r="Q22" s="17"/>
      <c r="R22" s="13"/>
      <c r="S22" s="14"/>
      <c r="T22" s="15"/>
      <c r="U22" s="16"/>
      <c r="V22" s="17"/>
      <c r="W22" s="13"/>
      <c r="X22" s="14"/>
      <c r="Y22" s="15"/>
      <c r="Z22" s="16"/>
      <c r="AA22" s="17"/>
      <c r="AB22" s="13"/>
      <c r="AC22" s="14"/>
      <c r="AD22" s="15">
        <f t="shared" si="0"/>
        <v>0</v>
      </c>
      <c r="AE22" s="16">
        <f t="shared" si="1"/>
        <v>0</v>
      </c>
      <c r="AF22" s="17">
        <f t="shared" si="2"/>
        <v>0</v>
      </c>
      <c r="AG22" s="13">
        <v>0</v>
      </c>
      <c r="AH22" s="14"/>
      <c r="AI22" s="15">
        <f t="shared" si="3"/>
        <v>0</v>
      </c>
      <c r="AJ22" s="16">
        <f t="shared" si="4"/>
        <v>0</v>
      </c>
      <c r="AK22" s="17">
        <f t="shared" si="5"/>
        <v>0</v>
      </c>
      <c r="AL22" s="13">
        <v>0</v>
      </c>
      <c r="AM22" s="14"/>
      <c r="AN22" s="15">
        <f t="shared" si="6"/>
        <v>0</v>
      </c>
      <c r="AO22" s="16">
        <f t="shared" si="7"/>
        <v>0</v>
      </c>
      <c r="AP22" s="17">
        <f t="shared" si="8"/>
        <v>0</v>
      </c>
      <c r="AQ22" s="13">
        <v>0</v>
      </c>
      <c r="AR22" s="18"/>
      <c r="AS22" s="15">
        <f t="shared" si="9"/>
        <v>0</v>
      </c>
      <c r="AT22" s="16">
        <f t="shared" si="10"/>
        <v>0</v>
      </c>
      <c r="AU22" s="17">
        <f t="shared" si="11"/>
        <v>0</v>
      </c>
      <c r="AV22" s="13"/>
      <c r="AW22" s="14"/>
      <c r="AX22" s="15">
        <f t="shared" si="12"/>
        <v>0</v>
      </c>
      <c r="AY22" s="16">
        <f t="shared" si="13"/>
        <v>0</v>
      </c>
      <c r="AZ22" s="17">
        <f t="shared" si="14"/>
        <v>0</v>
      </c>
      <c r="BA22" s="13"/>
      <c r="BB22" s="14"/>
      <c r="BC22" s="15">
        <f t="shared" si="15"/>
        <v>0</v>
      </c>
      <c r="BD22" s="16">
        <f t="shared" si="16"/>
        <v>0</v>
      </c>
      <c r="BE22" s="17">
        <f t="shared" si="17"/>
        <v>0</v>
      </c>
      <c r="BF22" s="13"/>
      <c r="BG22" s="18"/>
      <c r="BH22" s="15">
        <f t="shared" si="18"/>
        <v>0</v>
      </c>
      <c r="BI22" s="16">
        <f t="shared" si="19"/>
        <v>0</v>
      </c>
      <c r="BJ22" s="17">
        <f t="shared" si="20"/>
        <v>0</v>
      </c>
      <c r="BK22" s="13"/>
    </row>
    <row r="23" spans="1:63" ht="15.75" customHeight="1" thickBot="1">
      <c r="A23" s="91" t="s">
        <v>295</v>
      </c>
      <c r="B23" s="94">
        <v>222000</v>
      </c>
      <c r="C23" s="13"/>
      <c r="D23" s="18"/>
      <c r="E23" s="15"/>
      <c r="F23" s="16"/>
      <c r="G23" s="17"/>
      <c r="H23" s="13"/>
      <c r="I23" s="18"/>
      <c r="J23" s="15"/>
      <c r="K23" s="16"/>
      <c r="L23" s="17"/>
      <c r="M23" s="13"/>
      <c r="N23" s="14"/>
      <c r="O23" s="15"/>
      <c r="P23" s="16"/>
      <c r="Q23" s="17"/>
      <c r="R23" s="13"/>
      <c r="S23" s="14"/>
      <c r="T23" s="15"/>
      <c r="U23" s="16"/>
      <c r="V23" s="17"/>
      <c r="W23" s="13"/>
      <c r="X23" s="14"/>
      <c r="Y23" s="15"/>
      <c r="Z23" s="16"/>
      <c r="AA23" s="17"/>
      <c r="AB23" s="13"/>
      <c r="AC23" s="14"/>
      <c r="AD23" s="15">
        <f t="shared" si="0"/>
        <v>0</v>
      </c>
      <c r="AE23" s="16">
        <f t="shared" si="1"/>
        <v>0</v>
      </c>
      <c r="AF23" s="17">
        <f t="shared" si="2"/>
        <v>0</v>
      </c>
      <c r="AG23" s="13">
        <v>0</v>
      </c>
      <c r="AH23" s="14"/>
      <c r="AI23" s="15">
        <f t="shared" si="3"/>
        <v>0</v>
      </c>
      <c r="AJ23" s="16">
        <f t="shared" si="4"/>
        <v>0</v>
      </c>
      <c r="AK23" s="17">
        <f t="shared" si="5"/>
        <v>0</v>
      </c>
      <c r="AL23" s="13">
        <v>0</v>
      </c>
      <c r="AM23" s="14"/>
      <c r="AN23" s="15">
        <f t="shared" si="6"/>
        <v>0</v>
      </c>
      <c r="AO23" s="16">
        <f t="shared" si="7"/>
        <v>0</v>
      </c>
      <c r="AP23" s="17">
        <f t="shared" si="8"/>
        <v>0</v>
      </c>
      <c r="AQ23" s="13">
        <v>0</v>
      </c>
      <c r="AR23" s="14"/>
      <c r="AS23" s="15">
        <f t="shared" si="9"/>
        <v>0</v>
      </c>
      <c r="AT23" s="16">
        <f t="shared" si="10"/>
        <v>0</v>
      </c>
      <c r="AU23" s="17">
        <f t="shared" si="11"/>
        <v>0</v>
      </c>
      <c r="AV23" s="13"/>
      <c r="AW23" s="14"/>
      <c r="AX23" s="15">
        <f t="shared" si="12"/>
        <v>0</v>
      </c>
      <c r="AY23" s="16">
        <f t="shared" si="13"/>
        <v>0</v>
      </c>
      <c r="AZ23" s="17">
        <f t="shared" si="14"/>
        <v>0</v>
      </c>
      <c r="BA23" s="13"/>
      <c r="BB23" s="14"/>
      <c r="BC23" s="15">
        <f t="shared" si="15"/>
        <v>0</v>
      </c>
      <c r="BD23" s="16">
        <f t="shared" si="16"/>
        <v>0</v>
      </c>
      <c r="BE23" s="17">
        <f t="shared" si="17"/>
        <v>0</v>
      </c>
      <c r="BF23" s="13"/>
      <c r="BG23" s="18"/>
      <c r="BH23" s="15">
        <f t="shared" si="18"/>
        <v>0</v>
      </c>
      <c r="BI23" s="16">
        <f t="shared" si="19"/>
        <v>0</v>
      </c>
      <c r="BJ23" s="17">
        <f t="shared" si="20"/>
        <v>0</v>
      </c>
      <c r="BK23" s="13"/>
    </row>
    <row r="24" spans="1:63" ht="15.75" customHeight="1" thickBot="1">
      <c r="A24" s="92" t="s">
        <v>296</v>
      </c>
      <c r="B24" s="102">
        <v>11500</v>
      </c>
      <c r="C24" s="13"/>
      <c r="D24" s="14"/>
      <c r="E24" s="15"/>
      <c r="F24" s="16"/>
      <c r="G24" s="17"/>
      <c r="H24" s="13"/>
      <c r="I24" s="14"/>
      <c r="J24" s="15"/>
      <c r="K24" s="16"/>
      <c r="L24" s="17"/>
      <c r="M24" s="13"/>
      <c r="N24" s="14"/>
      <c r="O24" s="15"/>
      <c r="P24" s="16"/>
      <c r="Q24" s="17"/>
      <c r="R24" s="13"/>
      <c r="S24" s="14"/>
      <c r="T24" s="15"/>
      <c r="U24" s="16"/>
      <c r="V24" s="17"/>
      <c r="W24" s="13"/>
      <c r="X24" s="14"/>
      <c r="Y24" s="15"/>
      <c r="Z24" s="16"/>
      <c r="AA24" s="17"/>
      <c r="AB24" s="13"/>
      <c r="AC24" s="14"/>
      <c r="AD24" s="15">
        <f t="shared" si="0"/>
        <v>0</v>
      </c>
      <c r="AE24" s="16">
        <f t="shared" si="1"/>
        <v>-6</v>
      </c>
      <c r="AF24" s="17">
        <f t="shared" si="2"/>
        <v>69000</v>
      </c>
      <c r="AG24" s="13">
        <v>6</v>
      </c>
      <c r="AH24" s="14"/>
      <c r="AI24" s="15">
        <f t="shared" si="3"/>
        <v>6</v>
      </c>
      <c r="AJ24" s="16">
        <f t="shared" si="4"/>
        <v>0</v>
      </c>
      <c r="AK24" s="17">
        <f t="shared" si="5"/>
        <v>69000</v>
      </c>
      <c r="AL24" s="13">
        <v>6</v>
      </c>
      <c r="AM24" s="14">
        <v>8</v>
      </c>
      <c r="AN24" s="15">
        <f t="shared" si="6"/>
        <v>14</v>
      </c>
      <c r="AO24" s="16">
        <f t="shared" si="7"/>
        <v>0</v>
      </c>
      <c r="AP24" s="17">
        <f t="shared" si="8"/>
        <v>161000</v>
      </c>
      <c r="AQ24" s="13">
        <v>14</v>
      </c>
      <c r="AR24" s="14"/>
      <c r="AS24" s="15">
        <f t="shared" si="9"/>
        <v>14</v>
      </c>
      <c r="AT24" s="16">
        <f t="shared" si="10"/>
        <v>14</v>
      </c>
      <c r="AU24" s="17">
        <f t="shared" si="11"/>
        <v>0</v>
      </c>
      <c r="AV24" s="13"/>
      <c r="AW24" s="18"/>
      <c r="AX24" s="15">
        <f t="shared" si="12"/>
        <v>0</v>
      </c>
      <c r="AY24" s="16">
        <f t="shared" si="13"/>
        <v>0</v>
      </c>
      <c r="AZ24" s="17">
        <f t="shared" si="14"/>
        <v>0</v>
      </c>
      <c r="BA24" s="13"/>
      <c r="BB24" s="14"/>
      <c r="BC24" s="15">
        <f t="shared" si="15"/>
        <v>0</v>
      </c>
      <c r="BD24" s="16">
        <f t="shared" si="16"/>
        <v>0</v>
      </c>
      <c r="BE24" s="17">
        <f t="shared" si="17"/>
        <v>0</v>
      </c>
      <c r="BF24" s="13"/>
      <c r="BG24" s="18"/>
      <c r="BH24" s="15">
        <f t="shared" si="18"/>
        <v>0</v>
      </c>
      <c r="BI24" s="16">
        <f t="shared" si="19"/>
        <v>0</v>
      </c>
      <c r="BJ24" s="17">
        <f t="shared" si="20"/>
        <v>0</v>
      </c>
      <c r="BK24" s="13"/>
    </row>
    <row r="25" spans="1:63" ht="15.75" customHeight="1" thickBot="1">
      <c r="A25" s="24"/>
      <c r="B25" s="25"/>
      <c r="C25" s="24"/>
      <c r="D25" s="26"/>
      <c r="E25" s="24"/>
      <c r="F25" s="24"/>
      <c r="G25" s="27">
        <f>+SUM(G3:G24)</f>
        <v>0</v>
      </c>
      <c r="H25" s="24"/>
      <c r="I25" s="26"/>
      <c r="J25" s="24"/>
      <c r="K25" s="24"/>
      <c r="L25" s="27">
        <f>+SUM(L3:L24)</f>
        <v>0</v>
      </c>
      <c r="M25" s="24"/>
      <c r="N25" s="26"/>
      <c r="O25" s="24"/>
      <c r="P25" s="24"/>
      <c r="Q25" s="27">
        <f>+SUM(Q3:Q24)</f>
        <v>0</v>
      </c>
      <c r="R25" s="24"/>
      <c r="S25" s="26"/>
      <c r="T25" s="24"/>
      <c r="U25" s="24"/>
      <c r="V25" s="27">
        <f>+SUM(V3:V24)</f>
        <v>0</v>
      </c>
      <c r="W25" s="24"/>
      <c r="X25" s="26"/>
      <c r="Y25" s="24"/>
      <c r="Z25" s="24"/>
      <c r="AA25" s="27">
        <f>+SUM(AA3:AA24)</f>
        <v>0</v>
      </c>
      <c r="AB25" s="24"/>
      <c r="AC25" s="26"/>
      <c r="AD25" s="24"/>
      <c r="AE25" s="24"/>
      <c r="AF25" s="27">
        <f>+SUM(AF3:AF24)</f>
        <v>967000</v>
      </c>
      <c r="AG25" s="24"/>
      <c r="AH25" s="26"/>
      <c r="AI25" s="24"/>
      <c r="AJ25" s="24"/>
      <c r="AK25" s="27">
        <f>+SUM(AK6:AK24)</f>
        <v>537000</v>
      </c>
      <c r="AL25" s="24"/>
      <c r="AM25" s="26"/>
      <c r="AN25" s="24"/>
      <c r="AO25" s="24"/>
      <c r="AP25" s="27">
        <f>+SUM(AP3:AP24)</f>
        <v>1963000</v>
      </c>
      <c r="AQ25" s="24"/>
      <c r="AR25" s="26"/>
      <c r="AS25" s="24"/>
      <c r="AT25" s="24"/>
      <c r="AU25" s="27">
        <f>+SUM(AU3:AU24)</f>
        <v>0</v>
      </c>
      <c r="AV25" s="24"/>
      <c r="AW25" s="26"/>
      <c r="AX25" s="24"/>
      <c r="AY25" s="24"/>
      <c r="AZ25" s="27">
        <f>+SUM(AZ3:AZ24)</f>
        <v>0</v>
      </c>
      <c r="BA25" s="24"/>
      <c r="BB25" s="26"/>
      <c r="BC25" s="24"/>
      <c r="BD25" s="24"/>
      <c r="BE25" s="27">
        <f>+SUM(BE3:BE24)</f>
        <v>0</v>
      </c>
      <c r="BF25" s="24"/>
      <c r="BG25" s="26"/>
      <c r="BH25" s="24"/>
      <c r="BI25" s="24"/>
      <c r="BJ25" s="27">
        <f>+SUM(BJ3:BJ24)</f>
        <v>0</v>
      </c>
      <c r="BK25" s="24"/>
    </row>
    <row r="26" spans="2:59" ht="15.75" customHeight="1">
      <c r="B26" s="35"/>
      <c r="D26" s="29"/>
      <c r="G26" s="36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2:59" ht="15.75" customHeight="1">
      <c r="B27" s="35"/>
      <c r="D27" s="29"/>
      <c r="G27" s="36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2:59" ht="15.75" customHeight="1">
      <c r="B28" s="35"/>
      <c r="D28" s="29"/>
      <c r="G28" s="36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2:59" ht="15.75" customHeight="1">
      <c r="B29" s="35"/>
      <c r="D29" s="29"/>
      <c r="G29" s="36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2:59" ht="15.75" customHeight="1">
      <c r="B30" s="35"/>
      <c r="D30" s="29"/>
      <c r="G30" s="36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2:59" ht="15.75" customHeight="1">
      <c r="B31" s="35"/>
      <c r="D31" s="29"/>
      <c r="G31" s="36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2:59" ht="15.75" customHeight="1">
      <c r="B32" s="35"/>
      <c r="D32" s="29"/>
      <c r="G32" s="36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2:59" ht="15.75" customHeight="1">
      <c r="B33" s="35"/>
      <c r="D33" s="29"/>
      <c r="G33" s="36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2:59" ht="15.75" customHeight="1">
      <c r="B34" s="35"/>
      <c r="D34" s="29"/>
      <c r="G34" s="36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2:59" ht="15.75" customHeight="1">
      <c r="B35" s="35"/>
      <c r="D35" s="29"/>
      <c r="G35" s="36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2:59" ht="15.75" customHeight="1">
      <c r="B36" s="35"/>
      <c r="D36" s="29"/>
      <c r="G36" s="36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2:59" ht="15.75" customHeight="1">
      <c r="B37" s="35"/>
      <c r="D37" s="29"/>
      <c r="G37" s="36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2:59" ht="15.75" customHeight="1">
      <c r="B38" s="35"/>
      <c r="D38" s="29"/>
      <c r="G38" s="36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2:59" ht="15.75" customHeight="1">
      <c r="B39" s="35"/>
      <c r="D39" s="29"/>
      <c r="G39" s="36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2:59" ht="15.75" customHeight="1">
      <c r="B40" s="35"/>
      <c r="D40" s="29"/>
      <c r="G40" s="36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2:59" ht="15.75" customHeight="1">
      <c r="B41" s="35"/>
      <c r="D41" s="29"/>
      <c r="G41" s="36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2:59" ht="15.75" customHeight="1">
      <c r="B42" s="35"/>
      <c r="D42" s="29"/>
      <c r="G42" s="36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2:59" ht="15.75" customHeight="1">
      <c r="B43" s="35"/>
      <c r="D43" s="29"/>
      <c r="G43" s="36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2:59" ht="15.75" customHeight="1">
      <c r="B44" s="35"/>
      <c r="D44" s="29"/>
      <c r="G44" s="36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2:59" ht="15.75" customHeight="1">
      <c r="B45" s="35"/>
      <c r="D45" s="29"/>
      <c r="G45" s="36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2:59" ht="15.75" customHeight="1">
      <c r="B46" s="35"/>
      <c r="D46" s="29"/>
      <c r="G46" s="36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2:59" ht="15.75" customHeight="1">
      <c r="B47" s="35"/>
      <c r="D47" s="29"/>
      <c r="G47" s="36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2:59" ht="15.75" customHeight="1">
      <c r="B48" s="35"/>
      <c r="D48" s="29"/>
      <c r="G48" s="36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2:59" ht="15.75" customHeight="1">
      <c r="B49" s="35"/>
      <c r="D49" s="29"/>
      <c r="G49" s="36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2:59" ht="15.75" customHeight="1">
      <c r="B50" s="35"/>
      <c r="D50" s="29"/>
      <c r="G50" s="36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2:59" ht="15.75" customHeight="1">
      <c r="B51" s="35"/>
      <c r="D51" s="29"/>
      <c r="G51" s="36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2:59" ht="15.75" customHeight="1">
      <c r="B52" s="35"/>
      <c r="D52" s="29"/>
      <c r="G52" s="36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2:59" ht="15.75" customHeight="1">
      <c r="B53" s="35"/>
      <c r="D53" s="29"/>
      <c r="G53" s="36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2:59" ht="15.75" customHeight="1">
      <c r="B54" s="35"/>
      <c r="D54" s="29"/>
      <c r="G54" s="36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2:59" ht="15.75" customHeight="1">
      <c r="B55" s="35"/>
      <c r="D55" s="29"/>
      <c r="G55" s="36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2:59" ht="15.75" customHeight="1">
      <c r="B56" s="35"/>
      <c r="D56" s="29"/>
      <c r="G56" s="36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2:59" ht="15.75" customHeight="1">
      <c r="B57" s="35"/>
      <c r="D57" s="29"/>
      <c r="G57" s="36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2:59" ht="15.75" customHeight="1">
      <c r="B58" s="35"/>
      <c r="D58" s="29"/>
      <c r="G58" s="36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2:59" ht="15.75" customHeight="1">
      <c r="B59" s="35"/>
      <c r="D59" s="29"/>
      <c r="G59" s="36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2:59" ht="15.75" customHeight="1">
      <c r="B60" s="35"/>
      <c r="D60" s="29"/>
      <c r="G60" s="36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2:59" ht="15.75" customHeight="1">
      <c r="B61" s="35"/>
      <c r="D61" s="29"/>
      <c r="G61" s="36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2:59" ht="15.75" customHeight="1">
      <c r="B62" s="35"/>
      <c r="D62" s="29"/>
      <c r="G62" s="36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2:59" ht="15.75" customHeight="1">
      <c r="B63" s="35"/>
      <c r="D63" s="29"/>
      <c r="G63" s="36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2:59" ht="15.75" customHeight="1">
      <c r="B64" s="35"/>
      <c r="D64" s="29"/>
      <c r="G64" s="36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2:59" ht="15.75" customHeight="1">
      <c r="B65" s="35"/>
      <c r="D65" s="29"/>
      <c r="G65" s="36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2:59" ht="15.75" customHeight="1">
      <c r="B66" s="35"/>
      <c r="D66" s="29"/>
      <c r="G66" s="36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2:59" ht="15.75" customHeight="1">
      <c r="B67" s="35"/>
      <c r="D67" s="29"/>
      <c r="G67" s="36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2:59" ht="15.75" customHeight="1">
      <c r="B68" s="35"/>
      <c r="D68" s="29"/>
      <c r="G68" s="36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2:59" ht="15.75" customHeight="1">
      <c r="B69" s="35"/>
      <c r="D69" s="29"/>
      <c r="G69" s="36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2:59" ht="15.75" customHeight="1">
      <c r="B70" s="35"/>
      <c r="D70" s="29"/>
      <c r="G70" s="36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2:59" ht="15.75" customHeight="1">
      <c r="B71" s="35"/>
      <c r="D71" s="29"/>
      <c r="G71" s="36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2:59" ht="15.75" customHeight="1">
      <c r="B72" s="35"/>
      <c r="D72" s="29"/>
      <c r="G72" s="36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2:59" ht="15.75" customHeight="1">
      <c r="B73" s="35"/>
      <c r="D73" s="29"/>
      <c r="G73" s="36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2:59" ht="15.75" customHeight="1">
      <c r="B74" s="35"/>
      <c r="D74" s="29"/>
      <c r="G74" s="36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2:59" ht="15.75" customHeight="1">
      <c r="B75" s="35"/>
      <c r="D75" s="29"/>
      <c r="G75" s="36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2:59" ht="15.75" customHeight="1">
      <c r="B76" s="35"/>
      <c r="D76" s="29"/>
      <c r="G76" s="36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2:59" ht="15.75" customHeight="1">
      <c r="B77" s="35"/>
      <c r="D77" s="29"/>
      <c r="G77" s="36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2:59" ht="15.75" customHeight="1">
      <c r="B78" s="35"/>
      <c r="D78" s="29"/>
      <c r="G78" s="36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2:59" ht="15.75" customHeight="1">
      <c r="B79" s="35"/>
      <c r="D79" s="29"/>
      <c r="G79" s="36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2:59" ht="15.75" customHeight="1">
      <c r="B80" s="35"/>
      <c r="D80" s="29"/>
      <c r="G80" s="36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2:59" ht="15.75" customHeight="1">
      <c r="B81" s="35"/>
      <c r="D81" s="29"/>
      <c r="G81" s="36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2:59" ht="15.75" customHeight="1">
      <c r="B82" s="35"/>
      <c r="D82" s="29"/>
      <c r="G82" s="36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2:59" ht="15.75" customHeight="1">
      <c r="B83" s="35"/>
      <c r="D83" s="29"/>
      <c r="G83" s="36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2:59" ht="15.75" customHeight="1">
      <c r="B84" s="35"/>
      <c r="D84" s="29"/>
      <c r="G84" s="36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2:59" ht="15.75" customHeight="1">
      <c r="B85" s="35"/>
      <c r="D85" s="29"/>
      <c r="G85" s="36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2:59" ht="15.75" customHeight="1">
      <c r="B86" s="35"/>
      <c r="D86" s="29"/>
      <c r="G86" s="36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2:59" ht="15.75" customHeight="1">
      <c r="B87" s="35"/>
      <c r="D87" s="29"/>
      <c r="G87" s="36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2:59" ht="15.75" customHeight="1">
      <c r="B88" s="35"/>
      <c r="D88" s="29"/>
      <c r="G88" s="36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2:59" ht="15.75" customHeight="1">
      <c r="B89" s="35"/>
      <c r="D89" s="29"/>
      <c r="G89" s="36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2:59" ht="15.75" customHeight="1">
      <c r="B90" s="35"/>
      <c r="D90" s="29"/>
      <c r="G90" s="36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2:59" ht="15.75" customHeight="1">
      <c r="B91" s="35"/>
      <c r="D91" s="29"/>
      <c r="G91" s="36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2:59" ht="15.75" customHeight="1">
      <c r="B92" s="35"/>
      <c r="D92" s="29"/>
      <c r="G92" s="36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2:59" ht="15.75" customHeight="1">
      <c r="B93" s="35"/>
      <c r="D93" s="29"/>
      <c r="G93" s="36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2:59" ht="15.75" customHeight="1">
      <c r="B94" s="35"/>
      <c r="D94" s="29"/>
      <c r="G94" s="36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2:59" ht="15.75" customHeight="1">
      <c r="B95" s="35"/>
      <c r="D95" s="29"/>
      <c r="G95" s="36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2:59" ht="15.75" customHeight="1">
      <c r="B96" s="35"/>
      <c r="D96" s="29"/>
      <c r="G96" s="36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2:59" ht="15.75" customHeight="1">
      <c r="B97" s="35"/>
      <c r="D97" s="29"/>
      <c r="G97" s="36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2:59" ht="15.75" customHeight="1">
      <c r="B98" s="35"/>
      <c r="D98" s="29"/>
      <c r="G98" s="36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2:59" ht="15.75" customHeight="1">
      <c r="B99" s="35"/>
      <c r="D99" s="29"/>
      <c r="G99" s="36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2:59" ht="15.75" customHeight="1">
      <c r="B100" s="35"/>
      <c r="D100" s="29"/>
      <c r="G100" s="36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2:59" ht="15.75" customHeight="1">
      <c r="B101" s="35"/>
      <c r="D101" s="29"/>
      <c r="G101" s="36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2:59" ht="15.75" customHeight="1">
      <c r="B102" s="35"/>
      <c r="D102" s="29"/>
      <c r="G102" s="36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2:59" ht="15.75" customHeight="1">
      <c r="B103" s="35"/>
      <c r="D103" s="29"/>
      <c r="G103" s="36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2:59" ht="15.75" customHeight="1">
      <c r="B104" s="35"/>
      <c r="D104" s="29"/>
      <c r="G104" s="36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2:59" ht="15.75" customHeight="1">
      <c r="B105" s="35"/>
      <c r="D105" s="29"/>
      <c r="G105" s="36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2:59" ht="15.75" customHeight="1">
      <c r="B106" s="35"/>
      <c r="D106" s="29"/>
      <c r="G106" s="36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2:59" ht="15.75" customHeight="1">
      <c r="B107" s="35"/>
      <c r="D107" s="29"/>
      <c r="G107" s="36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2:59" ht="15.75" customHeight="1">
      <c r="B108" s="35"/>
      <c r="D108" s="29"/>
      <c r="G108" s="36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2:59" ht="15.75" customHeight="1">
      <c r="B109" s="35"/>
      <c r="D109" s="29"/>
      <c r="G109" s="36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2:59" ht="15.75" customHeight="1">
      <c r="B110" s="35"/>
      <c r="D110" s="29"/>
      <c r="G110" s="36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2:59" ht="15.75" customHeight="1">
      <c r="B111" s="35"/>
      <c r="D111" s="29"/>
      <c r="G111" s="36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2:59" ht="15.75" customHeight="1">
      <c r="B112" s="35"/>
      <c r="D112" s="29"/>
      <c r="G112" s="36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2:59" ht="15.75" customHeight="1">
      <c r="B113" s="35"/>
      <c r="D113" s="29"/>
      <c r="G113" s="36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2:59" ht="15.75" customHeight="1">
      <c r="B114" s="35"/>
      <c r="D114" s="29"/>
      <c r="G114" s="36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2:59" ht="15.75" customHeight="1">
      <c r="B115" s="35"/>
      <c r="D115" s="29"/>
      <c r="G115" s="36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2:59" ht="15.75" customHeight="1">
      <c r="B116" s="35"/>
      <c r="D116" s="29"/>
      <c r="G116" s="36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2:59" ht="15.75" customHeight="1">
      <c r="B117" s="35"/>
      <c r="D117" s="29"/>
      <c r="G117" s="36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2:59" ht="15.75" customHeight="1">
      <c r="B118" s="35"/>
      <c r="D118" s="29"/>
      <c r="G118" s="36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2:59" ht="15.75" customHeight="1">
      <c r="B119" s="35"/>
      <c r="D119" s="29"/>
      <c r="G119" s="36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2:59" ht="15.75" customHeight="1">
      <c r="B120" s="35"/>
      <c r="D120" s="29"/>
      <c r="G120" s="36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2:59" ht="15.75" customHeight="1">
      <c r="B121" s="35"/>
      <c r="D121" s="29"/>
      <c r="G121" s="36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2:59" ht="15.75" customHeight="1">
      <c r="B122" s="35"/>
      <c r="D122" s="29"/>
      <c r="G122" s="36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2:59" ht="15.75" customHeight="1">
      <c r="B123" s="35"/>
      <c r="D123" s="29"/>
      <c r="G123" s="36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2:59" ht="15.75" customHeight="1">
      <c r="B124" s="35"/>
      <c r="D124" s="29"/>
      <c r="G124" s="36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2:59" ht="15.75" customHeight="1">
      <c r="B125" s="35"/>
      <c r="D125" s="29"/>
      <c r="G125" s="36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2:59" ht="15.75" customHeight="1">
      <c r="B126" s="35"/>
      <c r="D126" s="29"/>
      <c r="G126" s="36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2:59" ht="15.75" customHeight="1">
      <c r="B127" s="35"/>
      <c r="D127" s="29"/>
      <c r="G127" s="36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2:59" ht="15.75" customHeight="1">
      <c r="B128" s="35"/>
      <c r="D128" s="29"/>
      <c r="G128" s="36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2:59" ht="15.75" customHeight="1">
      <c r="B129" s="35"/>
      <c r="D129" s="29"/>
      <c r="G129" s="36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2:59" ht="15.75" customHeight="1">
      <c r="B130" s="35"/>
      <c r="D130" s="29"/>
      <c r="G130" s="36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2:59" ht="15.75" customHeight="1">
      <c r="B131" s="35"/>
      <c r="D131" s="29"/>
      <c r="G131" s="36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2:59" ht="15.75" customHeight="1">
      <c r="B132" s="35"/>
      <c r="D132" s="29"/>
      <c r="G132" s="36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2:59" ht="15.75" customHeight="1">
      <c r="B133" s="35"/>
      <c r="D133" s="29"/>
      <c r="G133" s="36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2:59" ht="15.75" customHeight="1">
      <c r="B134" s="35"/>
      <c r="D134" s="29"/>
      <c r="G134" s="36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2:59" ht="15.75" customHeight="1">
      <c r="B135" s="35"/>
      <c r="D135" s="29"/>
      <c r="G135" s="36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2:59" ht="15.75" customHeight="1">
      <c r="B136" s="35"/>
      <c r="D136" s="29"/>
      <c r="G136" s="36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2:59" ht="15.75" customHeight="1">
      <c r="B137" s="35"/>
      <c r="D137" s="29"/>
      <c r="G137" s="36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2:59" ht="15.75" customHeight="1">
      <c r="B138" s="35"/>
      <c r="D138" s="29"/>
      <c r="G138" s="36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2:59" ht="15.75" customHeight="1">
      <c r="B139" s="35"/>
      <c r="D139" s="29"/>
      <c r="G139" s="36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2:59" ht="15.75" customHeight="1">
      <c r="B140" s="35"/>
      <c r="D140" s="29"/>
      <c r="G140" s="36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2:59" ht="15.75" customHeight="1">
      <c r="B141" s="35"/>
      <c r="D141" s="29"/>
      <c r="G141" s="36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2:59" ht="15.75" customHeight="1">
      <c r="B142" s="35"/>
      <c r="D142" s="29"/>
      <c r="G142" s="36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2:59" ht="15.75" customHeight="1">
      <c r="B143" s="35"/>
      <c r="D143" s="29"/>
      <c r="G143" s="36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2:59" ht="15.75" customHeight="1">
      <c r="B144" s="35"/>
      <c r="D144" s="29"/>
      <c r="G144" s="36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2:59" ht="15.75" customHeight="1">
      <c r="B145" s="35"/>
      <c r="D145" s="29"/>
      <c r="G145" s="36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2:59" ht="15.75" customHeight="1">
      <c r="B146" s="35"/>
      <c r="D146" s="29"/>
      <c r="G146" s="36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2:59" ht="15.75" customHeight="1">
      <c r="B147" s="35"/>
      <c r="D147" s="29"/>
      <c r="G147" s="36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2:59" ht="15.75" customHeight="1">
      <c r="B148" s="35"/>
      <c r="D148" s="29"/>
      <c r="G148" s="36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2:59" ht="15.75" customHeight="1">
      <c r="B149" s="35"/>
      <c r="D149" s="29"/>
      <c r="G149" s="36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2:59" ht="15.75" customHeight="1">
      <c r="B150" s="35"/>
      <c r="D150" s="29"/>
      <c r="G150" s="36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2:59" ht="15.75" customHeight="1">
      <c r="B151" s="35"/>
      <c r="D151" s="29"/>
      <c r="G151" s="36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2:59" ht="15.75" customHeight="1">
      <c r="B152" s="35"/>
      <c r="D152" s="29"/>
      <c r="G152" s="36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2:59" ht="15.75" customHeight="1">
      <c r="B153" s="35"/>
      <c r="D153" s="29"/>
      <c r="G153" s="36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2:59" ht="15.75" customHeight="1">
      <c r="B154" s="35"/>
      <c r="D154" s="29"/>
      <c r="G154" s="36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2:59" ht="15.75" customHeight="1">
      <c r="B155" s="35"/>
      <c r="D155" s="29"/>
      <c r="G155" s="36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2:59" ht="15.75" customHeight="1">
      <c r="B156" s="35"/>
      <c r="D156" s="29"/>
      <c r="G156" s="36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2:59" ht="15.75" customHeight="1">
      <c r="B157" s="35"/>
      <c r="D157" s="29"/>
      <c r="G157" s="36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2:59" ht="15.75" customHeight="1">
      <c r="B158" s="35"/>
      <c r="D158" s="29"/>
      <c r="G158" s="36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2:59" ht="15.75" customHeight="1">
      <c r="B159" s="35"/>
      <c r="D159" s="29"/>
      <c r="G159" s="36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2:59" ht="15.75" customHeight="1">
      <c r="B160" s="35"/>
      <c r="D160" s="29"/>
      <c r="G160" s="36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2:59" ht="15.75" customHeight="1">
      <c r="B161" s="35"/>
      <c r="D161" s="29"/>
      <c r="G161" s="36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2:59" ht="15.75" customHeight="1">
      <c r="B162" s="35"/>
      <c r="D162" s="29"/>
      <c r="G162" s="36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2:59" ht="15.75" customHeight="1">
      <c r="B163" s="35"/>
      <c r="D163" s="29"/>
      <c r="G163" s="36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2:59" ht="15.75" customHeight="1">
      <c r="B164" s="35"/>
      <c r="D164" s="29"/>
      <c r="G164" s="36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2:59" ht="15.75" customHeight="1">
      <c r="B165" s="35"/>
      <c r="D165" s="29"/>
      <c r="G165" s="36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2:59" ht="15.75" customHeight="1">
      <c r="B166" s="35"/>
      <c r="D166" s="29"/>
      <c r="G166" s="36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2:59" ht="15.75" customHeight="1">
      <c r="B167" s="35"/>
      <c r="D167" s="29"/>
      <c r="G167" s="36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2:59" ht="15.75" customHeight="1">
      <c r="B168" s="35"/>
      <c r="D168" s="29"/>
      <c r="G168" s="36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2:59" ht="15.75" customHeight="1">
      <c r="B169" s="35"/>
      <c r="D169" s="29"/>
      <c r="G169" s="36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2:59" ht="15.75" customHeight="1">
      <c r="B170" s="35"/>
      <c r="D170" s="29"/>
      <c r="G170" s="36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2:59" ht="15.75" customHeight="1">
      <c r="B171" s="35"/>
      <c r="D171" s="29"/>
      <c r="G171" s="36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2:59" ht="15.75" customHeight="1">
      <c r="B172" s="35"/>
      <c r="D172" s="29"/>
      <c r="G172" s="36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2:59" ht="15.75" customHeight="1">
      <c r="B173" s="35"/>
      <c r="D173" s="29"/>
      <c r="G173" s="36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2:59" ht="15.75" customHeight="1">
      <c r="B174" s="35"/>
      <c r="D174" s="29"/>
      <c r="G174" s="36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2:59" ht="15.75" customHeight="1">
      <c r="B175" s="35"/>
      <c r="D175" s="29"/>
      <c r="G175" s="36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2:59" ht="15.75" customHeight="1">
      <c r="B176" s="35"/>
      <c r="D176" s="29"/>
      <c r="G176" s="36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2:59" ht="15.75" customHeight="1">
      <c r="B177" s="35"/>
      <c r="D177" s="29"/>
      <c r="G177" s="36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2:59" ht="15.75" customHeight="1">
      <c r="B178" s="35"/>
      <c r="D178" s="29"/>
      <c r="G178" s="36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2:59" ht="15.75" customHeight="1">
      <c r="B179" s="35"/>
      <c r="D179" s="29"/>
      <c r="G179" s="36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2:59" ht="15.75" customHeight="1">
      <c r="B180" s="35"/>
      <c r="D180" s="29"/>
      <c r="G180" s="36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2:59" ht="15.75" customHeight="1">
      <c r="B181" s="35"/>
      <c r="D181" s="29"/>
      <c r="G181" s="36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2:59" ht="15.75" customHeight="1">
      <c r="B182" s="35"/>
      <c r="D182" s="29"/>
      <c r="G182" s="36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2:59" ht="15.75" customHeight="1">
      <c r="B183" s="35"/>
      <c r="D183" s="29"/>
      <c r="G183" s="36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2:59" ht="15.75" customHeight="1">
      <c r="B184" s="35"/>
      <c r="D184" s="29"/>
      <c r="G184" s="36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2:59" ht="15.75" customHeight="1">
      <c r="B185" s="35"/>
      <c r="D185" s="29"/>
      <c r="G185" s="36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2:59" ht="15.75" customHeight="1">
      <c r="B186" s="35"/>
      <c r="D186" s="29"/>
      <c r="G186" s="36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2:59" ht="15.75" customHeight="1">
      <c r="B187" s="35"/>
      <c r="D187" s="29"/>
      <c r="G187" s="36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2:59" ht="15.75" customHeight="1">
      <c r="B188" s="35"/>
      <c r="D188" s="29"/>
      <c r="G188" s="36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2:59" ht="15.75" customHeight="1">
      <c r="B189" s="35"/>
      <c r="D189" s="29"/>
      <c r="G189" s="36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2:59" ht="15.75" customHeight="1">
      <c r="B190" s="35"/>
      <c r="D190" s="29"/>
      <c r="G190" s="36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2:59" ht="15.75" customHeight="1">
      <c r="B191" s="35"/>
      <c r="D191" s="29"/>
      <c r="G191" s="36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2:59" ht="15.75" customHeight="1">
      <c r="B192" s="35"/>
      <c r="D192" s="29"/>
      <c r="G192" s="36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2:59" ht="15.75" customHeight="1">
      <c r="B193" s="35"/>
      <c r="D193" s="29"/>
      <c r="G193" s="36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2:59" ht="15.75" customHeight="1">
      <c r="B194" s="35"/>
      <c r="D194" s="29"/>
      <c r="G194" s="36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2:59" ht="15.75" customHeight="1">
      <c r="B195" s="35"/>
      <c r="D195" s="29"/>
      <c r="G195" s="36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2:59" ht="15.75" customHeight="1">
      <c r="B196" s="35"/>
      <c r="D196" s="29"/>
      <c r="G196" s="36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2:59" ht="15.75" customHeight="1">
      <c r="B197" s="35"/>
      <c r="D197" s="29"/>
      <c r="G197" s="36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2:59" ht="15.75" customHeight="1">
      <c r="B198" s="35"/>
      <c r="D198" s="29"/>
      <c r="G198" s="36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2:59" ht="15.75" customHeight="1">
      <c r="B199" s="35"/>
      <c r="D199" s="29"/>
      <c r="G199" s="36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2:59" ht="15.75" customHeight="1">
      <c r="B200" s="35"/>
      <c r="D200" s="29"/>
      <c r="G200" s="36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2:59" ht="15.75" customHeight="1">
      <c r="B201" s="35"/>
      <c r="D201" s="29"/>
      <c r="G201" s="36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2:59" ht="15.75" customHeight="1">
      <c r="B202" s="35"/>
      <c r="D202" s="29"/>
      <c r="G202" s="36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2:59" ht="15.75" customHeight="1">
      <c r="B203" s="35"/>
      <c r="D203" s="29"/>
      <c r="G203" s="36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2:59" ht="15.75" customHeight="1">
      <c r="B204" s="35"/>
      <c r="D204" s="29"/>
      <c r="G204" s="36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2:59" ht="15.75" customHeight="1">
      <c r="B205" s="35"/>
      <c r="D205" s="29"/>
      <c r="G205" s="36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2:59" ht="15.75" customHeight="1">
      <c r="B206" s="35"/>
      <c r="D206" s="29"/>
      <c r="G206" s="36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2:59" ht="15.75" customHeight="1">
      <c r="B207" s="35"/>
      <c r="D207" s="29"/>
      <c r="G207" s="36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2:59" ht="15.75" customHeight="1">
      <c r="B208" s="35"/>
      <c r="D208" s="29"/>
      <c r="G208" s="36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2:59" ht="15.75" customHeight="1">
      <c r="B209" s="35"/>
      <c r="D209" s="29"/>
      <c r="G209" s="36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2:59" ht="15.75" customHeight="1">
      <c r="B210" s="35"/>
      <c r="D210" s="29"/>
      <c r="G210" s="36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2:59" ht="15.75" customHeight="1">
      <c r="B211" s="35"/>
      <c r="D211" s="29"/>
      <c r="G211" s="36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2:59" ht="15.75" customHeight="1">
      <c r="B212" s="35"/>
      <c r="D212" s="29"/>
      <c r="G212" s="36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2:59" ht="15.75" customHeight="1">
      <c r="B213" s="35"/>
      <c r="D213" s="29"/>
      <c r="G213" s="36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2:59" ht="15.75" customHeight="1">
      <c r="B214" s="35"/>
      <c r="D214" s="29"/>
      <c r="G214" s="36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2:59" ht="15.75" customHeight="1">
      <c r="B215" s="35"/>
      <c r="D215" s="29"/>
      <c r="G215" s="36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2:59" ht="15.75" customHeight="1">
      <c r="B216" s="35"/>
      <c r="D216" s="29"/>
      <c r="G216" s="36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2:59" ht="15.75" customHeight="1">
      <c r="B217" s="35"/>
      <c r="D217" s="29"/>
      <c r="G217" s="36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2:59" ht="15.75" customHeight="1">
      <c r="B218" s="35"/>
      <c r="D218" s="29"/>
      <c r="G218" s="36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2:59" ht="15.75" customHeight="1">
      <c r="B219" s="35"/>
      <c r="D219" s="29"/>
      <c r="G219" s="36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2:59" ht="15.75" customHeight="1">
      <c r="B220" s="35"/>
      <c r="D220" s="29"/>
      <c r="G220" s="36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2:59" ht="15.75" customHeight="1">
      <c r="B221" s="35"/>
      <c r="D221" s="29"/>
      <c r="G221" s="36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2:59" ht="15.75" customHeight="1">
      <c r="B222" s="35"/>
      <c r="D222" s="29"/>
      <c r="G222" s="36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2:59" ht="15.75" customHeight="1">
      <c r="B223" s="35"/>
      <c r="D223" s="29"/>
      <c r="G223" s="36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2:59" ht="15.75" customHeight="1">
      <c r="B224" s="35"/>
      <c r="D224" s="29"/>
      <c r="G224" s="36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2:59" ht="15.75" customHeight="1">
      <c r="B225" s="35"/>
      <c r="D225" s="29"/>
      <c r="G225" s="36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2:59" ht="15.75" customHeight="1">
      <c r="B226" s="35"/>
      <c r="D226" s="29"/>
      <c r="G226" s="36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2:59" ht="15.75" customHeight="1">
      <c r="B227" s="35"/>
      <c r="D227" s="29"/>
      <c r="G227" s="36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2:59" ht="15.75" customHeight="1">
      <c r="B228" s="35"/>
      <c r="D228" s="29"/>
      <c r="G228" s="36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2:59" ht="15.75" customHeight="1">
      <c r="B229" s="35"/>
      <c r="D229" s="29"/>
      <c r="G229" s="36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2:59" ht="15.75" customHeight="1">
      <c r="B230" s="35"/>
      <c r="D230" s="29"/>
      <c r="G230" s="36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2:59" ht="15.75" customHeight="1">
      <c r="B231" s="35"/>
      <c r="D231" s="29"/>
      <c r="G231" s="36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2:59" ht="15.75" customHeight="1">
      <c r="B232" s="35"/>
      <c r="D232" s="29"/>
      <c r="G232" s="36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2:59" ht="15.75" customHeight="1">
      <c r="B233" s="35"/>
      <c r="D233" s="29"/>
      <c r="G233" s="36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2:59" ht="15.75" customHeight="1">
      <c r="B234" s="35"/>
      <c r="D234" s="29"/>
      <c r="G234" s="36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2:59" ht="15.75" customHeight="1">
      <c r="B235" s="35"/>
      <c r="D235" s="29"/>
      <c r="G235" s="36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2:59" ht="15.75" customHeight="1">
      <c r="B236" s="35"/>
      <c r="D236" s="29"/>
      <c r="G236" s="36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2:59" ht="15.75" customHeight="1">
      <c r="B237" s="35"/>
      <c r="D237" s="29"/>
      <c r="G237" s="36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2:59" ht="15.75" customHeight="1">
      <c r="B238" s="35"/>
      <c r="D238" s="29"/>
      <c r="G238" s="36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2:59" ht="15.75" customHeight="1">
      <c r="B239" s="35"/>
      <c r="D239" s="29"/>
      <c r="G239" s="36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2:59" ht="15.75" customHeight="1">
      <c r="B240" s="35"/>
      <c r="D240" s="29"/>
      <c r="G240" s="36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2:59" ht="15.75" customHeight="1">
      <c r="B241" s="35"/>
      <c r="D241" s="29"/>
      <c r="G241" s="36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2:59" ht="15.75" customHeight="1">
      <c r="B242" s="35"/>
      <c r="D242" s="29"/>
      <c r="G242" s="36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2:59" ht="15.75" customHeight="1">
      <c r="B243" s="35"/>
      <c r="D243" s="29"/>
      <c r="G243" s="36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2:59" ht="15.75" customHeight="1">
      <c r="B244" s="35"/>
      <c r="D244" s="29"/>
      <c r="G244" s="36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2:59" ht="15.75" customHeight="1">
      <c r="B245" s="35"/>
      <c r="D245" s="29"/>
      <c r="G245" s="36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2:59" ht="15.75" customHeight="1">
      <c r="B246" s="35"/>
      <c r="D246" s="29"/>
      <c r="G246" s="36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2:59" ht="15.75" customHeight="1">
      <c r="B247" s="35"/>
      <c r="D247" s="29"/>
      <c r="G247" s="36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2:59" ht="15.75" customHeight="1">
      <c r="B248" s="35"/>
      <c r="D248" s="29"/>
      <c r="G248" s="36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2:59" ht="15.75" customHeight="1">
      <c r="B249" s="35"/>
      <c r="D249" s="29"/>
      <c r="G249" s="36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2:59" ht="15.75" customHeight="1">
      <c r="B250" s="35"/>
      <c r="D250" s="29"/>
      <c r="G250" s="36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2:59" ht="15.75" customHeight="1">
      <c r="B251" s="35"/>
      <c r="D251" s="29"/>
      <c r="G251" s="36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2:59" ht="15.75" customHeight="1">
      <c r="B252" s="35"/>
      <c r="D252" s="29"/>
      <c r="G252" s="36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2:59" ht="15.75" customHeight="1">
      <c r="B253" s="35"/>
      <c r="D253" s="29"/>
      <c r="G253" s="36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2:59" ht="15.75" customHeight="1">
      <c r="B254" s="35"/>
      <c r="D254" s="29"/>
      <c r="G254" s="36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2:59" ht="15.75" customHeight="1">
      <c r="B255" s="35"/>
      <c r="D255" s="29"/>
      <c r="G255" s="36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2:59" ht="15.75" customHeight="1">
      <c r="B256" s="35"/>
      <c r="D256" s="29"/>
      <c r="G256" s="36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2:59" ht="15.75" customHeight="1">
      <c r="B257" s="35"/>
      <c r="D257" s="29"/>
      <c r="G257" s="36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2:59" ht="15.75" customHeight="1">
      <c r="B258" s="35"/>
      <c r="D258" s="29"/>
      <c r="G258" s="36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2:59" ht="15.75" customHeight="1">
      <c r="B259" s="35"/>
      <c r="D259" s="29"/>
      <c r="G259" s="36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2:59" ht="15.75" customHeight="1">
      <c r="B260" s="35"/>
      <c r="D260" s="29"/>
      <c r="G260" s="36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2:59" ht="15.75" customHeight="1">
      <c r="B261" s="35"/>
      <c r="D261" s="29"/>
      <c r="G261" s="36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2:59" ht="15.75" customHeight="1">
      <c r="B262" s="35"/>
      <c r="D262" s="29"/>
      <c r="G262" s="36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2:59" ht="15.75" customHeight="1">
      <c r="B263" s="35"/>
      <c r="D263" s="29"/>
      <c r="G263" s="36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2:59" ht="15.75" customHeight="1">
      <c r="B264" s="35"/>
      <c r="D264" s="29"/>
      <c r="G264" s="36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2:59" ht="15.75" customHeight="1">
      <c r="B265" s="35"/>
      <c r="D265" s="29"/>
      <c r="G265" s="36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2:59" ht="15.75" customHeight="1">
      <c r="B266" s="35"/>
      <c r="D266" s="29"/>
      <c r="G266" s="36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2:59" ht="15.75" customHeight="1">
      <c r="B267" s="35"/>
      <c r="D267" s="29"/>
      <c r="G267" s="36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2:59" ht="15.75" customHeight="1">
      <c r="B268" s="35"/>
      <c r="D268" s="29"/>
      <c r="G268" s="36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2:59" ht="15.75" customHeight="1">
      <c r="B269" s="35"/>
      <c r="D269" s="29"/>
      <c r="G269" s="36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2:59" ht="15.75" customHeight="1">
      <c r="B270" s="35"/>
      <c r="D270" s="29"/>
      <c r="G270" s="36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2:59" ht="15.75" customHeight="1">
      <c r="B271" s="35"/>
      <c r="D271" s="29"/>
      <c r="G271" s="36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2:59" ht="15.75" customHeight="1">
      <c r="B272" s="35"/>
      <c r="D272" s="29"/>
      <c r="G272" s="36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2:59" ht="15.75" customHeight="1">
      <c r="B273" s="35"/>
      <c r="D273" s="29"/>
      <c r="G273" s="36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2:59" ht="15.75" customHeight="1">
      <c r="B274" s="35"/>
      <c r="D274" s="29"/>
      <c r="G274" s="36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2:59" ht="15.75" customHeight="1">
      <c r="B275" s="35"/>
      <c r="D275" s="29"/>
      <c r="G275" s="36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2:59" ht="15.75" customHeight="1">
      <c r="B276" s="35"/>
      <c r="D276" s="29"/>
      <c r="G276" s="36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2:59" ht="15.75" customHeight="1">
      <c r="B277" s="35"/>
      <c r="D277" s="29"/>
      <c r="G277" s="36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2:59" ht="15.75" customHeight="1">
      <c r="B278" s="35"/>
      <c r="D278" s="29"/>
      <c r="G278" s="36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2:59" ht="15.75" customHeight="1">
      <c r="B279" s="35"/>
      <c r="D279" s="29"/>
      <c r="G279" s="36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2:59" ht="15.75" customHeight="1">
      <c r="B280" s="35"/>
      <c r="D280" s="29"/>
      <c r="G280" s="36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2:59" ht="15.75" customHeight="1">
      <c r="B281" s="35"/>
      <c r="D281" s="29"/>
      <c r="G281" s="36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2:59" ht="15.75" customHeight="1">
      <c r="B282" s="35"/>
      <c r="D282" s="29"/>
      <c r="G282" s="36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2:59" ht="15.75" customHeight="1">
      <c r="B283" s="35"/>
      <c r="D283" s="29"/>
      <c r="G283" s="36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2:59" ht="15.75" customHeight="1">
      <c r="B284" s="35"/>
      <c r="D284" s="29"/>
      <c r="G284" s="36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2:59" ht="15.75" customHeight="1">
      <c r="B285" s="35"/>
      <c r="D285" s="29"/>
      <c r="G285" s="36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2:59" ht="15.75" customHeight="1">
      <c r="B286" s="35"/>
      <c r="D286" s="29"/>
      <c r="G286" s="36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2:59" ht="15.75" customHeight="1">
      <c r="B287" s="35"/>
      <c r="D287" s="29"/>
      <c r="G287" s="36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2:59" ht="15.75" customHeight="1">
      <c r="B288" s="35"/>
      <c r="D288" s="29"/>
      <c r="G288" s="36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2:59" ht="15.75" customHeight="1">
      <c r="B289" s="35"/>
      <c r="D289" s="29"/>
      <c r="G289" s="36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2:59" ht="15.75" customHeight="1">
      <c r="B290" s="35"/>
      <c r="D290" s="29"/>
      <c r="G290" s="36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2:59" ht="15.75" customHeight="1">
      <c r="B291" s="35"/>
      <c r="D291" s="29"/>
      <c r="G291" s="36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2:59" ht="15.75" customHeight="1">
      <c r="B292" s="35"/>
      <c r="D292" s="29"/>
      <c r="G292" s="36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2:59" ht="15.75" customHeight="1">
      <c r="B293" s="35"/>
      <c r="D293" s="29"/>
      <c r="G293" s="36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2:59" ht="15.75" customHeight="1">
      <c r="B294" s="35"/>
      <c r="D294" s="29"/>
      <c r="G294" s="36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2:59" ht="15.75" customHeight="1">
      <c r="B295" s="35"/>
      <c r="D295" s="29"/>
      <c r="G295" s="36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2:59" ht="15.75" customHeight="1">
      <c r="B296" s="35"/>
      <c r="D296" s="29"/>
      <c r="G296" s="36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2:59" ht="15.75" customHeight="1">
      <c r="B297" s="35"/>
      <c r="D297" s="29"/>
      <c r="G297" s="36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2:59" ht="15.75" customHeight="1">
      <c r="B298" s="35"/>
      <c r="D298" s="29"/>
      <c r="G298" s="36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2:59" ht="15.75" customHeight="1">
      <c r="B299" s="35"/>
      <c r="D299" s="29"/>
      <c r="G299" s="36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2:59" ht="15.75" customHeight="1">
      <c r="B300" s="35"/>
      <c r="D300" s="29"/>
      <c r="G300" s="36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2:59" ht="15.75" customHeight="1">
      <c r="B301" s="35"/>
      <c r="D301" s="29"/>
      <c r="G301" s="36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2:59" ht="15.75" customHeight="1">
      <c r="B302" s="35"/>
      <c r="D302" s="29"/>
      <c r="G302" s="36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2:59" ht="15.75" customHeight="1">
      <c r="B303" s="35"/>
      <c r="D303" s="29"/>
      <c r="G303" s="36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2:59" ht="15.75" customHeight="1">
      <c r="B304" s="35"/>
      <c r="D304" s="29"/>
      <c r="G304" s="36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2:59" ht="15.75" customHeight="1">
      <c r="B305" s="35"/>
      <c r="D305" s="29"/>
      <c r="G305" s="36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2:59" ht="15.75" customHeight="1">
      <c r="B306" s="35"/>
      <c r="D306" s="29"/>
      <c r="G306" s="36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2:59" ht="15.75" customHeight="1">
      <c r="B307" s="35"/>
      <c r="D307" s="29"/>
      <c r="G307" s="36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2:59" ht="15.75" customHeight="1">
      <c r="B308" s="35"/>
      <c r="D308" s="29"/>
      <c r="G308" s="36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2:59" ht="15.75" customHeight="1">
      <c r="B309" s="35"/>
      <c r="D309" s="29"/>
      <c r="G309" s="36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2:59" ht="15.75" customHeight="1">
      <c r="B310" s="35"/>
      <c r="D310" s="29"/>
      <c r="G310" s="36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2:59" ht="15.75" customHeight="1">
      <c r="B311" s="35"/>
      <c r="D311" s="29"/>
      <c r="G311" s="36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2:59" ht="15.75" customHeight="1">
      <c r="B312" s="35"/>
      <c r="D312" s="29"/>
      <c r="G312" s="36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2:59" ht="15.75" customHeight="1">
      <c r="B313" s="35"/>
      <c r="D313" s="29"/>
      <c r="G313" s="36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2:59" ht="15.75" customHeight="1">
      <c r="B314" s="35"/>
      <c r="D314" s="29"/>
      <c r="G314" s="36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2:59" ht="15.75" customHeight="1">
      <c r="B315" s="35"/>
      <c r="D315" s="29"/>
      <c r="G315" s="36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2:59" ht="15.75" customHeight="1">
      <c r="B316" s="35"/>
      <c r="D316" s="29"/>
      <c r="G316" s="36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2:59" ht="15.75" customHeight="1">
      <c r="B317" s="35"/>
      <c r="D317" s="29"/>
      <c r="G317" s="36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2:59" ht="15.75" customHeight="1">
      <c r="B318" s="35"/>
      <c r="D318" s="29"/>
      <c r="G318" s="36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2:59" ht="15.75" customHeight="1">
      <c r="B319" s="35"/>
      <c r="D319" s="29"/>
      <c r="G319" s="36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2:59" ht="15.75" customHeight="1">
      <c r="B320" s="35"/>
      <c r="D320" s="29"/>
      <c r="G320" s="36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2:59" ht="15.75" customHeight="1">
      <c r="B321" s="35"/>
      <c r="D321" s="29"/>
      <c r="G321" s="36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2:59" ht="15.75" customHeight="1">
      <c r="B322" s="35"/>
      <c r="D322" s="29"/>
      <c r="G322" s="36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2:59" ht="15.75" customHeight="1">
      <c r="B323" s="35"/>
      <c r="D323" s="29"/>
      <c r="G323" s="36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2:59" ht="15.75" customHeight="1">
      <c r="B324" s="35"/>
      <c r="D324" s="29"/>
      <c r="G324" s="36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2:59" ht="15.75" customHeight="1">
      <c r="B325" s="35"/>
      <c r="D325" s="29"/>
      <c r="G325" s="36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2:59" ht="15.75" customHeight="1">
      <c r="B326" s="35"/>
      <c r="D326" s="29"/>
      <c r="G326" s="36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2:59" ht="15.75" customHeight="1">
      <c r="B327" s="35"/>
      <c r="D327" s="29"/>
      <c r="G327" s="36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2:59" ht="15.75" customHeight="1">
      <c r="B328" s="35"/>
      <c r="D328" s="29"/>
      <c r="G328" s="36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2:59" ht="15.75" customHeight="1">
      <c r="B329" s="35"/>
      <c r="D329" s="29"/>
      <c r="G329" s="36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2:59" ht="15.75" customHeight="1">
      <c r="B330" s="35"/>
      <c r="D330" s="29"/>
      <c r="G330" s="36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2:59" ht="15.75" customHeight="1">
      <c r="B331" s="35"/>
      <c r="D331" s="29"/>
      <c r="G331" s="36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2:59" ht="15.75" customHeight="1">
      <c r="B332" s="35"/>
      <c r="D332" s="29"/>
      <c r="G332" s="36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2:59" ht="15.75" customHeight="1">
      <c r="B333" s="35"/>
      <c r="D333" s="29"/>
      <c r="G333" s="36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2:59" ht="15.75" customHeight="1">
      <c r="B334" s="35"/>
      <c r="D334" s="29"/>
      <c r="G334" s="36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2:59" ht="15.75" customHeight="1">
      <c r="B335" s="35"/>
      <c r="D335" s="29"/>
      <c r="G335" s="36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2:59" ht="15.75" customHeight="1">
      <c r="B336" s="35"/>
      <c r="D336" s="29"/>
      <c r="G336" s="36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2:59" ht="15.75" customHeight="1">
      <c r="B337" s="35"/>
      <c r="D337" s="29"/>
      <c r="G337" s="36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2:59" ht="15.75" customHeight="1">
      <c r="B338" s="35"/>
      <c r="D338" s="29"/>
      <c r="G338" s="36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2:59" ht="15.75" customHeight="1">
      <c r="B339" s="35"/>
      <c r="D339" s="29"/>
      <c r="G339" s="36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2:59" ht="15.75" customHeight="1">
      <c r="B340" s="35"/>
      <c r="D340" s="29"/>
      <c r="G340" s="36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2:59" ht="15.75" customHeight="1">
      <c r="B341" s="35"/>
      <c r="D341" s="29"/>
      <c r="G341" s="36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2:59" ht="15.75" customHeight="1">
      <c r="B342" s="35"/>
      <c r="D342" s="29"/>
      <c r="G342" s="36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2:59" ht="15.75" customHeight="1">
      <c r="B343" s="35"/>
      <c r="D343" s="29"/>
      <c r="G343" s="36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2:59" ht="15.75" customHeight="1">
      <c r="B344" s="35"/>
      <c r="D344" s="29"/>
      <c r="G344" s="36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2:59" ht="15.75" customHeight="1">
      <c r="B345" s="35"/>
      <c r="D345" s="29"/>
      <c r="G345" s="36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2:59" ht="15.75" customHeight="1">
      <c r="B346" s="35"/>
      <c r="D346" s="29"/>
      <c r="G346" s="36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2:59" ht="15.75" customHeight="1">
      <c r="B347" s="35"/>
      <c r="D347" s="29"/>
      <c r="G347" s="36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2:59" ht="15.75" customHeight="1">
      <c r="B348" s="35"/>
      <c r="D348" s="29"/>
      <c r="G348" s="36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2:59" ht="15.75" customHeight="1">
      <c r="B349" s="35"/>
      <c r="D349" s="29"/>
      <c r="G349" s="36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2:59" ht="15.75" customHeight="1">
      <c r="B350" s="35"/>
      <c r="D350" s="29"/>
      <c r="G350" s="36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2:59" ht="15.75" customHeight="1">
      <c r="B351" s="35"/>
      <c r="D351" s="29"/>
      <c r="G351" s="36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2:59" ht="15.75" customHeight="1">
      <c r="B352" s="35"/>
      <c r="D352" s="29"/>
      <c r="G352" s="36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2:59" ht="15.75" customHeight="1">
      <c r="B353" s="35"/>
      <c r="D353" s="29"/>
      <c r="G353" s="36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2:59" ht="15.75" customHeight="1">
      <c r="B354" s="35"/>
      <c r="D354" s="29"/>
      <c r="G354" s="36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2:59" ht="15.75" customHeight="1">
      <c r="B355" s="35"/>
      <c r="D355" s="29"/>
      <c r="G355" s="36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2:59" ht="15.75" customHeight="1">
      <c r="B356" s="35"/>
      <c r="D356" s="29"/>
      <c r="G356" s="36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2:59" ht="15.75" customHeight="1">
      <c r="B357" s="35"/>
      <c r="D357" s="29"/>
      <c r="G357" s="36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2:59" ht="15.75" customHeight="1">
      <c r="B358" s="35"/>
      <c r="D358" s="29"/>
      <c r="G358" s="36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2:59" ht="15.75" customHeight="1">
      <c r="B359" s="35"/>
      <c r="D359" s="29"/>
      <c r="G359" s="36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2:59" ht="15.75" customHeight="1">
      <c r="B360" s="35"/>
      <c r="D360" s="29"/>
      <c r="G360" s="36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2:59" ht="15.75" customHeight="1">
      <c r="B361" s="35"/>
      <c r="D361" s="29"/>
      <c r="G361" s="36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2:59" ht="15.75" customHeight="1">
      <c r="B362" s="35"/>
      <c r="D362" s="29"/>
      <c r="G362" s="36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2:59" ht="15.75" customHeight="1">
      <c r="B363" s="35"/>
      <c r="D363" s="29"/>
      <c r="G363" s="36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2:59" ht="15.75" customHeight="1">
      <c r="B364" s="35"/>
      <c r="D364" s="29"/>
      <c r="G364" s="36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2:59" ht="15.75" customHeight="1">
      <c r="B365" s="35"/>
      <c r="D365" s="29"/>
      <c r="G365" s="36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2:59" ht="15.75" customHeight="1">
      <c r="B366" s="35"/>
      <c r="D366" s="29"/>
      <c r="G366" s="36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2:59" ht="15.75" customHeight="1">
      <c r="B367" s="35"/>
      <c r="D367" s="29"/>
      <c r="G367" s="36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2:59" ht="15.75" customHeight="1">
      <c r="B368" s="35"/>
      <c r="D368" s="29"/>
      <c r="G368" s="36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2:59" ht="15.75" customHeight="1">
      <c r="B369" s="35"/>
      <c r="D369" s="29"/>
      <c r="G369" s="36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2:59" ht="15.75" customHeight="1">
      <c r="B370" s="35"/>
      <c r="D370" s="29"/>
      <c r="G370" s="36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2:59" ht="15.75" customHeight="1">
      <c r="B371" s="35"/>
      <c r="D371" s="29"/>
      <c r="G371" s="36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2:59" ht="15.75" customHeight="1">
      <c r="B372" s="35"/>
      <c r="D372" s="29"/>
      <c r="G372" s="36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2:59" ht="15.75" customHeight="1">
      <c r="B373" s="35"/>
      <c r="D373" s="29"/>
      <c r="G373" s="36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2:59" ht="15.75" customHeight="1">
      <c r="B374" s="35"/>
      <c r="D374" s="29"/>
      <c r="G374" s="36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2:59" ht="15.75" customHeight="1">
      <c r="B375" s="35"/>
      <c r="D375" s="29"/>
      <c r="G375" s="36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2:59" ht="15.75" customHeight="1">
      <c r="B376" s="35"/>
      <c r="D376" s="29"/>
      <c r="G376" s="36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2:59" ht="15.75" customHeight="1">
      <c r="B377" s="35"/>
      <c r="D377" s="29"/>
      <c r="G377" s="36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2:59" ht="15.75" customHeight="1">
      <c r="B378" s="35"/>
      <c r="D378" s="29"/>
      <c r="G378" s="36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2:59" ht="15.75" customHeight="1">
      <c r="B379" s="35"/>
      <c r="D379" s="29"/>
      <c r="G379" s="36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2:59" ht="15.75" customHeight="1">
      <c r="B380" s="35"/>
      <c r="D380" s="29"/>
      <c r="G380" s="36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2:59" ht="15.75" customHeight="1">
      <c r="B381" s="35"/>
      <c r="D381" s="29"/>
      <c r="G381" s="36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2:59" ht="15.75" customHeight="1">
      <c r="B382" s="35"/>
      <c r="D382" s="29"/>
      <c r="G382" s="36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2:59" ht="15.75" customHeight="1">
      <c r="B383" s="35"/>
      <c r="D383" s="29"/>
      <c r="G383" s="36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2:59" ht="15.75" customHeight="1">
      <c r="B384" s="35"/>
      <c r="D384" s="29"/>
      <c r="G384" s="36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2:59" ht="15.75" customHeight="1">
      <c r="B385" s="35"/>
      <c r="D385" s="29"/>
      <c r="G385" s="36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2:59" ht="15.75" customHeight="1">
      <c r="B386" s="35"/>
      <c r="D386" s="29"/>
      <c r="G386" s="36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2:59" ht="15.75" customHeight="1">
      <c r="B387" s="35"/>
      <c r="D387" s="29"/>
      <c r="G387" s="36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2:59" ht="15.75" customHeight="1">
      <c r="B388" s="35"/>
      <c r="D388" s="29"/>
      <c r="G388" s="36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2:59" ht="15.75" customHeight="1">
      <c r="B389" s="35"/>
      <c r="D389" s="29"/>
      <c r="G389" s="36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2:59" ht="15.75" customHeight="1">
      <c r="B390" s="35"/>
      <c r="D390" s="29"/>
      <c r="G390" s="36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2:59" ht="15.75" customHeight="1">
      <c r="B391" s="35"/>
      <c r="D391" s="29"/>
      <c r="G391" s="36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2:59" ht="15.75" customHeight="1">
      <c r="B392" s="35"/>
      <c r="D392" s="29"/>
      <c r="G392" s="36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2:59" ht="15.75" customHeight="1">
      <c r="B393" s="35"/>
      <c r="D393" s="29"/>
      <c r="G393" s="36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2:59" ht="15.75" customHeight="1">
      <c r="B394" s="35"/>
      <c r="D394" s="29"/>
      <c r="G394" s="36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2:59" ht="15.75" customHeight="1">
      <c r="B395" s="35"/>
      <c r="D395" s="29"/>
      <c r="G395" s="36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2:59" ht="15.75" customHeight="1">
      <c r="B396" s="35"/>
      <c r="D396" s="29"/>
      <c r="G396" s="36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2:59" ht="15.75" customHeight="1">
      <c r="B397" s="35"/>
      <c r="D397" s="29"/>
      <c r="G397" s="36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2:59" ht="15.75" customHeight="1">
      <c r="B398" s="35"/>
      <c r="D398" s="29"/>
      <c r="G398" s="36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2:59" ht="15.75" customHeight="1">
      <c r="B399" s="35"/>
      <c r="D399" s="29"/>
      <c r="G399" s="36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2:59" ht="15.75" customHeight="1">
      <c r="B400" s="35"/>
      <c r="D400" s="29"/>
      <c r="G400" s="36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2:59" ht="15.75" customHeight="1">
      <c r="B401" s="35"/>
      <c r="D401" s="29"/>
      <c r="G401" s="36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2:59" ht="15.75" customHeight="1">
      <c r="B402" s="35"/>
      <c r="D402" s="29"/>
      <c r="G402" s="36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2:59" ht="15.75" customHeight="1">
      <c r="B403" s="35"/>
      <c r="D403" s="29"/>
      <c r="G403" s="36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2:59" ht="15.75" customHeight="1">
      <c r="B404" s="35"/>
      <c r="D404" s="29"/>
      <c r="G404" s="36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2:59" ht="15.75" customHeight="1">
      <c r="B405" s="35"/>
      <c r="D405" s="29"/>
      <c r="G405" s="36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2:59" ht="15.75" customHeight="1">
      <c r="B406" s="35"/>
      <c r="D406" s="29"/>
      <c r="G406" s="36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2:59" ht="15.75" customHeight="1">
      <c r="B407" s="35"/>
      <c r="D407" s="29"/>
      <c r="G407" s="36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2:59" ht="15.75" customHeight="1">
      <c r="B408" s="35"/>
      <c r="D408" s="29"/>
      <c r="G408" s="36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2:59" ht="15.75" customHeight="1">
      <c r="B409" s="35"/>
      <c r="D409" s="29"/>
      <c r="G409" s="36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2:59" ht="15.75" customHeight="1">
      <c r="B410" s="35"/>
      <c r="D410" s="29"/>
      <c r="G410" s="36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2:59" ht="15.75" customHeight="1">
      <c r="B411" s="35"/>
      <c r="D411" s="29"/>
      <c r="G411" s="36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2:59" ht="15.75" customHeight="1">
      <c r="B412" s="35"/>
      <c r="D412" s="29"/>
      <c r="G412" s="36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2:59" ht="15.75" customHeight="1">
      <c r="B413" s="35"/>
      <c r="D413" s="29"/>
      <c r="G413" s="36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2:59" ht="15.75" customHeight="1">
      <c r="B414" s="35"/>
      <c r="D414" s="29"/>
      <c r="G414" s="36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2:59" ht="15.75" customHeight="1">
      <c r="B415" s="35"/>
      <c r="D415" s="29"/>
      <c r="G415" s="36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2:59" ht="15.75" customHeight="1">
      <c r="B416" s="35"/>
      <c r="D416" s="29"/>
      <c r="G416" s="36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2:59" ht="15.75" customHeight="1">
      <c r="B417" s="35"/>
      <c r="D417" s="29"/>
      <c r="G417" s="36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2:59" ht="15.75" customHeight="1">
      <c r="B418" s="35"/>
      <c r="D418" s="29"/>
      <c r="G418" s="36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2:59" ht="15.75" customHeight="1">
      <c r="B419" s="35"/>
      <c r="D419" s="29"/>
      <c r="G419" s="36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2:59" ht="15.75" customHeight="1">
      <c r="B420" s="35"/>
      <c r="D420" s="29"/>
      <c r="G420" s="36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2:59" ht="15.75" customHeight="1">
      <c r="B421" s="35"/>
      <c r="D421" s="29"/>
      <c r="G421" s="36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2:59" ht="15.75" customHeight="1">
      <c r="B422" s="35"/>
      <c r="D422" s="29"/>
      <c r="G422" s="36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2:59" ht="15.75" customHeight="1">
      <c r="B423" s="35"/>
      <c r="D423" s="29"/>
      <c r="G423" s="36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2:59" ht="15.75" customHeight="1">
      <c r="B424" s="35"/>
      <c r="D424" s="29"/>
      <c r="G424" s="36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2:59" ht="15.75" customHeight="1">
      <c r="B425" s="35"/>
      <c r="D425" s="29"/>
      <c r="G425" s="36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2:59" ht="15.75" customHeight="1">
      <c r="B426" s="35"/>
      <c r="D426" s="29"/>
      <c r="G426" s="36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2:59" ht="15.75" customHeight="1">
      <c r="B427" s="35"/>
      <c r="D427" s="29"/>
      <c r="G427" s="36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2:59" ht="15.75" customHeight="1">
      <c r="B428" s="35"/>
      <c r="D428" s="29"/>
      <c r="G428" s="36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2:59" ht="15.75" customHeight="1">
      <c r="B429" s="35"/>
      <c r="D429" s="29"/>
      <c r="G429" s="36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2:59" ht="15.75" customHeight="1">
      <c r="B430" s="35"/>
      <c r="D430" s="29"/>
      <c r="G430" s="36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2:59" ht="15.75" customHeight="1">
      <c r="B431" s="35"/>
      <c r="D431" s="29"/>
      <c r="G431" s="36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2:59" ht="15.75" customHeight="1">
      <c r="B432" s="35"/>
      <c r="D432" s="29"/>
      <c r="G432" s="36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2:59" ht="15.75" customHeight="1">
      <c r="B433" s="35"/>
      <c r="D433" s="29"/>
      <c r="G433" s="36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2:59" ht="15.75" customHeight="1">
      <c r="B434" s="35"/>
      <c r="D434" s="29"/>
      <c r="G434" s="36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2:59" ht="15.75" customHeight="1">
      <c r="B435" s="35"/>
      <c r="D435" s="29"/>
      <c r="G435" s="36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2:59" ht="15.75" customHeight="1">
      <c r="B436" s="35"/>
      <c r="D436" s="29"/>
      <c r="G436" s="36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2:59" ht="15.75" customHeight="1">
      <c r="B437" s="35"/>
      <c r="D437" s="29"/>
      <c r="G437" s="36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2:59" ht="15.75" customHeight="1">
      <c r="B438" s="35"/>
      <c r="D438" s="29"/>
      <c r="G438" s="36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2:59" ht="15.75" customHeight="1">
      <c r="B439" s="35"/>
      <c r="D439" s="29"/>
      <c r="G439" s="36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2:59" ht="15.75" customHeight="1">
      <c r="B440" s="35"/>
      <c r="D440" s="29"/>
      <c r="G440" s="36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2:59" ht="15.75" customHeight="1">
      <c r="B441" s="35"/>
      <c r="D441" s="29"/>
      <c r="G441" s="36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2:59" ht="15.75" customHeight="1">
      <c r="B442" s="35"/>
      <c r="D442" s="29"/>
      <c r="G442" s="36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2:59" ht="15.75" customHeight="1">
      <c r="B443" s="35"/>
      <c r="D443" s="29"/>
      <c r="G443" s="36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2:59" ht="15.75" customHeight="1">
      <c r="B444" s="35"/>
      <c r="D444" s="29"/>
      <c r="G444" s="36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2:59" ht="15.75" customHeight="1">
      <c r="B445" s="35"/>
      <c r="D445" s="29"/>
      <c r="G445" s="36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2:59" ht="15.75" customHeight="1">
      <c r="B446" s="35"/>
      <c r="D446" s="29"/>
      <c r="G446" s="36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2:59" ht="15.75" customHeight="1">
      <c r="B447" s="35"/>
      <c r="D447" s="29"/>
      <c r="G447" s="36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2:59" ht="15.75" customHeight="1">
      <c r="B448" s="35"/>
      <c r="D448" s="29"/>
      <c r="G448" s="36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2:59" ht="15.75" customHeight="1">
      <c r="B449" s="35"/>
      <c r="D449" s="29"/>
      <c r="G449" s="36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2:59" ht="15.75" customHeight="1">
      <c r="B450" s="35"/>
      <c r="D450" s="29"/>
      <c r="G450" s="36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2:59" ht="15.75" customHeight="1">
      <c r="B451" s="35"/>
      <c r="D451" s="29"/>
      <c r="G451" s="36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2:59" ht="15.75" customHeight="1">
      <c r="B452" s="35"/>
      <c r="D452" s="29"/>
      <c r="G452" s="36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2:59" ht="15.75" customHeight="1">
      <c r="B453" s="35"/>
      <c r="D453" s="29"/>
      <c r="G453" s="36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2:59" ht="15.75" customHeight="1">
      <c r="B454" s="35"/>
      <c r="D454" s="29"/>
      <c r="G454" s="36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2:59" ht="15.75" customHeight="1">
      <c r="B455" s="35"/>
      <c r="D455" s="29"/>
      <c r="G455" s="36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2:59" ht="15.75" customHeight="1">
      <c r="B456" s="35"/>
      <c r="D456" s="29"/>
      <c r="G456" s="36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2:59" ht="15.75" customHeight="1">
      <c r="B457" s="35"/>
      <c r="D457" s="29"/>
      <c r="G457" s="36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2:59" ht="15.75" customHeight="1">
      <c r="B458" s="35"/>
      <c r="D458" s="29"/>
      <c r="G458" s="36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2:59" ht="15.75" customHeight="1">
      <c r="B459" s="35"/>
      <c r="D459" s="29"/>
      <c r="G459" s="36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2:59" ht="15.75" customHeight="1">
      <c r="B460" s="35"/>
      <c r="D460" s="29"/>
      <c r="G460" s="36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2:59" ht="15.75" customHeight="1">
      <c r="B461" s="35"/>
      <c r="D461" s="29"/>
      <c r="G461" s="36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2:59" ht="15.75" customHeight="1">
      <c r="B462" s="35"/>
      <c r="D462" s="29"/>
      <c r="G462" s="36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2:59" ht="15.75" customHeight="1">
      <c r="B463" s="35"/>
      <c r="D463" s="29"/>
      <c r="G463" s="36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2:59" ht="15.75" customHeight="1">
      <c r="B464" s="35"/>
      <c r="D464" s="29"/>
      <c r="G464" s="36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2:59" ht="15.75" customHeight="1">
      <c r="B465" s="35"/>
      <c r="D465" s="29"/>
      <c r="G465" s="36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2:59" ht="15.75" customHeight="1">
      <c r="B466" s="35"/>
      <c r="D466" s="29"/>
      <c r="G466" s="36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2:59" ht="15.75" customHeight="1">
      <c r="B467" s="35"/>
      <c r="D467" s="29"/>
      <c r="G467" s="36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2:59" ht="15.75" customHeight="1">
      <c r="B468" s="35"/>
      <c r="D468" s="29"/>
      <c r="G468" s="36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2:59" ht="15.75" customHeight="1">
      <c r="B469" s="35"/>
      <c r="D469" s="29"/>
      <c r="G469" s="36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2:59" ht="15.75" customHeight="1">
      <c r="B470" s="35"/>
      <c r="D470" s="29"/>
      <c r="G470" s="36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2:59" ht="15.75" customHeight="1">
      <c r="B471" s="35"/>
      <c r="D471" s="29"/>
      <c r="G471" s="36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2:59" ht="15.75" customHeight="1">
      <c r="B472" s="35"/>
      <c r="D472" s="29"/>
      <c r="G472" s="36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2:59" ht="15.75" customHeight="1">
      <c r="B473" s="35"/>
      <c r="D473" s="29"/>
      <c r="G473" s="36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2:59" ht="15.75" customHeight="1">
      <c r="B474" s="35"/>
      <c r="D474" s="29"/>
      <c r="G474" s="36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2:59" ht="15.75" customHeight="1">
      <c r="B475" s="35"/>
      <c r="D475" s="29"/>
      <c r="G475" s="36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2:59" ht="15.75" customHeight="1">
      <c r="B476" s="35"/>
      <c r="D476" s="29"/>
      <c r="G476" s="36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2:59" ht="15.75" customHeight="1">
      <c r="B477" s="35"/>
      <c r="D477" s="29"/>
      <c r="G477" s="36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2:59" ht="15.75" customHeight="1">
      <c r="B478" s="35"/>
      <c r="D478" s="29"/>
      <c r="G478" s="36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2:59" ht="15.75" customHeight="1">
      <c r="B479" s="35"/>
      <c r="D479" s="29"/>
      <c r="G479" s="36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2:59" ht="15.75" customHeight="1">
      <c r="B480" s="35"/>
      <c r="D480" s="29"/>
      <c r="G480" s="36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2:59" ht="15.75" customHeight="1">
      <c r="B481" s="35"/>
      <c r="D481" s="29"/>
      <c r="G481" s="36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2:59" ht="15.75" customHeight="1">
      <c r="B482" s="35"/>
      <c r="D482" s="29"/>
      <c r="G482" s="36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2:59" ht="15.75" customHeight="1">
      <c r="B483" s="35"/>
      <c r="D483" s="29"/>
      <c r="G483" s="36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2:59" ht="15.75" customHeight="1">
      <c r="B484" s="35"/>
      <c r="D484" s="29"/>
      <c r="G484" s="36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2:59" ht="15.75" customHeight="1">
      <c r="B485" s="35"/>
      <c r="D485" s="29"/>
      <c r="G485" s="36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2:59" ht="15.75" customHeight="1">
      <c r="B486" s="35"/>
      <c r="D486" s="29"/>
      <c r="G486" s="36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2:59" ht="15.75" customHeight="1">
      <c r="B487" s="35"/>
      <c r="D487" s="29"/>
      <c r="G487" s="36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2:59" ht="15.75" customHeight="1">
      <c r="B488" s="35"/>
      <c r="D488" s="29"/>
      <c r="G488" s="36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2:59" ht="15.75" customHeight="1">
      <c r="B489" s="35"/>
      <c r="D489" s="29"/>
      <c r="G489" s="36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2:59" ht="15.75" customHeight="1">
      <c r="B490" s="35"/>
      <c r="D490" s="29"/>
      <c r="G490" s="36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2:59" ht="15.75" customHeight="1">
      <c r="B491" s="35"/>
      <c r="D491" s="29"/>
      <c r="G491" s="36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2:59" ht="15.75" customHeight="1">
      <c r="B492" s="35"/>
      <c r="D492" s="29"/>
      <c r="G492" s="36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2:59" ht="15.75" customHeight="1">
      <c r="B493" s="35"/>
      <c r="D493" s="29"/>
      <c r="G493" s="36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2:59" ht="15.75" customHeight="1">
      <c r="B494" s="35"/>
      <c r="D494" s="29"/>
      <c r="G494" s="36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2:59" ht="15.75" customHeight="1">
      <c r="B495" s="35"/>
      <c r="D495" s="29"/>
      <c r="G495" s="36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2:59" ht="15.75" customHeight="1">
      <c r="B496" s="35"/>
      <c r="D496" s="29"/>
      <c r="G496" s="36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2:59" ht="15.75" customHeight="1">
      <c r="B497" s="35"/>
      <c r="D497" s="29"/>
      <c r="G497" s="36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2:59" ht="15.75" customHeight="1">
      <c r="B498" s="35"/>
      <c r="D498" s="29"/>
      <c r="G498" s="36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2:59" ht="15.75" customHeight="1">
      <c r="B499" s="35"/>
      <c r="D499" s="29"/>
      <c r="G499" s="36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2:59" ht="15.75" customHeight="1">
      <c r="B500" s="35"/>
      <c r="D500" s="29"/>
      <c r="G500" s="36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2:59" ht="15.75" customHeight="1">
      <c r="B501" s="35"/>
      <c r="D501" s="29"/>
      <c r="G501" s="36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2:59" ht="15.75" customHeight="1">
      <c r="B502" s="35"/>
      <c r="D502" s="29"/>
      <c r="G502" s="36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2:59" ht="15.75" customHeight="1">
      <c r="B503" s="35"/>
      <c r="D503" s="29"/>
      <c r="G503" s="36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2:59" ht="15.75" customHeight="1">
      <c r="B504" s="35"/>
      <c r="D504" s="29"/>
      <c r="G504" s="36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2:59" ht="15.75" customHeight="1">
      <c r="B505" s="35"/>
      <c r="D505" s="29"/>
      <c r="G505" s="36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2:59" ht="15.75" customHeight="1">
      <c r="B506" s="35"/>
      <c r="D506" s="29"/>
      <c r="G506" s="36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2:59" ht="15.75" customHeight="1">
      <c r="B507" s="35"/>
      <c r="D507" s="29"/>
      <c r="G507" s="36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2:59" ht="15.75" customHeight="1">
      <c r="B508" s="35"/>
      <c r="D508" s="29"/>
      <c r="G508" s="36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2:59" ht="15.75" customHeight="1">
      <c r="B509" s="35"/>
      <c r="D509" s="29"/>
      <c r="G509" s="36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2:59" ht="15.75" customHeight="1">
      <c r="B510" s="35"/>
      <c r="D510" s="29"/>
      <c r="G510" s="36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2:59" ht="15.75" customHeight="1">
      <c r="B511" s="35"/>
      <c r="D511" s="29"/>
      <c r="G511" s="36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2:59" ht="15.75" customHeight="1">
      <c r="B512" s="35"/>
      <c r="D512" s="29"/>
      <c r="G512" s="36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2:59" ht="15.75" customHeight="1">
      <c r="B513" s="35"/>
      <c r="D513" s="29"/>
      <c r="G513" s="36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2:59" ht="15.75" customHeight="1">
      <c r="B514" s="35"/>
      <c r="D514" s="29"/>
      <c r="G514" s="36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2:59" ht="15.75" customHeight="1">
      <c r="B515" s="35"/>
      <c r="D515" s="29"/>
      <c r="G515" s="36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2:59" ht="15.75" customHeight="1">
      <c r="B516" s="35"/>
      <c r="D516" s="29"/>
      <c r="G516" s="36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2:59" ht="15.75" customHeight="1">
      <c r="B517" s="35"/>
      <c r="D517" s="29"/>
      <c r="G517" s="36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2:59" ht="15.75" customHeight="1">
      <c r="B518" s="35"/>
      <c r="D518" s="29"/>
      <c r="G518" s="36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2:59" ht="15.75" customHeight="1">
      <c r="B519" s="35"/>
      <c r="D519" s="29"/>
      <c r="G519" s="36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2:59" ht="15.75" customHeight="1">
      <c r="B520" s="35"/>
      <c r="D520" s="29"/>
      <c r="G520" s="36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2:59" ht="15.75" customHeight="1">
      <c r="B521" s="35"/>
      <c r="D521" s="29"/>
      <c r="G521" s="36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2:59" ht="15.75" customHeight="1">
      <c r="B522" s="35"/>
      <c r="D522" s="29"/>
      <c r="G522" s="36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2:59" ht="15.75" customHeight="1">
      <c r="B523" s="35"/>
      <c r="D523" s="29"/>
      <c r="G523" s="36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2:59" ht="15.75" customHeight="1">
      <c r="B524" s="35"/>
      <c r="D524" s="29"/>
      <c r="G524" s="36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2:59" ht="15.75" customHeight="1">
      <c r="B525" s="35"/>
      <c r="D525" s="29"/>
      <c r="G525" s="36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2:59" ht="15.75" customHeight="1">
      <c r="B526" s="35"/>
      <c r="D526" s="29"/>
      <c r="G526" s="36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2:59" ht="15.75" customHeight="1">
      <c r="B527" s="35"/>
      <c r="D527" s="29"/>
      <c r="G527" s="36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2:59" ht="15.75" customHeight="1">
      <c r="B528" s="35"/>
      <c r="D528" s="29"/>
      <c r="G528" s="36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2:59" ht="15.75" customHeight="1">
      <c r="B529" s="35"/>
      <c r="D529" s="29"/>
      <c r="G529" s="36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2:59" ht="15.75" customHeight="1">
      <c r="B530" s="35"/>
      <c r="D530" s="29"/>
      <c r="G530" s="36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2:59" ht="15.75" customHeight="1">
      <c r="B531" s="35"/>
      <c r="D531" s="29"/>
      <c r="G531" s="36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2:59" ht="15.75" customHeight="1">
      <c r="B532" s="35"/>
      <c r="D532" s="29"/>
      <c r="G532" s="36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2:59" ht="15.75" customHeight="1">
      <c r="B533" s="35"/>
      <c r="D533" s="29"/>
      <c r="G533" s="36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2:59" ht="15.75" customHeight="1">
      <c r="B534" s="35"/>
      <c r="D534" s="29"/>
      <c r="G534" s="36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2:59" ht="15.75" customHeight="1">
      <c r="B535" s="35"/>
      <c r="D535" s="29"/>
      <c r="G535" s="36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2:59" ht="15.75" customHeight="1">
      <c r="B536" s="35"/>
      <c r="D536" s="29"/>
      <c r="G536" s="36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2:59" ht="15.75" customHeight="1">
      <c r="B537" s="35"/>
      <c r="D537" s="29"/>
      <c r="G537" s="36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2:59" ht="15.75" customHeight="1">
      <c r="B538" s="35"/>
      <c r="D538" s="29"/>
      <c r="G538" s="36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2:59" ht="15.75" customHeight="1">
      <c r="B539" s="35"/>
      <c r="D539" s="29"/>
      <c r="G539" s="36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2:59" ht="15.75" customHeight="1">
      <c r="B540" s="35"/>
      <c r="D540" s="29"/>
      <c r="G540" s="36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2:59" ht="15.75" customHeight="1">
      <c r="B541" s="35"/>
      <c r="D541" s="29"/>
      <c r="G541" s="36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2:59" ht="15.75" customHeight="1">
      <c r="B542" s="35"/>
      <c r="D542" s="29"/>
      <c r="G542" s="36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2:59" ht="15.75" customHeight="1">
      <c r="B543" s="35"/>
      <c r="D543" s="29"/>
      <c r="G543" s="36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2:59" ht="15.75" customHeight="1">
      <c r="B544" s="35"/>
      <c r="D544" s="29"/>
      <c r="G544" s="36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2:59" ht="15.75" customHeight="1">
      <c r="B545" s="35"/>
      <c r="D545" s="29"/>
      <c r="G545" s="36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2:59" ht="15.75" customHeight="1">
      <c r="B546" s="35"/>
      <c r="D546" s="29"/>
      <c r="G546" s="36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2:59" ht="15.75" customHeight="1">
      <c r="B547" s="35"/>
      <c r="D547" s="29"/>
      <c r="G547" s="36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2:59" ht="15.75" customHeight="1">
      <c r="B548" s="35"/>
      <c r="D548" s="29"/>
      <c r="G548" s="36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2:59" ht="15.75" customHeight="1">
      <c r="B549" s="35"/>
      <c r="D549" s="29"/>
      <c r="G549" s="36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2:59" ht="15.75" customHeight="1">
      <c r="B550" s="35"/>
      <c r="D550" s="29"/>
      <c r="G550" s="36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2:59" ht="15.75" customHeight="1">
      <c r="B551" s="35"/>
      <c r="D551" s="29"/>
      <c r="G551" s="36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2:59" ht="15.75" customHeight="1">
      <c r="B552" s="35"/>
      <c r="D552" s="29"/>
      <c r="G552" s="36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2:59" ht="15.75" customHeight="1">
      <c r="B553" s="35"/>
      <c r="D553" s="29"/>
      <c r="G553" s="36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2:59" ht="15.75" customHeight="1">
      <c r="B554" s="35"/>
      <c r="D554" s="29"/>
      <c r="G554" s="36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2:59" ht="15.75" customHeight="1">
      <c r="B555" s="35"/>
      <c r="D555" s="29"/>
      <c r="G555" s="36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2:59" ht="15.75" customHeight="1">
      <c r="B556" s="35"/>
      <c r="D556" s="29"/>
      <c r="G556" s="36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2:59" ht="15.75" customHeight="1">
      <c r="B557" s="35"/>
      <c r="D557" s="29"/>
      <c r="G557" s="36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2:59" ht="15.75" customHeight="1">
      <c r="B558" s="35"/>
      <c r="D558" s="29"/>
      <c r="G558" s="36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2:59" ht="15.75" customHeight="1">
      <c r="B559" s="35"/>
      <c r="D559" s="29"/>
      <c r="G559" s="36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2:59" ht="15.75" customHeight="1">
      <c r="B560" s="35"/>
      <c r="D560" s="29"/>
      <c r="G560" s="36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2:59" ht="15.75" customHeight="1">
      <c r="B561" s="35"/>
      <c r="D561" s="29"/>
      <c r="G561" s="36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2:59" ht="15.75" customHeight="1">
      <c r="B562" s="35"/>
      <c r="D562" s="29"/>
      <c r="G562" s="36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2:59" ht="15.75" customHeight="1">
      <c r="B563" s="35"/>
      <c r="D563" s="29"/>
      <c r="G563" s="36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2:59" ht="15.75" customHeight="1">
      <c r="B564" s="35"/>
      <c r="D564" s="29"/>
      <c r="G564" s="36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2:59" ht="15.75" customHeight="1">
      <c r="B565" s="35"/>
      <c r="D565" s="29"/>
      <c r="G565" s="36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2:59" ht="15.75" customHeight="1">
      <c r="B566" s="35"/>
      <c r="D566" s="29"/>
      <c r="G566" s="36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2:59" ht="15.75" customHeight="1">
      <c r="B567" s="35"/>
      <c r="D567" s="29"/>
      <c r="G567" s="36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2:59" ht="15.75" customHeight="1">
      <c r="B568" s="35"/>
      <c r="D568" s="29"/>
      <c r="G568" s="36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2:59" ht="15.75" customHeight="1">
      <c r="B569" s="35"/>
      <c r="D569" s="29"/>
      <c r="G569" s="36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2:59" ht="15.75" customHeight="1">
      <c r="B570" s="35"/>
      <c r="D570" s="29"/>
      <c r="G570" s="36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2:59" ht="15.75" customHeight="1">
      <c r="B571" s="35"/>
      <c r="D571" s="29"/>
      <c r="G571" s="36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2:59" ht="15.75" customHeight="1">
      <c r="B572" s="35"/>
      <c r="D572" s="29"/>
      <c r="G572" s="36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2:59" ht="15.75" customHeight="1">
      <c r="B573" s="35"/>
      <c r="D573" s="29"/>
      <c r="G573" s="36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2:59" ht="15.75" customHeight="1">
      <c r="B574" s="35"/>
      <c r="D574" s="29"/>
      <c r="G574" s="36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2:59" ht="15.75" customHeight="1">
      <c r="B575" s="35"/>
      <c r="D575" s="29"/>
      <c r="G575" s="36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2:59" ht="15.75" customHeight="1">
      <c r="B576" s="35"/>
      <c r="D576" s="29"/>
      <c r="G576" s="36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2:59" ht="15.75" customHeight="1">
      <c r="B577" s="35"/>
      <c r="D577" s="29"/>
      <c r="G577" s="36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2:59" ht="15.75" customHeight="1">
      <c r="B578" s="35"/>
      <c r="D578" s="29"/>
      <c r="G578" s="36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2:59" ht="15.75" customHeight="1">
      <c r="B579" s="35"/>
      <c r="D579" s="29"/>
      <c r="G579" s="36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2:59" ht="15.75" customHeight="1">
      <c r="B580" s="35"/>
      <c r="D580" s="29"/>
      <c r="G580" s="36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2:59" ht="15.75" customHeight="1">
      <c r="B581" s="35"/>
      <c r="D581" s="29"/>
      <c r="G581" s="36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2:59" ht="15.75" customHeight="1">
      <c r="B582" s="35"/>
      <c r="D582" s="29"/>
      <c r="G582" s="36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2:59" ht="15.75" customHeight="1">
      <c r="B583" s="35"/>
      <c r="D583" s="29"/>
      <c r="G583" s="36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2:59" ht="15.75" customHeight="1">
      <c r="B584" s="35"/>
      <c r="D584" s="29"/>
      <c r="G584" s="36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2:59" ht="15.75" customHeight="1">
      <c r="B585" s="35"/>
      <c r="D585" s="29"/>
      <c r="G585" s="36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2:59" ht="15.75" customHeight="1">
      <c r="B586" s="35"/>
      <c r="D586" s="29"/>
      <c r="G586" s="36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2:59" ht="15.75" customHeight="1">
      <c r="B587" s="35"/>
      <c r="D587" s="29"/>
      <c r="G587" s="36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2:59" ht="15.75" customHeight="1">
      <c r="B588" s="35"/>
      <c r="D588" s="29"/>
      <c r="G588" s="36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2:59" ht="15.75" customHeight="1">
      <c r="B589" s="35"/>
      <c r="D589" s="29"/>
      <c r="G589" s="36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2:59" ht="15.75" customHeight="1">
      <c r="B590" s="35"/>
      <c r="D590" s="29"/>
      <c r="G590" s="36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2:59" ht="15.75" customHeight="1">
      <c r="B591" s="35"/>
      <c r="D591" s="29"/>
      <c r="G591" s="36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2:59" ht="15.75" customHeight="1">
      <c r="B592" s="35"/>
      <c r="D592" s="29"/>
      <c r="G592" s="36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2:59" ht="15.75" customHeight="1">
      <c r="B593" s="35"/>
      <c r="D593" s="29"/>
      <c r="G593" s="36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2:59" ht="15.75" customHeight="1">
      <c r="B594" s="35"/>
      <c r="D594" s="29"/>
      <c r="G594" s="36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2:59" ht="15.75" customHeight="1">
      <c r="B595" s="35"/>
      <c r="D595" s="29"/>
      <c r="G595" s="36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2:59" ht="15.75" customHeight="1">
      <c r="B596" s="35"/>
      <c r="D596" s="29"/>
      <c r="G596" s="36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2:59" ht="15.75" customHeight="1">
      <c r="B597" s="35"/>
      <c r="D597" s="29"/>
      <c r="G597" s="36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2:59" ht="15.75" customHeight="1">
      <c r="B598" s="35"/>
      <c r="D598" s="29"/>
      <c r="G598" s="36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2:59" ht="15.75" customHeight="1">
      <c r="B599" s="35"/>
      <c r="D599" s="29"/>
      <c r="G599" s="36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2:59" ht="15.75" customHeight="1">
      <c r="B600" s="35"/>
      <c r="D600" s="29"/>
      <c r="G600" s="36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2:59" ht="15.75" customHeight="1">
      <c r="B601" s="35"/>
      <c r="D601" s="29"/>
      <c r="G601" s="36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2:59" ht="15.75" customHeight="1">
      <c r="B602" s="35"/>
      <c r="D602" s="29"/>
      <c r="G602" s="36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2:59" ht="15.75" customHeight="1">
      <c r="B603" s="35"/>
      <c r="D603" s="29"/>
      <c r="G603" s="36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2:59" ht="15.75" customHeight="1">
      <c r="B604" s="35"/>
      <c r="D604" s="29"/>
      <c r="G604" s="36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2:59" ht="15.75" customHeight="1">
      <c r="B605" s="35"/>
      <c r="D605" s="29"/>
      <c r="G605" s="36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2:59" ht="15.75" customHeight="1">
      <c r="B606" s="35"/>
      <c r="D606" s="29"/>
      <c r="G606" s="36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2:59" ht="15.75" customHeight="1">
      <c r="B607" s="35"/>
      <c r="D607" s="29"/>
      <c r="G607" s="36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2:59" ht="15.75" customHeight="1">
      <c r="B608" s="35"/>
      <c r="D608" s="29"/>
      <c r="G608" s="36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2:59" ht="15.75" customHeight="1">
      <c r="B609" s="35"/>
      <c r="D609" s="29"/>
      <c r="G609" s="36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2:59" ht="15.75" customHeight="1">
      <c r="B610" s="35"/>
      <c r="D610" s="29"/>
      <c r="G610" s="36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2:59" ht="15.75" customHeight="1">
      <c r="B611" s="35"/>
      <c r="D611" s="29"/>
      <c r="G611" s="36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2:59" ht="15.75" customHeight="1">
      <c r="B612" s="35"/>
      <c r="D612" s="29"/>
      <c r="G612" s="36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2:59" ht="15.75" customHeight="1">
      <c r="B613" s="35"/>
      <c r="D613" s="29"/>
      <c r="G613" s="36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2:59" ht="15.75" customHeight="1">
      <c r="B614" s="35"/>
      <c r="D614" s="29"/>
      <c r="G614" s="36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2:59" ht="15.75" customHeight="1">
      <c r="B615" s="35"/>
      <c r="D615" s="29"/>
      <c r="G615" s="36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2:59" ht="15.75" customHeight="1">
      <c r="B616" s="35"/>
      <c r="D616" s="29"/>
      <c r="G616" s="36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2:59" ht="15.75" customHeight="1">
      <c r="B617" s="35"/>
      <c r="D617" s="29"/>
      <c r="G617" s="36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2:59" ht="15.75" customHeight="1">
      <c r="B618" s="35"/>
      <c r="D618" s="29"/>
      <c r="G618" s="36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2:59" ht="15.75" customHeight="1">
      <c r="B619" s="35"/>
      <c r="D619" s="29"/>
      <c r="G619" s="36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2:59" ht="15.75" customHeight="1">
      <c r="B620" s="35"/>
      <c r="D620" s="29"/>
      <c r="G620" s="36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2:59" ht="15.75" customHeight="1">
      <c r="B621" s="35"/>
      <c r="D621" s="29"/>
      <c r="G621" s="36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2:59" ht="15.75" customHeight="1">
      <c r="B622" s="35"/>
      <c r="D622" s="29"/>
      <c r="G622" s="36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2:59" ht="15.75" customHeight="1">
      <c r="B623" s="35"/>
      <c r="D623" s="29"/>
      <c r="G623" s="36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2:59" ht="15.75" customHeight="1">
      <c r="B624" s="35"/>
      <c r="D624" s="29"/>
      <c r="G624" s="36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2:59" ht="15.75" customHeight="1">
      <c r="B625" s="35"/>
      <c r="D625" s="29"/>
      <c r="G625" s="36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2:59" ht="15.75" customHeight="1">
      <c r="B626" s="35"/>
      <c r="D626" s="29"/>
      <c r="G626" s="36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2:59" ht="15.75" customHeight="1">
      <c r="B627" s="35"/>
      <c r="D627" s="29"/>
      <c r="G627" s="36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2:59" ht="15.75" customHeight="1">
      <c r="B628" s="35"/>
      <c r="D628" s="29"/>
      <c r="G628" s="36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2:59" ht="15.75" customHeight="1">
      <c r="B629" s="35"/>
      <c r="D629" s="29"/>
      <c r="G629" s="36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2:59" ht="15.75" customHeight="1">
      <c r="B630" s="35"/>
      <c r="D630" s="29"/>
      <c r="G630" s="36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2:59" ht="15.75" customHeight="1">
      <c r="B631" s="35"/>
      <c r="D631" s="29"/>
      <c r="G631" s="36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2:59" ht="15.75" customHeight="1">
      <c r="B632" s="35"/>
      <c r="D632" s="29"/>
      <c r="G632" s="36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2:59" ht="15.75" customHeight="1">
      <c r="B633" s="35"/>
      <c r="D633" s="29"/>
      <c r="G633" s="36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2:59" ht="15.75" customHeight="1">
      <c r="B634" s="35"/>
      <c r="D634" s="29"/>
      <c r="G634" s="36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2:59" ht="15.75" customHeight="1">
      <c r="B635" s="35"/>
      <c r="D635" s="29"/>
      <c r="G635" s="36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2:59" ht="15.75" customHeight="1">
      <c r="B636" s="35"/>
      <c r="D636" s="29"/>
      <c r="G636" s="36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2:59" ht="15.75" customHeight="1">
      <c r="B637" s="35"/>
      <c r="D637" s="29"/>
      <c r="G637" s="36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2:59" ht="15.75" customHeight="1">
      <c r="B638" s="35"/>
      <c r="D638" s="29"/>
      <c r="G638" s="36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2:59" ht="15.75" customHeight="1">
      <c r="B639" s="35"/>
      <c r="D639" s="29"/>
      <c r="G639" s="36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2:59" ht="15.75" customHeight="1">
      <c r="B640" s="35"/>
      <c r="D640" s="29"/>
      <c r="G640" s="36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2:59" ht="15.75" customHeight="1">
      <c r="B641" s="35"/>
      <c r="D641" s="29"/>
      <c r="G641" s="36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2:59" ht="15.75" customHeight="1">
      <c r="B642" s="35"/>
      <c r="D642" s="29"/>
      <c r="G642" s="36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2:59" ht="15.75" customHeight="1">
      <c r="B643" s="35"/>
      <c r="D643" s="29"/>
      <c r="G643" s="36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2:59" ht="15.75" customHeight="1">
      <c r="B644" s="35"/>
      <c r="D644" s="29"/>
      <c r="G644" s="36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2:59" ht="15.75" customHeight="1">
      <c r="B645" s="35"/>
      <c r="D645" s="29"/>
      <c r="G645" s="36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2:59" ht="15.75" customHeight="1">
      <c r="B646" s="35"/>
      <c r="D646" s="29"/>
      <c r="G646" s="36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2:59" ht="15.75" customHeight="1">
      <c r="B647" s="35"/>
      <c r="D647" s="29"/>
      <c r="G647" s="36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2:59" ht="15.75" customHeight="1">
      <c r="B648" s="35"/>
      <c r="D648" s="29"/>
      <c r="G648" s="36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2:59" ht="15.75" customHeight="1">
      <c r="B649" s="35"/>
      <c r="D649" s="29"/>
      <c r="G649" s="36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2:59" ht="15.75" customHeight="1">
      <c r="B650" s="35"/>
      <c r="D650" s="29"/>
      <c r="G650" s="36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2:59" ht="15.75" customHeight="1">
      <c r="B651" s="35"/>
      <c r="D651" s="29"/>
      <c r="G651" s="36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2:59" ht="15.75" customHeight="1">
      <c r="B652" s="35"/>
      <c r="D652" s="29"/>
      <c r="G652" s="36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2:59" ht="15.75" customHeight="1">
      <c r="B653" s="35"/>
      <c r="D653" s="29"/>
      <c r="G653" s="36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2:59" ht="15.75" customHeight="1">
      <c r="B654" s="35"/>
      <c r="D654" s="29"/>
      <c r="G654" s="36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2:59" ht="15.75" customHeight="1">
      <c r="B655" s="35"/>
      <c r="D655" s="29"/>
      <c r="G655" s="36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2:59" ht="15.75" customHeight="1">
      <c r="B656" s="35"/>
      <c r="D656" s="29"/>
      <c r="G656" s="36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2:59" ht="15.75" customHeight="1">
      <c r="B657" s="35"/>
      <c r="D657" s="29"/>
      <c r="G657" s="36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2:59" ht="15.75" customHeight="1">
      <c r="B658" s="35"/>
      <c r="D658" s="29"/>
      <c r="G658" s="36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2:59" ht="15.75" customHeight="1">
      <c r="B659" s="35"/>
      <c r="D659" s="29"/>
      <c r="G659" s="36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2:59" ht="15.75" customHeight="1">
      <c r="B660" s="35"/>
      <c r="D660" s="29"/>
      <c r="G660" s="36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2:59" ht="15.75" customHeight="1">
      <c r="B661" s="35"/>
      <c r="D661" s="29"/>
      <c r="G661" s="36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2:59" ht="15.75" customHeight="1">
      <c r="B662" s="35"/>
      <c r="D662" s="29"/>
      <c r="G662" s="36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2:59" ht="15.75" customHeight="1">
      <c r="B663" s="35"/>
      <c r="D663" s="29"/>
      <c r="G663" s="36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2:59" ht="15.75" customHeight="1">
      <c r="B664" s="35"/>
      <c r="D664" s="29"/>
      <c r="G664" s="36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2:59" ht="15.75" customHeight="1">
      <c r="B665" s="35"/>
      <c r="D665" s="29"/>
      <c r="G665" s="36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2:59" ht="15.75" customHeight="1">
      <c r="B666" s="35"/>
      <c r="D666" s="29"/>
      <c r="G666" s="36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2:59" ht="15.75" customHeight="1">
      <c r="B667" s="35"/>
      <c r="D667" s="29"/>
      <c r="G667" s="36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2:59" ht="15.75" customHeight="1">
      <c r="B668" s="35"/>
      <c r="D668" s="29"/>
      <c r="G668" s="36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2:59" ht="15.75" customHeight="1">
      <c r="B669" s="35"/>
      <c r="D669" s="29"/>
      <c r="G669" s="36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2:59" ht="15.75" customHeight="1">
      <c r="B670" s="35"/>
      <c r="D670" s="29"/>
      <c r="G670" s="36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2:59" ht="15.75" customHeight="1">
      <c r="B671" s="35"/>
      <c r="D671" s="29"/>
      <c r="G671" s="36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2:59" ht="15.75" customHeight="1">
      <c r="B672" s="35"/>
      <c r="D672" s="29"/>
      <c r="G672" s="36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2:59" ht="15.75" customHeight="1">
      <c r="B673" s="35"/>
      <c r="D673" s="29"/>
      <c r="G673" s="36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2:59" ht="15.75" customHeight="1">
      <c r="B674" s="35"/>
      <c r="D674" s="29"/>
      <c r="G674" s="36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2:59" ht="15.75" customHeight="1">
      <c r="B675" s="35"/>
      <c r="D675" s="29"/>
      <c r="G675" s="36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2:59" ht="15.75" customHeight="1">
      <c r="B676" s="35"/>
      <c r="D676" s="29"/>
      <c r="G676" s="36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2:59" ht="15.75" customHeight="1">
      <c r="B677" s="35"/>
      <c r="D677" s="29"/>
      <c r="G677" s="36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2:59" ht="15.75" customHeight="1">
      <c r="B678" s="35"/>
      <c r="D678" s="29"/>
      <c r="G678" s="36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2:59" ht="15.75" customHeight="1">
      <c r="B679" s="35"/>
      <c r="D679" s="29"/>
      <c r="G679" s="36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2:59" ht="15.75" customHeight="1">
      <c r="B680" s="35"/>
      <c r="D680" s="29"/>
      <c r="G680" s="36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2:59" ht="15.75" customHeight="1">
      <c r="B681" s="35"/>
      <c r="D681" s="29"/>
      <c r="G681" s="36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2:59" ht="15.75" customHeight="1">
      <c r="B682" s="35"/>
      <c r="D682" s="29"/>
      <c r="G682" s="36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2:59" ht="15.75" customHeight="1">
      <c r="B683" s="35"/>
      <c r="D683" s="29"/>
      <c r="G683" s="36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2:59" ht="15.75" customHeight="1">
      <c r="B684" s="35"/>
      <c r="D684" s="29"/>
      <c r="G684" s="36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2:59" ht="15.75" customHeight="1">
      <c r="B685" s="35"/>
      <c r="D685" s="29"/>
      <c r="G685" s="36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2:59" ht="15.75" customHeight="1">
      <c r="B686" s="35"/>
      <c r="D686" s="29"/>
      <c r="G686" s="36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2:59" ht="15.75" customHeight="1">
      <c r="B687" s="35"/>
      <c r="D687" s="29"/>
      <c r="G687" s="36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2:59" ht="15.75" customHeight="1">
      <c r="B688" s="35"/>
      <c r="D688" s="29"/>
      <c r="G688" s="36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2:59" ht="15.75" customHeight="1">
      <c r="B689" s="35"/>
      <c r="D689" s="29"/>
      <c r="G689" s="36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2:59" ht="15.75" customHeight="1">
      <c r="B690" s="35"/>
      <c r="D690" s="29"/>
      <c r="G690" s="36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2:59" ht="15.75" customHeight="1">
      <c r="B691" s="35"/>
      <c r="D691" s="29"/>
      <c r="G691" s="36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2:59" ht="15.75" customHeight="1">
      <c r="B692" s="35"/>
      <c r="D692" s="29"/>
      <c r="G692" s="36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2:59" ht="15.75" customHeight="1">
      <c r="B693" s="35"/>
      <c r="D693" s="29"/>
      <c r="G693" s="36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2:59" ht="15.75" customHeight="1">
      <c r="B694" s="35"/>
      <c r="D694" s="29"/>
      <c r="G694" s="36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2:59" ht="15.75" customHeight="1">
      <c r="B695" s="35"/>
      <c r="D695" s="29"/>
      <c r="G695" s="36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2:59" ht="15.75" customHeight="1">
      <c r="B696" s="35"/>
      <c r="D696" s="29"/>
      <c r="G696" s="36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2:59" ht="15.75" customHeight="1">
      <c r="B697" s="35"/>
      <c r="D697" s="29"/>
      <c r="G697" s="36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2:59" ht="15.75" customHeight="1">
      <c r="B698" s="35"/>
      <c r="D698" s="29"/>
      <c r="G698" s="36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2:59" ht="15.75" customHeight="1">
      <c r="B699" s="35"/>
      <c r="D699" s="29"/>
      <c r="G699" s="36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2:59" ht="15.75" customHeight="1">
      <c r="B700" s="35"/>
      <c r="D700" s="29"/>
      <c r="G700" s="36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2:59" ht="15.75" customHeight="1">
      <c r="B701" s="35"/>
      <c r="D701" s="29"/>
      <c r="G701" s="36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2:59" ht="15.75" customHeight="1">
      <c r="B702" s="35"/>
      <c r="D702" s="29"/>
      <c r="G702" s="36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2:59" ht="15.75" customHeight="1">
      <c r="B703" s="35"/>
      <c r="D703" s="29"/>
      <c r="G703" s="36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2:59" ht="15.75" customHeight="1">
      <c r="B704" s="35"/>
      <c r="D704" s="29"/>
      <c r="G704" s="36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2:59" ht="15.75" customHeight="1">
      <c r="B705" s="35"/>
      <c r="D705" s="29"/>
      <c r="G705" s="36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2:59" ht="15.75" customHeight="1">
      <c r="B706" s="35"/>
      <c r="D706" s="29"/>
      <c r="G706" s="36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2:59" ht="15.75" customHeight="1">
      <c r="B707" s="35"/>
      <c r="D707" s="29"/>
      <c r="G707" s="36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2:59" ht="15.75" customHeight="1">
      <c r="B708" s="35"/>
      <c r="D708" s="29"/>
      <c r="G708" s="36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2:59" ht="15.75" customHeight="1">
      <c r="B709" s="35"/>
      <c r="D709" s="29"/>
      <c r="G709" s="36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2:59" ht="15.75" customHeight="1">
      <c r="B710" s="35"/>
      <c r="D710" s="29"/>
      <c r="G710" s="36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2:59" ht="15.75" customHeight="1">
      <c r="B711" s="35"/>
      <c r="D711" s="29"/>
      <c r="G711" s="36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2:59" ht="15.75" customHeight="1">
      <c r="B712" s="35"/>
      <c r="D712" s="29"/>
      <c r="G712" s="36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2:59" ht="15.75" customHeight="1">
      <c r="B713" s="35"/>
      <c r="D713" s="29"/>
      <c r="G713" s="36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2:59" ht="15.75" customHeight="1">
      <c r="B714" s="35"/>
      <c r="D714" s="29"/>
      <c r="G714" s="36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2:59" ht="15.75" customHeight="1">
      <c r="B715" s="35"/>
      <c r="D715" s="29"/>
      <c r="G715" s="36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2:59" ht="15.75" customHeight="1">
      <c r="B716" s="35"/>
      <c r="D716" s="29"/>
      <c r="G716" s="36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2:59" ht="15.75" customHeight="1">
      <c r="B717" s="35"/>
      <c r="D717" s="29"/>
      <c r="G717" s="36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2:59" ht="15.75" customHeight="1">
      <c r="B718" s="35"/>
      <c r="D718" s="29"/>
      <c r="G718" s="36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2:59" ht="15.75" customHeight="1">
      <c r="B719" s="35"/>
      <c r="D719" s="29"/>
      <c r="G719" s="36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2:59" ht="15.75" customHeight="1">
      <c r="B720" s="35"/>
      <c r="D720" s="29"/>
      <c r="G720" s="36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2:59" ht="15.75" customHeight="1">
      <c r="B721" s="35"/>
      <c r="D721" s="29"/>
      <c r="G721" s="36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2:59" ht="15.75" customHeight="1">
      <c r="B722" s="35"/>
      <c r="D722" s="29"/>
      <c r="G722" s="36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2:59" ht="15.75" customHeight="1">
      <c r="B723" s="35"/>
      <c r="D723" s="29"/>
      <c r="G723" s="36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2:59" ht="15.75" customHeight="1">
      <c r="B724" s="35"/>
      <c r="D724" s="29"/>
      <c r="G724" s="36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2:59" ht="15.75" customHeight="1">
      <c r="B725" s="35"/>
      <c r="D725" s="29"/>
      <c r="G725" s="36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2:59" ht="15.75" customHeight="1">
      <c r="B726" s="35"/>
      <c r="D726" s="29"/>
      <c r="G726" s="36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2:59" ht="15.75" customHeight="1">
      <c r="B727" s="35"/>
      <c r="D727" s="29"/>
      <c r="G727" s="36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2:59" ht="15.75" customHeight="1">
      <c r="B728" s="35"/>
      <c r="D728" s="29"/>
      <c r="G728" s="36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2:59" ht="15.75" customHeight="1">
      <c r="B729" s="35"/>
      <c r="D729" s="29"/>
      <c r="G729" s="36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2:59" ht="15.75" customHeight="1">
      <c r="B730" s="35"/>
      <c r="D730" s="29"/>
      <c r="G730" s="36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2:59" ht="15.75" customHeight="1">
      <c r="B731" s="35"/>
      <c r="D731" s="29"/>
      <c r="G731" s="36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2:59" ht="15.75" customHeight="1">
      <c r="B732" s="35"/>
      <c r="D732" s="29"/>
      <c r="G732" s="36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2:59" ht="15.75" customHeight="1">
      <c r="B733" s="35"/>
      <c r="D733" s="29"/>
      <c r="G733" s="36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2:59" ht="15.75" customHeight="1">
      <c r="B734" s="35"/>
      <c r="D734" s="29"/>
      <c r="G734" s="36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2:59" ht="15.75" customHeight="1">
      <c r="B735" s="35"/>
      <c r="D735" s="29"/>
      <c r="G735" s="36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2:59" ht="15.75" customHeight="1">
      <c r="B736" s="35"/>
      <c r="D736" s="29"/>
      <c r="G736" s="36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2:59" ht="15.75" customHeight="1">
      <c r="B737" s="35"/>
      <c r="D737" s="29"/>
      <c r="G737" s="36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2:59" ht="15.75" customHeight="1">
      <c r="B738" s="35"/>
      <c r="D738" s="29"/>
      <c r="G738" s="36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2:59" ht="15.75" customHeight="1">
      <c r="B739" s="35"/>
      <c r="D739" s="29"/>
      <c r="G739" s="36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2:59" ht="15.75" customHeight="1">
      <c r="B740" s="35"/>
      <c r="D740" s="29"/>
      <c r="G740" s="36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2:59" ht="15.75" customHeight="1">
      <c r="B741" s="35"/>
      <c r="D741" s="29"/>
      <c r="G741" s="36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2:59" ht="15.75" customHeight="1">
      <c r="B742" s="35"/>
      <c r="D742" s="29"/>
      <c r="G742" s="36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2:59" ht="15.75" customHeight="1">
      <c r="B743" s="35"/>
      <c r="D743" s="29"/>
      <c r="G743" s="36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2:59" ht="15.75" customHeight="1">
      <c r="B744" s="35"/>
      <c r="D744" s="29"/>
      <c r="G744" s="36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2:59" ht="15.75" customHeight="1">
      <c r="B745" s="35"/>
      <c r="D745" s="29"/>
      <c r="G745" s="36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2:59" ht="15.75" customHeight="1">
      <c r="B746" s="35"/>
      <c r="D746" s="29"/>
      <c r="G746" s="36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2:59" ht="15.75" customHeight="1">
      <c r="B747" s="35"/>
      <c r="D747" s="29"/>
      <c r="G747" s="36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2:59" ht="15.75" customHeight="1">
      <c r="B748" s="35"/>
      <c r="D748" s="29"/>
      <c r="G748" s="36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2:59" ht="15.75" customHeight="1">
      <c r="B749" s="35"/>
      <c r="D749" s="29"/>
      <c r="G749" s="36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2:59" ht="15.75" customHeight="1">
      <c r="B750" s="35"/>
      <c r="D750" s="29"/>
      <c r="G750" s="36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2:59" ht="15.75" customHeight="1">
      <c r="B751" s="35"/>
      <c r="D751" s="29"/>
      <c r="G751" s="36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2:59" ht="15.75" customHeight="1">
      <c r="B752" s="35"/>
      <c r="D752" s="29"/>
      <c r="G752" s="36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2:59" ht="15.75" customHeight="1">
      <c r="B753" s="35"/>
      <c r="D753" s="29"/>
      <c r="G753" s="36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2:59" ht="15.75" customHeight="1">
      <c r="B754" s="35"/>
      <c r="D754" s="29"/>
      <c r="G754" s="36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2:59" ht="15.75" customHeight="1">
      <c r="B755" s="35"/>
      <c r="D755" s="29"/>
      <c r="G755" s="36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2:59" ht="15.75" customHeight="1">
      <c r="B756" s="35"/>
      <c r="D756" s="29"/>
      <c r="G756" s="36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2:59" ht="15.75" customHeight="1">
      <c r="B757" s="35"/>
      <c r="D757" s="29"/>
      <c r="G757" s="36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2:59" ht="15.75" customHeight="1">
      <c r="B758" s="35"/>
      <c r="D758" s="29"/>
      <c r="G758" s="36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2:59" ht="15.75" customHeight="1">
      <c r="B759" s="35"/>
      <c r="D759" s="29"/>
      <c r="G759" s="36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2:59" ht="15.75" customHeight="1">
      <c r="B760" s="35"/>
      <c r="D760" s="29"/>
      <c r="G760" s="36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2:59" ht="15.75" customHeight="1">
      <c r="B761" s="35"/>
      <c r="D761" s="29"/>
      <c r="G761" s="36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2:59" ht="15.75" customHeight="1">
      <c r="B762" s="35"/>
      <c r="D762" s="29"/>
      <c r="G762" s="36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2:59" ht="15.75" customHeight="1">
      <c r="B763" s="35"/>
      <c r="D763" s="29"/>
      <c r="G763" s="36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2:59" ht="15.75" customHeight="1">
      <c r="B764" s="35"/>
      <c r="D764" s="29"/>
      <c r="G764" s="36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2:59" ht="15.75" customHeight="1">
      <c r="B765" s="35"/>
      <c r="D765" s="29"/>
      <c r="G765" s="36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2:59" ht="15.75" customHeight="1">
      <c r="B766" s="35"/>
      <c r="D766" s="29"/>
      <c r="G766" s="36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2:59" ht="15.75" customHeight="1">
      <c r="B767" s="35"/>
      <c r="D767" s="29"/>
      <c r="G767" s="36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2:59" ht="15.75" customHeight="1">
      <c r="B768" s="35"/>
      <c r="D768" s="29"/>
      <c r="G768" s="36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2:59" ht="15.75" customHeight="1">
      <c r="B769" s="35"/>
      <c r="D769" s="29"/>
      <c r="G769" s="36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2:59" ht="15.75" customHeight="1">
      <c r="B770" s="35"/>
      <c r="D770" s="29"/>
      <c r="G770" s="36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2:59" ht="15.75" customHeight="1">
      <c r="B771" s="35"/>
      <c r="D771" s="29"/>
      <c r="G771" s="36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2:59" ht="15.75" customHeight="1">
      <c r="B772" s="35"/>
      <c r="D772" s="29"/>
      <c r="G772" s="36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2:59" ht="15.75" customHeight="1">
      <c r="B773" s="35"/>
      <c r="D773" s="29"/>
      <c r="G773" s="36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2:59" ht="15.75" customHeight="1">
      <c r="B774" s="35"/>
      <c r="D774" s="29"/>
      <c r="G774" s="36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2:59" ht="15.75" customHeight="1">
      <c r="B775" s="35"/>
      <c r="D775" s="29"/>
      <c r="G775" s="36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2:59" ht="15.75" customHeight="1">
      <c r="B776" s="35"/>
      <c r="D776" s="29"/>
      <c r="G776" s="36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2:59" ht="15.75" customHeight="1">
      <c r="B777" s="35"/>
      <c r="D777" s="29"/>
      <c r="G777" s="36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2:59" ht="15.75" customHeight="1">
      <c r="B778" s="35"/>
      <c r="D778" s="29"/>
      <c r="G778" s="36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2:59" ht="15.75" customHeight="1">
      <c r="B779" s="35"/>
      <c r="D779" s="29"/>
      <c r="G779" s="36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2:59" ht="15.75" customHeight="1">
      <c r="B780" s="35"/>
      <c r="D780" s="29"/>
      <c r="G780" s="36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2:59" ht="15.75" customHeight="1">
      <c r="B781" s="35"/>
      <c r="D781" s="29"/>
      <c r="G781" s="36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2:59" ht="15.75" customHeight="1">
      <c r="B782" s="35"/>
      <c r="D782" s="29"/>
      <c r="G782" s="36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2:59" ht="15.75" customHeight="1">
      <c r="B783" s="35"/>
      <c r="D783" s="29"/>
      <c r="G783" s="36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2:59" ht="15.75" customHeight="1">
      <c r="B784" s="35"/>
      <c r="D784" s="29"/>
      <c r="G784" s="36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2:59" ht="15.75" customHeight="1">
      <c r="B785" s="35"/>
      <c r="D785" s="29"/>
      <c r="G785" s="36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2:59" ht="15.75" customHeight="1">
      <c r="B786" s="35"/>
      <c r="D786" s="29"/>
      <c r="G786" s="36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2:59" ht="15.75" customHeight="1">
      <c r="B787" s="35"/>
      <c r="D787" s="29"/>
      <c r="G787" s="36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2:59" ht="15.75" customHeight="1">
      <c r="B788" s="35"/>
      <c r="D788" s="29"/>
      <c r="G788" s="36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2:59" ht="15.75" customHeight="1">
      <c r="B789" s="35"/>
      <c r="D789" s="29"/>
      <c r="G789" s="36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2:59" ht="15.75" customHeight="1">
      <c r="B790" s="35"/>
      <c r="D790" s="29"/>
      <c r="G790" s="36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2:59" ht="15.75" customHeight="1">
      <c r="B791" s="35"/>
      <c r="D791" s="29"/>
      <c r="G791" s="36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2:59" ht="15.75" customHeight="1">
      <c r="B792" s="35"/>
      <c r="D792" s="29"/>
      <c r="G792" s="36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2:59" ht="15.75" customHeight="1">
      <c r="B793" s="35"/>
      <c r="D793" s="29"/>
      <c r="G793" s="36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2:59" ht="15.75" customHeight="1">
      <c r="B794" s="35"/>
      <c r="D794" s="29"/>
      <c r="G794" s="36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2:59" ht="15.75" customHeight="1">
      <c r="B795" s="35"/>
      <c r="D795" s="29"/>
      <c r="G795" s="36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2:59" ht="15.75" customHeight="1">
      <c r="B796" s="35"/>
      <c r="D796" s="29"/>
      <c r="G796" s="36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2:59" ht="15.75" customHeight="1">
      <c r="B797" s="35"/>
      <c r="D797" s="29"/>
      <c r="G797" s="36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2:59" ht="15.75" customHeight="1">
      <c r="B798" s="35"/>
      <c r="D798" s="29"/>
      <c r="G798" s="36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2:59" ht="15.75" customHeight="1">
      <c r="B799" s="35"/>
      <c r="D799" s="29"/>
      <c r="G799" s="36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2:59" ht="15.75" customHeight="1">
      <c r="B800" s="35"/>
      <c r="D800" s="29"/>
      <c r="G800" s="36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2:59" ht="15.75" customHeight="1">
      <c r="B801" s="35"/>
      <c r="D801" s="29"/>
      <c r="G801" s="36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2:59" ht="15.75" customHeight="1">
      <c r="B802" s="35"/>
      <c r="D802" s="29"/>
      <c r="G802" s="36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2:59" ht="15.75" customHeight="1">
      <c r="B803" s="35"/>
      <c r="D803" s="29"/>
      <c r="G803" s="36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2:59" ht="15.75" customHeight="1">
      <c r="B804" s="35"/>
      <c r="D804" s="29"/>
      <c r="G804" s="36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2:59" ht="15.75" customHeight="1">
      <c r="B805" s="35"/>
      <c r="D805" s="29"/>
      <c r="G805" s="36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2:59" ht="15.75" customHeight="1">
      <c r="B806" s="35"/>
      <c r="D806" s="29"/>
      <c r="G806" s="36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2:59" ht="15.75" customHeight="1">
      <c r="B807" s="35"/>
      <c r="D807" s="29"/>
      <c r="G807" s="36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2:59" ht="15.75" customHeight="1">
      <c r="B808" s="35"/>
      <c r="D808" s="29"/>
      <c r="G808" s="36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2:59" ht="15.75" customHeight="1">
      <c r="B809" s="35"/>
      <c r="D809" s="29"/>
      <c r="G809" s="36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2:59" ht="15.75" customHeight="1">
      <c r="B810" s="35"/>
      <c r="D810" s="29"/>
      <c r="G810" s="36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2:59" ht="15.75" customHeight="1">
      <c r="B811" s="35"/>
      <c r="D811" s="29"/>
      <c r="G811" s="36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2:59" ht="15.75" customHeight="1">
      <c r="B812" s="35"/>
      <c r="D812" s="29"/>
      <c r="G812" s="36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2:59" ht="15.75" customHeight="1">
      <c r="B813" s="35"/>
      <c r="D813" s="29"/>
      <c r="G813" s="36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2:59" ht="15.75" customHeight="1">
      <c r="B814" s="35"/>
      <c r="D814" s="29"/>
      <c r="G814" s="36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2:59" ht="15.75" customHeight="1">
      <c r="B815" s="35"/>
      <c r="D815" s="29"/>
      <c r="G815" s="36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2:59" ht="15.75" customHeight="1">
      <c r="B816" s="35"/>
      <c r="D816" s="29"/>
      <c r="G816" s="36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2:59" ht="15.75" customHeight="1">
      <c r="B817" s="35"/>
      <c r="D817" s="29"/>
      <c r="G817" s="36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2:59" ht="15.75" customHeight="1">
      <c r="B818" s="35"/>
      <c r="D818" s="29"/>
      <c r="G818" s="36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2:59" ht="15.75" customHeight="1">
      <c r="B819" s="35"/>
      <c r="D819" s="29"/>
      <c r="G819" s="36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2:59" ht="15.75" customHeight="1">
      <c r="B820" s="35"/>
      <c r="D820" s="29"/>
      <c r="G820" s="36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2:59" ht="15.75" customHeight="1">
      <c r="B821" s="35"/>
      <c r="D821" s="29"/>
      <c r="G821" s="36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2:59" ht="15.75" customHeight="1">
      <c r="B822" s="35"/>
      <c r="D822" s="29"/>
      <c r="G822" s="36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2:59" ht="15.75" customHeight="1">
      <c r="B823" s="35"/>
      <c r="D823" s="29"/>
      <c r="G823" s="36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2:59" ht="15.75" customHeight="1">
      <c r="B824" s="35"/>
      <c r="D824" s="29"/>
      <c r="G824" s="36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2:59" ht="15.75" customHeight="1">
      <c r="B825" s="35"/>
      <c r="D825" s="29"/>
      <c r="G825" s="36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2:59" ht="15.75" customHeight="1">
      <c r="B826" s="35"/>
      <c r="D826" s="29"/>
      <c r="G826" s="36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2:59" ht="15.75" customHeight="1">
      <c r="B827" s="35"/>
      <c r="D827" s="29"/>
      <c r="G827" s="36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2:59" ht="15.75" customHeight="1">
      <c r="B828" s="35"/>
      <c r="D828" s="29"/>
      <c r="G828" s="36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2:59" ht="15.75" customHeight="1">
      <c r="B829" s="35"/>
      <c r="D829" s="29"/>
      <c r="G829" s="36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2:59" ht="15.75" customHeight="1">
      <c r="B830" s="35"/>
      <c r="D830" s="29"/>
      <c r="G830" s="36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2:59" ht="15.75" customHeight="1">
      <c r="B831" s="35"/>
      <c r="D831" s="29"/>
      <c r="G831" s="36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2:59" ht="15.75" customHeight="1">
      <c r="B832" s="35"/>
      <c r="D832" s="29"/>
      <c r="G832" s="36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2:59" ht="15.75" customHeight="1">
      <c r="B833" s="35"/>
      <c r="D833" s="29"/>
      <c r="G833" s="36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2:59" ht="15.75" customHeight="1">
      <c r="B834" s="35"/>
      <c r="D834" s="29"/>
      <c r="G834" s="36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2:59" ht="15.75" customHeight="1">
      <c r="B835" s="35"/>
      <c r="D835" s="29"/>
      <c r="G835" s="36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2:59" ht="15.75" customHeight="1">
      <c r="B836" s="35"/>
      <c r="D836" s="29"/>
      <c r="G836" s="36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2:59" ht="15.75" customHeight="1">
      <c r="B837" s="35"/>
      <c r="D837" s="29"/>
      <c r="G837" s="36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2:59" ht="15.75" customHeight="1">
      <c r="B838" s="35"/>
      <c r="D838" s="29"/>
      <c r="G838" s="36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2:59" ht="15.75" customHeight="1">
      <c r="B839" s="35"/>
      <c r="D839" s="29"/>
      <c r="G839" s="36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2:59" ht="15.75" customHeight="1">
      <c r="B840" s="35"/>
      <c r="D840" s="29"/>
      <c r="G840" s="36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2:59" ht="15.75" customHeight="1">
      <c r="B841" s="35"/>
      <c r="D841" s="29"/>
      <c r="G841" s="36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2:59" ht="15.75" customHeight="1">
      <c r="B842" s="35"/>
      <c r="D842" s="29"/>
      <c r="G842" s="36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2:59" ht="15.75" customHeight="1">
      <c r="B843" s="35"/>
      <c r="D843" s="29"/>
      <c r="G843" s="36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2:59" ht="15.75" customHeight="1">
      <c r="B844" s="35"/>
      <c r="D844" s="29"/>
      <c r="G844" s="36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2:59" ht="15.75" customHeight="1">
      <c r="B845" s="35"/>
      <c r="D845" s="29"/>
      <c r="G845" s="36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2:59" ht="15.75" customHeight="1">
      <c r="B846" s="35"/>
      <c r="D846" s="29"/>
      <c r="G846" s="36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2:59" ht="15.75" customHeight="1">
      <c r="B847" s="35"/>
      <c r="D847" s="29"/>
      <c r="G847" s="36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2:59" ht="15.75" customHeight="1">
      <c r="B848" s="35"/>
      <c r="D848" s="29"/>
      <c r="G848" s="36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2:59" ht="15.75" customHeight="1">
      <c r="B849" s="35"/>
      <c r="D849" s="29"/>
      <c r="G849" s="36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2:59" ht="15.75" customHeight="1">
      <c r="B850" s="35"/>
      <c r="D850" s="29"/>
      <c r="G850" s="36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2:59" ht="15.75" customHeight="1">
      <c r="B851" s="35"/>
      <c r="D851" s="29"/>
      <c r="G851" s="36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2:59" ht="15.75" customHeight="1">
      <c r="B852" s="35"/>
      <c r="D852" s="29"/>
      <c r="G852" s="36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2:59" ht="15.75" customHeight="1">
      <c r="B853" s="35"/>
      <c r="D853" s="29"/>
      <c r="G853" s="36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2:59" ht="15.75" customHeight="1">
      <c r="B854" s="35"/>
      <c r="D854" s="29"/>
      <c r="G854" s="36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2:59" ht="15.75" customHeight="1">
      <c r="B855" s="35"/>
      <c r="D855" s="29"/>
      <c r="G855" s="36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2:59" ht="15.75" customHeight="1">
      <c r="B856" s="35"/>
      <c r="D856" s="29"/>
      <c r="G856" s="36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2:59" ht="15.75" customHeight="1">
      <c r="B857" s="35"/>
      <c r="D857" s="29"/>
      <c r="G857" s="36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2:59" ht="15.75" customHeight="1">
      <c r="B858" s="35"/>
      <c r="D858" s="29"/>
      <c r="G858" s="36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2:59" ht="15.75" customHeight="1">
      <c r="B859" s="35"/>
      <c r="D859" s="29"/>
      <c r="G859" s="36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2:59" ht="15.75" customHeight="1">
      <c r="B860" s="35"/>
      <c r="D860" s="29"/>
      <c r="G860" s="36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2:59" ht="15.75" customHeight="1">
      <c r="B861" s="35"/>
      <c r="D861" s="29"/>
      <c r="G861" s="36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2:59" ht="15.75" customHeight="1">
      <c r="B862" s="35"/>
      <c r="D862" s="29"/>
      <c r="G862" s="36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2:59" ht="15.75" customHeight="1">
      <c r="B863" s="35"/>
      <c r="D863" s="29"/>
      <c r="G863" s="36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2:59" ht="15.75" customHeight="1">
      <c r="B864" s="35"/>
      <c r="D864" s="29"/>
      <c r="G864" s="36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2:59" ht="15.75" customHeight="1">
      <c r="B865" s="35"/>
      <c r="D865" s="29"/>
      <c r="G865" s="36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2:59" ht="15.75" customHeight="1">
      <c r="B866" s="35"/>
      <c r="D866" s="29"/>
      <c r="G866" s="36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2:59" ht="15.75" customHeight="1">
      <c r="B867" s="35"/>
      <c r="D867" s="29"/>
      <c r="G867" s="36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2:59" ht="15.75" customHeight="1">
      <c r="B868" s="35"/>
      <c r="D868" s="29"/>
      <c r="G868" s="36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2:59" ht="15.75" customHeight="1">
      <c r="B869" s="35"/>
      <c r="D869" s="29"/>
      <c r="G869" s="36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2:59" ht="15.75" customHeight="1">
      <c r="B870" s="35"/>
      <c r="D870" s="29"/>
      <c r="G870" s="36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2:59" ht="15.75" customHeight="1">
      <c r="B871" s="35"/>
      <c r="D871" s="29"/>
      <c r="G871" s="36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2:59" ht="15.75" customHeight="1">
      <c r="B872" s="35"/>
      <c r="D872" s="29"/>
      <c r="G872" s="36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2:59" ht="15.75" customHeight="1">
      <c r="B873" s="35"/>
      <c r="D873" s="29"/>
      <c r="G873" s="36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2:59" ht="15.75" customHeight="1">
      <c r="B874" s="35"/>
      <c r="D874" s="29"/>
      <c r="G874" s="36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2:59" ht="15.75" customHeight="1">
      <c r="B875" s="35"/>
      <c r="D875" s="29"/>
      <c r="G875" s="36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2:59" ht="15.75" customHeight="1">
      <c r="B876" s="35"/>
      <c r="D876" s="29"/>
      <c r="G876" s="36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2:59" ht="15.75" customHeight="1">
      <c r="B877" s="35"/>
      <c r="D877" s="29"/>
      <c r="G877" s="36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2:59" ht="15.75" customHeight="1">
      <c r="B878" s="35"/>
      <c r="D878" s="29"/>
      <c r="G878" s="36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2:59" ht="15.75" customHeight="1">
      <c r="B879" s="35"/>
      <c r="D879" s="29"/>
      <c r="G879" s="36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2:59" ht="15.75" customHeight="1">
      <c r="B880" s="35"/>
      <c r="D880" s="29"/>
      <c r="G880" s="36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2:59" ht="15.75" customHeight="1">
      <c r="B881" s="35"/>
      <c r="D881" s="29"/>
      <c r="G881" s="36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2:59" ht="15.75" customHeight="1">
      <c r="B882" s="35"/>
      <c r="D882" s="29"/>
      <c r="G882" s="36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2:59" ht="15.75" customHeight="1">
      <c r="B883" s="35"/>
      <c r="D883" s="29"/>
      <c r="G883" s="36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2:59" ht="15.75" customHeight="1">
      <c r="B884" s="35"/>
      <c r="D884" s="29"/>
      <c r="G884" s="36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2:59" ht="15.75" customHeight="1">
      <c r="B885" s="35"/>
      <c r="D885" s="29"/>
      <c r="G885" s="36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2:59" ht="15.75" customHeight="1">
      <c r="B886" s="35"/>
      <c r="D886" s="29"/>
      <c r="G886" s="36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2:59" ht="15.75" customHeight="1">
      <c r="B887" s="35"/>
      <c r="D887" s="29"/>
      <c r="G887" s="36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2:59" ht="15.75" customHeight="1">
      <c r="B888" s="35"/>
      <c r="D888" s="29"/>
      <c r="G888" s="36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2:59" ht="15.75" customHeight="1">
      <c r="B889" s="35"/>
      <c r="D889" s="29"/>
      <c r="G889" s="36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2:59" ht="15.75" customHeight="1">
      <c r="B890" s="35"/>
      <c r="D890" s="29"/>
      <c r="G890" s="36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2:59" ht="15.75" customHeight="1">
      <c r="B891" s="35"/>
      <c r="D891" s="29"/>
      <c r="G891" s="36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2:59" ht="15.75" customHeight="1">
      <c r="B892" s="35"/>
      <c r="D892" s="29"/>
      <c r="G892" s="36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2:59" ht="15.75" customHeight="1">
      <c r="B893" s="35"/>
      <c r="D893" s="29"/>
      <c r="G893" s="36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2:59" ht="15.75" customHeight="1">
      <c r="B894" s="35"/>
      <c r="D894" s="29"/>
      <c r="G894" s="36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2:59" ht="15.75" customHeight="1">
      <c r="B895" s="35"/>
      <c r="D895" s="29"/>
      <c r="G895" s="36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2:59" ht="15.75" customHeight="1">
      <c r="B896" s="35"/>
      <c r="D896" s="29"/>
      <c r="G896" s="36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2:59" ht="15.75" customHeight="1">
      <c r="B897" s="35"/>
      <c r="D897" s="29"/>
      <c r="G897" s="36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2:59" ht="15.75" customHeight="1">
      <c r="B898" s="35"/>
      <c r="D898" s="29"/>
      <c r="G898" s="36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2:59" ht="15.75" customHeight="1">
      <c r="B899" s="35"/>
      <c r="D899" s="29"/>
      <c r="G899" s="36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2:59" ht="15.75" customHeight="1">
      <c r="B900" s="35"/>
      <c r="D900" s="29"/>
      <c r="G900" s="36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2:59" ht="15.75" customHeight="1">
      <c r="B901" s="35"/>
      <c r="D901" s="29"/>
      <c r="G901" s="36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2:59" ht="15.75" customHeight="1">
      <c r="B902" s="35"/>
      <c r="D902" s="29"/>
      <c r="G902" s="36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2:59" ht="15.75" customHeight="1">
      <c r="B903" s="35"/>
      <c r="D903" s="29"/>
      <c r="G903" s="36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2:59" ht="15.75" customHeight="1">
      <c r="B904" s="35"/>
      <c r="D904" s="29"/>
      <c r="G904" s="36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2:59" ht="15.75" customHeight="1">
      <c r="B905" s="35"/>
      <c r="D905" s="29"/>
      <c r="G905" s="36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2:59" ht="15.75" customHeight="1">
      <c r="B906" s="35"/>
      <c r="D906" s="29"/>
      <c r="G906" s="36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2:59" ht="15.75" customHeight="1">
      <c r="B907" s="35"/>
      <c r="D907" s="29"/>
      <c r="G907" s="36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2:59" ht="15.75" customHeight="1">
      <c r="B908" s="35"/>
      <c r="D908" s="29"/>
      <c r="G908" s="36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2:59" ht="15.75" customHeight="1">
      <c r="B909" s="35"/>
      <c r="D909" s="29"/>
      <c r="G909" s="36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2:59" ht="15.75" customHeight="1">
      <c r="B910" s="35"/>
      <c r="D910" s="29"/>
      <c r="G910" s="36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2:59" ht="15.75" customHeight="1">
      <c r="B911" s="35"/>
      <c r="D911" s="29"/>
      <c r="G911" s="36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2:59" ht="15.75" customHeight="1">
      <c r="B912" s="35"/>
      <c r="D912" s="29"/>
      <c r="G912" s="36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2:59" ht="15.75" customHeight="1">
      <c r="B913" s="35"/>
      <c r="D913" s="29"/>
      <c r="G913" s="36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2:59" ht="15.75" customHeight="1">
      <c r="B914" s="35"/>
      <c r="D914" s="29"/>
      <c r="G914" s="36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2:59" ht="15.75" customHeight="1">
      <c r="B915" s="35"/>
      <c r="D915" s="29"/>
      <c r="G915" s="36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2:59" ht="15.75" customHeight="1">
      <c r="B916" s="35"/>
      <c r="D916" s="29"/>
      <c r="G916" s="36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2:59" ht="15.75" customHeight="1">
      <c r="B917" s="35"/>
      <c r="D917" s="29"/>
      <c r="G917" s="36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2:59" ht="15.75" customHeight="1">
      <c r="B918" s="35"/>
      <c r="D918" s="29"/>
      <c r="G918" s="36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2:59" ht="15.75" customHeight="1">
      <c r="B919" s="35"/>
      <c r="D919" s="29"/>
      <c r="G919" s="36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2:59" ht="15.75" customHeight="1">
      <c r="B920" s="35"/>
      <c r="D920" s="29"/>
      <c r="G920" s="36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2:59" ht="15.75" customHeight="1">
      <c r="B921" s="35"/>
      <c r="D921" s="29"/>
      <c r="G921" s="36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2:59" ht="15.75" customHeight="1">
      <c r="B922" s="35"/>
      <c r="D922" s="29"/>
      <c r="G922" s="36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2:59" ht="15.75" customHeight="1">
      <c r="B923" s="35"/>
      <c r="D923" s="29"/>
      <c r="G923" s="36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2:59" ht="15.75" customHeight="1">
      <c r="B924" s="35"/>
      <c r="D924" s="29"/>
      <c r="G924" s="36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2:59" ht="15.75" customHeight="1">
      <c r="B925" s="35"/>
      <c r="D925" s="29"/>
      <c r="G925" s="36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2:59" ht="15.75" customHeight="1">
      <c r="B926" s="35"/>
      <c r="D926" s="29"/>
      <c r="G926" s="36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2:59" ht="15.75" customHeight="1">
      <c r="B927" s="35"/>
      <c r="D927" s="29"/>
      <c r="G927" s="36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2:59" ht="15.75" customHeight="1">
      <c r="B928" s="35"/>
      <c r="D928" s="29"/>
      <c r="G928" s="36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2:59" ht="15.75" customHeight="1">
      <c r="B929" s="35"/>
      <c r="D929" s="29"/>
      <c r="G929" s="36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2:59" ht="15.75" customHeight="1">
      <c r="B930" s="35"/>
      <c r="D930" s="29"/>
      <c r="G930" s="36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2:59" ht="15.75" customHeight="1">
      <c r="B931" s="35"/>
      <c r="D931" s="29"/>
      <c r="G931" s="36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2:59" ht="15.75" customHeight="1">
      <c r="B932" s="35"/>
      <c r="D932" s="29"/>
      <c r="G932" s="36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2:59" ht="15.75" customHeight="1">
      <c r="B933" s="35"/>
      <c r="D933" s="29"/>
      <c r="G933" s="36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2:59" ht="15.75" customHeight="1">
      <c r="B934" s="35"/>
      <c r="D934" s="29"/>
      <c r="G934" s="36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2:59" ht="15.75" customHeight="1">
      <c r="B935" s="35"/>
      <c r="D935" s="29"/>
      <c r="G935" s="36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2:59" ht="15.75" customHeight="1">
      <c r="B936" s="35"/>
      <c r="D936" s="29"/>
      <c r="G936" s="36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2:59" ht="15.75" customHeight="1">
      <c r="B937" s="35"/>
      <c r="D937" s="29"/>
      <c r="G937" s="36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2:59" ht="15.75" customHeight="1">
      <c r="B938" s="35"/>
      <c r="D938" s="29"/>
      <c r="G938" s="36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2:59" ht="15.75" customHeight="1">
      <c r="B939" s="35"/>
      <c r="D939" s="29"/>
      <c r="G939" s="36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2:59" ht="15.75" customHeight="1">
      <c r="B940" s="35"/>
      <c r="D940" s="29"/>
      <c r="G940" s="36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2:59" ht="15.75" customHeight="1">
      <c r="B941" s="35"/>
      <c r="D941" s="29"/>
      <c r="G941" s="36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2:59" ht="15.75" customHeight="1">
      <c r="B942" s="35"/>
      <c r="D942" s="29"/>
      <c r="G942" s="36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2:59" ht="15.75" customHeight="1">
      <c r="B943" s="35"/>
      <c r="D943" s="29"/>
      <c r="G943" s="36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2:59" ht="15.75" customHeight="1">
      <c r="B944" s="35"/>
      <c r="D944" s="29"/>
      <c r="G944" s="36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2:59" ht="15.75" customHeight="1">
      <c r="B945" s="35"/>
      <c r="D945" s="29"/>
      <c r="G945" s="36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2:59" ht="15.75" customHeight="1">
      <c r="B946" s="35"/>
      <c r="D946" s="29"/>
      <c r="G946" s="36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2:59" ht="15.75" customHeight="1">
      <c r="B947" s="35"/>
      <c r="D947" s="29"/>
      <c r="G947" s="36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2:59" ht="15.75" customHeight="1">
      <c r="B948" s="35"/>
      <c r="D948" s="29"/>
      <c r="G948" s="36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2:59" ht="15.75" customHeight="1">
      <c r="B949" s="35"/>
      <c r="D949" s="29"/>
      <c r="G949" s="36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2:59" ht="15.75" customHeight="1">
      <c r="B950" s="35"/>
      <c r="D950" s="29"/>
      <c r="G950" s="36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2:59" ht="15.75" customHeight="1">
      <c r="B951" s="35"/>
      <c r="D951" s="29"/>
      <c r="G951" s="36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2:59" ht="15.75" customHeight="1">
      <c r="B952" s="35"/>
      <c r="D952" s="29"/>
      <c r="G952" s="36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2:59" ht="15.75" customHeight="1">
      <c r="B953" s="35"/>
      <c r="D953" s="29"/>
      <c r="G953" s="36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2:59" ht="15.75" customHeight="1">
      <c r="B954" s="35"/>
      <c r="D954" s="29"/>
      <c r="G954" s="36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2:59" ht="15.75" customHeight="1">
      <c r="B955" s="35"/>
      <c r="D955" s="29"/>
      <c r="G955" s="36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2:59" ht="15.75" customHeight="1">
      <c r="B956" s="35"/>
      <c r="D956" s="29"/>
      <c r="G956" s="36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2:59" ht="15.75" customHeight="1">
      <c r="B957" s="35"/>
      <c r="D957" s="29"/>
      <c r="G957" s="36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2:59" ht="15.75" customHeight="1">
      <c r="B958" s="35"/>
      <c r="D958" s="29"/>
      <c r="G958" s="36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2:59" ht="15.75" customHeight="1">
      <c r="B959" s="35"/>
      <c r="D959" s="29"/>
      <c r="G959" s="36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2:59" ht="15.75" customHeight="1">
      <c r="B960" s="35"/>
      <c r="D960" s="29"/>
      <c r="G960" s="36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2:59" ht="15.75" customHeight="1">
      <c r="B961" s="35"/>
      <c r="D961" s="29"/>
      <c r="G961" s="36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2:59" ht="15.75" customHeight="1">
      <c r="B962" s="35"/>
      <c r="D962" s="29"/>
      <c r="G962" s="36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2:59" ht="15.75" customHeight="1">
      <c r="B963" s="35"/>
      <c r="D963" s="29"/>
      <c r="G963" s="36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2:59" ht="15.75" customHeight="1">
      <c r="B964" s="35"/>
      <c r="D964" s="29"/>
      <c r="G964" s="36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2:59" ht="15.75" customHeight="1">
      <c r="B965" s="35"/>
      <c r="D965" s="29"/>
      <c r="G965" s="36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2:59" ht="15.75" customHeight="1">
      <c r="B966" s="35"/>
      <c r="D966" s="29"/>
      <c r="G966" s="36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2:59" ht="15.75" customHeight="1">
      <c r="B967" s="35"/>
      <c r="D967" s="29"/>
      <c r="G967" s="36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2:59" ht="15.75" customHeight="1">
      <c r="B968" s="35"/>
      <c r="D968" s="29"/>
      <c r="G968" s="36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2:59" ht="15.75" customHeight="1">
      <c r="B969" s="35"/>
      <c r="D969" s="29"/>
      <c r="G969" s="36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2:59" ht="15.75" customHeight="1">
      <c r="B970" s="35"/>
      <c r="D970" s="29"/>
      <c r="G970" s="36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2:59" ht="15.75" customHeight="1">
      <c r="B971" s="35"/>
      <c r="D971" s="29"/>
      <c r="G971" s="36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2:59" ht="15.75" customHeight="1">
      <c r="B972" s="35"/>
      <c r="D972" s="29"/>
      <c r="G972" s="36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2:59" ht="15.75" customHeight="1">
      <c r="B973" s="35"/>
      <c r="D973" s="29"/>
      <c r="G973" s="36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2:59" ht="15.75" customHeight="1">
      <c r="B974" s="35"/>
      <c r="D974" s="29"/>
      <c r="G974" s="36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2:59" ht="15.75" customHeight="1">
      <c r="B975" s="35"/>
      <c r="D975" s="29"/>
      <c r="G975" s="36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2:59" ht="15.75" customHeight="1">
      <c r="B976" s="35"/>
      <c r="D976" s="29"/>
      <c r="G976" s="36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2:59" ht="15.75" customHeight="1">
      <c r="B977" s="35"/>
      <c r="D977" s="29"/>
      <c r="G977" s="36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2:59" ht="15.75" customHeight="1">
      <c r="B978" s="35"/>
      <c r="D978" s="29"/>
      <c r="G978" s="36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2:59" ht="15.75" customHeight="1">
      <c r="B979" s="35"/>
      <c r="D979" s="29"/>
      <c r="G979" s="36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2:59" ht="15.75" customHeight="1">
      <c r="B980" s="35"/>
      <c r="D980" s="29"/>
      <c r="G980" s="36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2:59" ht="15.75" customHeight="1">
      <c r="B981" s="35"/>
      <c r="D981" s="29"/>
      <c r="G981" s="36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2:59" ht="15.75" customHeight="1">
      <c r="B982" s="35"/>
      <c r="D982" s="29"/>
      <c r="G982" s="36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2:59" ht="15.75" customHeight="1">
      <c r="B983" s="35"/>
      <c r="D983" s="29"/>
      <c r="G983" s="36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2:59" ht="15.75" customHeight="1">
      <c r="B984" s="35"/>
      <c r="D984" s="29"/>
      <c r="G984" s="36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  <row r="985" spans="2:59" ht="15.75" customHeight="1">
      <c r="B985" s="35"/>
      <c r="D985" s="29"/>
      <c r="G985" s="36"/>
      <c r="I985" s="29"/>
      <c r="N985" s="29"/>
      <c r="S985" s="29"/>
      <c r="X985" s="29"/>
      <c r="AC985" s="29"/>
      <c r="AH985" s="29"/>
      <c r="AM985" s="29"/>
      <c r="AR985" s="29"/>
      <c r="AW985" s="29"/>
      <c r="BB985" s="29"/>
      <c r="BG985" s="29"/>
    </row>
    <row r="986" spans="2:59" ht="15.75" customHeight="1">
      <c r="B986" s="35"/>
      <c r="D986" s="29"/>
      <c r="G986" s="36"/>
      <c r="I986" s="29"/>
      <c r="N986" s="29"/>
      <c r="S986" s="29"/>
      <c r="X986" s="29"/>
      <c r="AC986" s="29"/>
      <c r="AH986" s="29"/>
      <c r="AM986" s="29"/>
      <c r="AR986" s="29"/>
      <c r="AW986" s="29"/>
      <c r="BB986" s="29"/>
      <c r="BG986" s="29"/>
    </row>
    <row r="987" spans="2:59" ht="15.75" customHeight="1">
      <c r="B987" s="35"/>
      <c r="D987" s="29"/>
      <c r="G987" s="36"/>
      <c r="I987" s="29"/>
      <c r="N987" s="29"/>
      <c r="S987" s="29"/>
      <c r="X987" s="29"/>
      <c r="AC987" s="29"/>
      <c r="AH987" s="29"/>
      <c r="AM987" s="29"/>
      <c r="AR987" s="29"/>
      <c r="AW987" s="29"/>
      <c r="BB987" s="29"/>
      <c r="BG987" s="29"/>
    </row>
    <row r="988" spans="2:59" ht="15.75" customHeight="1">
      <c r="B988" s="35"/>
      <c r="D988" s="29"/>
      <c r="G988" s="36"/>
      <c r="I988" s="29"/>
      <c r="N988" s="29"/>
      <c r="S988" s="29"/>
      <c r="X988" s="29"/>
      <c r="AC988" s="29"/>
      <c r="AH988" s="29"/>
      <c r="AM988" s="29"/>
      <c r="AR988" s="29"/>
      <c r="AW988" s="29"/>
      <c r="BB988" s="29"/>
      <c r="BG988" s="29"/>
    </row>
    <row r="989" spans="2:59" ht="15.75" customHeight="1">
      <c r="B989" s="35"/>
      <c r="D989" s="29"/>
      <c r="G989" s="36"/>
      <c r="I989" s="29"/>
      <c r="N989" s="29"/>
      <c r="S989" s="29"/>
      <c r="X989" s="29"/>
      <c r="AC989" s="29"/>
      <c r="AH989" s="29"/>
      <c r="AM989" s="29"/>
      <c r="AR989" s="29"/>
      <c r="AW989" s="29"/>
      <c r="BB989" s="29"/>
      <c r="BG989" s="29"/>
    </row>
    <row r="990" spans="2:59" ht="15.75" customHeight="1">
      <c r="B990" s="35"/>
      <c r="D990" s="29"/>
      <c r="G990" s="36"/>
      <c r="I990" s="29"/>
      <c r="N990" s="29"/>
      <c r="S990" s="29"/>
      <c r="X990" s="29"/>
      <c r="AC990" s="29"/>
      <c r="AH990" s="29"/>
      <c r="AM990" s="29"/>
      <c r="AR990" s="29"/>
      <c r="AW990" s="29"/>
      <c r="BB990" s="29"/>
      <c r="BG990" s="29"/>
    </row>
    <row r="991" spans="2:59" ht="15.75" customHeight="1">
      <c r="B991" s="35"/>
      <c r="D991" s="29"/>
      <c r="G991" s="36"/>
      <c r="I991" s="29"/>
      <c r="N991" s="29"/>
      <c r="S991" s="29"/>
      <c r="X991" s="29"/>
      <c r="AC991" s="29"/>
      <c r="AH991" s="29"/>
      <c r="AM991" s="29"/>
      <c r="AR991" s="29"/>
      <c r="AW991" s="29"/>
      <c r="BB991" s="29"/>
      <c r="BG991" s="29"/>
    </row>
    <row r="992" spans="2:59" ht="15.75" customHeight="1">
      <c r="B992" s="35"/>
      <c r="D992" s="29"/>
      <c r="G992" s="36"/>
      <c r="I992" s="29"/>
      <c r="N992" s="29"/>
      <c r="S992" s="29"/>
      <c r="X992" s="29"/>
      <c r="AC992" s="29"/>
      <c r="AH992" s="29"/>
      <c r="AM992" s="29"/>
      <c r="AR992" s="29"/>
      <c r="AW992" s="29"/>
      <c r="BB992" s="29"/>
      <c r="BG992" s="29"/>
    </row>
    <row r="993" spans="2:59" ht="15.75" customHeight="1">
      <c r="B993" s="35"/>
      <c r="D993" s="29"/>
      <c r="G993" s="36"/>
      <c r="I993" s="29"/>
      <c r="N993" s="29"/>
      <c r="S993" s="29"/>
      <c r="X993" s="29"/>
      <c r="AC993" s="29"/>
      <c r="AH993" s="29"/>
      <c r="AM993" s="29"/>
      <c r="AR993" s="29"/>
      <c r="AW993" s="29"/>
      <c r="BB993" s="29"/>
      <c r="BG993" s="29"/>
    </row>
    <row r="994" spans="2:59" ht="15.75" customHeight="1">
      <c r="B994" s="35"/>
      <c r="D994" s="29"/>
      <c r="G994" s="36"/>
      <c r="I994" s="29"/>
      <c r="N994" s="29"/>
      <c r="S994" s="29"/>
      <c r="X994" s="29"/>
      <c r="AC994" s="29"/>
      <c r="AH994" s="29"/>
      <c r="AM994" s="29"/>
      <c r="AR994" s="29"/>
      <c r="AW994" s="29"/>
      <c r="BB994" s="29"/>
      <c r="BG994" s="29"/>
    </row>
    <row r="995" spans="2:59" ht="15.75" customHeight="1">
      <c r="B995" s="35"/>
      <c r="D995" s="29"/>
      <c r="G995" s="36"/>
      <c r="I995" s="29"/>
      <c r="N995" s="29"/>
      <c r="S995" s="29"/>
      <c r="X995" s="29"/>
      <c r="AC995" s="29"/>
      <c r="AH995" s="29"/>
      <c r="AM995" s="29"/>
      <c r="AR995" s="29"/>
      <c r="AW995" s="29"/>
      <c r="BB995" s="29"/>
      <c r="BG995" s="29"/>
    </row>
    <row r="996" spans="2:59" ht="15.75" customHeight="1">
      <c r="B996" s="35"/>
      <c r="D996" s="29"/>
      <c r="G996" s="36"/>
      <c r="I996" s="29"/>
      <c r="N996" s="29"/>
      <c r="S996" s="29"/>
      <c r="X996" s="29"/>
      <c r="AC996" s="29"/>
      <c r="AH996" s="29"/>
      <c r="AM996" s="29"/>
      <c r="AR996" s="29"/>
      <c r="AW996" s="29"/>
      <c r="BB996" s="29"/>
      <c r="BG996" s="29"/>
    </row>
    <row r="997" spans="2:59" ht="15.75" customHeight="1" thickBot="1">
      <c r="B997" s="35"/>
      <c r="D997" s="29"/>
      <c r="G997" s="36"/>
      <c r="I997" s="29"/>
      <c r="N997" s="29"/>
      <c r="S997" s="29"/>
      <c r="X997" s="29"/>
      <c r="AC997" s="29"/>
      <c r="AH997" s="29"/>
      <c r="AM997" s="29"/>
      <c r="AR997" s="29"/>
      <c r="AW997" s="29"/>
      <c r="BB997" s="29"/>
      <c r="BG997" s="29"/>
    </row>
  </sheetData>
  <mergeCells count="12">
    <mergeCell ref="AL1:AP1"/>
    <mergeCell ref="AQ1:AU1"/>
    <mergeCell ref="AV1:AZ1"/>
    <mergeCell ref="BA1:BE1"/>
    <mergeCell ref="BF1:BJ1"/>
    <mergeCell ref="AB1:AF1"/>
    <mergeCell ref="AG1:AK1"/>
    <mergeCell ref="C1:G1"/>
    <mergeCell ref="H1:L1"/>
    <mergeCell ref="M1:Q1"/>
    <mergeCell ref="R1:V1"/>
    <mergeCell ref="W1:AA1"/>
  </mergeCell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K986"/>
  <sheetViews>
    <sheetView workbookViewId="0" topLeftCell="A1">
      <pane xSplit="1" ySplit="1" topLeftCell="AF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AQ18" sqref="AQ18"/>
    </sheetView>
  </sheetViews>
  <sheetFormatPr defaultColWidth="14.4242857142857" defaultRowHeight="15" customHeight="1"/>
  <cols>
    <col min="1" max="1" width="33.5714285714286" customWidth="1"/>
    <col min="2" max="2" width="16.4285714285714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2.7142857142857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4.5714285714286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.1428571428571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3.1428571428571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1.7142857142857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.2857142857143" bestFit="1" customWidth="1"/>
    <col min="33" max="33" width="5.42857142857143" customWidth="1"/>
    <col min="34" max="34" width="5.85714285714286" customWidth="1"/>
    <col min="35" max="35" width="6" customWidth="1"/>
    <col min="36" max="36" width="9" bestFit="1" customWidth="1"/>
    <col min="37" max="37" width="13.2857142857143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3.2857142857143" bestFit="1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1.4285714285714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4.4285714285714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2.5714285714286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1428571428571" customWidth="1"/>
    <col min="63" max="63" width="7.57142857142857" customWidth="1"/>
  </cols>
  <sheetData>
    <row r="1" spans="1:63" ht="15.75" thickBot="1">
      <c r="A1" s="31" t="s">
        <v>67</v>
      </c>
      <c r="B1" s="3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16.5" thickBot="1">
      <c r="A2" s="4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03" t="s">
        <v>297</v>
      </c>
      <c r="B3" s="93">
        <v>28387</v>
      </c>
      <c r="C3" s="13"/>
      <c r="D3" s="14"/>
      <c r="E3" s="15"/>
      <c r="F3" s="16"/>
      <c r="G3" s="17"/>
      <c r="H3" s="13"/>
      <c r="I3" s="18"/>
      <c r="J3" s="15"/>
      <c r="K3" s="16"/>
      <c r="L3" s="17"/>
      <c r="M3" s="13"/>
      <c r="N3" s="18"/>
      <c r="O3" s="15"/>
      <c r="P3" s="16"/>
      <c r="Q3" s="17"/>
      <c r="R3" s="13"/>
      <c r="S3" s="14"/>
      <c r="T3" s="15"/>
      <c r="U3" s="16"/>
      <c r="V3" s="17"/>
      <c r="W3" s="13"/>
      <c r="X3" s="14"/>
      <c r="Y3" s="15"/>
      <c r="Z3" s="16"/>
      <c r="AA3" s="17"/>
      <c r="AB3" s="13"/>
      <c r="AC3" s="18"/>
      <c r="AD3" s="15"/>
      <c r="AE3" s="16">
        <f t="shared" si="0" ref="AE3:AE30">+AD3-AG3</f>
        <v>-67</v>
      </c>
      <c r="AF3" s="17">
        <f t="shared" si="1" ref="AF3:AF30">((AD3-AE3)*$B3)</f>
        <v>1901929</v>
      </c>
      <c r="AG3" s="13">
        <v>67</v>
      </c>
      <c r="AH3" s="14"/>
      <c r="AI3" s="15">
        <f t="shared" si="2" ref="AI3:AI30">+AG3+AH3</f>
        <v>67</v>
      </c>
      <c r="AJ3" s="16">
        <f t="shared" si="3" ref="AJ3:AJ30">+AI3-AL3</f>
        <v>0</v>
      </c>
      <c r="AK3" s="17">
        <f t="shared" si="4" ref="AK3:AK30">((AI3-AJ3)*$B3)</f>
        <v>1901929</v>
      </c>
      <c r="AL3" s="13">
        <v>67</v>
      </c>
      <c r="AM3" s="18"/>
      <c r="AN3" s="15">
        <f t="shared" si="5" ref="AN3:AN30">+AL3+AM3</f>
        <v>67</v>
      </c>
      <c r="AO3" s="16">
        <f t="shared" si="6" ref="AO3:AO30">+AN3-AQ3</f>
        <v>4</v>
      </c>
      <c r="AP3" s="17">
        <f t="shared" si="7" ref="AP3:AP30">((AN3-AO3)*$B3)</f>
        <v>1788381</v>
      </c>
      <c r="AQ3" s="13">
        <v>63</v>
      </c>
      <c r="AR3" s="14"/>
      <c r="AS3" s="15">
        <f t="shared" si="8" ref="AS3:AS22">+AQ3+AR3</f>
        <v>63</v>
      </c>
      <c r="AT3" s="16">
        <f t="shared" si="9" ref="AT3:AT22">+AS3-AV3</f>
        <v>63</v>
      </c>
      <c r="AU3" s="17">
        <f t="shared" si="10" ref="AU3:AU22">((AS3-AT3)*$B3)</f>
        <v>0</v>
      </c>
      <c r="AV3" s="13"/>
      <c r="AW3" s="14"/>
      <c r="AX3" s="15">
        <f t="shared" si="11" ref="AX3:AX22">+AV3+AW3</f>
        <v>0</v>
      </c>
      <c r="AY3" s="16">
        <f t="shared" si="12" ref="AY3:AY22">+AX3-BA3</f>
        <v>0</v>
      </c>
      <c r="AZ3" s="17">
        <f t="shared" si="13" ref="AZ3:AZ22">((AX3-AY3)*$B3)</f>
        <v>0</v>
      </c>
      <c r="BA3" s="13"/>
      <c r="BB3" s="18"/>
      <c r="BC3" s="15">
        <f t="shared" si="14" ref="BC3:BC22">+BA3+BB3</f>
        <v>0</v>
      </c>
      <c r="BD3" s="16">
        <f t="shared" si="15" ref="BD3:BD22">+BC3-BF3</f>
        <v>0</v>
      </c>
      <c r="BE3" s="17">
        <f t="shared" si="16" ref="BE3:BE22">((BC3-BD3)*$B3)</f>
        <v>0</v>
      </c>
      <c r="BF3" s="13"/>
      <c r="BG3" s="18"/>
      <c r="BH3" s="15">
        <f t="shared" si="17" ref="BH3:BH22">+BF3+BG3</f>
        <v>0</v>
      </c>
      <c r="BI3" s="16">
        <f t="shared" si="18" ref="BI3:BI22">+BH3-BK3</f>
        <v>0</v>
      </c>
      <c r="BJ3" s="17">
        <f t="shared" si="19" ref="BJ3:BJ22">((BH3-BI3)*$B3)</f>
        <v>0</v>
      </c>
      <c r="BK3" s="13"/>
    </row>
    <row r="4" spans="1:63" ht="16.5" thickBot="1">
      <c r="A4" s="107" t="s">
        <v>320</v>
      </c>
      <c r="B4" s="94">
        <v>28387</v>
      </c>
      <c r="C4" s="13"/>
      <c r="D4" s="18"/>
      <c r="E4" s="15"/>
      <c r="F4" s="16"/>
      <c r="G4" s="17"/>
      <c r="H4" s="13"/>
      <c r="I4" s="18"/>
      <c r="J4" s="15"/>
      <c r="K4" s="16"/>
      <c r="L4" s="17"/>
      <c r="M4" s="13"/>
      <c r="N4" s="18"/>
      <c r="O4" s="15"/>
      <c r="P4" s="16"/>
      <c r="Q4" s="17"/>
      <c r="R4" s="13"/>
      <c r="S4" s="14"/>
      <c r="T4" s="15"/>
      <c r="U4" s="16"/>
      <c r="V4" s="17"/>
      <c r="W4" s="13"/>
      <c r="X4" s="14"/>
      <c r="Y4" s="15"/>
      <c r="Z4" s="16"/>
      <c r="AA4" s="17"/>
      <c r="AB4" s="13"/>
      <c r="AC4" s="18"/>
      <c r="AD4" s="15"/>
      <c r="AE4" s="16">
        <f t="shared" si="0"/>
        <v>-22</v>
      </c>
      <c r="AF4" s="17">
        <f t="shared" si="1"/>
        <v>624514</v>
      </c>
      <c r="AG4" s="13">
        <v>22</v>
      </c>
      <c r="AH4" s="14"/>
      <c r="AI4" s="15">
        <f t="shared" si="2"/>
        <v>22</v>
      </c>
      <c r="AJ4" s="16">
        <f t="shared" si="3"/>
        <v>0</v>
      </c>
      <c r="AK4" s="17">
        <f t="shared" si="4"/>
        <v>624514</v>
      </c>
      <c r="AL4" s="13">
        <v>22</v>
      </c>
      <c r="AM4" s="18"/>
      <c r="AN4" s="15">
        <f t="shared" si="5"/>
        <v>22</v>
      </c>
      <c r="AO4" s="16">
        <f t="shared" si="6"/>
        <v>5</v>
      </c>
      <c r="AP4" s="17">
        <f t="shared" si="7"/>
        <v>482579</v>
      </c>
      <c r="AQ4" s="13">
        <v>17</v>
      </c>
      <c r="AR4" s="18"/>
      <c r="AS4" s="15">
        <f t="shared" si="8"/>
        <v>17</v>
      </c>
      <c r="AT4" s="16">
        <f t="shared" si="9"/>
        <v>17</v>
      </c>
      <c r="AU4" s="17">
        <f t="shared" si="10"/>
        <v>0</v>
      </c>
      <c r="AV4" s="13"/>
      <c r="AW4" s="14"/>
      <c r="AX4" s="15">
        <f t="shared" si="11"/>
        <v>0</v>
      </c>
      <c r="AY4" s="16">
        <f t="shared" si="12"/>
        <v>0</v>
      </c>
      <c r="AZ4" s="17">
        <f t="shared" si="13"/>
        <v>0</v>
      </c>
      <c r="BA4" s="13"/>
      <c r="BB4" s="18"/>
      <c r="BC4" s="15">
        <f t="shared" si="14"/>
        <v>0</v>
      </c>
      <c r="BD4" s="16">
        <f t="shared" si="15"/>
        <v>0</v>
      </c>
      <c r="BE4" s="17">
        <f t="shared" si="16"/>
        <v>0</v>
      </c>
      <c r="BF4" s="13"/>
      <c r="BG4" s="18"/>
      <c r="BH4" s="15">
        <f t="shared" si="17"/>
        <v>0</v>
      </c>
      <c r="BI4" s="16">
        <f t="shared" si="18"/>
        <v>0</v>
      </c>
      <c r="BJ4" s="17">
        <f t="shared" si="19"/>
        <v>0</v>
      </c>
      <c r="BK4" s="13"/>
    </row>
    <row r="5" spans="1:63" ht="16.5" thickBot="1">
      <c r="A5" s="104" t="s">
        <v>298</v>
      </c>
      <c r="B5" s="94">
        <v>28387</v>
      </c>
      <c r="C5" s="13"/>
      <c r="D5" s="18"/>
      <c r="E5" s="15"/>
      <c r="F5" s="16"/>
      <c r="G5" s="17"/>
      <c r="H5" s="13"/>
      <c r="I5" s="14"/>
      <c r="J5" s="15"/>
      <c r="K5" s="16"/>
      <c r="L5" s="17"/>
      <c r="M5" s="13"/>
      <c r="N5" s="18"/>
      <c r="O5" s="15"/>
      <c r="P5" s="16"/>
      <c r="Q5" s="17"/>
      <c r="R5" s="13"/>
      <c r="S5" s="14"/>
      <c r="T5" s="15"/>
      <c r="U5" s="16"/>
      <c r="V5" s="17"/>
      <c r="W5" s="13"/>
      <c r="X5" s="14"/>
      <c r="Y5" s="15"/>
      <c r="Z5" s="16"/>
      <c r="AA5" s="17"/>
      <c r="AB5" s="13"/>
      <c r="AC5" s="18"/>
      <c r="AD5" s="15"/>
      <c r="AE5" s="16">
        <f t="shared" si="0"/>
        <v>-12</v>
      </c>
      <c r="AF5" s="17">
        <f t="shared" si="1"/>
        <v>340644</v>
      </c>
      <c r="AG5" s="13">
        <v>12</v>
      </c>
      <c r="AH5" s="14"/>
      <c r="AI5" s="15">
        <f t="shared" si="2"/>
        <v>12</v>
      </c>
      <c r="AJ5" s="16">
        <f t="shared" si="3"/>
        <v>0</v>
      </c>
      <c r="AK5" s="17">
        <f t="shared" si="4"/>
        <v>340644</v>
      </c>
      <c r="AL5" s="13">
        <v>12</v>
      </c>
      <c r="AM5" s="14"/>
      <c r="AN5" s="15">
        <f t="shared" si="5"/>
        <v>12</v>
      </c>
      <c r="AO5" s="16">
        <f t="shared" si="6"/>
        <v>1</v>
      </c>
      <c r="AP5" s="17">
        <f t="shared" si="7"/>
        <v>312257</v>
      </c>
      <c r="AQ5" s="13">
        <v>11</v>
      </c>
      <c r="AR5" s="18"/>
      <c r="AS5" s="15">
        <f t="shared" si="8"/>
        <v>11</v>
      </c>
      <c r="AT5" s="16">
        <f t="shared" si="9"/>
        <v>11</v>
      </c>
      <c r="AU5" s="17">
        <f t="shared" si="10"/>
        <v>0</v>
      </c>
      <c r="AV5" s="13"/>
      <c r="AW5" s="14"/>
      <c r="AX5" s="15">
        <f t="shared" si="11"/>
        <v>0</v>
      </c>
      <c r="AY5" s="16">
        <f t="shared" si="12"/>
        <v>0</v>
      </c>
      <c r="AZ5" s="17">
        <f t="shared" si="13"/>
        <v>0</v>
      </c>
      <c r="BA5" s="13"/>
      <c r="BB5" s="18"/>
      <c r="BC5" s="15">
        <f t="shared" si="14"/>
        <v>0</v>
      </c>
      <c r="BD5" s="16">
        <f t="shared" si="15"/>
        <v>0</v>
      </c>
      <c r="BE5" s="17">
        <f t="shared" si="16"/>
        <v>0</v>
      </c>
      <c r="BF5" s="13"/>
      <c r="BG5" s="18"/>
      <c r="BH5" s="15">
        <f t="shared" si="17"/>
        <v>0</v>
      </c>
      <c r="BI5" s="16">
        <f t="shared" si="18"/>
        <v>0</v>
      </c>
      <c r="BJ5" s="17">
        <f t="shared" si="19"/>
        <v>0</v>
      </c>
      <c r="BK5" s="13"/>
    </row>
    <row r="6" spans="1:63" ht="16.5" thickBot="1">
      <c r="A6" s="104" t="s">
        <v>299</v>
      </c>
      <c r="B6" s="94">
        <v>29127</v>
      </c>
      <c r="C6" s="13"/>
      <c r="D6" s="18"/>
      <c r="E6" s="15"/>
      <c r="F6" s="16"/>
      <c r="G6" s="17"/>
      <c r="H6" s="13"/>
      <c r="I6" s="14"/>
      <c r="J6" s="15"/>
      <c r="K6" s="16"/>
      <c r="L6" s="17"/>
      <c r="M6" s="13"/>
      <c r="N6" s="18"/>
      <c r="O6" s="15"/>
      <c r="P6" s="16"/>
      <c r="Q6" s="17"/>
      <c r="R6" s="13"/>
      <c r="S6" s="14"/>
      <c r="T6" s="15"/>
      <c r="U6" s="16"/>
      <c r="V6" s="17"/>
      <c r="W6" s="13"/>
      <c r="X6" s="14"/>
      <c r="Y6" s="15"/>
      <c r="Z6" s="16"/>
      <c r="AA6" s="17"/>
      <c r="AB6" s="13"/>
      <c r="AC6" s="18"/>
      <c r="AD6" s="15"/>
      <c r="AE6" s="16">
        <f t="shared" si="0"/>
        <v>-43</v>
      </c>
      <c r="AF6" s="17">
        <f t="shared" si="1"/>
        <v>1252461</v>
      </c>
      <c r="AG6" s="13">
        <v>43</v>
      </c>
      <c r="AH6" s="14"/>
      <c r="AI6" s="15">
        <f t="shared" si="2"/>
        <v>43</v>
      </c>
      <c r="AJ6" s="16">
        <f t="shared" si="3"/>
        <v>1</v>
      </c>
      <c r="AK6" s="17">
        <f t="shared" si="4"/>
        <v>1223334</v>
      </c>
      <c r="AL6" s="13">
        <v>42</v>
      </c>
      <c r="AM6" s="18"/>
      <c r="AN6" s="15">
        <f t="shared" si="5"/>
        <v>42</v>
      </c>
      <c r="AO6" s="16">
        <f t="shared" si="6"/>
        <v>4</v>
      </c>
      <c r="AP6" s="17">
        <f t="shared" si="7"/>
        <v>1106826</v>
      </c>
      <c r="AQ6" s="13">
        <v>38</v>
      </c>
      <c r="AR6" s="18"/>
      <c r="AS6" s="15">
        <f t="shared" si="8"/>
        <v>38</v>
      </c>
      <c r="AT6" s="16">
        <f t="shared" si="9"/>
        <v>38</v>
      </c>
      <c r="AU6" s="17">
        <f t="shared" si="10"/>
        <v>0</v>
      </c>
      <c r="AV6" s="13"/>
      <c r="AW6" s="14"/>
      <c r="AX6" s="15">
        <f t="shared" si="11"/>
        <v>0</v>
      </c>
      <c r="AY6" s="16">
        <f t="shared" si="12"/>
        <v>0</v>
      </c>
      <c r="AZ6" s="17">
        <f t="shared" si="13"/>
        <v>0</v>
      </c>
      <c r="BA6" s="13"/>
      <c r="BB6" s="18"/>
      <c r="BC6" s="15">
        <f t="shared" si="14"/>
        <v>0</v>
      </c>
      <c r="BD6" s="16">
        <f t="shared" si="15"/>
        <v>0</v>
      </c>
      <c r="BE6" s="17">
        <f t="shared" si="16"/>
        <v>0</v>
      </c>
      <c r="BF6" s="13"/>
      <c r="BG6" s="18"/>
      <c r="BH6" s="15">
        <f t="shared" si="17"/>
        <v>0</v>
      </c>
      <c r="BI6" s="16">
        <f t="shared" si="18"/>
        <v>0</v>
      </c>
      <c r="BJ6" s="17">
        <f t="shared" si="19"/>
        <v>0</v>
      </c>
      <c r="BK6" s="13"/>
    </row>
    <row r="7" spans="1:63" ht="16.5" thickBot="1">
      <c r="A7" s="104" t="s">
        <v>69</v>
      </c>
      <c r="B7" s="94">
        <v>25477</v>
      </c>
      <c r="C7" s="13"/>
      <c r="D7" s="18"/>
      <c r="E7" s="15"/>
      <c r="F7" s="16"/>
      <c r="G7" s="17"/>
      <c r="H7" s="13"/>
      <c r="I7" s="14"/>
      <c r="J7" s="15"/>
      <c r="K7" s="16"/>
      <c r="L7" s="17"/>
      <c r="M7" s="13"/>
      <c r="N7" s="18"/>
      <c r="O7" s="15"/>
      <c r="P7" s="16"/>
      <c r="Q7" s="17"/>
      <c r="R7" s="13"/>
      <c r="S7" s="14"/>
      <c r="T7" s="15"/>
      <c r="U7" s="16"/>
      <c r="V7" s="17"/>
      <c r="W7" s="13"/>
      <c r="X7" s="14"/>
      <c r="Y7" s="15"/>
      <c r="Z7" s="16"/>
      <c r="AA7" s="17"/>
      <c r="AB7" s="13"/>
      <c r="AC7" s="18"/>
      <c r="AD7" s="15"/>
      <c r="AE7" s="16">
        <f t="shared" si="0"/>
        <v>-5</v>
      </c>
      <c r="AF7" s="17">
        <f t="shared" si="1"/>
        <v>127385</v>
      </c>
      <c r="AG7" s="13">
        <v>5</v>
      </c>
      <c r="AH7" s="14"/>
      <c r="AI7" s="15">
        <f t="shared" si="2"/>
        <v>5</v>
      </c>
      <c r="AJ7" s="16">
        <f t="shared" si="3"/>
        <v>0</v>
      </c>
      <c r="AK7" s="17">
        <f t="shared" si="4"/>
        <v>127385</v>
      </c>
      <c r="AL7" s="13">
        <v>5</v>
      </c>
      <c r="AM7" s="14"/>
      <c r="AN7" s="15">
        <f t="shared" si="5"/>
        <v>5</v>
      </c>
      <c r="AO7" s="16">
        <f t="shared" si="6"/>
        <v>1</v>
      </c>
      <c r="AP7" s="17">
        <f t="shared" si="7"/>
        <v>101908</v>
      </c>
      <c r="AQ7" s="13">
        <v>4</v>
      </c>
      <c r="AR7" s="18"/>
      <c r="AS7" s="15">
        <f t="shared" si="8"/>
        <v>4</v>
      </c>
      <c r="AT7" s="16">
        <f t="shared" si="9"/>
        <v>4</v>
      </c>
      <c r="AU7" s="17">
        <f t="shared" si="10"/>
        <v>0</v>
      </c>
      <c r="AV7" s="13"/>
      <c r="AW7" s="18"/>
      <c r="AX7" s="15">
        <f t="shared" si="11"/>
        <v>0</v>
      </c>
      <c r="AY7" s="16">
        <f t="shared" si="12"/>
        <v>0</v>
      </c>
      <c r="AZ7" s="17">
        <f t="shared" si="13"/>
        <v>0</v>
      </c>
      <c r="BA7" s="13"/>
      <c r="BB7" s="18"/>
      <c r="BC7" s="15">
        <f t="shared" si="14"/>
        <v>0</v>
      </c>
      <c r="BD7" s="16">
        <f t="shared" si="15"/>
        <v>0</v>
      </c>
      <c r="BE7" s="17">
        <f t="shared" si="16"/>
        <v>0</v>
      </c>
      <c r="BF7" s="13"/>
      <c r="BG7" s="18"/>
      <c r="BH7" s="15">
        <f t="shared" si="17"/>
        <v>0</v>
      </c>
      <c r="BI7" s="16">
        <f t="shared" si="18"/>
        <v>0</v>
      </c>
      <c r="BJ7" s="17">
        <f t="shared" si="19"/>
        <v>0</v>
      </c>
      <c r="BK7" s="13"/>
    </row>
    <row r="8" spans="1:63" ht="16.5" thickBot="1">
      <c r="A8" s="104" t="s">
        <v>300</v>
      </c>
      <c r="B8" s="94">
        <v>35697</v>
      </c>
      <c r="C8" s="13"/>
      <c r="D8" s="18"/>
      <c r="E8" s="15"/>
      <c r="F8" s="16"/>
      <c r="G8" s="17"/>
      <c r="H8" s="13"/>
      <c r="I8" s="18"/>
      <c r="J8" s="15"/>
      <c r="K8" s="16"/>
      <c r="L8" s="17"/>
      <c r="M8" s="13"/>
      <c r="N8" s="18"/>
      <c r="O8" s="15"/>
      <c r="P8" s="16"/>
      <c r="Q8" s="17"/>
      <c r="R8" s="13"/>
      <c r="S8" s="14"/>
      <c r="T8" s="15"/>
      <c r="U8" s="16"/>
      <c r="V8" s="17"/>
      <c r="W8" s="13"/>
      <c r="X8" s="14"/>
      <c r="Y8" s="15"/>
      <c r="Z8" s="16"/>
      <c r="AA8" s="17"/>
      <c r="AB8" s="13"/>
      <c r="AC8" s="18"/>
      <c r="AD8" s="15"/>
      <c r="AE8" s="16">
        <f t="shared" si="0"/>
        <v>-4</v>
      </c>
      <c r="AF8" s="17">
        <f t="shared" si="1"/>
        <v>142788</v>
      </c>
      <c r="AG8" s="13">
        <v>4</v>
      </c>
      <c r="AH8" s="14"/>
      <c r="AI8" s="15">
        <f t="shared" si="2"/>
        <v>4</v>
      </c>
      <c r="AJ8" s="16">
        <f t="shared" si="3"/>
        <v>1</v>
      </c>
      <c r="AK8" s="17">
        <f t="shared" si="4"/>
        <v>107091</v>
      </c>
      <c r="AL8" s="13">
        <v>3</v>
      </c>
      <c r="AM8" s="18"/>
      <c r="AN8" s="15">
        <f t="shared" si="5"/>
        <v>3</v>
      </c>
      <c r="AO8" s="16">
        <f t="shared" si="6"/>
        <v>1</v>
      </c>
      <c r="AP8" s="17">
        <f t="shared" si="7"/>
        <v>71394</v>
      </c>
      <c r="AQ8" s="13">
        <v>2</v>
      </c>
      <c r="AR8" s="18"/>
      <c r="AS8" s="15">
        <f t="shared" si="8"/>
        <v>2</v>
      </c>
      <c r="AT8" s="16">
        <f t="shared" si="9"/>
        <v>2</v>
      </c>
      <c r="AU8" s="17">
        <f t="shared" si="10"/>
        <v>0</v>
      </c>
      <c r="AV8" s="13"/>
      <c r="AW8" s="18"/>
      <c r="AX8" s="15">
        <f t="shared" si="11"/>
        <v>0</v>
      </c>
      <c r="AY8" s="16">
        <f t="shared" si="12"/>
        <v>0</v>
      </c>
      <c r="AZ8" s="17">
        <f t="shared" si="13"/>
        <v>0</v>
      </c>
      <c r="BA8" s="13"/>
      <c r="BB8" s="14"/>
      <c r="BC8" s="15">
        <f t="shared" si="14"/>
        <v>0</v>
      </c>
      <c r="BD8" s="16">
        <f t="shared" si="15"/>
        <v>0</v>
      </c>
      <c r="BE8" s="17">
        <f t="shared" si="16"/>
        <v>0</v>
      </c>
      <c r="BF8" s="13"/>
      <c r="BG8" s="14"/>
      <c r="BH8" s="15">
        <f t="shared" si="17"/>
        <v>0</v>
      </c>
      <c r="BI8" s="16">
        <f t="shared" si="18"/>
        <v>0</v>
      </c>
      <c r="BJ8" s="17">
        <f t="shared" si="19"/>
        <v>0</v>
      </c>
      <c r="BK8" s="13"/>
    </row>
    <row r="9" spans="1:63" ht="16.5" thickBot="1">
      <c r="A9" s="104" t="s">
        <v>230</v>
      </c>
      <c r="B9" s="94">
        <v>35697</v>
      </c>
      <c r="C9" s="13"/>
      <c r="D9" s="14"/>
      <c r="E9" s="15"/>
      <c r="F9" s="16"/>
      <c r="G9" s="17"/>
      <c r="H9" s="13"/>
      <c r="I9" s="18"/>
      <c r="J9" s="15"/>
      <c r="K9" s="16"/>
      <c r="L9" s="17"/>
      <c r="M9" s="13"/>
      <c r="N9" s="18"/>
      <c r="O9" s="15"/>
      <c r="P9" s="16"/>
      <c r="Q9" s="17"/>
      <c r="R9" s="13"/>
      <c r="S9" s="14"/>
      <c r="T9" s="15"/>
      <c r="U9" s="16"/>
      <c r="V9" s="17"/>
      <c r="W9" s="13"/>
      <c r="X9" s="14"/>
      <c r="Y9" s="15"/>
      <c r="Z9" s="16"/>
      <c r="AA9" s="17"/>
      <c r="AB9" s="13"/>
      <c r="AC9" s="18"/>
      <c r="AD9" s="15"/>
      <c r="AE9" s="16">
        <f t="shared" si="0"/>
        <v>-2</v>
      </c>
      <c r="AF9" s="17">
        <f t="shared" si="1"/>
        <v>71394</v>
      </c>
      <c r="AG9" s="13">
        <v>2</v>
      </c>
      <c r="AH9" s="14"/>
      <c r="AI9" s="15">
        <f t="shared" si="2"/>
        <v>2</v>
      </c>
      <c r="AJ9" s="16">
        <f t="shared" si="3"/>
        <v>0</v>
      </c>
      <c r="AK9" s="17">
        <f t="shared" si="4"/>
        <v>71394</v>
      </c>
      <c r="AL9" s="13">
        <v>2</v>
      </c>
      <c r="AM9" s="18"/>
      <c r="AN9" s="15">
        <f t="shared" si="5"/>
        <v>2</v>
      </c>
      <c r="AO9" s="16">
        <f t="shared" si="6"/>
        <v>1</v>
      </c>
      <c r="AP9" s="17">
        <f t="shared" si="7"/>
        <v>35697</v>
      </c>
      <c r="AQ9" s="13">
        <v>1</v>
      </c>
      <c r="AR9" s="14"/>
      <c r="AS9" s="15">
        <f t="shared" si="8"/>
        <v>1</v>
      </c>
      <c r="AT9" s="16">
        <f t="shared" si="9"/>
        <v>1</v>
      </c>
      <c r="AU9" s="17">
        <f t="shared" si="10"/>
        <v>0</v>
      </c>
      <c r="AV9" s="13"/>
      <c r="AW9" s="14"/>
      <c r="AX9" s="15">
        <f t="shared" si="11"/>
        <v>0</v>
      </c>
      <c r="AY9" s="16">
        <f t="shared" si="12"/>
        <v>0</v>
      </c>
      <c r="AZ9" s="17">
        <f t="shared" si="13"/>
        <v>0</v>
      </c>
      <c r="BA9" s="13"/>
      <c r="BB9" s="14"/>
      <c r="BC9" s="15">
        <f t="shared" si="14"/>
        <v>0</v>
      </c>
      <c r="BD9" s="16">
        <f t="shared" si="15"/>
        <v>0</v>
      </c>
      <c r="BE9" s="17">
        <f t="shared" si="16"/>
        <v>0</v>
      </c>
      <c r="BF9" s="13"/>
      <c r="BG9" s="18"/>
      <c r="BH9" s="15">
        <f t="shared" si="17"/>
        <v>0</v>
      </c>
      <c r="BI9" s="16">
        <f t="shared" si="18"/>
        <v>0</v>
      </c>
      <c r="BJ9" s="17">
        <f t="shared" si="19"/>
        <v>0</v>
      </c>
      <c r="BK9" s="13"/>
    </row>
    <row r="10" spans="1:63" ht="16.5" thickBot="1">
      <c r="A10" s="104" t="s">
        <v>301</v>
      </c>
      <c r="B10" s="94">
        <v>30587</v>
      </c>
      <c r="C10" s="13"/>
      <c r="D10" s="18"/>
      <c r="E10" s="15"/>
      <c r="F10" s="16"/>
      <c r="G10" s="17"/>
      <c r="H10" s="13"/>
      <c r="I10" s="18"/>
      <c r="J10" s="15"/>
      <c r="K10" s="16"/>
      <c r="L10" s="17"/>
      <c r="M10" s="13"/>
      <c r="N10" s="18"/>
      <c r="O10" s="15"/>
      <c r="P10" s="16"/>
      <c r="Q10" s="17"/>
      <c r="R10" s="13"/>
      <c r="S10" s="14"/>
      <c r="T10" s="15"/>
      <c r="U10" s="16"/>
      <c r="V10" s="17"/>
      <c r="W10" s="13"/>
      <c r="X10" s="14"/>
      <c r="Y10" s="15"/>
      <c r="Z10" s="16"/>
      <c r="AA10" s="17"/>
      <c r="AB10" s="13"/>
      <c r="AC10" s="18"/>
      <c r="AD10" s="15"/>
      <c r="AE10" s="16">
        <f t="shared" si="0"/>
        <v>-2</v>
      </c>
      <c r="AF10" s="17">
        <f t="shared" si="1"/>
        <v>61174</v>
      </c>
      <c r="AG10" s="13">
        <v>2</v>
      </c>
      <c r="AH10" s="14"/>
      <c r="AI10" s="15">
        <f t="shared" si="2"/>
        <v>2</v>
      </c>
      <c r="AJ10" s="16">
        <f t="shared" si="3"/>
        <v>0</v>
      </c>
      <c r="AK10" s="17">
        <f t="shared" si="4"/>
        <v>61174</v>
      </c>
      <c r="AL10" s="13">
        <v>2</v>
      </c>
      <c r="AM10" s="14"/>
      <c r="AN10" s="15">
        <f t="shared" si="5"/>
        <v>2</v>
      </c>
      <c r="AO10" s="16">
        <f t="shared" si="6"/>
        <v>0</v>
      </c>
      <c r="AP10" s="17">
        <f t="shared" si="7"/>
        <v>61174</v>
      </c>
      <c r="AQ10" s="13">
        <v>2</v>
      </c>
      <c r="AR10" s="18"/>
      <c r="AS10" s="15">
        <f t="shared" si="8"/>
        <v>2</v>
      </c>
      <c r="AT10" s="16">
        <f t="shared" si="9"/>
        <v>2</v>
      </c>
      <c r="AU10" s="17">
        <f t="shared" si="10"/>
        <v>0</v>
      </c>
      <c r="AV10" s="13"/>
      <c r="AW10" s="18"/>
      <c r="AX10" s="15">
        <f t="shared" si="11"/>
        <v>0</v>
      </c>
      <c r="AY10" s="16">
        <f t="shared" si="12"/>
        <v>0</v>
      </c>
      <c r="AZ10" s="17">
        <f t="shared" si="13"/>
        <v>0</v>
      </c>
      <c r="BA10" s="13"/>
      <c r="BB10" s="18"/>
      <c r="BC10" s="15">
        <f t="shared" si="14"/>
        <v>0</v>
      </c>
      <c r="BD10" s="16">
        <f t="shared" si="15"/>
        <v>0</v>
      </c>
      <c r="BE10" s="17">
        <f t="shared" si="16"/>
        <v>0</v>
      </c>
      <c r="BF10" s="13"/>
      <c r="BG10" s="18"/>
      <c r="BH10" s="15">
        <f t="shared" si="17"/>
        <v>0</v>
      </c>
      <c r="BI10" s="16">
        <f t="shared" si="18"/>
        <v>0</v>
      </c>
      <c r="BJ10" s="17">
        <f t="shared" si="19"/>
        <v>0</v>
      </c>
      <c r="BK10" s="13"/>
    </row>
    <row r="11" spans="1:63" ht="16.5" thickBot="1">
      <c r="A11" s="104" t="s">
        <v>302</v>
      </c>
      <c r="B11" s="94">
        <v>30587</v>
      </c>
      <c r="C11" s="13"/>
      <c r="D11" s="18"/>
      <c r="E11" s="15"/>
      <c r="F11" s="16"/>
      <c r="G11" s="17"/>
      <c r="H11" s="13"/>
      <c r="I11" s="14"/>
      <c r="J11" s="15"/>
      <c r="K11" s="16"/>
      <c r="L11" s="17"/>
      <c r="M11" s="13"/>
      <c r="N11" s="18"/>
      <c r="O11" s="15"/>
      <c r="P11" s="16"/>
      <c r="Q11" s="17"/>
      <c r="R11" s="13"/>
      <c r="S11" s="14"/>
      <c r="T11" s="15"/>
      <c r="U11" s="16"/>
      <c r="V11" s="17"/>
      <c r="W11" s="13"/>
      <c r="X11" s="14"/>
      <c r="Y11" s="15"/>
      <c r="Z11" s="16"/>
      <c r="AA11" s="17"/>
      <c r="AB11" s="13"/>
      <c r="AC11" s="18"/>
      <c r="AD11" s="15"/>
      <c r="AE11" s="16">
        <f t="shared" si="0"/>
        <v>-9</v>
      </c>
      <c r="AF11" s="17">
        <f t="shared" si="1"/>
        <v>275283</v>
      </c>
      <c r="AG11" s="13">
        <v>9</v>
      </c>
      <c r="AH11" s="14"/>
      <c r="AI11" s="15">
        <f t="shared" si="2"/>
        <v>9</v>
      </c>
      <c r="AJ11" s="16">
        <f t="shared" si="3"/>
        <v>0</v>
      </c>
      <c r="AK11" s="17">
        <f t="shared" si="4"/>
        <v>275283</v>
      </c>
      <c r="AL11" s="13">
        <v>9</v>
      </c>
      <c r="AM11" s="14"/>
      <c r="AN11" s="15">
        <f t="shared" si="5"/>
        <v>9</v>
      </c>
      <c r="AO11" s="16">
        <f t="shared" si="6"/>
        <v>0</v>
      </c>
      <c r="AP11" s="17">
        <f t="shared" si="7"/>
        <v>275283</v>
      </c>
      <c r="AQ11" s="13">
        <v>9</v>
      </c>
      <c r="AR11" s="18"/>
      <c r="AS11" s="15">
        <f t="shared" si="8"/>
        <v>9</v>
      </c>
      <c r="AT11" s="16">
        <f t="shared" si="9"/>
        <v>9</v>
      </c>
      <c r="AU11" s="17">
        <f t="shared" si="10"/>
        <v>0</v>
      </c>
      <c r="AV11" s="13"/>
      <c r="AW11" s="18"/>
      <c r="AX11" s="15">
        <f t="shared" si="11"/>
        <v>0</v>
      </c>
      <c r="AY11" s="16">
        <f t="shared" si="12"/>
        <v>0</v>
      </c>
      <c r="AZ11" s="17">
        <f t="shared" si="13"/>
        <v>0</v>
      </c>
      <c r="BA11" s="13"/>
      <c r="BB11" s="18"/>
      <c r="BC11" s="15">
        <f t="shared" si="14"/>
        <v>0</v>
      </c>
      <c r="BD11" s="16">
        <f t="shared" si="15"/>
        <v>0</v>
      </c>
      <c r="BE11" s="17">
        <f t="shared" si="16"/>
        <v>0</v>
      </c>
      <c r="BF11" s="13"/>
      <c r="BG11" s="14"/>
      <c r="BH11" s="15">
        <f t="shared" si="17"/>
        <v>0</v>
      </c>
      <c r="BI11" s="16">
        <f t="shared" si="18"/>
        <v>0</v>
      </c>
      <c r="BJ11" s="17">
        <f t="shared" si="19"/>
        <v>0</v>
      </c>
      <c r="BK11" s="13"/>
    </row>
    <row r="12" spans="1:63" ht="16.5" thickBot="1">
      <c r="A12" s="104" t="s">
        <v>303</v>
      </c>
      <c r="B12" s="94">
        <v>28387</v>
      </c>
      <c r="C12" s="13"/>
      <c r="D12" s="18"/>
      <c r="E12" s="15"/>
      <c r="F12" s="16"/>
      <c r="G12" s="17"/>
      <c r="H12" s="13"/>
      <c r="I12" s="14"/>
      <c r="J12" s="15"/>
      <c r="K12" s="16"/>
      <c r="L12" s="17"/>
      <c r="M12" s="13"/>
      <c r="N12" s="18"/>
      <c r="O12" s="15"/>
      <c r="P12" s="16"/>
      <c r="Q12" s="17"/>
      <c r="R12" s="13"/>
      <c r="S12" s="14"/>
      <c r="T12" s="15"/>
      <c r="U12" s="16"/>
      <c r="V12" s="17"/>
      <c r="W12" s="13"/>
      <c r="X12" s="14"/>
      <c r="Y12" s="15"/>
      <c r="Z12" s="16"/>
      <c r="AA12" s="17"/>
      <c r="AB12" s="13"/>
      <c r="AC12" s="18"/>
      <c r="AD12" s="15"/>
      <c r="AE12" s="16">
        <f t="shared" si="0"/>
        <v>-10</v>
      </c>
      <c r="AF12" s="17">
        <f t="shared" si="1"/>
        <v>283870</v>
      </c>
      <c r="AG12" s="13">
        <v>10</v>
      </c>
      <c r="AH12" s="14"/>
      <c r="AI12" s="15">
        <f t="shared" si="2"/>
        <v>10</v>
      </c>
      <c r="AJ12" s="16">
        <f t="shared" si="3"/>
        <v>0</v>
      </c>
      <c r="AK12" s="17">
        <f t="shared" si="4"/>
        <v>283870</v>
      </c>
      <c r="AL12" s="13">
        <v>10</v>
      </c>
      <c r="AM12" s="18"/>
      <c r="AN12" s="15">
        <f t="shared" si="5"/>
        <v>10</v>
      </c>
      <c r="AO12" s="16">
        <f t="shared" si="6"/>
        <v>1</v>
      </c>
      <c r="AP12" s="17">
        <f t="shared" si="7"/>
        <v>255483</v>
      </c>
      <c r="AQ12" s="13">
        <v>9</v>
      </c>
      <c r="AR12" s="18"/>
      <c r="AS12" s="15">
        <f t="shared" si="8"/>
        <v>9</v>
      </c>
      <c r="AT12" s="16">
        <f t="shared" si="9"/>
        <v>9</v>
      </c>
      <c r="AU12" s="17">
        <f t="shared" si="10"/>
        <v>0</v>
      </c>
      <c r="AV12" s="13"/>
      <c r="AW12" s="18"/>
      <c r="AX12" s="15">
        <f t="shared" si="11"/>
        <v>0</v>
      </c>
      <c r="AY12" s="16">
        <f t="shared" si="12"/>
        <v>0</v>
      </c>
      <c r="AZ12" s="17">
        <f t="shared" si="13"/>
        <v>0</v>
      </c>
      <c r="BA12" s="13"/>
      <c r="BB12" s="14"/>
      <c r="BC12" s="15">
        <f t="shared" si="14"/>
        <v>0</v>
      </c>
      <c r="BD12" s="16">
        <f t="shared" si="15"/>
        <v>0</v>
      </c>
      <c r="BE12" s="17">
        <f t="shared" si="16"/>
        <v>0</v>
      </c>
      <c r="BF12" s="13"/>
      <c r="BG12" s="18"/>
      <c r="BH12" s="15">
        <f t="shared" si="17"/>
        <v>0</v>
      </c>
      <c r="BI12" s="16">
        <f t="shared" si="18"/>
        <v>0</v>
      </c>
      <c r="BJ12" s="17">
        <f t="shared" si="19"/>
        <v>0</v>
      </c>
      <c r="BK12" s="13"/>
    </row>
    <row r="13" spans="1:63" ht="16.5" thickBot="1">
      <c r="A13" s="104" t="s">
        <v>70</v>
      </c>
      <c r="B13" s="94">
        <v>28387</v>
      </c>
      <c r="C13" s="13"/>
      <c r="D13" s="14"/>
      <c r="E13" s="15"/>
      <c r="F13" s="16"/>
      <c r="G13" s="17"/>
      <c r="H13" s="13"/>
      <c r="I13" s="14"/>
      <c r="J13" s="15"/>
      <c r="K13" s="16"/>
      <c r="L13" s="17"/>
      <c r="M13" s="13"/>
      <c r="N13" s="18"/>
      <c r="O13" s="15"/>
      <c r="P13" s="16"/>
      <c r="Q13" s="17"/>
      <c r="R13" s="13"/>
      <c r="S13" s="14"/>
      <c r="T13" s="15"/>
      <c r="U13" s="16"/>
      <c r="V13" s="17"/>
      <c r="W13" s="13"/>
      <c r="X13" s="14"/>
      <c r="Y13" s="15"/>
      <c r="Z13" s="16"/>
      <c r="AA13" s="17"/>
      <c r="AB13" s="13"/>
      <c r="AC13" s="18"/>
      <c r="AD13" s="15"/>
      <c r="AE13" s="16">
        <f t="shared" si="0"/>
        <v>-20</v>
      </c>
      <c r="AF13" s="17">
        <f t="shared" si="1"/>
        <v>567740</v>
      </c>
      <c r="AG13" s="13">
        <v>20</v>
      </c>
      <c r="AH13" s="14"/>
      <c r="AI13" s="15">
        <f t="shared" si="2"/>
        <v>20</v>
      </c>
      <c r="AJ13" s="16">
        <f t="shared" si="3"/>
        <v>0</v>
      </c>
      <c r="AK13" s="17">
        <f t="shared" si="4"/>
        <v>567740</v>
      </c>
      <c r="AL13" s="13">
        <v>20</v>
      </c>
      <c r="AM13" s="14"/>
      <c r="AN13" s="15">
        <f t="shared" si="5"/>
        <v>20</v>
      </c>
      <c r="AO13" s="16">
        <f t="shared" si="6"/>
        <v>1</v>
      </c>
      <c r="AP13" s="17">
        <f t="shared" si="7"/>
        <v>539353</v>
      </c>
      <c r="AQ13" s="13">
        <v>19</v>
      </c>
      <c r="AR13" s="18"/>
      <c r="AS13" s="15">
        <f t="shared" si="8"/>
        <v>19</v>
      </c>
      <c r="AT13" s="16">
        <f t="shared" si="9"/>
        <v>19</v>
      </c>
      <c r="AU13" s="17">
        <f t="shared" si="10"/>
        <v>0</v>
      </c>
      <c r="AV13" s="13"/>
      <c r="AW13" s="14"/>
      <c r="AX13" s="15">
        <f t="shared" si="11"/>
        <v>0</v>
      </c>
      <c r="AY13" s="16">
        <f t="shared" si="12"/>
        <v>0</v>
      </c>
      <c r="AZ13" s="17">
        <f t="shared" si="13"/>
        <v>0</v>
      </c>
      <c r="BA13" s="13"/>
      <c r="BB13" s="18"/>
      <c r="BC13" s="15">
        <f t="shared" si="14"/>
        <v>0</v>
      </c>
      <c r="BD13" s="16">
        <f t="shared" si="15"/>
        <v>0</v>
      </c>
      <c r="BE13" s="17">
        <f t="shared" si="16"/>
        <v>0</v>
      </c>
      <c r="BF13" s="13"/>
      <c r="BG13" s="18"/>
      <c r="BH13" s="15">
        <f t="shared" si="17"/>
        <v>0</v>
      </c>
      <c r="BI13" s="16">
        <f t="shared" si="18"/>
        <v>0</v>
      </c>
      <c r="BJ13" s="17">
        <f t="shared" si="19"/>
        <v>0</v>
      </c>
      <c r="BK13" s="13"/>
    </row>
    <row r="14" spans="1:63" ht="16.5" thickBot="1">
      <c r="A14" s="104" t="s">
        <v>453</v>
      </c>
      <c r="B14" s="94">
        <v>28387</v>
      </c>
      <c r="C14" s="13"/>
      <c r="D14" s="14"/>
      <c r="E14" s="15"/>
      <c r="F14" s="16"/>
      <c r="G14" s="17"/>
      <c r="H14" s="13"/>
      <c r="I14" s="14"/>
      <c r="J14" s="15"/>
      <c r="K14" s="16"/>
      <c r="L14" s="17"/>
      <c r="M14" s="13"/>
      <c r="N14" s="18"/>
      <c r="O14" s="15"/>
      <c r="P14" s="16"/>
      <c r="Q14" s="17"/>
      <c r="R14" s="13"/>
      <c r="S14" s="14"/>
      <c r="T14" s="15"/>
      <c r="U14" s="16"/>
      <c r="V14" s="17"/>
      <c r="W14" s="13"/>
      <c r="X14" s="14"/>
      <c r="Y14" s="15"/>
      <c r="Z14" s="16"/>
      <c r="AA14" s="17"/>
      <c r="AB14" s="13"/>
      <c r="AC14" s="14"/>
      <c r="AD14" s="15"/>
      <c r="AE14" s="16">
        <f t="shared" si="0"/>
        <v>-3</v>
      </c>
      <c r="AF14" s="17">
        <f t="shared" si="1"/>
        <v>85161</v>
      </c>
      <c r="AG14" s="13">
        <v>3</v>
      </c>
      <c r="AH14" s="14"/>
      <c r="AI14" s="15">
        <f t="shared" si="2"/>
        <v>3</v>
      </c>
      <c r="AJ14" s="16">
        <f t="shared" si="3"/>
        <v>0</v>
      </c>
      <c r="AK14" s="17">
        <f t="shared" si="4"/>
        <v>85161</v>
      </c>
      <c r="AL14" s="13">
        <v>3</v>
      </c>
      <c r="AM14" s="18"/>
      <c r="AN14" s="15">
        <f t="shared" si="5"/>
        <v>3</v>
      </c>
      <c r="AO14" s="16">
        <f t="shared" si="6"/>
        <v>0</v>
      </c>
      <c r="AP14" s="17">
        <f t="shared" si="7"/>
        <v>85161</v>
      </c>
      <c r="AQ14" s="13">
        <v>3</v>
      </c>
      <c r="AR14" s="18"/>
      <c r="AS14" s="15">
        <f t="shared" si="8"/>
        <v>3</v>
      </c>
      <c r="AT14" s="16">
        <f t="shared" si="9"/>
        <v>3</v>
      </c>
      <c r="AU14" s="17">
        <f t="shared" si="10"/>
        <v>0</v>
      </c>
      <c r="AV14" s="13"/>
      <c r="AW14" s="14"/>
      <c r="AX14" s="15">
        <f t="shared" si="11"/>
        <v>0</v>
      </c>
      <c r="AY14" s="16">
        <f t="shared" si="12"/>
        <v>0</v>
      </c>
      <c r="AZ14" s="17">
        <f t="shared" si="13"/>
        <v>0</v>
      </c>
      <c r="BA14" s="13"/>
      <c r="BB14" s="14"/>
      <c r="BC14" s="15">
        <f t="shared" si="14"/>
        <v>0</v>
      </c>
      <c r="BD14" s="16">
        <f t="shared" si="15"/>
        <v>0</v>
      </c>
      <c r="BE14" s="17">
        <f t="shared" si="16"/>
        <v>0</v>
      </c>
      <c r="BF14" s="13"/>
      <c r="BG14" s="18"/>
      <c r="BH14" s="15">
        <f t="shared" si="17"/>
        <v>0</v>
      </c>
      <c r="BI14" s="16">
        <f t="shared" si="18"/>
        <v>0</v>
      </c>
      <c r="BJ14" s="17">
        <f t="shared" si="19"/>
        <v>0</v>
      </c>
      <c r="BK14" s="13"/>
    </row>
    <row r="15" spans="1:63" ht="16.5" thickBot="1">
      <c r="A15" s="104" t="s">
        <v>304</v>
      </c>
      <c r="B15" s="94">
        <v>29127</v>
      </c>
      <c r="C15" s="13"/>
      <c r="D15" s="14"/>
      <c r="E15" s="15"/>
      <c r="F15" s="16"/>
      <c r="G15" s="17"/>
      <c r="H15" s="13"/>
      <c r="I15" s="14"/>
      <c r="J15" s="15"/>
      <c r="K15" s="16"/>
      <c r="L15" s="17"/>
      <c r="M15" s="13"/>
      <c r="N15" s="18"/>
      <c r="O15" s="15"/>
      <c r="P15" s="16"/>
      <c r="Q15" s="17"/>
      <c r="R15" s="13"/>
      <c r="S15" s="14"/>
      <c r="T15" s="15"/>
      <c r="U15" s="16"/>
      <c r="V15" s="17"/>
      <c r="W15" s="13"/>
      <c r="X15" s="14"/>
      <c r="Y15" s="15"/>
      <c r="Z15" s="16"/>
      <c r="AA15" s="17"/>
      <c r="AB15" s="13"/>
      <c r="AC15" s="14"/>
      <c r="AD15" s="15"/>
      <c r="AE15" s="16">
        <f t="shared" si="0"/>
        <v>-4</v>
      </c>
      <c r="AF15" s="17">
        <f t="shared" si="1"/>
        <v>116508</v>
      </c>
      <c r="AG15" s="13">
        <v>4</v>
      </c>
      <c r="AH15" s="14"/>
      <c r="AI15" s="15">
        <f t="shared" si="2"/>
        <v>4</v>
      </c>
      <c r="AJ15" s="16">
        <f t="shared" si="3"/>
        <v>0</v>
      </c>
      <c r="AK15" s="17">
        <f t="shared" si="4"/>
        <v>116508</v>
      </c>
      <c r="AL15" s="13">
        <v>4</v>
      </c>
      <c r="AM15" s="18"/>
      <c r="AN15" s="15">
        <f t="shared" si="5"/>
        <v>4</v>
      </c>
      <c r="AO15" s="16">
        <f t="shared" si="6"/>
        <v>0</v>
      </c>
      <c r="AP15" s="17">
        <f t="shared" si="7"/>
        <v>116508</v>
      </c>
      <c r="AQ15" s="13">
        <v>4</v>
      </c>
      <c r="AR15" s="18"/>
      <c r="AS15" s="15">
        <f t="shared" si="8"/>
        <v>4</v>
      </c>
      <c r="AT15" s="16">
        <f t="shared" si="9"/>
        <v>4</v>
      </c>
      <c r="AU15" s="17">
        <f t="shared" si="10"/>
        <v>0</v>
      </c>
      <c r="AV15" s="13"/>
      <c r="AW15" s="14"/>
      <c r="AX15" s="15">
        <f t="shared" si="11"/>
        <v>0</v>
      </c>
      <c r="AY15" s="16">
        <f t="shared" si="12"/>
        <v>0</v>
      </c>
      <c r="AZ15" s="17">
        <f t="shared" si="13"/>
        <v>0</v>
      </c>
      <c r="BA15" s="13"/>
      <c r="BB15" s="18"/>
      <c r="BC15" s="15">
        <f t="shared" si="14"/>
        <v>0</v>
      </c>
      <c r="BD15" s="16">
        <f t="shared" si="15"/>
        <v>0</v>
      </c>
      <c r="BE15" s="17">
        <f t="shared" si="16"/>
        <v>0</v>
      </c>
      <c r="BF15" s="13"/>
      <c r="BG15" s="14"/>
      <c r="BH15" s="15">
        <f t="shared" si="17"/>
        <v>0</v>
      </c>
      <c r="BI15" s="16">
        <f t="shared" si="18"/>
        <v>0</v>
      </c>
      <c r="BJ15" s="17">
        <f t="shared" si="19"/>
        <v>0</v>
      </c>
      <c r="BK15" s="13"/>
    </row>
    <row r="16" spans="1:63" ht="16.5" thickBot="1">
      <c r="A16" s="105" t="s">
        <v>305</v>
      </c>
      <c r="B16" s="94">
        <v>32047</v>
      </c>
      <c r="C16" s="13"/>
      <c r="D16" s="18"/>
      <c r="E16" s="15"/>
      <c r="F16" s="16"/>
      <c r="G16" s="17"/>
      <c r="H16" s="13"/>
      <c r="I16" s="14"/>
      <c r="J16" s="15"/>
      <c r="K16" s="16"/>
      <c r="L16" s="17"/>
      <c r="M16" s="13"/>
      <c r="N16" s="14"/>
      <c r="O16" s="15"/>
      <c r="P16" s="16"/>
      <c r="Q16" s="17"/>
      <c r="R16" s="13"/>
      <c r="S16" s="14"/>
      <c r="T16" s="15"/>
      <c r="U16" s="16"/>
      <c r="V16" s="17"/>
      <c r="W16" s="13"/>
      <c r="X16" s="14"/>
      <c r="Y16" s="15"/>
      <c r="Z16" s="16"/>
      <c r="AA16" s="17"/>
      <c r="AB16" s="13"/>
      <c r="AC16" s="18"/>
      <c r="AD16" s="15"/>
      <c r="AE16" s="16">
        <f t="shared" si="0"/>
        <v>-6</v>
      </c>
      <c r="AF16" s="17">
        <f t="shared" si="1"/>
        <v>192282</v>
      </c>
      <c r="AG16" s="13">
        <v>6</v>
      </c>
      <c r="AH16" s="14"/>
      <c r="AI16" s="15">
        <f t="shared" si="2"/>
        <v>6</v>
      </c>
      <c r="AJ16" s="16">
        <f t="shared" si="3"/>
        <v>0</v>
      </c>
      <c r="AK16" s="17">
        <f t="shared" si="4"/>
        <v>192282</v>
      </c>
      <c r="AL16" s="13">
        <v>6</v>
      </c>
      <c r="AM16" s="14"/>
      <c r="AN16" s="15">
        <f t="shared" si="5"/>
        <v>6</v>
      </c>
      <c r="AO16" s="16">
        <f t="shared" si="6"/>
        <v>0</v>
      </c>
      <c r="AP16" s="17">
        <f t="shared" si="7"/>
        <v>192282</v>
      </c>
      <c r="AQ16" s="13">
        <v>6</v>
      </c>
      <c r="AR16" s="18"/>
      <c r="AS16" s="15">
        <f t="shared" si="8"/>
        <v>6</v>
      </c>
      <c r="AT16" s="16">
        <f t="shared" si="9"/>
        <v>6</v>
      </c>
      <c r="AU16" s="17">
        <f t="shared" si="10"/>
        <v>0</v>
      </c>
      <c r="AV16" s="13"/>
      <c r="AW16" s="18"/>
      <c r="AX16" s="15">
        <f t="shared" si="11"/>
        <v>0</v>
      </c>
      <c r="AY16" s="16">
        <f t="shared" si="12"/>
        <v>0</v>
      </c>
      <c r="AZ16" s="17">
        <f t="shared" si="13"/>
        <v>0</v>
      </c>
      <c r="BA16" s="13"/>
      <c r="BB16" s="18"/>
      <c r="BC16" s="15">
        <f t="shared" si="14"/>
        <v>0</v>
      </c>
      <c r="BD16" s="16">
        <f t="shared" si="15"/>
        <v>0</v>
      </c>
      <c r="BE16" s="17">
        <f t="shared" si="16"/>
        <v>0</v>
      </c>
      <c r="BF16" s="13"/>
      <c r="BG16" s="14"/>
      <c r="BH16" s="15">
        <f t="shared" si="17"/>
        <v>0</v>
      </c>
      <c r="BI16" s="16">
        <f t="shared" si="18"/>
        <v>0</v>
      </c>
      <c r="BJ16" s="17">
        <f t="shared" si="19"/>
        <v>0</v>
      </c>
      <c r="BK16" s="13"/>
    </row>
    <row r="17" spans="1:63" ht="16.5" thickBot="1">
      <c r="A17" s="104" t="s">
        <v>306</v>
      </c>
      <c r="B17" s="94">
        <v>42997</v>
      </c>
      <c r="C17" s="13"/>
      <c r="D17" s="18"/>
      <c r="E17" s="15"/>
      <c r="F17" s="16"/>
      <c r="G17" s="17"/>
      <c r="H17" s="13"/>
      <c r="I17" s="14"/>
      <c r="J17" s="15"/>
      <c r="K17" s="16"/>
      <c r="L17" s="17"/>
      <c r="M17" s="13"/>
      <c r="N17" s="18"/>
      <c r="O17" s="15"/>
      <c r="P17" s="16"/>
      <c r="Q17" s="17"/>
      <c r="R17" s="13"/>
      <c r="S17" s="14"/>
      <c r="T17" s="15"/>
      <c r="U17" s="16"/>
      <c r="V17" s="17"/>
      <c r="W17" s="13"/>
      <c r="X17" s="14"/>
      <c r="Y17" s="15"/>
      <c r="Z17" s="16"/>
      <c r="AA17" s="17"/>
      <c r="AB17" s="22"/>
      <c r="AC17" s="18"/>
      <c r="AD17" s="15"/>
      <c r="AE17" s="16">
        <f t="shared" si="0"/>
        <v>-13</v>
      </c>
      <c r="AF17" s="17">
        <f t="shared" si="1"/>
        <v>558961</v>
      </c>
      <c r="AG17" s="13">
        <v>13</v>
      </c>
      <c r="AH17" s="14"/>
      <c r="AI17" s="15">
        <f t="shared" si="2"/>
        <v>13</v>
      </c>
      <c r="AJ17" s="16">
        <f t="shared" si="3"/>
        <v>0</v>
      </c>
      <c r="AK17" s="17">
        <f t="shared" si="4"/>
        <v>558961</v>
      </c>
      <c r="AL17" s="13">
        <v>13</v>
      </c>
      <c r="AM17" s="14"/>
      <c r="AN17" s="15">
        <f t="shared" si="5"/>
        <v>13</v>
      </c>
      <c r="AO17" s="16">
        <f t="shared" si="6"/>
        <v>1</v>
      </c>
      <c r="AP17" s="17">
        <f t="shared" si="7"/>
        <v>515964</v>
      </c>
      <c r="AQ17" s="13">
        <v>12</v>
      </c>
      <c r="AR17" s="18"/>
      <c r="AS17" s="15">
        <f t="shared" si="8"/>
        <v>12</v>
      </c>
      <c r="AT17" s="16">
        <f t="shared" si="9"/>
        <v>12</v>
      </c>
      <c r="AU17" s="17">
        <f t="shared" si="10"/>
        <v>0</v>
      </c>
      <c r="AV17" s="13"/>
      <c r="AW17" s="18"/>
      <c r="AX17" s="15">
        <f t="shared" si="11"/>
        <v>0</v>
      </c>
      <c r="AY17" s="16">
        <f t="shared" si="12"/>
        <v>0</v>
      </c>
      <c r="AZ17" s="17">
        <f t="shared" si="13"/>
        <v>0</v>
      </c>
      <c r="BA17" s="13"/>
      <c r="BB17" s="14"/>
      <c r="BC17" s="15">
        <f t="shared" si="14"/>
        <v>0</v>
      </c>
      <c r="BD17" s="16">
        <f t="shared" si="15"/>
        <v>0</v>
      </c>
      <c r="BE17" s="17">
        <f t="shared" si="16"/>
        <v>0</v>
      </c>
      <c r="BF17" s="13"/>
      <c r="BG17" s="14"/>
      <c r="BH17" s="15">
        <f t="shared" si="17"/>
        <v>0</v>
      </c>
      <c r="BI17" s="16">
        <f t="shared" si="18"/>
        <v>0</v>
      </c>
      <c r="BJ17" s="17">
        <f t="shared" si="19"/>
        <v>0</v>
      </c>
      <c r="BK17" s="13"/>
    </row>
    <row r="18" spans="1:63" ht="16.5" thickBot="1">
      <c r="A18" s="104" t="s">
        <v>307</v>
      </c>
      <c r="B18" s="94">
        <v>29127</v>
      </c>
      <c r="C18" s="13"/>
      <c r="D18" s="14"/>
      <c r="E18" s="15"/>
      <c r="F18" s="16"/>
      <c r="G18" s="17"/>
      <c r="H18" s="13"/>
      <c r="I18" s="14"/>
      <c r="J18" s="15"/>
      <c r="K18" s="16"/>
      <c r="L18" s="17"/>
      <c r="M18" s="13"/>
      <c r="N18" s="18"/>
      <c r="O18" s="15"/>
      <c r="P18" s="16"/>
      <c r="Q18" s="17"/>
      <c r="R18" s="13"/>
      <c r="S18" s="14"/>
      <c r="T18" s="15"/>
      <c r="U18" s="16"/>
      <c r="V18" s="17"/>
      <c r="W18" s="13"/>
      <c r="X18" s="14"/>
      <c r="Y18" s="15"/>
      <c r="Z18" s="16"/>
      <c r="AA18" s="17"/>
      <c r="AB18" s="13"/>
      <c r="AC18" s="18"/>
      <c r="AD18" s="15"/>
      <c r="AE18" s="16">
        <f t="shared" si="0"/>
        <v>-12</v>
      </c>
      <c r="AF18" s="17">
        <f t="shared" si="1"/>
        <v>349524</v>
      </c>
      <c r="AG18" s="13">
        <v>12</v>
      </c>
      <c r="AH18" s="14"/>
      <c r="AI18" s="15">
        <f t="shared" si="2"/>
        <v>12</v>
      </c>
      <c r="AJ18" s="16">
        <f t="shared" si="3"/>
        <v>0</v>
      </c>
      <c r="AK18" s="17">
        <f t="shared" si="4"/>
        <v>349524</v>
      </c>
      <c r="AL18" s="13">
        <v>12</v>
      </c>
      <c r="AM18" s="18"/>
      <c r="AN18" s="15">
        <f t="shared" si="5"/>
        <v>12</v>
      </c>
      <c r="AO18" s="16">
        <f t="shared" si="6"/>
        <v>0</v>
      </c>
      <c r="AP18" s="17">
        <f t="shared" si="7"/>
        <v>349524</v>
      </c>
      <c r="AQ18" s="13">
        <v>12</v>
      </c>
      <c r="AR18" s="14"/>
      <c r="AS18" s="15">
        <f t="shared" si="8"/>
        <v>12</v>
      </c>
      <c r="AT18" s="16">
        <f t="shared" si="9"/>
        <v>12</v>
      </c>
      <c r="AU18" s="17">
        <f t="shared" si="10"/>
        <v>0</v>
      </c>
      <c r="AV18" s="13"/>
      <c r="AW18" s="14"/>
      <c r="AX18" s="15">
        <f t="shared" si="11"/>
        <v>0</v>
      </c>
      <c r="AY18" s="16">
        <f t="shared" si="12"/>
        <v>0</v>
      </c>
      <c r="AZ18" s="17">
        <f t="shared" si="13"/>
        <v>0</v>
      </c>
      <c r="BA18" s="13"/>
      <c r="BB18" s="18"/>
      <c r="BC18" s="15">
        <f t="shared" si="14"/>
        <v>0</v>
      </c>
      <c r="BD18" s="16">
        <f t="shared" si="15"/>
        <v>0</v>
      </c>
      <c r="BE18" s="17">
        <f t="shared" si="16"/>
        <v>0</v>
      </c>
      <c r="BF18" s="13"/>
      <c r="BG18" s="18"/>
      <c r="BH18" s="15">
        <f t="shared" si="17"/>
        <v>0</v>
      </c>
      <c r="BI18" s="16">
        <f t="shared" si="18"/>
        <v>0</v>
      </c>
      <c r="BJ18" s="17">
        <f t="shared" si="19"/>
        <v>0</v>
      </c>
      <c r="BK18" s="13"/>
    </row>
    <row r="19" spans="1:63" ht="16.5" thickBot="1">
      <c r="A19" s="104" t="s">
        <v>308</v>
      </c>
      <c r="B19" s="94">
        <v>29127</v>
      </c>
      <c r="C19" s="13"/>
      <c r="D19" s="14"/>
      <c r="E19" s="15"/>
      <c r="F19" s="16"/>
      <c r="G19" s="17"/>
      <c r="H19" s="13"/>
      <c r="I19" s="18"/>
      <c r="J19" s="15"/>
      <c r="K19" s="16"/>
      <c r="L19" s="17"/>
      <c r="M19" s="13"/>
      <c r="N19" s="18"/>
      <c r="O19" s="15"/>
      <c r="P19" s="16"/>
      <c r="Q19" s="17"/>
      <c r="R19" s="13"/>
      <c r="S19" s="14"/>
      <c r="T19" s="15"/>
      <c r="U19" s="16"/>
      <c r="V19" s="17"/>
      <c r="W19" s="13"/>
      <c r="X19" s="14"/>
      <c r="Y19" s="15"/>
      <c r="Z19" s="16"/>
      <c r="AA19" s="17"/>
      <c r="AB19" s="13"/>
      <c r="AC19" s="18"/>
      <c r="AD19" s="15"/>
      <c r="AE19" s="16">
        <f t="shared" si="0"/>
        <v>-28</v>
      </c>
      <c r="AF19" s="17">
        <f t="shared" si="1"/>
        <v>815556</v>
      </c>
      <c r="AG19" s="13">
        <v>28</v>
      </c>
      <c r="AH19" s="14"/>
      <c r="AI19" s="15">
        <f t="shared" si="2"/>
        <v>28</v>
      </c>
      <c r="AJ19" s="16">
        <f t="shared" si="3"/>
        <v>0</v>
      </c>
      <c r="AK19" s="17">
        <f t="shared" si="4"/>
        <v>815556</v>
      </c>
      <c r="AL19" s="13">
        <v>28</v>
      </c>
      <c r="AM19" s="18"/>
      <c r="AN19" s="15">
        <f t="shared" si="5"/>
        <v>28</v>
      </c>
      <c r="AO19" s="16">
        <f t="shared" si="6"/>
        <v>1</v>
      </c>
      <c r="AP19" s="17">
        <f t="shared" si="7"/>
        <v>786429</v>
      </c>
      <c r="AQ19" s="13">
        <v>27</v>
      </c>
      <c r="AR19" s="14"/>
      <c r="AS19" s="15">
        <f t="shared" si="8"/>
        <v>27</v>
      </c>
      <c r="AT19" s="16">
        <f t="shared" si="9"/>
        <v>27</v>
      </c>
      <c r="AU19" s="17">
        <f t="shared" si="10"/>
        <v>0</v>
      </c>
      <c r="AV19" s="13"/>
      <c r="AW19" s="14"/>
      <c r="AX19" s="15">
        <f t="shared" si="11"/>
        <v>0</v>
      </c>
      <c r="AY19" s="16">
        <f t="shared" si="12"/>
        <v>0</v>
      </c>
      <c r="AZ19" s="17">
        <f t="shared" si="13"/>
        <v>0</v>
      </c>
      <c r="BA19" s="13"/>
      <c r="BB19" s="18"/>
      <c r="BC19" s="15">
        <f t="shared" si="14"/>
        <v>0</v>
      </c>
      <c r="BD19" s="16">
        <f t="shared" si="15"/>
        <v>0</v>
      </c>
      <c r="BE19" s="17">
        <f t="shared" si="16"/>
        <v>0</v>
      </c>
      <c r="BF19" s="13"/>
      <c r="BG19" s="18"/>
      <c r="BH19" s="15">
        <f t="shared" si="17"/>
        <v>0</v>
      </c>
      <c r="BI19" s="16">
        <f t="shared" si="18"/>
        <v>0</v>
      </c>
      <c r="BJ19" s="17">
        <f t="shared" si="19"/>
        <v>0</v>
      </c>
      <c r="BK19" s="13"/>
    </row>
    <row r="20" spans="1:63" ht="16.5" thickBot="1">
      <c r="A20" s="104" t="s">
        <v>309</v>
      </c>
      <c r="B20" s="94">
        <v>35697</v>
      </c>
      <c r="C20" s="13"/>
      <c r="D20" s="14"/>
      <c r="E20" s="15"/>
      <c r="F20" s="16"/>
      <c r="G20" s="17"/>
      <c r="H20" s="13"/>
      <c r="I20" s="18"/>
      <c r="J20" s="15"/>
      <c r="K20" s="16"/>
      <c r="L20" s="17"/>
      <c r="M20" s="13"/>
      <c r="N20" s="18"/>
      <c r="O20" s="15"/>
      <c r="P20" s="16"/>
      <c r="Q20" s="17"/>
      <c r="R20" s="13"/>
      <c r="S20" s="14"/>
      <c r="T20" s="15"/>
      <c r="U20" s="16"/>
      <c r="V20" s="17"/>
      <c r="W20" s="13"/>
      <c r="X20" s="14"/>
      <c r="Y20" s="15"/>
      <c r="Z20" s="16"/>
      <c r="AA20" s="17"/>
      <c r="AB20" s="22"/>
      <c r="AC20" s="14"/>
      <c r="AD20" s="15"/>
      <c r="AE20" s="16">
        <f t="shared" si="0"/>
        <v>-4</v>
      </c>
      <c r="AF20" s="17">
        <f t="shared" si="1"/>
        <v>142788</v>
      </c>
      <c r="AG20" s="22">
        <v>4</v>
      </c>
      <c r="AH20" s="14"/>
      <c r="AI20" s="15">
        <f t="shared" si="2"/>
        <v>4</v>
      </c>
      <c r="AJ20" s="16">
        <f t="shared" si="3"/>
        <v>0</v>
      </c>
      <c r="AK20" s="17">
        <f t="shared" si="4"/>
        <v>142788</v>
      </c>
      <c r="AL20" s="22">
        <v>4</v>
      </c>
      <c r="AM20" s="14"/>
      <c r="AN20" s="15">
        <f t="shared" si="5"/>
        <v>4</v>
      </c>
      <c r="AO20" s="16">
        <f t="shared" si="6"/>
        <v>2</v>
      </c>
      <c r="AP20" s="17">
        <f t="shared" si="7"/>
        <v>71394</v>
      </c>
      <c r="AQ20" s="22">
        <v>2</v>
      </c>
      <c r="AR20" s="18"/>
      <c r="AS20" s="15">
        <f t="shared" si="8"/>
        <v>2</v>
      </c>
      <c r="AT20" s="16">
        <f t="shared" si="9"/>
        <v>2</v>
      </c>
      <c r="AU20" s="17">
        <f t="shared" si="10"/>
        <v>0</v>
      </c>
      <c r="AV20" s="13"/>
      <c r="AW20" s="14"/>
      <c r="AX20" s="15">
        <f t="shared" si="11"/>
        <v>0</v>
      </c>
      <c r="AY20" s="16">
        <f t="shared" si="12"/>
        <v>0</v>
      </c>
      <c r="AZ20" s="17">
        <f t="shared" si="13"/>
        <v>0</v>
      </c>
      <c r="BA20" s="13"/>
      <c r="BB20" s="18"/>
      <c r="BC20" s="15">
        <f t="shared" si="14"/>
        <v>0</v>
      </c>
      <c r="BD20" s="16">
        <f t="shared" si="15"/>
        <v>0</v>
      </c>
      <c r="BE20" s="17">
        <f t="shared" si="16"/>
        <v>0</v>
      </c>
      <c r="BF20" s="13"/>
      <c r="BG20" s="14"/>
      <c r="BH20" s="15">
        <f t="shared" si="17"/>
        <v>0</v>
      </c>
      <c r="BI20" s="16">
        <f t="shared" si="18"/>
        <v>0</v>
      </c>
      <c r="BJ20" s="17">
        <f t="shared" si="19"/>
        <v>0</v>
      </c>
      <c r="BK20" s="13"/>
    </row>
    <row r="21" spans="1:63" ht="15.75" customHeight="1" thickBot="1">
      <c r="A21" s="104" t="s">
        <v>310</v>
      </c>
      <c r="B21" s="94">
        <v>32777</v>
      </c>
      <c r="C21" s="13"/>
      <c r="D21" s="14"/>
      <c r="E21" s="15"/>
      <c r="F21" s="16"/>
      <c r="G21" s="17"/>
      <c r="H21" s="13"/>
      <c r="I21" s="18"/>
      <c r="J21" s="15"/>
      <c r="K21" s="16"/>
      <c r="L21" s="17"/>
      <c r="M21" s="13"/>
      <c r="N21" s="14"/>
      <c r="O21" s="15"/>
      <c r="P21" s="16"/>
      <c r="Q21" s="17"/>
      <c r="R21" s="13"/>
      <c r="S21" s="14"/>
      <c r="T21" s="15"/>
      <c r="U21" s="16"/>
      <c r="V21" s="17"/>
      <c r="W21" s="13"/>
      <c r="X21" s="14"/>
      <c r="Y21" s="15"/>
      <c r="Z21" s="16"/>
      <c r="AA21" s="17"/>
      <c r="AB21" s="22"/>
      <c r="AC21" s="14"/>
      <c r="AD21" s="15"/>
      <c r="AE21" s="16">
        <f t="shared" si="0"/>
        <v>-6</v>
      </c>
      <c r="AF21" s="17">
        <f t="shared" si="1"/>
        <v>196662</v>
      </c>
      <c r="AG21" s="22">
        <v>6</v>
      </c>
      <c r="AH21" s="14"/>
      <c r="AI21" s="15">
        <f t="shared" si="2"/>
        <v>6</v>
      </c>
      <c r="AJ21" s="16">
        <f t="shared" si="3"/>
        <v>0</v>
      </c>
      <c r="AK21" s="17">
        <f t="shared" si="4"/>
        <v>196662</v>
      </c>
      <c r="AL21" s="22">
        <v>6</v>
      </c>
      <c r="AM21" s="14"/>
      <c r="AN21" s="15">
        <f t="shared" si="5"/>
        <v>6</v>
      </c>
      <c r="AO21" s="16">
        <f t="shared" si="6"/>
        <v>2</v>
      </c>
      <c r="AP21" s="17">
        <f t="shared" si="7"/>
        <v>131108</v>
      </c>
      <c r="AQ21" s="22">
        <v>4</v>
      </c>
      <c r="AR21" s="14"/>
      <c r="AS21" s="15">
        <f t="shared" si="8"/>
        <v>4</v>
      </c>
      <c r="AT21" s="16">
        <f t="shared" si="9"/>
        <v>4</v>
      </c>
      <c r="AU21" s="17">
        <f t="shared" si="10"/>
        <v>0</v>
      </c>
      <c r="AV21" s="13"/>
      <c r="AW21" s="14"/>
      <c r="AX21" s="15">
        <f t="shared" si="11"/>
        <v>0</v>
      </c>
      <c r="AY21" s="16">
        <f t="shared" si="12"/>
        <v>0</v>
      </c>
      <c r="AZ21" s="17">
        <f t="shared" si="13"/>
        <v>0</v>
      </c>
      <c r="BA21" s="13"/>
      <c r="BB21" s="14"/>
      <c r="BC21" s="15">
        <f t="shared" si="14"/>
        <v>0</v>
      </c>
      <c r="BD21" s="16">
        <f t="shared" si="15"/>
        <v>0</v>
      </c>
      <c r="BE21" s="17">
        <f t="shared" si="16"/>
        <v>0</v>
      </c>
      <c r="BF21" s="13"/>
      <c r="BG21" s="14"/>
      <c r="BH21" s="15">
        <f t="shared" si="17"/>
        <v>0</v>
      </c>
      <c r="BI21" s="16">
        <f t="shared" si="18"/>
        <v>0</v>
      </c>
      <c r="BJ21" s="17">
        <f t="shared" si="19"/>
        <v>0</v>
      </c>
      <c r="BK21" s="13"/>
    </row>
    <row r="22" spans="1:63" ht="15.75" customHeight="1" thickBot="1">
      <c r="A22" s="104" t="s">
        <v>311</v>
      </c>
      <c r="B22" s="94">
        <v>29857</v>
      </c>
      <c r="C22" s="13"/>
      <c r="D22" s="18"/>
      <c r="E22" s="15"/>
      <c r="F22" s="16"/>
      <c r="G22" s="17"/>
      <c r="H22" s="13"/>
      <c r="I22" s="14"/>
      <c r="J22" s="15"/>
      <c r="K22" s="16"/>
      <c r="L22" s="17"/>
      <c r="M22" s="13"/>
      <c r="N22" s="14"/>
      <c r="O22" s="15"/>
      <c r="P22" s="16"/>
      <c r="Q22" s="17"/>
      <c r="R22" s="13"/>
      <c r="S22" s="14"/>
      <c r="T22" s="15"/>
      <c r="U22" s="16"/>
      <c r="V22" s="17"/>
      <c r="W22" s="13"/>
      <c r="X22" s="14"/>
      <c r="Y22" s="15"/>
      <c r="Z22" s="16"/>
      <c r="AA22" s="17"/>
      <c r="AB22" s="22"/>
      <c r="AC22" s="14"/>
      <c r="AD22" s="15"/>
      <c r="AE22" s="16">
        <f t="shared" si="0"/>
        <v>-2</v>
      </c>
      <c r="AF22" s="17">
        <f t="shared" si="1"/>
        <v>59714</v>
      </c>
      <c r="AG22" s="22">
        <v>2</v>
      </c>
      <c r="AH22" s="14"/>
      <c r="AI22" s="15">
        <f t="shared" si="2"/>
        <v>2</v>
      </c>
      <c r="AJ22" s="16">
        <f t="shared" si="3"/>
        <v>0</v>
      </c>
      <c r="AK22" s="17">
        <f t="shared" si="4"/>
        <v>59714</v>
      </c>
      <c r="AL22" s="22">
        <v>2</v>
      </c>
      <c r="AM22" s="14"/>
      <c r="AN22" s="15">
        <f t="shared" si="5"/>
        <v>2</v>
      </c>
      <c r="AO22" s="16">
        <f t="shared" si="6"/>
        <v>2</v>
      </c>
      <c r="AP22" s="17">
        <f t="shared" si="7"/>
        <v>0</v>
      </c>
      <c r="AQ22" s="22">
        <v>0</v>
      </c>
      <c r="AR22" s="18"/>
      <c r="AS22" s="15">
        <f t="shared" si="8"/>
        <v>0</v>
      </c>
      <c r="AT22" s="16">
        <f t="shared" si="9"/>
        <v>0</v>
      </c>
      <c r="AU22" s="17">
        <f t="shared" si="10"/>
        <v>0</v>
      </c>
      <c r="AV22" s="13"/>
      <c r="AW22" s="14"/>
      <c r="AX22" s="15">
        <f t="shared" si="11"/>
        <v>0</v>
      </c>
      <c r="AY22" s="16">
        <f t="shared" si="12"/>
        <v>0</v>
      </c>
      <c r="AZ22" s="17">
        <f t="shared" si="13"/>
        <v>0</v>
      </c>
      <c r="BA22" s="13"/>
      <c r="BB22" s="14"/>
      <c r="BC22" s="15">
        <f t="shared" si="14"/>
        <v>0</v>
      </c>
      <c r="BD22" s="16">
        <f t="shared" si="15"/>
        <v>0</v>
      </c>
      <c r="BE22" s="17">
        <f t="shared" si="16"/>
        <v>0</v>
      </c>
      <c r="BF22" s="13"/>
      <c r="BG22" s="18"/>
      <c r="BH22" s="15">
        <f t="shared" si="17"/>
        <v>0</v>
      </c>
      <c r="BI22" s="16">
        <f t="shared" si="18"/>
        <v>0</v>
      </c>
      <c r="BJ22" s="17">
        <f t="shared" si="19"/>
        <v>0</v>
      </c>
      <c r="BK22" s="13"/>
    </row>
    <row r="23" spans="1:63" ht="15.75" customHeight="1" thickBot="1">
      <c r="A23" s="104" t="s">
        <v>312</v>
      </c>
      <c r="B23" s="94">
        <v>47450</v>
      </c>
      <c r="C23" s="22"/>
      <c r="D23" s="18"/>
      <c r="E23" s="15"/>
      <c r="F23" s="16"/>
      <c r="G23" s="33"/>
      <c r="H23" s="22"/>
      <c r="I23" s="18"/>
      <c r="J23" s="15"/>
      <c r="K23" s="16"/>
      <c r="L23" s="33"/>
      <c r="M23" s="22"/>
      <c r="N23" s="18"/>
      <c r="O23" s="15"/>
      <c r="P23" s="16"/>
      <c r="Q23" s="33"/>
      <c r="R23" s="22"/>
      <c r="S23" s="18"/>
      <c r="T23" s="15"/>
      <c r="U23" s="16"/>
      <c r="V23" s="33"/>
      <c r="W23" s="22"/>
      <c r="X23" s="18"/>
      <c r="Y23" s="15"/>
      <c r="Z23" s="16"/>
      <c r="AA23" s="33"/>
      <c r="AB23" s="22"/>
      <c r="AC23" s="18"/>
      <c r="AD23" s="15"/>
      <c r="AE23" s="16">
        <f t="shared" si="0"/>
        <v>-3</v>
      </c>
      <c r="AF23" s="33">
        <f t="shared" si="1"/>
        <v>142350</v>
      </c>
      <c r="AG23" s="22">
        <v>3</v>
      </c>
      <c r="AH23" s="18"/>
      <c r="AI23" s="15">
        <f t="shared" si="2"/>
        <v>3</v>
      </c>
      <c r="AJ23" s="16">
        <f t="shared" si="3"/>
        <v>0</v>
      </c>
      <c r="AK23" s="33">
        <f t="shared" si="4"/>
        <v>142350</v>
      </c>
      <c r="AL23" s="22">
        <v>3</v>
      </c>
      <c r="AM23" s="18"/>
      <c r="AN23" s="15">
        <f t="shared" si="5"/>
        <v>3</v>
      </c>
      <c r="AO23" s="16">
        <f t="shared" si="6"/>
        <v>0</v>
      </c>
      <c r="AP23" s="33">
        <f t="shared" si="7"/>
        <v>142350</v>
      </c>
      <c r="AQ23" s="22">
        <v>3</v>
      </c>
      <c r="AR23" s="18"/>
      <c r="AS23" s="15"/>
      <c r="AT23" s="16"/>
      <c r="AU23" s="33"/>
      <c r="AV23" s="22"/>
      <c r="AW23" s="18"/>
      <c r="AX23" s="15"/>
      <c r="AY23" s="16"/>
      <c r="AZ23" s="33"/>
      <c r="BA23" s="22"/>
      <c r="BB23" s="18"/>
      <c r="BC23" s="15"/>
      <c r="BD23" s="16"/>
      <c r="BE23" s="33"/>
      <c r="BF23" s="22"/>
      <c r="BG23" s="18"/>
      <c r="BH23" s="15"/>
      <c r="BI23" s="16"/>
      <c r="BJ23" s="33"/>
      <c r="BK23" s="22"/>
    </row>
    <row r="24" spans="1:63" ht="15.75" customHeight="1" thickBot="1">
      <c r="A24" s="104" t="s">
        <v>313</v>
      </c>
      <c r="B24" s="94">
        <v>26207</v>
      </c>
      <c r="C24" s="22"/>
      <c r="D24" s="18"/>
      <c r="E24" s="15"/>
      <c r="F24" s="16"/>
      <c r="G24" s="33"/>
      <c r="H24" s="22"/>
      <c r="I24" s="18"/>
      <c r="J24" s="15"/>
      <c r="K24" s="16"/>
      <c r="L24" s="33"/>
      <c r="M24" s="22"/>
      <c r="N24" s="18"/>
      <c r="O24" s="15"/>
      <c r="P24" s="16"/>
      <c r="Q24" s="33"/>
      <c r="R24" s="22"/>
      <c r="S24" s="18"/>
      <c r="T24" s="15"/>
      <c r="U24" s="16"/>
      <c r="V24" s="33"/>
      <c r="W24" s="22"/>
      <c r="X24" s="18"/>
      <c r="Y24" s="15"/>
      <c r="Z24" s="16"/>
      <c r="AA24" s="33"/>
      <c r="AB24" s="22"/>
      <c r="AC24" s="18"/>
      <c r="AD24" s="15"/>
      <c r="AE24" s="16">
        <f t="shared" si="0"/>
        <v>0</v>
      </c>
      <c r="AF24" s="33">
        <f t="shared" si="1"/>
        <v>0</v>
      </c>
      <c r="AG24" s="22">
        <v>0</v>
      </c>
      <c r="AH24" s="18"/>
      <c r="AI24" s="15">
        <f t="shared" si="2"/>
        <v>0</v>
      </c>
      <c r="AJ24" s="16">
        <f t="shared" si="3"/>
        <v>0</v>
      </c>
      <c r="AK24" s="33">
        <f t="shared" si="4"/>
        <v>0</v>
      </c>
      <c r="AL24" s="22">
        <v>0</v>
      </c>
      <c r="AM24" s="18"/>
      <c r="AN24" s="15">
        <f t="shared" si="5"/>
        <v>0</v>
      </c>
      <c r="AO24" s="16">
        <f t="shared" si="6"/>
        <v>0</v>
      </c>
      <c r="AP24" s="33">
        <f t="shared" si="7"/>
        <v>0</v>
      </c>
      <c r="AQ24" s="22">
        <v>0</v>
      </c>
      <c r="AR24" s="18"/>
      <c r="AS24" s="15"/>
      <c r="AT24" s="16"/>
      <c r="AU24" s="33"/>
      <c r="AV24" s="22"/>
      <c r="AW24" s="18"/>
      <c r="AX24" s="15"/>
      <c r="AY24" s="16"/>
      <c r="AZ24" s="33"/>
      <c r="BA24" s="22"/>
      <c r="BB24" s="18"/>
      <c r="BC24" s="15"/>
      <c r="BD24" s="16"/>
      <c r="BE24" s="33"/>
      <c r="BF24" s="22"/>
      <c r="BG24" s="18"/>
      <c r="BH24" s="15"/>
      <c r="BI24" s="16"/>
      <c r="BJ24" s="33"/>
      <c r="BK24" s="22"/>
    </row>
    <row r="25" spans="1:63" ht="15.75" customHeight="1" thickBot="1">
      <c r="A25" s="104" t="s">
        <v>314</v>
      </c>
      <c r="B25" s="94">
        <v>26207</v>
      </c>
      <c r="C25" s="22"/>
      <c r="D25" s="18"/>
      <c r="E25" s="15"/>
      <c r="F25" s="16"/>
      <c r="G25" s="33"/>
      <c r="H25" s="22"/>
      <c r="I25" s="18"/>
      <c r="J25" s="15"/>
      <c r="K25" s="16"/>
      <c r="L25" s="33"/>
      <c r="M25" s="22"/>
      <c r="N25" s="18"/>
      <c r="O25" s="15"/>
      <c r="P25" s="16"/>
      <c r="Q25" s="33"/>
      <c r="R25" s="22"/>
      <c r="S25" s="18"/>
      <c r="T25" s="15"/>
      <c r="U25" s="16"/>
      <c r="V25" s="33"/>
      <c r="W25" s="22"/>
      <c r="X25" s="18"/>
      <c r="Y25" s="15"/>
      <c r="Z25" s="16"/>
      <c r="AA25" s="33"/>
      <c r="AB25" s="22"/>
      <c r="AC25" s="18"/>
      <c r="AD25" s="15"/>
      <c r="AE25" s="16">
        <f t="shared" si="0"/>
        <v>-15</v>
      </c>
      <c r="AF25" s="33">
        <f t="shared" si="1"/>
        <v>393105</v>
      </c>
      <c r="AG25" s="22">
        <v>15</v>
      </c>
      <c r="AH25" s="18"/>
      <c r="AI25" s="15">
        <f t="shared" si="2"/>
        <v>15</v>
      </c>
      <c r="AJ25" s="16">
        <f t="shared" si="3"/>
        <v>2</v>
      </c>
      <c r="AK25" s="33">
        <f t="shared" si="4"/>
        <v>340691</v>
      </c>
      <c r="AL25" s="22">
        <v>13</v>
      </c>
      <c r="AM25" s="18"/>
      <c r="AN25" s="15">
        <f t="shared" si="5"/>
        <v>13</v>
      </c>
      <c r="AO25" s="16">
        <f t="shared" si="6"/>
        <v>0</v>
      </c>
      <c r="AP25" s="33">
        <f t="shared" si="7"/>
        <v>340691</v>
      </c>
      <c r="AQ25" s="22">
        <v>13</v>
      </c>
      <c r="AR25" s="18"/>
      <c r="AS25" s="15"/>
      <c r="AT25" s="16"/>
      <c r="AU25" s="33"/>
      <c r="AV25" s="22"/>
      <c r="AW25" s="18"/>
      <c r="AX25" s="15"/>
      <c r="AY25" s="16"/>
      <c r="AZ25" s="33"/>
      <c r="BA25" s="22"/>
      <c r="BB25" s="18"/>
      <c r="BC25" s="15"/>
      <c r="BD25" s="16"/>
      <c r="BE25" s="33"/>
      <c r="BF25" s="22"/>
      <c r="BG25" s="18"/>
      <c r="BH25" s="15"/>
      <c r="BI25" s="16"/>
      <c r="BJ25" s="33"/>
      <c r="BK25" s="22"/>
    </row>
    <row r="26" spans="1:63" ht="15.75" customHeight="1" thickBot="1">
      <c r="A26" s="104" t="s">
        <v>315</v>
      </c>
      <c r="B26" s="94">
        <v>27667</v>
      </c>
      <c r="C26" s="22"/>
      <c r="D26" s="18"/>
      <c r="E26" s="15"/>
      <c r="F26" s="16"/>
      <c r="G26" s="33"/>
      <c r="H26" s="22"/>
      <c r="I26" s="18"/>
      <c r="J26" s="15"/>
      <c r="K26" s="16"/>
      <c r="L26" s="33"/>
      <c r="M26" s="22"/>
      <c r="N26" s="18"/>
      <c r="O26" s="15"/>
      <c r="P26" s="16"/>
      <c r="Q26" s="33"/>
      <c r="R26" s="22"/>
      <c r="S26" s="18"/>
      <c r="T26" s="15"/>
      <c r="U26" s="16"/>
      <c r="V26" s="33"/>
      <c r="W26" s="22"/>
      <c r="X26" s="18"/>
      <c r="Y26" s="15"/>
      <c r="Z26" s="16"/>
      <c r="AA26" s="33"/>
      <c r="AB26" s="22"/>
      <c r="AC26" s="18"/>
      <c r="AD26" s="15"/>
      <c r="AE26" s="16">
        <f t="shared" si="0"/>
        <v>0</v>
      </c>
      <c r="AF26" s="33">
        <f t="shared" si="1"/>
        <v>0</v>
      </c>
      <c r="AG26" s="22">
        <v>0</v>
      </c>
      <c r="AH26" s="18"/>
      <c r="AI26" s="15">
        <f t="shared" si="2"/>
        <v>0</v>
      </c>
      <c r="AJ26" s="16">
        <f t="shared" si="3"/>
        <v>0</v>
      </c>
      <c r="AK26" s="33">
        <f t="shared" si="4"/>
        <v>0</v>
      </c>
      <c r="AL26" s="22">
        <v>0</v>
      </c>
      <c r="AM26" s="18"/>
      <c r="AN26" s="15">
        <f t="shared" si="5"/>
        <v>0</v>
      </c>
      <c r="AO26" s="16">
        <f t="shared" si="6"/>
        <v>0</v>
      </c>
      <c r="AP26" s="33">
        <f t="shared" si="7"/>
        <v>0</v>
      </c>
      <c r="AQ26" s="22">
        <v>0</v>
      </c>
      <c r="AR26" s="18"/>
      <c r="AS26" s="15"/>
      <c r="AT26" s="16"/>
      <c r="AU26" s="33"/>
      <c r="AV26" s="22"/>
      <c r="AW26" s="18"/>
      <c r="AX26" s="15"/>
      <c r="AY26" s="16"/>
      <c r="AZ26" s="33"/>
      <c r="BA26" s="22"/>
      <c r="BB26" s="18"/>
      <c r="BC26" s="15"/>
      <c r="BD26" s="16"/>
      <c r="BE26" s="33"/>
      <c r="BF26" s="22"/>
      <c r="BG26" s="18"/>
      <c r="BH26" s="15"/>
      <c r="BI26" s="16"/>
      <c r="BJ26" s="33"/>
      <c r="BK26" s="22"/>
    </row>
    <row r="27" spans="1:63" ht="15.75" customHeight="1" thickBot="1">
      <c r="A27" s="104" t="s">
        <v>316</v>
      </c>
      <c r="B27" s="94">
        <v>34237</v>
      </c>
      <c r="C27" s="22"/>
      <c r="D27" s="18"/>
      <c r="E27" s="15"/>
      <c r="F27" s="16"/>
      <c r="G27" s="33"/>
      <c r="H27" s="22"/>
      <c r="I27" s="18"/>
      <c r="J27" s="15"/>
      <c r="K27" s="16"/>
      <c r="L27" s="33"/>
      <c r="M27" s="22"/>
      <c r="N27" s="18"/>
      <c r="O27" s="15"/>
      <c r="P27" s="16"/>
      <c r="Q27" s="33"/>
      <c r="R27" s="22"/>
      <c r="S27" s="18"/>
      <c r="T27" s="15"/>
      <c r="U27" s="16"/>
      <c r="V27" s="33"/>
      <c r="W27" s="22"/>
      <c r="X27" s="18"/>
      <c r="Y27" s="15"/>
      <c r="Z27" s="16"/>
      <c r="AA27" s="33"/>
      <c r="AB27" s="22"/>
      <c r="AC27" s="18"/>
      <c r="AD27" s="15"/>
      <c r="AE27" s="16">
        <f t="shared" si="0"/>
        <v>-1</v>
      </c>
      <c r="AF27" s="33">
        <f t="shared" si="1"/>
        <v>34237</v>
      </c>
      <c r="AG27" s="22">
        <v>1</v>
      </c>
      <c r="AH27" s="18"/>
      <c r="AI27" s="15">
        <f t="shared" si="2"/>
        <v>1</v>
      </c>
      <c r="AJ27" s="16">
        <f t="shared" si="3"/>
        <v>1</v>
      </c>
      <c r="AK27" s="33">
        <f t="shared" si="4"/>
        <v>0</v>
      </c>
      <c r="AL27" s="22">
        <v>0</v>
      </c>
      <c r="AM27" s="18"/>
      <c r="AN27" s="15">
        <f t="shared" si="5"/>
        <v>0</v>
      </c>
      <c r="AO27" s="16">
        <f t="shared" si="6"/>
        <v>0</v>
      </c>
      <c r="AP27" s="33">
        <f t="shared" si="7"/>
        <v>0</v>
      </c>
      <c r="AQ27" s="22">
        <v>0</v>
      </c>
      <c r="AR27" s="18"/>
      <c r="AS27" s="15"/>
      <c r="AT27" s="16"/>
      <c r="AU27" s="33"/>
      <c r="AV27" s="22"/>
      <c r="AW27" s="18"/>
      <c r="AX27" s="15"/>
      <c r="AY27" s="16"/>
      <c r="AZ27" s="33"/>
      <c r="BA27" s="22"/>
      <c r="BB27" s="18"/>
      <c r="BC27" s="15"/>
      <c r="BD27" s="16"/>
      <c r="BE27" s="33"/>
      <c r="BF27" s="22"/>
      <c r="BG27" s="18"/>
      <c r="BH27" s="15"/>
      <c r="BI27" s="16"/>
      <c r="BJ27" s="33"/>
      <c r="BK27" s="22"/>
    </row>
    <row r="28" spans="1:63" ht="15.75" customHeight="1" thickBot="1">
      <c r="A28" s="104" t="s">
        <v>317</v>
      </c>
      <c r="B28" s="94">
        <v>26837</v>
      </c>
      <c r="C28" s="22"/>
      <c r="D28" s="18"/>
      <c r="E28" s="15"/>
      <c r="F28" s="16"/>
      <c r="G28" s="33"/>
      <c r="H28" s="22"/>
      <c r="I28" s="18"/>
      <c r="J28" s="15"/>
      <c r="K28" s="16"/>
      <c r="L28" s="33"/>
      <c r="M28" s="22"/>
      <c r="N28" s="18"/>
      <c r="O28" s="15"/>
      <c r="P28" s="16"/>
      <c r="Q28" s="33"/>
      <c r="R28" s="22"/>
      <c r="S28" s="18"/>
      <c r="T28" s="15"/>
      <c r="U28" s="16"/>
      <c r="V28" s="33"/>
      <c r="W28" s="22"/>
      <c r="X28" s="18"/>
      <c r="Y28" s="15"/>
      <c r="Z28" s="16"/>
      <c r="AA28" s="33"/>
      <c r="AB28" s="22"/>
      <c r="AC28" s="18"/>
      <c r="AD28" s="15"/>
      <c r="AE28" s="16">
        <f t="shared" si="0"/>
        <v>0</v>
      </c>
      <c r="AF28" s="33">
        <f t="shared" si="1"/>
        <v>0</v>
      </c>
      <c r="AG28" s="22">
        <v>0</v>
      </c>
      <c r="AH28" s="18"/>
      <c r="AI28" s="15">
        <f t="shared" si="2"/>
        <v>0</v>
      </c>
      <c r="AJ28" s="16">
        <f t="shared" si="3"/>
        <v>0</v>
      </c>
      <c r="AK28" s="33">
        <f t="shared" si="4"/>
        <v>0</v>
      </c>
      <c r="AL28" s="22">
        <v>0</v>
      </c>
      <c r="AM28" s="18"/>
      <c r="AN28" s="15">
        <f t="shared" si="5"/>
        <v>0</v>
      </c>
      <c r="AO28" s="16">
        <f t="shared" si="6"/>
        <v>0</v>
      </c>
      <c r="AP28" s="33">
        <f t="shared" si="7"/>
        <v>0</v>
      </c>
      <c r="AQ28" s="22">
        <v>0</v>
      </c>
      <c r="AR28" s="18"/>
      <c r="AS28" s="15"/>
      <c r="AT28" s="16"/>
      <c r="AU28" s="33"/>
      <c r="AV28" s="22"/>
      <c r="AW28" s="18"/>
      <c r="AX28" s="15"/>
      <c r="AY28" s="16"/>
      <c r="AZ28" s="33"/>
      <c r="BA28" s="22"/>
      <c r="BB28" s="18"/>
      <c r="BC28" s="15"/>
      <c r="BD28" s="16"/>
      <c r="BE28" s="33"/>
      <c r="BF28" s="22"/>
      <c r="BG28" s="18"/>
      <c r="BH28" s="15"/>
      <c r="BI28" s="16"/>
      <c r="BJ28" s="33"/>
      <c r="BK28" s="22"/>
    </row>
    <row r="29" spans="1:63" ht="15.75" customHeight="1" thickBot="1">
      <c r="A29" s="104" t="s">
        <v>318</v>
      </c>
      <c r="B29" s="94">
        <v>26837</v>
      </c>
      <c r="C29" s="22"/>
      <c r="D29" s="18"/>
      <c r="E29" s="15"/>
      <c r="F29" s="16"/>
      <c r="G29" s="33"/>
      <c r="H29" s="22"/>
      <c r="I29" s="18"/>
      <c r="J29" s="15"/>
      <c r="K29" s="16"/>
      <c r="L29" s="33"/>
      <c r="M29" s="22"/>
      <c r="N29" s="18"/>
      <c r="O29" s="15"/>
      <c r="P29" s="16"/>
      <c r="Q29" s="33"/>
      <c r="R29" s="22"/>
      <c r="S29" s="18"/>
      <c r="T29" s="15"/>
      <c r="U29" s="16"/>
      <c r="V29" s="33"/>
      <c r="W29" s="22"/>
      <c r="X29" s="18"/>
      <c r="Y29" s="15"/>
      <c r="Z29" s="16"/>
      <c r="AA29" s="33"/>
      <c r="AB29" s="22"/>
      <c r="AC29" s="18"/>
      <c r="AD29" s="15"/>
      <c r="AE29" s="16">
        <f t="shared" si="0"/>
        <v>-1</v>
      </c>
      <c r="AF29" s="33">
        <f t="shared" si="1"/>
        <v>26837</v>
      </c>
      <c r="AG29" s="22">
        <v>1</v>
      </c>
      <c r="AH29" s="18"/>
      <c r="AI29" s="15">
        <f t="shared" si="2"/>
        <v>1</v>
      </c>
      <c r="AJ29" s="16">
        <f t="shared" si="3"/>
        <v>0</v>
      </c>
      <c r="AK29" s="33">
        <f t="shared" si="4"/>
        <v>26837</v>
      </c>
      <c r="AL29" s="22">
        <v>1</v>
      </c>
      <c r="AM29" s="18"/>
      <c r="AN29" s="15">
        <f t="shared" si="5"/>
        <v>1</v>
      </c>
      <c r="AO29" s="16">
        <f t="shared" si="6"/>
        <v>0</v>
      </c>
      <c r="AP29" s="33">
        <f t="shared" si="7"/>
        <v>26837</v>
      </c>
      <c r="AQ29" s="22">
        <v>1</v>
      </c>
      <c r="AR29" s="18"/>
      <c r="AS29" s="15"/>
      <c r="AT29" s="16"/>
      <c r="AU29" s="33"/>
      <c r="AV29" s="22"/>
      <c r="AW29" s="18"/>
      <c r="AX29" s="15"/>
      <c r="AY29" s="16"/>
      <c r="AZ29" s="33"/>
      <c r="BA29" s="22"/>
      <c r="BB29" s="18"/>
      <c r="BC29" s="15"/>
      <c r="BD29" s="16"/>
      <c r="BE29" s="33"/>
      <c r="BF29" s="22"/>
      <c r="BG29" s="18"/>
      <c r="BH29" s="15"/>
      <c r="BI29" s="16"/>
      <c r="BJ29" s="33"/>
      <c r="BK29" s="22"/>
    </row>
    <row r="30" spans="1:63" ht="15.75" customHeight="1" thickBot="1">
      <c r="A30" s="106" t="s">
        <v>319</v>
      </c>
      <c r="B30" s="95">
        <v>21097</v>
      </c>
      <c r="C30" s="22"/>
      <c r="D30" s="18"/>
      <c r="E30" s="15"/>
      <c r="F30" s="16"/>
      <c r="G30" s="33"/>
      <c r="H30" s="22"/>
      <c r="I30" s="18"/>
      <c r="J30" s="15"/>
      <c r="K30" s="16"/>
      <c r="L30" s="33"/>
      <c r="M30" s="22"/>
      <c r="N30" s="18"/>
      <c r="O30" s="15"/>
      <c r="P30" s="16"/>
      <c r="Q30" s="33"/>
      <c r="R30" s="22"/>
      <c r="S30" s="18"/>
      <c r="T30" s="15"/>
      <c r="U30" s="16"/>
      <c r="V30" s="33"/>
      <c r="W30" s="22"/>
      <c r="X30" s="18"/>
      <c r="Y30" s="15"/>
      <c r="Z30" s="16"/>
      <c r="AA30" s="33"/>
      <c r="AB30" s="22"/>
      <c r="AC30" s="18"/>
      <c r="AD30" s="15"/>
      <c r="AE30" s="16">
        <f t="shared" si="0"/>
        <v>0</v>
      </c>
      <c r="AF30" s="33">
        <f t="shared" si="1"/>
        <v>0</v>
      </c>
      <c r="AG30" s="22">
        <v>0</v>
      </c>
      <c r="AH30" s="18"/>
      <c r="AI30" s="15">
        <f t="shared" si="2"/>
        <v>0</v>
      </c>
      <c r="AJ30" s="16">
        <f t="shared" si="3"/>
        <v>0</v>
      </c>
      <c r="AK30" s="33">
        <f t="shared" si="4"/>
        <v>0</v>
      </c>
      <c r="AL30" s="22">
        <v>0</v>
      </c>
      <c r="AM30" s="18"/>
      <c r="AN30" s="15">
        <f t="shared" si="5"/>
        <v>0</v>
      </c>
      <c r="AO30" s="16">
        <f t="shared" si="6"/>
        <v>0</v>
      </c>
      <c r="AP30" s="33">
        <f t="shared" si="7"/>
        <v>0</v>
      </c>
      <c r="AQ30" s="22">
        <v>0</v>
      </c>
      <c r="AR30" s="18"/>
      <c r="AS30" s="15"/>
      <c r="AT30" s="16"/>
      <c r="AU30" s="33"/>
      <c r="AV30" s="22"/>
      <c r="AW30" s="18"/>
      <c r="AX30" s="15"/>
      <c r="AY30" s="16"/>
      <c r="AZ30" s="33"/>
      <c r="BA30" s="22"/>
      <c r="BB30" s="18"/>
      <c r="BC30" s="15"/>
      <c r="BD30" s="16"/>
      <c r="BE30" s="33"/>
      <c r="BF30" s="22"/>
      <c r="BG30" s="18"/>
      <c r="BH30" s="15"/>
      <c r="BI30" s="16"/>
      <c r="BJ30" s="33"/>
      <c r="BK30" s="22"/>
    </row>
    <row r="31" spans="1:63" ht="15.75" customHeight="1" thickBot="1">
      <c r="A31" s="24"/>
      <c r="B31" s="25"/>
      <c r="C31" s="24"/>
      <c r="D31" s="26"/>
      <c r="E31" s="24"/>
      <c r="F31" s="24"/>
      <c r="G31" s="27">
        <f>+SUM(G3:G30)</f>
        <v>0</v>
      </c>
      <c r="H31" s="24"/>
      <c r="I31" s="26"/>
      <c r="J31" s="24"/>
      <c r="K31" s="24"/>
      <c r="L31" s="27">
        <f>+SUM(L3:L30)</f>
        <v>0</v>
      </c>
      <c r="M31" s="24"/>
      <c r="N31" s="26"/>
      <c r="O31" s="24"/>
      <c r="P31" s="24"/>
      <c r="Q31" s="27">
        <f>+SUM(Q3:Q30)</f>
        <v>0</v>
      </c>
      <c r="R31" s="24"/>
      <c r="S31" s="26"/>
      <c r="T31" s="24"/>
      <c r="U31" s="24"/>
      <c r="V31" s="27">
        <f>+SUM(V3:V30)</f>
        <v>0</v>
      </c>
      <c r="W31" s="24"/>
      <c r="X31" s="26"/>
      <c r="Y31" s="24"/>
      <c r="Z31" s="24"/>
      <c r="AA31" s="27">
        <f>+SUM(AA3:AA30)</f>
        <v>0</v>
      </c>
      <c r="AB31" s="24"/>
      <c r="AC31" s="26"/>
      <c r="AD31" s="24"/>
      <c r="AE31" s="24"/>
      <c r="AF31" s="27">
        <f>+SUM(AF3:AF30)</f>
        <v>8762867</v>
      </c>
      <c r="AG31" s="24"/>
      <c r="AH31" s="26"/>
      <c r="AI31" s="24"/>
      <c r="AJ31" s="24"/>
      <c r="AK31" s="27">
        <f>+SUM(AK3:AK30)</f>
        <v>8611392</v>
      </c>
      <c r="AL31" s="24"/>
      <c r="AM31" s="26"/>
      <c r="AN31" s="24"/>
      <c r="AO31" s="24"/>
      <c r="AP31" s="27">
        <f>+SUM(AP3:AP30)</f>
        <v>7788583</v>
      </c>
      <c r="AQ31" s="24"/>
      <c r="AR31" s="26"/>
      <c r="AS31" s="24"/>
      <c r="AT31" s="24"/>
      <c r="AU31" s="27">
        <f>+SUM(AU3:AU30)</f>
        <v>0</v>
      </c>
      <c r="AV31" s="24"/>
      <c r="AW31" s="26"/>
      <c r="AX31" s="24"/>
      <c r="AY31" s="24"/>
      <c r="AZ31" s="27">
        <f>+SUM(AZ3:AZ30)</f>
        <v>0</v>
      </c>
      <c r="BA31" s="24"/>
      <c r="BB31" s="26"/>
      <c r="BC31" s="24"/>
      <c r="BD31" s="24"/>
      <c r="BE31" s="27">
        <f>+SUM(BE3:BE30)</f>
        <v>0</v>
      </c>
      <c r="BF31" s="24"/>
      <c r="BG31" s="26"/>
      <c r="BH31" s="24"/>
      <c r="BI31" s="24"/>
      <c r="BJ31" s="27">
        <f>+SUM(BJ3:BJ30)</f>
        <v>0</v>
      </c>
      <c r="BK31" s="24"/>
    </row>
    <row r="32" spans="2:59" ht="15.75" customHeight="1">
      <c r="B32" s="35"/>
      <c r="D32" s="29"/>
      <c r="G32" s="36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2:59" ht="15.75" customHeight="1">
      <c r="B33" s="35"/>
      <c r="D33" s="29"/>
      <c r="G33" s="36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2:59" ht="15.75" customHeight="1">
      <c r="B34" s="35"/>
      <c r="D34" s="29"/>
      <c r="G34" s="36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2:59" ht="15.75" customHeight="1">
      <c r="B35" s="35"/>
      <c r="D35" s="29"/>
      <c r="G35" s="36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2:59" ht="15.75" customHeight="1">
      <c r="B36" s="35"/>
      <c r="D36" s="29"/>
      <c r="G36" s="36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2:59" ht="15.75" customHeight="1">
      <c r="B37" s="35"/>
      <c r="D37" s="29"/>
      <c r="G37" s="36"/>
      <c r="I37" s="29"/>
      <c r="N37" s="29"/>
      <c r="S37" s="29"/>
      <c r="X37" s="29"/>
      <c r="AC37" s="29"/>
      <c r="AH37" s="29"/>
      <c r="AJ37" s="179"/>
      <c r="AM37" s="29"/>
      <c r="AR37" s="29"/>
      <c r="AW37" s="29"/>
      <c r="BB37" s="29"/>
      <c r="BG37" s="29"/>
    </row>
    <row r="38" spans="2:59" ht="15.75" customHeight="1">
      <c r="B38" s="35"/>
      <c r="D38" s="29"/>
      <c r="G38" s="36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2:59" ht="15.75" customHeight="1">
      <c r="B39" s="35"/>
      <c r="D39" s="29"/>
      <c r="G39" s="36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2:59" ht="15.75" customHeight="1">
      <c r="B40" s="35"/>
      <c r="D40" s="29"/>
      <c r="G40" s="36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2:59" ht="15.75" customHeight="1">
      <c r="B41" s="35"/>
      <c r="D41" s="29"/>
      <c r="G41" s="36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2:59" ht="15.75" customHeight="1">
      <c r="B42" s="35"/>
      <c r="D42" s="29"/>
      <c r="G42" s="36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2:59" ht="15.75" customHeight="1">
      <c r="B43" s="35"/>
      <c r="D43" s="29"/>
      <c r="G43" s="36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2:59" ht="15.75" customHeight="1">
      <c r="B44" s="35"/>
      <c r="D44" s="29"/>
      <c r="G44" s="36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2:59" ht="15.75" customHeight="1">
      <c r="B45" s="35"/>
      <c r="D45" s="29"/>
      <c r="G45" s="36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2:59" ht="15.75" customHeight="1">
      <c r="B46" s="35"/>
      <c r="D46" s="29"/>
      <c r="G46" s="36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2:59" ht="15.75" customHeight="1">
      <c r="B47" s="35"/>
      <c r="D47" s="29"/>
      <c r="G47" s="36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2:59" ht="15.75" customHeight="1">
      <c r="B48" s="35"/>
      <c r="D48" s="29"/>
      <c r="G48" s="36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2:59" ht="15.75" customHeight="1">
      <c r="B49" s="35"/>
      <c r="D49" s="29"/>
      <c r="G49" s="36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2:59" ht="15.75" customHeight="1">
      <c r="B50" s="35"/>
      <c r="D50" s="29"/>
      <c r="G50" s="36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2:59" ht="15.75" customHeight="1">
      <c r="B51" s="35"/>
      <c r="D51" s="29"/>
      <c r="G51" s="36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2:59" ht="15.75" customHeight="1">
      <c r="B52" s="35"/>
      <c r="D52" s="29"/>
      <c r="G52" s="36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2:59" ht="15.75" customHeight="1">
      <c r="B53" s="35"/>
      <c r="D53" s="29"/>
      <c r="G53" s="36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2:59" ht="15.75" customHeight="1">
      <c r="B54" s="35"/>
      <c r="D54" s="29"/>
      <c r="G54" s="36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2:59" ht="15.75" customHeight="1">
      <c r="B55" s="35"/>
      <c r="D55" s="29"/>
      <c r="G55" s="36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2:59" ht="15.75" customHeight="1">
      <c r="B56" s="35"/>
      <c r="D56" s="29"/>
      <c r="G56" s="36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2:59" ht="15.75" customHeight="1">
      <c r="B57" s="35"/>
      <c r="D57" s="29"/>
      <c r="G57" s="36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2:59" ht="15.75" customHeight="1">
      <c r="B58" s="35"/>
      <c r="D58" s="29"/>
      <c r="G58" s="36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2:59" ht="15.75" customHeight="1">
      <c r="B59" s="35"/>
      <c r="D59" s="29"/>
      <c r="G59" s="36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2:59" ht="15.75" customHeight="1">
      <c r="B60" s="35"/>
      <c r="D60" s="29"/>
      <c r="G60" s="36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2:59" ht="15.75" customHeight="1">
      <c r="B61" s="35"/>
      <c r="D61" s="29"/>
      <c r="G61" s="36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2:59" ht="15.75" customHeight="1">
      <c r="B62" s="35"/>
      <c r="D62" s="29"/>
      <c r="G62" s="36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2:59" ht="15.75" customHeight="1">
      <c r="B63" s="35"/>
      <c r="D63" s="29"/>
      <c r="G63" s="36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2:59" ht="15.75" customHeight="1">
      <c r="B64" s="35"/>
      <c r="D64" s="29"/>
      <c r="G64" s="36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2:59" ht="15.75" customHeight="1">
      <c r="B65" s="35"/>
      <c r="D65" s="29"/>
      <c r="G65" s="36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2:59" ht="15.75" customHeight="1">
      <c r="B66" s="35"/>
      <c r="D66" s="29"/>
      <c r="G66" s="36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2:59" ht="15.75" customHeight="1">
      <c r="B67" s="35"/>
      <c r="D67" s="29"/>
      <c r="G67" s="36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2:59" ht="15.75" customHeight="1">
      <c r="B68" s="35"/>
      <c r="D68" s="29"/>
      <c r="G68" s="36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2:59" ht="15.75" customHeight="1">
      <c r="B69" s="35"/>
      <c r="D69" s="29"/>
      <c r="G69" s="36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2:59" ht="15.75" customHeight="1">
      <c r="B70" s="35"/>
      <c r="D70" s="29"/>
      <c r="G70" s="36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2:59" ht="15.75" customHeight="1">
      <c r="B71" s="35"/>
      <c r="D71" s="29"/>
      <c r="G71" s="36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2:59" ht="15.75" customHeight="1">
      <c r="B72" s="35"/>
      <c r="D72" s="29"/>
      <c r="G72" s="36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2:59" ht="15.75" customHeight="1">
      <c r="B73" s="35"/>
      <c r="D73" s="29"/>
      <c r="G73" s="36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2:59" ht="15.75" customHeight="1">
      <c r="B74" s="35"/>
      <c r="D74" s="29"/>
      <c r="G74" s="36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2:59" ht="15.75" customHeight="1">
      <c r="B75" s="35"/>
      <c r="D75" s="29"/>
      <c r="G75" s="36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2:59" ht="15.75" customHeight="1">
      <c r="B76" s="35"/>
      <c r="D76" s="29"/>
      <c r="G76" s="36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2:59" ht="15.75" customHeight="1">
      <c r="B77" s="35"/>
      <c r="D77" s="29"/>
      <c r="G77" s="36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2:59" ht="15.75" customHeight="1">
      <c r="B78" s="35"/>
      <c r="D78" s="29"/>
      <c r="G78" s="36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2:59" ht="15.75" customHeight="1">
      <c r="B79" s="35"/>
      <c r="D79" s="29"/>
      <c r="G79" s="36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2:59" ht="15.75" customHeight="1">
      <c r="B80" s="35"/>
      <c r="D80" s="29"/>
      <c r="G80" s="36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2:59" ht="15.75" customHeight="1">
      <c r="B81" s="35"/>
      <c r="D81" s="29"/>
      <c r="G81" s="36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2:59" ht="15.75" customHeight="1">
      <c r="B82" s="35"/>
      <c r="D82" s="29"/>
      <c r="G82" s="36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2:59" ht="15.75" customHeight="1">
      <c r="B83" s="35"/>
      <c r="D83" s="29"/>
      <c r="G83" s="36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2:59" ht="15.75" customHeight="1">
      <c r="B84" s="35"/>
      <c r="D84" s="29"/>
      <c r="G84" s="36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2:59" ht="15.75" customHeight="1">
      <c r="B85" s="35"/>
      <c r="D85" s="29"/>
      <c r="G85" s="36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2:59" ht="15.75" customHeight="1">
      <c r="B86" s="35"/>
      <c r="D86" s="29"/>
      <c r="G86" s="36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2:59" ht="15.75" customHeight="1">
      <c r="B87" s="35"/>
      <c r="D87" s="29"/>
      <c r="G87" s="36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2:59" ht="15.75" customHeight="1">
      <c r="B88" s="35"/>
      <c r="D88" s="29"/>
      <c r="G88" s="36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2:59" ht="15.75" customHeight="1">
      <c r="B89" s="35"/>
      <c r="D89" s="29"/>
      <c r="G89" s="36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2:59" ht="15.75" customHeight="1">
      <c r="B90" s="35"/>
      <c r="D90" s="29"/>
      <c r="G90" s="36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2:59" ht="15.75" customHeight="1">
      <c r="B91" s="35"/>
      <c r="D91" s="29"/>
      <c r="G91" s="36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2:59" ht="15.75" customHeight="1">
      <c r="B92" s="35"/>
      <c r="D92" s="29"/>
      <c r="G92" s="36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2:59" ht="15.75" customHeight="1">
      <c r="B93" s="35"/>
      <c r="D93" s="29"/>
      <c r="G93" s="36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2:59" ht="15.75" customHeight="1">
      <c r="B94" s="35"/>
      <c r="D94" s="29"/>
      <c r="G94" s="36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2:59" ht="15.75" customHeight="1">
      <c r="B95" s="35"/>
      <c r="D95" s="29"/>
      <c r="G95" s="36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2:59" ht="15.75" customHeight="1">
      <c r="B96" s="35"/>
      <c r="D96" s="29"/>
      <c r="G96" s="36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2:59" ht="15.75" customHeight="1">
      <c r="B97" s="35"/>
      <c r="D97" s="29"/>
      <c r="G97" s="36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2:59" ht="15.75" customHeight="1">
      <c r="B98" s="35"/>
      <c r="D98" s="29"/>
      <c r="G98" s="36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2:59" ht="15.75" customHeight="1">
      <c r="B99" s="35"/>
      <c r="D99" s="29"/>
      <c r="G99" s="36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2:59" ht="15.75" customHeight="1">
      <c r="B100" s="35"/>
      <c r="D100" s="29"/>
      <c r="G100" s="36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2:59" ht="15.75" customHeight="1">
      <c r="B101" s="35"/>
      <c r="D101" s="29"/>
      <c r="G101" s="36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2:59" ht="15.75" customHeight="1">
      <c r="B102" s="35"/>
      <c r="D102" s="29"/>
      <c r="G102" s="36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2:59" ht="15.75" customHeight="1">
      <c r="B103" s="35"/>
      <c r="D103" s="29"/>
      <c r="G103" s="36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2:59" ht="15.75" customHeight="1">
      <c r="B104" s="35"/>
      <c r="D104" s="29"/>
      <c r="G104" s="36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2:59" ht="15.75" customHeight="1">
      <c r="B105" s="35"/>
      <c r="D105" s="29"/>
      <c r="G105" s="36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2:59" ht="15.75" customHeight="1">
      <c r="B106" s="35"/>
      <c r="D106" s="29"/>
      <c r="G106" s="36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2:59" ht="15.75" customHeight="1">
      <c r="B107" s="35"/>
      <c r="D107" s="29"/>
      <c r="G107" s="36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2:59" ht="15.75" customHeight="1">
      <c r="B108" s="35"/>
      <c r="D108" s="29"/>
      <c r="G108" s="36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2:59" ht="15.75" customHeight="1">
      <c r="B109" s="35"/>
      <c r="D109" s="29"/>
      <c r="G109" s="36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2:59" ht="15.75" customHeight="1">
      <c r="B110" s="35"/>
      <c r="D110" s="29"/>
      <c r="G110" s="36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2:59" ht="15.75" customHeight="1">
      <c r="B111" s="35"/>
      <c r="D111" s="29"/>
      <c r="G111" s="36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2:59" ht="15.75" customHeight="1">
      <c r="B112" s="35"/>
      <c r="D112" s="29"/>
      <c r="G112" s="36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2:59" ht="15.75" customHeight="1">
      <c r="B113" s="35"/>
      <c r="D113" s="29"/>
      <c r="G113" s="36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2:59" ht="15.75" customHeight="1">
      <c r="B114" s="35"/>
      <c r="D114" s="29"/>
      <c r="G114" s="36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2:59" ht="15.75" customHeight="1">
      <c r="B115" s="35"/>
      <c r="D115" s="29"/>
      <c r="G115" s="36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2:59" ht="15.75" customHeight="1">
      <c r="B116" s="35"/>
      <c r="D116" s="29"/>
      <c r="G116" s="36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2:59" ht="15.75" customHeight="1">
      <c r="B117" s="35"/>
      <c r="D117" s="29"/>
      <c r="G117" s="36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2:59" ht="15.75" customHeight="1">
      <c r="B118" s="35"/>
      <c r="D118" s="29"/>
      <c r="G118" s="36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2:59" ht="15.75" customHeight="1">
      <c r="B119" s="35"/>
      <c r="D119" s="29"/>
      <c r="G119" s="36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2:59" ht="15.75" customHeight="1">
      <c r="B120" s="35"/>
      <c r="D120" s="29"/>
      <c r="G120" s="36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2:59" ht="15.75" customHeight="1">
      <c r="B121" s="35"/>
      <c r="D121" s="29"/>
      <c r="G121" s="36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2:59" ht="15.75" customHeight="1">
      <c r="B122" s="35"/>
      <c r="D122" s="29"/>
      <c r="G122" s="36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2:59" ht="15.75" customHeight="1">
      <c r="B123" s="35"/>
      <c r="D123" s="29"/>
      <c r="G123" s="36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2:59" ht="15.75" customHeight="1">
      <c r="B124" s="35"/>
      <c r="D124" s="29"/>
      <c r="G124" s="36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2:59" ht="15.75" customHeight="1">
      <c r="B125" s="35"/>
      <c r="D125" s="29"/>
      <c r="G125" s="36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2:59" ht="15.75" customHeight="1">
      <c r="B126" s="35"/>
      <c r="D126" s="29"/>
      <c r="G126" s="36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2:59" ht="15.75" customHeight="1">
      <c r="B127" s="35"/>
      <c r="D127" s="29"/>
      <c r="G127" s="36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2:59" ht="15.75" customHeight="1">
      <c r="B128" s="35"/>
      <c r="D128" s="29"/>
      <c r="G128" s="36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2:59" ht="15.75" customHeight="1">
      <c r="B129" s="35"/>
      <c r="D129" s="29"/>
      <c r="G129" s="36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2:59" ht="15.75" customHeight="1">
      <c r="B130" s="35"/>
      <c r="D130" s="29"/>
      <c r="G130" s="36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2:59" ht="15.75" customHeight="1">
      <c r="B131" s="35"/>
      <c r="D131" s="29"/>
      <c r="G131" s="36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2:59" ht="15.75" customHeight="1">
      <c r="B132" s="35"/>
      <c r="D132" s="29"/>
      <c r="G132" s="36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2:59" ht="15.75" customHeight="1">
      <c r="B133" s="35"/>
      <c r="D133" s="29"/>
      <c r="G133" s="36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2:59" ht="15.75" customHeight="1">
      <c r="B134" s="35"/>
      <c r="D134" s="29"/>
      <c r="G134" s="36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2:59" ht="15.75" customHeight="1">
      <c r="B135" s="35"/>
      <c r="D135" s="29"/>
      <c r="G135" s="36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2:59" ht="15.75" customHeight="1">
      <c r="B136" s="35"/>
      <c r="D136" s="29"/>
      <c r="G136" s="36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2:59" ht="15.75" customHeight="1">
      <c r="B137" s="35"/>
      <c r="D137" s="29"/>
      <c r="G137" s="36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2:59" ht="15.75" customHeight="1">
      <c r="B138" s="35"/>
      <c r="D138" s="29"/>
      <c r="G138" s="36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2:59" ht="15.75" customHeight="1">
      <c r="B139" s="35"/>
      <c r="D139" s="29"/>
      <c r="G139" s="36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2:59" ht="15.75" customHeight="1">
      <c r="B140" s="35"/>
      <c r="D140" s="29"/>
      <c r="G140" s="36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2:59" ht="15.75" customHeight="1">
      <c r="B141" s="35"/>
      <c r="D141" s="29"/>
      <c r="G141" s="36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2:59" ht="15.75" customHeight="1">
      <c r="B142" s="35"/>
      <c r="D142" s="29"/>
      <c r="G142" s="36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2:59" ht="15.75" customHeight="1">
      <c r="B143" s="35"/>
      <c r="D143" s="29"/>
      <c r="G143" s="36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2:59" ht="15.75" customHeight="1">
      <c r="B144" s="35"/>
      <c r="D144" s="29"/>
      <c r="G144" s="36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2:59" ht="15.75" customHeight="1">
      <c r="B145" s="35"/>
      <c r="D145" s="29"/>
      <c r="G145" s="36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2:59" ht="15.75" customHeight="1">
      <c r="B146" s="35"/>
      <c r="D146" s="29"/>
      <c r="G146" s="36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2:59" ht="15.75" customHeight="1">
      <c r="B147" s="35"/>
      <c r="D147" s="29"/>
      <c r="G147" s="36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2:59" ht="15.75" customHeight="1">
      <c r="B148" s="35"/>
      <c r="D148" s="29"/>
      <c r="G148" s="36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2:59" ht="15.75" customHeight="1">
      <c r="B149" s="35"/>
      <c r="D149" s="29"/>
      <c r="G149" s="36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2:59" ht="15.75" customHeight="1">
      <c r="B150" s="35"/>
      <c r="D150" s="29"/>
      <c r="G150" s="36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2:59" ht="15.75" customHeight="1">
      <c r="B151" s="35"/>
      <c r="D151" s="29"/>
      <c r="G151" s="36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2:59" ht="15.75" customHeight="1">
      <c r="B152" s="35"/>
      <c r="D152" s="29"/>
      <c r="G152" s="36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2:59" ht="15.75" customHeight="1">
      <c r="B153" s="35"/>
      <c r="D153" s="29"/>
      <c r="G153" s="36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2:59" ht="15.75" customHeight="1">
      <c r="B154" s="35"/>
      <c r="D154" s="29"/>
      <c r="G154" s="36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2:59" ht="15.75" customHeight="1">
      <c r="B155" s="35"/>
      <c r="D155" s="29"/>
      <c r="G155" s="36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2:59" ht="15.75" customHeight="1">
      <c r="B156" s="35"/>
      <c r="D156" s="29"/>
      <c r="G156" s="36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2:59" ht="15.75" customHeight="1">
      <c r="B157" s="35"/>
      <c r="D157" s="29"/>
      <c r="G157" s="36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2:59" ht="15.75" customHeight="1">
      <c r="B158" s="35"/>
      <c r="D158" s="29"/>
      <c r="G158" s="36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2:59" ht="15.75" customHeight="1">
      <c r="B159" s="35"/>
      <c r="D159" s="29"/>
      <c r="G159" s="36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2:59" ht="15.75" customHeight="1">
      <c r="B160" s="35"/>
      <c r="D160" s="29"/>
      <c r="G160" s="36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2:59" ht="15.75" customHeight="1">
      <c r="B161" s="35"/>
      <c r="D161" s="29"/>
      <c r="G161" s="36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2:59" ht="15.75" customHeight="1">
      <c r="B162" s="35"/>
      <c r="D162" s="29"/>
      <c r="G162" s="36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2:59" ht="15.75" customHeight="1">
      <c r="B163" s="35"/>
      <c r="D163" s="29"/>
      <c r="G163" s="36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2:59" ht="15.75" customHeight="1">
      <c r="B164" s="35"/>
      <c r="D164" s="29"/>
      <c r="G164" s="36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2:59" ht="15.75" customHeight="1">
      <c r="B165" s="35"/>
      <c r="D165" s="29"/>
      <c r="G165" s="36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2:59" ht="15.75" customHeight="1">
      <c r="B166" s="35"/>
      <c r="D166" s="29"/>
      <c r="G166" s="36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2:59" ht="15.75" customHeight="1">
      <c r="B167" s="35"/>
      <c r="D167" s="29"/>
      <c r="G167" s="36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2:59" ht="15.75" customHeight="1">
      <c r="B168" s="35"/>
      <c r="D168" s="29"/>
      <c r="G168" s="36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2:59" ht="15.75" customHeight="1">
      <c r="B169" s="35"/>
      <c r="D169" s="29"/>
      <c r="G169" s="36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2:59" ht="15.75" customHeight="1">
      <c r="B170" s="35"/>
      <c r="D170" s="29"/>
      <c r="G170" s="36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2:59" ht="15.75" customHeight="1">
      <c r="B171" s="35"/>
      <c r="D171" s="29"/>
      <c r="G171" s="36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2:59" ht="15.75" customHeight="1">
      <c r="B172" s="35"/>
      <c r="D172" s="29"/>
      <c r="G172" s="36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2:59" ht="15.75" customHeight="1">
      <c r="B173" s="35"/>
      <c r="D173" s="29"/>
      <c r="G173" s="36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2:59" ht="15.75" customHeight="1">
      <c r="B174" s="35"/>
      <c r="D174" s="29"/>
      <c r="G174" s="36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2:59" ht="15.75" customHeight="1">
      <c r="B175" s="35"/>
      <c r="D175" s="29"/>
      <c r="G175" s="36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2:59" ht="15.75" customHeight="1">
      <c r="B176" s="35"/>
      <c r="D176" s="29"/>
      <c r="G176" s="36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2:59" ht="15.75" customHeight="1">
      <c r="B177" s="35"/>
      <c r="D177" s="29"/>
      <c r="G177" s="36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2:59" ht="15.75" customHeight="1">
      <c r="B178" s="35"/>
      <c r="D178" s="29"/>
      <c r="G178" s="36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2:59" ht="15.75" customHeight="1">
      <c r="B179" s="35"/>
      <c r="D179" s="29"/>
      <c r="G179" s="36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2:59" ht="15.75" customHeight="1">
      <c r="B180" s="35"/>
      <c r="D180" s="29"/>
      <c r="G180" s="36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2:59" ht="15.75" customHeight="1">
      <c r="B181" s="35"/>
      <c r="D181" s="29"/>
      <c r="G181" s="36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2:59" ht="15.75" customHeight="1">
      <c r="B182" s="35"/>
      <c r="D182" s="29"/>
      <c r="G182" s="36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2:59" ht="15.75" customHeight="1">
      <c r="B183" s="35"/>
      <c r="D183" s="29"/>
      <c r="G183" s="36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2:59" ht="15.75" customHeight="1">
      <c r="B184" s="35"/>
      <c r="D184" s="29"/>
      <c r="G184" s="36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2:59" ht="15.75" customHeight="1">
      <c r="B185" s="35"/>
      <c r="D185" s="29"/>
      <c r="G185" s="36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2:59" ht="15.75" customHeight="1">
      <c r="B186" s="35"/>
      <c r="D186" s="29"/>
      <c r="G186" s="36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2:59" ht="15.75" customHeight="1">
      <c r="B187" s="35"/>
      <c r="D187" s="29"/>
      <c r="G187" s="36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2:59" ht="15.75" customHeight="1">
      <c r="B188" s="35"/>
      <c r="D188" s="29"/>
      <c r="G188" s="36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2:59" ht="15.75" customHeight="1">
      <c r="B189" s="35"/>
      <c r="D189" s="29"/>
      <c r="G189" s="36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2:59" ht="15.75" customHeight="1">
      <c r="B190" s="35"/>
      <c r="D190" s="29"/>
      <c r="G190" s="36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2:59" ht="15.75" customHeight="1">
      <c r="B191" s="35"/>
      <c r="D191" s="29"/>
      <c r="G191" s="36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2:59" ht="15.75" customHeight="1">
      <c r="B192" s="35"/>
      <c r="D192" s="29"/>
      <c r="G192" s="36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2:59" ht="15.75" customHeight="1">
      <c r="B193" s="35"/>
      <c r="D193" s="29"/>
      <c r="G193" s="36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2:59" ht="15.75" customHeight="1">
      <c r="B194" s="35"/>
      <c r="D194" s="29"/>
      <c r="G194" s="36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2:59" ht="15.75" customHeight="1">
      <c r="B195" s="35"/>
      <c r="D195" s="29"/>
      <c r="G195" s="36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2:59" ht="15.75" customHeight="1">
      <c r="B196" s="35"/>
      <c r="D196" s="29"/>
      <c r="G196" s="36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2:59" ht="15.75" customHeight="1">
      <c r="B197" s="35"/>
      <c r="D197" s="29"/>
      <c r="G197" s="36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2:59" ht="15.75" customHeight="1">
      <c r="B198" s="35"/>
      <c r="D198" s="29"/>
      <c r="G198" s="36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2:59" ht="15.75" customHeight="1">
      <c r="B199" s="35"/>
      <c r="D199" s="29"/>
      <c r="G199" s="36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2:59" ht="15.75" customHeight="1">
      <c r="B200" s="35"/>
      <c r="D200" s="29"/>
      <c r="G200" s="36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2:59" ht="15.75" customHeight="1">
      <c r="B201" s="35"/>
      <c r="D201" s="29"/>
      <c r="G201" s="36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2:59" ht="15.75" customHeight="1">
      <c r="B202" s="35"/>
      <c r="D202" s="29"/>
      <c r="G202" s="36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2:59" ht="15.75" customHeight="1">
      <c r="B203" s="35"/>
      <c r="D203" s="29"/>
      <c r="G203" s="36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2:59" ht="15.75" customHeight="1">
      <c r="B204" s="35"/>
      <c r="D204" s="29"/>
      <c r="G204" s="36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2:59" ht="15.75" customHeight="1">
      <c r="B205" s="35"/>
      <c r="D205" s="29"/>
      <c r="G205" s="36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2:59" ht="15.75" customHeight="1">
      <c r="B206" s="35"/>
      <c r="D206" s="29"/>
      <c r="G206" s="36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2:59" ht="15.75" customHeight="1">
      <c r="B207" s="35"/>
      <c r="D207" s="29"/>
      <c r="G207" s="36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2:59" ht="15.75" customHeight="1">
      <c r="B208" s="35"/>
      <c r="D208" s="29"/>
      <c r="G208" s="36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2:59" ht="15.75" customHeight="1">
      <c r="B209" s="35"/>
      <c r="D209" s="29"/>
      <c r="G209" s="36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2:59" ht="15.75" customHeight="1">
      <c r="B210" s="35"/>
      <c r="D210" s="29"/>
      <c r="G210" s="36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2:59" ht="15.75" customHeight="1">
      <c r="B211" s="35"/>
      <c r="D211" s="29"/>
      <c r="G211" s="36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2:59" ht="15.75" customHeight="1">
      <c r="B212" s="35"/>
      <c r="D212" s="29"/>
      <c r="G212" s="36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2:59" ht="15.75" customHeight="1">
      <c r="B213" s="35"/>
      <c r="D213" s="29"/>
      <c r="G213" s="36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2:59" ht="15.75" customHeight="1">
      <c r="B214" s="35"/>
      <c r="D214" s="29"/>
      <c r="G214" s="36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2:59" ht="15.75" customHeight="1">
      <c r="B215" s="35"/>
      <c r="D215" s="29"/>
      <c r="G215" s="36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2:59" ht="15.75" customHeight="1">
      <c r="B216" s="35"/>
      <c r="D216" s="29"/>
      <c r="G216" s="36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2:59" ht="15.75" customHeight="1">
      <c r="B217" s="35"/>
      <c r="D217" s="29"/>
      <c r="G217" s="36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2:59" ht="15.75" customHeight="1">
      <c r="B218" s="35"/>
      <c r="D218" s="29"/>
      <c r="G218" s="36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2:59" ht="15.75" customHeight="1">
      <c r="B219" s="35"/>
      <c r="D219" s="29"/>
      <c r="G219" s="36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2:59" ht="15.75" customHeight="1">
      <c r="B220" s="35"/>
      <c r="D220" s="29"/>
      <c r="G220" s="36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2:59" ht="15.75" customHeight="1">
      <c r="B221" s="35"/>
      <c r="D221" s="29"/>
      <c r="G221" s="36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2:59" ht="15.75" customHeight="1">
      <c r="B222" s="35"/>
      <c r="D222" s="29"/>
      <c r="G222" s="36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2:59" ht="15.75" customHeight="1">
      <c r="B223" s="35"/>
      <c r="D223" s="29"/>
      <c r="G223" s="36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2:59" ht="15.75" customHeight="1">
      <c r="B224" s="35"/>
      <c r="D224" s="29"/>
      <c r="G224" s="36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2:59" ht="15.75" customHeight="1">
      <c r="B225" s="35"/>
      <c r="D225" s="29"/>
      <c r="G225" s="36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2:59" ht="15.75" customHeight="1">
      <c r="B226" s="35"/>
      <c r="D226" s="29"/>
      <c r="G226" s="36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2:59" ht="15.75" customHeight="1">
      <c r="B227" s="35"/>
      <c r="D227" s="29"/>
      <c r="G227" s="36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2:59" ht="15.75" customHeight="1">
      <c r="B228" s="35"/>
      <c r="D228" s="29"/>
      <c r="G228" s="36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2:59" ht="15.75" customHeight="1">
      <c r="B229" s="35"/>
      <c r="D229" s="29"/>
      <c r="G229" s="36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2:59" ht="15.75" customHeight="1">
      <c r="B230" s="35"/>
      <c r="D230" s="29"/>
      <c r="G230" s="36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2:59" ht="15.75" customHeight="1">
      <c r="B231" s="35"/>
      <c r="D231" s="29"/>
      <c r="G231" s="36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2:59" ht="15.75" customHeight="1">
      <c r="B232" s="35"/>
      <c r="D232" s="29"/>
      <c r="G232" s="36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2:59" ht="15.75" customHeight="1">
      <c r="B233" s="35"/>
      <c r="D233" s="29"/>
      <c r="G233" s="36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2:59" ht="15.75" customHeight="1">
      <c r="B234" s="35"/>
      <c r="D234" s="29"/>
      <c r="G234" s="36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2:59" ht="15.75" customHeight="1">
      <c r="B235" s="35"/>
      <c r="D235" s="29"/>
      <c r="G235" s="36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2:59" ht="15.75" customHeight="1">
      <c r="B236" s="35"/>
      <c r="D236" s="29"/>
      <c r="G236" s="36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2:59" ht="15.75" customHeight="1">
      <c r="B237" s="35"/>
      <c r="D237" s="29"/>
      <c r="G237" s="36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2:59" ht="15.75" customHeight="1">
      <c r="B238" s="35"/>
      <c r="D238" s="29"/>
      <c r="G238" s="36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2:59" ht="15.75" customHeight="1">
      <c r="B239" s="35"/>
      <c r="D239" s="29"/>
      <c r="G239" s="36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2:59" ht="15.75" customHeight="1">
      <c r="B240" s="35"/>
      <c r="D240" s="29"/>
      <c r="G240" s="36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2:59" ht="15.75" customHeight="1">
      <c r="B241" s="35"/>
      <c r="D241" s="29"/>
      <c r="G241" s="36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2:59" ht="15.75" customHeight="1">
      <c r="B242" s="35"/>
      <c r="D242" s="29"/>
      <c r="G242" s="36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2:59" ht="15.75" customHeight="1">
      <c r="B243" s="35"/>
      <c r="D243" s="29"/>
      <c r="G243" s="36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2:59" ht="15.75" customHeight="1">
      <c r="B244" s="35"/>
      <c r="D244" s="29"/>
      <c r="G244" s="36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2:59" ht="15.75" customHeight="1">
      <c r="B245" s="35"/>
      <c r="D245" s="29"/>
      <c r="G245" s="36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2:59" ht="15.75" customHeight="1">
      <c r="B246" s="35"/>
      <c r="D246" s="29"/>
      <c r="G246" s="36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2:59" ht="15.75" customHeight="1">
      <c r="B247" s="35"/>
      <c r="D247" s="29"/>
      <c r="G247" s="36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2:59" ht="15.75" customHeight="1">
      <c r="B248" s="35"/>
      <c r="D248" s="29"/>
      <c r="G248" s="36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2:59" ht="15.75" customHeight="1">
      <c r="B249" s="35"/>
      <c r="D249" s="29"/>
      <c r="G249" s="36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2:59" ht="15.75" customHeight="1">
      <c r="B250" s="35"/>
      <c r="D250" s="29"/>
      <c r="G250" s="36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2:59" ht="15.75" customHeight="1">
      <c r="B251" s="35"/>
      <c r="D251" s="29"/>
      <c r="G251" s="36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2:59" ht="15.75" customHeight="1">
      <c r="B252" s="35"/>
      <c r="D252" s="29"/>
      <c r="G252" s="36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2:59" ht="15.75" customHeight="1">
      <c r="B253" s="35"/>
      <c r="D253" s="29"/>
      <c r="G253" s="36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2:59" ht="15.75" customHeight="1">
      <c r="B254" s="35"/>
      <c r="D254" s="29"/>
      <c r="G254" s="36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2:59" ht="15.75" customHeight="1">
      <c r="B255" s="35"/>
      <c r="D255" s="29"/>
      <c r="G255" s="36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2:59" ht="15.75" customHeight="1">
      <c r="B256" s="35"/>
      <c r="D256" s="29"/>
      <c r="G256" s="36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2:59" ht="15.75" customHeight="1">
      <c r="B257" s="35"/>
      <c r="D257" s="29"/>
      <c r="G257" s="36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2:59" ht="15.75" customHeight="1">
      <c r="B258" s="35"/>
      <c r="D258" s="29"/>
      <c r="G258" s="36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2:59" ht="15.75" customHeight="1">
      <c r="B259" s="35"/>
      <c r="D259" s="29"/>
      <c r="G259" s="36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2:59" ht="15.75" customHeight="1">
      <c r="B260" s="35"/>
      <c r="D260" s="29"/>
      <c r="G260" s="36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2:59" ht="15.75" customHeight="1">
      <c r="B261" s="35"/>
      <c r="D261" s="29"/>
      <c r="G261" s="36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2:59" ht="15.75" customHeight="1">
      <c r="B262" s="35"/>
      <c r="D262" s="29"/>
      <c r="G262" s="36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2:59" ht="15.75" customHeight="1">
      <c r="B263" s="35"/>
      <c r="D263" s="29"/>
      <c r="G263" s="36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2:59" ht="15.75" customHeight="1">
      <c r="B264" s="35"/>
      <c r="D264" s="29"/>
      <c r="G264" s="36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2:59" ht="15.75" customHeight="1">
      <c r="B265" s="35"/>
      <c r="D265" s="29"/>
      <c r="G265" s="36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2:59" ht="15.75" customHeight="1">
      <c r="B266" s="35"/>
      <c r="D266" s="29"/>
      <c r="G266" s="36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2:59" ht="15.75" customHeight="1">
      <c r="B267" s="35"/>
      <c r="D267" s="29"/>
      <c r="G267" s="36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2:59" ht="15.75" customHeight="1">
      <c r="B268" s="35"/>
      <c r="D268" s="29"/>
      <c r="G268" s="36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2:59" ht="15.75" customHeight="1">
      <c r="B269" s="35"/>
      <c r="D269" s="29"/>
      <c r="G269" s="36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2:59" ht="15.75" customHeight="1">
      <c r="B270" s="35"/>
      <c r="D270" s="29"/>
      <c r="G270" s="36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2:59" ht="15.75" customHeight="1">
      <c r="B271" s="35"/>
      <c r="D271" s="29"/>
      <c r="G271" s="36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2:59" ht="15.75" customHeight="1">
      <c r="B272" s="35"/>
      <c r="D272" s="29"/>
      <c r="G272" s="36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2:59" ht="15.75" customHeight="1">
      <c r="B273" s="35"/>
      <c r="D273" s="29"/>
      <c r="G273" s="36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2:59" ht="15.75" customHeight="1">
      <c r="B274" s="35"/>
      <c r="D274" s="29"/>
      <c r="G274" s="36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2:59" ht="15.75" customHeight="1">
      <c r="B275" s="35"/>
      <c r="D275" s="29"/>
      <c r="G275" s="36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2:59" ht="15.75" customHeight="1">
      <c r="B276" s="35"/>
      <c r="D276" s="29"/>
      <c r="G276" s="36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2:59" ht="15.75" customHeight="1">
      <c r="B277" s="35"/>
      <c r="D277" s="29"/>
      <c r="G277" s="36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2:59" ht="15.75" customHeight="1">
      <c r="B278" s="35"/>
      <c r="D278" s="29"/>
      <c r="G278" s="36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2:59" ht="15.75" customHeight="1">
      <c r="B279" s="35"/>
      <c r="D279" s="29"/>
      <c r="G279" s="36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2:59" ht="15.75" customHeight="1">
      <c r="B280" s="35"/>
      <c r="D280" s="29"/>
      <c r="G280" s="36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2:59" ht="15.75" customHeight="1">
      <c r="B281" s="35"/>
      <c r="D281" s="29"/>
      <c r="G281" s="36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2:59" ht="15.75" customHeight="1">
      <c r="B282" s="35"/>
      <c r="D282" s="29"/>
      <c r="G282" s="36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2:59" ht="15.75" customHeight="1">
      <c r="B283" s="35"/>
      <c r="D283" s="29"/>
      <c r="G283" s="36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2:59" ht="15.75" customHeight="1">
      <c r="B284" s="35"/>
      <c r="D284" s="29"/>
      <c r="G284" s="36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2:59" ht="15.75" customHeight="1">
      <c r="B285" s="35"/>
      <c r="D285" s="29"/>
      <c r="G285" s="36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2:59" ht="15.75" customHeight="1">
      <c r="B286" s="35"/>
      <c r="D286" s="29"/>
      <c r="G286" s="36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2:59" ht="15.75" customHeight="1">
      <c r="B287" s="35"/>
      <c r="D287" s="29"/>
      <c r="G287" s="36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2:59" ht="15.75" customHeight="1">
      <c r="B288" s="35"/>
      <c r="D288" s="29"/>
      <c r="G288" s="36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2:59" ht="15.75" customHeight="1">
      <c r="B289" s="35"/>
      <c r="D289" s="29"/>
      <c r="G289" s="36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2:59" ht="15.75" customHeight="1">
      <c r="B290" s="35"/>
      <c r="D290" s="29"/>
      <c r="G290" s="36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2:59" ht="15.75" customHeight="1">
      <c r="B291" s="35"/>
      <c r="D291" s="29"/>
      <c r="G291" s="36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2:59" ht="15.75" customHeight="1">
      <c r="B292" s="35"/>
      <c r="D292" s="29"/>
      <c r="G292" s="36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2:59" ht="15.75" customHeight="1">
      <c r="B293" s="35"/>
      <c r="D293" s="29"/>
      <c r="G293" s="36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2:59" ht="15.75" customHeight="1">
      <c r="B294" s="35"/>
      <c r="D294" s="29"/>
      <c r="G294" s="36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2:59" ht="15.75" customHeight="1">
      <c r="B295" s="35"/>
      <c r="D295" s="29"/>
      <c r="G295" s="36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2:59" ht="15.75" customHeight="1">
      <c r="B296" s="35"/>
      <c r="D296" s="29"/>
      <c r="G296" s="36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2:59" ht="15.75" customHeight="1">
      <c r="B297" s="35"/>
      <c r="D297" s="29"/>
      <c r="G297" s="36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2:59" ht="15.75" customHeight="1">
      <c r="B298" s="35"/>
      <c r="D298" s="29"/>
      <c r="G298" s="36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2:59" ht="15.75" customHeight="1">
      <c r="B299" s="35"/>
      <c r="D299" s="29"/>
      <c r="G299" s="36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2:59" ht="15.75" customHeight="1">
      <c r="B300" s="35"/>
      <c r="D300" s="29"/>
      <c r="G300" s="36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2:59" ht="15.75" customHeight="1">
      <c r="B301" s="35"/>
      <c r="D301" s="29"/>
      <c r="G301" s="36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2:59" ht="15.75" customHeight="1">
      <c r="B302" s="35"/>
      <c r="D302" s="29"/>
      <c r="G302" s="36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2:59" ht="15.75" customHeight="1">
      <c r="B303" s="35"/>
      <c r="D303" s="29"/>
      <c r="G303" s="36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2:59" ht="15.75" customHeight="1">
      <c r="B304" s="35"/>
      <c r="D304" s="29"/>
      <c r="G304" s="36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2:59" ht="15.75" customHeight="1">
      <c r="B305" s="35"/>
      <c r="D305" s="29"/>
      <c r="G305" s="36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2:59" ht="15.75" customHeight="1">
      <c r="B306" s="35"/>
      <c r="D306" s="29"/>
      <c r="G306" s="36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2:59" ht="15.75" customHeight="1">
      <c r="B307" s="35"/>
      <c r="D307" s="29"/>
      <c r="G307" s="36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2:59" ht="15.75" customHeight="1">
      <c r="B308" s="35"/>
      <c r="D308" s="29"/>
      <c r="G308" s="36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2:59" ht="15.75" customHeight="1">
      <c r="B309" s="35"/>
      <c r="D309" s="29"/>
      <c r="G309" s="36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2:59" ht="15.75" customHeight="1">
      <c r="B310" s="35"/>
      <c r="D310" s="29"/>
      <c r="G310" s="36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2:59" ht="15.75" customHeight="1">
      <c r="B311" s="35"/>
      <c r="D311" s="29"/>
      <c r="G311" s="36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2:59" ht="15.75" customHeight="1">
      <c r="B312" s="35"/>
      <c r="D312" s="29"/>
      <c r="G312" s="36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2:59" ht="15.75" customHeight="1">
      <c r="B313" s="35"/>
      <c r="D313" s="29"/>
      <c r="G313" s="36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2:59" ht="15.75" customHeight="1">
      <c r="B314" s="35"/>
      <c r="D314" s="29"/>
      <c r="G314" s="36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2:59" ht="15.75" customHeight="1">
      <c r="B315" s="35"/>
      <c r="D315" s="29"/>
      <c r="G315" s="36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2:59" ht="15.75" customHeight="1">
      <c r="B316" s="35"/>
      <c r="D316" s="29"/>
      <c r="G316" s="36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2:59" ht="15.75" customHeight="1">
      <c r="B317" s="35"/>
      <c r="D317" s="29"/>
      <c r="G317" s="36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2:59" ht="15.75" customHeight="1">
      <c r="B318" s="35"/>
      <c r="D318" s="29"/>
      <c r="G318" s="36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2:59" ht="15.75" customHeight="1">
      <c r="B319" s="35"/>
      <c r="D319" s="29"/>
      <c r="G319" s="36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2:59" ht="15.75" customHeight="1">
      <c r="B320" s="35"/>
      <c r="D320" s="29"/>
      <c r="G320" s="36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2:59" ht="15.75" customHeight="1">
      <c r="B321" s="35"/>
      <c r="D321" s="29"/>
      <c r="G321" s="36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2:59" ht="15.75" customHeight="1">
      <c r="B322" s="35"/>
      <c r="D322" s="29"/>
      <c r="G322" s="36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2:59" ht="15.75" customHeight="1">
      <c r="B323" s="35"/>
      <c r="D323" s="29"/>
      <c r="G323" s="36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2:59" ht="15.75" customHeight="1">
      <c r="B324" s="35"/>
      <c r="D324" s="29"/>
      <c r="G324" s="36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2:59" ht="15.75" customHeight="1">
      <c r="B325" s="35"/>
      <c r="D325" s="29"/>
      <c r="G325" s="36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2:59" ht="15.75" customHeight="1">
      <c r="B326" s="35"/>
      <c r="D326" s="29"/>
      <c r="G326" s="36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2:59" ht="15.75" customHeight="1">
      <c r="B327" s="35"/>
      <c r="D327" s="29"/>
      <c r="G327" s="36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2:59" ht="15.75" customHeight="1">
      <c r="B328" s="35"/>
      <c r="D328" s="29"/>
      <c r="G328" s="36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2:59" ht="15.75" customHeight="1">
      <c r="B329" s="35"/>
      <c r="D329" s="29"/>
      <c r="G329" s="36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2:59" ht="15.75" customHeight="1">
      <c r="B330" s="35"/>
      <c r="D330" s="29"/>
      <c r="G330" s="36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2:59" ht="15.75" customHeight="1">
      <c r="B331" s="35"/>
      <c r="D331" s="29"/>
      <c r="G331" s="36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2:59" ht="15.75" customHeight="1">
      <c r="B332" s="35"/>
      <c r="D332" s="29"/>
      <c r="G332" s="36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2:59" ht="15.75" customHeight="1">
      <c r="B333" s="35"/>
      <c r="D333" s="29"/>
      <c r="G333" s="36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2:59" ht="15.75" customHeight="1">
      <c r="B334" s="35"/>
      <c r="D334" s="29"/>
      <c r="G334" s="36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2:59" ht="15.75" customHeight="1">
      <c r="B335" s="35"/>
      <c r="D335" s="29"/>
      <c r="G335" s="36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2:59" ht="15.75" customHeight="1">
      <c r="B336" s="35"/>
      <c r="D336" s="29"/>
      <c r="G336" s="36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2:59" ht="15.75" customHeight="1">
      <c r="B337" s="35"/>
      <c r="D337" s="29"/>
      <c r="G337" s="36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2:59" ht="15.75" customHeight="1">
      <c r="B338" s="35"/>
      <c r="D338" s="29"/>
      <c r="G338" s="36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2:59" ht="15.75" customHeight="1">
      <c r="B339" s="35"/>
      <c r="D339" s="29"/>
      <c r="G339" s="36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2:59" ht="15.75" customHeight="1">
      <c r="B340" s="35"/>
      <c r="D340" s="29"/>
      <c r="G340" s="36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2:59" ht="15.75" customHeight="1">
      <c r="B341" s="35"/>
      <c r="D341" s="29"/>
      <c r="G341" s="36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2:59" ht="15.75" customHeight="1">
      <c r="B342" s="35"/>
      <c r="D342" s="29"/>
      <c r="G342" s="36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2:59" ht="15.75" customHeight="1">
      <c r="B343" s="35"/>
      <c r="D343" s="29"/>
      <c r="G343" s="36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2:59" ht="15.75" customHeight="1">
      <c r="B344" s="35"/>
      <c r="D344" s="29"/>
      <c r="G344" s="36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2:59" ht="15.75" customHeight="1">
      <c r="B345" s="35"/>
      <c r="D345" s="29"/>
      <c r="G345" s="36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2:59" ht="15.75" customHeight="1">
      <c r="B346" s="35"/>
      <c r="D346" s="29"/>
      <c r="G346" s="36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2:59" ht="15.75" customHeight="1">
      <c r="B347" s="35"/>
      <c r="D347" s="29"/>
      <c r="G347" s="36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2:59" ht="15.75" customHeight="1">
      <c r="B348" s="35"/>
      <c r="D348" s="29"/>
      <c r="G348" s="36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2:59" ht="15.75" customHeight="1">
      <c r="B349" s="35"/>
      <c r="D349" s="29"/>
      <c r="G349" s="36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2:59" ht="15.75" customHeight="1">
      <c r="B350" s="35"/>
      <c r="D350" s="29"/>
      <c r="G350" s="36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2:59" ht="15.75" customHeight="1">
      <c r="B351" s="35"/>
      <c r="D351" s="29"/>
      <c r="G351" s="36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2:59" ht="15.75" customHeight="1">
      <c r="B352" s="35"/>
      <c r="D352" s="29"/>
      <c r="G352" s="36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2:59" ht="15.75" customHeight="1">
      <c r="B353" s="35"/>
      <c r="D353" s="29"/>
      <c r="G353" s="36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2:59" ht="15.75" customHeight="1">
      <c r="B354" s="35"/>
      <c r="D354" s="29"/>
      <c r="G354" s="36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2:59" ht="15.75" customHeight="1">
      <c r="B355" s="35"/>
      <c r="D355" s="29"/>
      <c r="G355" s="36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2:59" ht="15.75" customHeight="1">
      <c r="B356" s="35"/>
      <c r="D356" s="29"/>
      <c r="G356" s="36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2:59" ht="15.75" customHeight="1">
      <c r="B357" s="35"/>
      <c r="D357" s="29"/>
      <c r="G357" s="36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2:59" ht="15.75" customHeight="1">
      <c r="B358" s="35"/>
      <c r="D358" s="29"/>
      <c r="G358" s="36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2:59" ht="15.75" customHeight="1">
      <c r="B359" s="35"/>
      <c r="D359" s="29"/>
      <c r="G359" s="36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2:59" ht="15.75" customHeight="1">
      <c r="B360" s="35"/>
      <c r="D360" s="29"/>
      <c r="G360" s="36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2:59" ht="15.75" customHeight="1">
      <c r="B361" s="35"/>
      <c r="D361" s="29"/>
      <c r="G361" s="36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2:59" ht="15.75" customHeight="1">
      <c r="B362" s="35"/>
      <c r="D362" s="29"/>
      <c r="G362" s="36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2:59" ht="15.75" customHeight="1">
      <c r="B363" s="35"/>
      <c r="D363" s="29"/>
      <c r="G363" s="36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2:59" ht="15.75" customHeight="1">
      <c r="B364" s="35"/>
      <c r="D364" s="29"/>
      <c r="G364" s="36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2:59" ht="15.75" customHeight="1">
      <c r="B365" s="35"/>
      <c r="D365" s="29"/>
      <c r="G365" s="36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2:59" ht="15.75" customHeight="1">
      <c r="B366" s="35"/>
      <c r="D366" s="29"/>
      <c r="G366" s="36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2:59" ht="15.75" customHeight="1">
      <c r="B367" s="35"/>
      <c r="D367" s="29"/>
      <c r="G367" s="36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2:59" ht="15.75" customHeight="1">
      <c r="B368" s="35"/>
      <c r="D368" s="29"/>
      <c r="G368" s="36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2:59" ht="15.75" customHeight="1">
      <c r="B369" s="35"/>
      <c r="D369" s="29"/>
      <c r="G369" s="36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2:59" ht="15.75" customHeight="1">
      <c r="B370" s="35"/>
      <c r="D370" s="29"/>
      <c r="G370" s="36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2:59" ht="15.75" customHeight="1">
      <c r="B371" s="35"/>
      <c r="D371" s="29"/>
      <c r="G371" s="36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2:59" ht="15.75" customHeight="1">
      <c r="B372" s="35"/>
      <c r="D372" s="29"/>
      <c r="G372" s="36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2:59" ht="15.75" customHeight="1">
      <c r="B373" s="35"/>
      <c r="D373" s="29"/>
      <c r="G373" s="36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2:59" ht="15.75" customHeight="1">
      <c r="B374" s="35"/>
      <c r="D374" s="29"/>
      <c r="G374" s="36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2:59" ht="15.75" customHeight="1">
      <c r="B375" s="35"/>
      <c r="D375" s="29"/>
      <c r="G375" s="36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2:59" ht="15.75" customHeight="1">
      <c r="B376" s="35"/>
      <c r="D376" s="29"/>
      <c r="G376" s="36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2:59" ht="15.75" customHeight="1">
      <c r="B377" s="35"/>
      <c r="D377" s="29"/>
      <c r="G377" s="36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2:59" ht="15.75" customHeight="1">
      <c r="B378" s="35"/>
      <c r="D378" s="29"/>
      <c r="G378" s="36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2:59" ht="15.75" customHeight="1">
      <c r="B379" s="35"/>
      <c r="D379" s="29"/>
      <c r="G379" s="36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2:59" ht="15.75" customHeight="1">
      <c r="B380" s="35"/>
      <c r="D380" s="29"/>
      <c r="G380" s="36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2:59" ht="15.75" customHeight="1">
      <c r="B381" s="35"/>
      <c r="D381" s="29"/>
      <c r="G381" s="36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2:59" ht="15.75" customHeight="1">
      <c r="B382" s="35"/>
      <c r="D382" s="29"/>
      <c r="G382" s="36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2:59" ht="15.75" customHeight="1">
      <c r="B383" s="35"/>
      <c r="D383" s="29"/>
      <c r="G383" s="36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2:59" ht="15.75" customHeight="1">
      <c r="B384" s="35"/>
      <c r="D384" s="29"/>
      <c r="G384" s="36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2:59" ht="15.75" customHeight="1">
      <c r="B385" s="35"/>
      <c r="D385" s="29"/>
      <c r="G385" s="36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2:59" ht="15.75" customHeight="1">
      <c r="B386" s="35"/>
      <c r="D386" s="29"/>
      <c r="G386" s="36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2:59" ht="15.75" customHeight="1">
      <c r="B387" s="35"/>
      <c r="D387" s="29"/>
      <c r="G387" s="36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2:59" ht="15.75" customHeight="1">
      <c r="B388" s="35"/>
      <c r="D388" s="29"/>
      <c r="G388" s="36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2:59" ht="15.75" customHeight="1">
      <c r="B389" s="35"/>
      <c r="D389" s="29"/>
      <c r="G389" s="36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2:59" ht="15.75" customHeight="1">
      <c r="B390" s="35"/>
      <c r="D390" s="29"/>
      <c r="G390" s="36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2:59" ht="15.75" customHeight="1">
      <c r="B391" s="35"/>
      <c r="D391" s="29"/>
      <c r="G391" s="36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2:59" ht="15.75" customHeight="1">
      <c r="B392" s="35"/>
      <c r="D392" s="29"/>
      <c r="G392" s="36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2:59" ht="15.75" customHeight="1">
      <c r="B393" s="35"/>
      <c r="D393" s="29"/>
      <c r="G393" s="36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2:59" ht="15.75" customHeight="1">
      <c r="B394" s="35"/>
      <c r="D394" s="29"/>
      <c r="G394" s="36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2:59" ht="15.75" customHeight="1">
      <c r="B395" s="35"/>
      <c r="D395" s="29"/>
      <c r="G395" s="36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2:59" ht="15.75" customHeight="1">
      <c r="B396" s="35"/>
      <c r="D396" s="29"/>
      <c r="G396" s="36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2:59" ht="15.75" customHeight="1">
      <c r="B397" s="35"/>
      <c r="D397" s="29"/>
      <c r="G397" s="36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2:59" ht="15.75" customHeight="1">
      <c r="B398" s="35"/>
      <c r="D398" s="29"/>
      <c r="G398" s="36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2:59" ht="15.75" customHeight="1">
      <c r="B399" s="35"/>
      <c r="D399" s="29"/>
      <c r="G399" s="36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2:59" ht="15.75" customHeight="1">
      <c r="B400" s="35"/>
      <c r="D400" s="29"/>
      <c r="G400" s="36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2:59" ht="15.75" customHeight="1">
      <c r="B401" s="35"/>
      <c r="D401" s="29"/>
      <c r="G401" s="36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2:59" ht="15.75" customHeight="1">
      <c r="B402" s="35"/>
      <c r="D402" s="29"/>
      <c r="G402" s="36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2:59" ht="15.75" customHeight="1">
      <c r="B403" s="35"/>
      <c r="D403" s="29"/>
      <c r="G403" s="36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2:59" ht="15.75" customHeight="1">
      <c r="B404" s="35"/>
      <c r="D404" s="29"/>
      <c r="G404" s="36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2:59" ht="15.75" customHeight="1">
      <c r="B405" s="35"/>
      <c r="D405" s="29"/>
      <c r="G405" s="36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2:59" ht="15.75" customHeight="1">
      <c r="B406" s="35"/>
      <c r="D406" s="29"/>
      <c r="G406" s="36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2:59" ht="15.75" customHeight="1">
      <c r="B407" s="35"/>
      <c r="D407" s="29"/>
      <c r="G407" s="36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2:59" ht="15.75" customHeight="1">
      <c r="B408" s="35"/>
      <c r="D408" s="29"/>
      <c r="G408" s="36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2:59" ht="15.75" customHeight="1">
      <c r="B409" s="35"/>
      <c r="D409" s="29"/>
      <c r="G409" s="36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2:59" ht="15.75" customHeight="1">
      <c r="B410" s="35"/>
      <c r="D410" s="29"/>
      <c r="G410" s="36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2:59" ht="15.75" customHeight="1">
      <c r="B411" s="35"/>
      <c r="D411" s="29"/>
      <c r="G411" s="36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2:59" ht="15.75" customHeight="1">
      <c r="B412" s="35"/>
      <c r="D412" s="29"/>
      <c r="G412" s="36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2:59" ht="15.75" customHeight="1">
      <c r="B413" s="35"/>
      <c r="D413" s="29"/>
      <c r="G413" s="36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2:59" ht="15.75" customHeight="1">
      <c r="B414" s="35"/>
      <c r="D414" s="29"/>
      <c r="G414" s="36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2:59" ht="15.75" customHeight="1">
      <c r="B415" s="35"/>
      <c r="D415" s="29"/>
      <c r="G415" s="36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2:59" ht="15.75" customHeight="1">
      <c r="B416" s="35"/>
      <c r="D416" s="29"/>
      <c r="G416" s="36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2:59" ht="15.75" customHeight="1">
      <c r="B417" s="35"/>
      <c r="D417" s="29"/>
      <c r="G417" s="36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2:59" ht="15.75" customHeight="1">
      <c r="B418" s="35"/>
      <c r="D418" s="29"/>
      <c r="G418" s="36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2:59" ht="15.75" customHeight="1">
      <c r="B419" s="35"/>
      <c r="D419" s="29"/>
      <c r="G419" s="36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2:59" ht="15.75" customHeight="1">
      <c r="B420" s="35"/>
      <c r="D420" s="29"/>
      <c r="G420" s="36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2:59" ht="15.75" customHeight="1">
      <c r="B421" s="35"/>
      <c r="D421" s="29"/>
      <c r="G421" s="36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2:59" ht="15.75" customHeight="1">
      <c r="B422" s="35"/>
      <c r="D422" s="29"/>
      <c r="G422" s="36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2:59" ht="15.75" customHeight="1">
      <c r="B423" s="35"/>
      <c r="D423" s="29"/>
      <c r="G423" s="36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2:59" ht="15.75" customHeight="1">
      <c r="B424" s="35"/>
      <c r="D424" s="29"/>
      <c r="G424" s="36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2:59" ht="15.75" customHeight="1">
      <c r="B425" s="35"/>
      <c r="D425" s="29"/>
      <c r="G425" s="36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2:59" ht="15.75" customHeight="1">
      <c r="B426" s="35"/>
      <c r="D426" s="29"/>
      <c r="G426" s="36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2:59" ht="15.75" customHeight="1">
      <c r="B427" s="35"/>
      <c r="D427" s="29"/>
      <c r="G427" s="36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2:59" ht="15.75" customHeight="1">
      <c r="B428" s="35"/>
      <c r="D428" s="29"/>
      <c r="G428" s="36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2:59" ht="15.75" customHeight="1">
      <c r="B429" s="35"/>
      <c r="D429" s="29"/>
      <c r="G429" s="36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2:59" ht="15.75" customHeight="1">
      <c r="B430" s="35"/>
      <c r="D430" s="29"/>
      <c r="G430" s="36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2:59" ht="15.75" customHeight="1">
      <c r="B431" s="35"/>
      <c r="D431" s="29"/>
      <c r="G431" s="36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2:59" ht="15.75" customHeight="1">
      <c r="B432" s="35"/>
      <c r="D432" s="29"/>
      <c r="G432" s="36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2:59" ht="15.75" customHeight="1">
      <c r="B433" s="35"/>
      <c r="D433" s="29"/>
      <c r="G433" s="36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2:59" ht="15.75" customHeight="1">
      <c r="B434" s="35"/>
      <c r="D434" s="29"/>
      <c r="G434" s="36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2:59" ht="15.75" customHeight="1">
      <c r="B435" s="35"/>
      <c r="D435" s="29"/>
      <c r="G435" s="36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2:59" ht="15.75" customHeight="1">
      <c r="B436" s="35"/>
      <c r="D436" s="29"/>
      <c r="G436" s="36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2:59" ht="15.75" customHeight="1">
      <c r="B437" s="35"/>
      <c r="D437" s="29"/>
      <c r="G437" s="36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2:59" ht="15.75" customHeight="1">
      <c r="B438" s="35"/>
      <c r="D438" s="29"/>
      <c r="G438" s="36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2:59" ht="15.75" customHeight="1">
      <c r="B439" s="35"/>
      <c r="D439" s="29"/>
      <c r="G439" s="36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2:59" ht="15.75" customHeight="1">
      <c r="B440" s="35"/>
      <c r="D440" s="29"/>
      <c r="G440" s="36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2:59" ht="15.75" customHeight="1">
      <c r="B441" s="35"/>
      <c r="D441" s="29"/>
      <c r="G441" s="36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2:59" ht="15.75" customHeight="1">
      <c r="B442" s="35"/>
      <c r="D442" s="29"/>
      <c r="G442" s="36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2:59" ht="15.75" customHeight="1">
      <c r="B443" s="35"/>
      <c r="D443" s="29"/>
      <c r="G443" s="36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2:59" ht="15.75" customHeight="1">
      <c r="B444" s="35"/>
      <c r="D444" s="29"/>
      <c r="G444" s="36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2:59" ht="15.75" customHeight="1">
      <c r="B445" s="35"/>
      <c r="D445" s="29"/>
      <c r="G445" s="36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2:59" ht="15.75" customHeight="1">
      <c r="B446" s="35"/>
      <c r="D446" s="29"/>
      <c r="G446" s="36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2:59" ht="15.75" customHeight="1">
      <c r="B447" s="35"/>
      <c r="D447" s="29"/>
      <c r="G447" s="36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2:59" ht="15.75" customHeight="1">
      <c r="B448" s="35"/>
      <c r="D448" s="29"/>
      <c r="G448" s="36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2:59" ht="15.75" customHeight="1">
      <c r="B449" s="35"/>
      <c r="D449" s="29"/>
      <c r="G449" s="36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2:59" ht="15.75" customHeight="1">
      <c r="B450" s="35"/>
      <c r="D450" s="29"/>
      <c r="G450" s="36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2:59" ht="15.75" customHeight="1">
      <c r="B451" s="35"/>
      <c r="D451" s="29"/>
      <c r="G451" s="36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2:59" ht="15.75" customHeight="1">
      <c r="B452" s="35"/>
      <c r="D452" s="29"/>
      <c r="G452" s="36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2:59" ht="15.75" customHeight="1">
      <c r="B453" s="35"/>
      <c r="D453" s="29"/>
      <c r="G453" s="36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2:59" ht="15.75" customHeight="1">
      <c r="B454" s="35"/>
      <c r="D454" s="29"/>
      <c r="G454" s="36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2:59" ht="15.75" customHeight="1">
      <c r="B455" s="35"/>
      <c r="D455" s="29"/>
      <c r="G455" s="36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2:59" ht="15.75" customHeight="1">
      <c r="B456" s="35"/>
      <c r="D456" s="29"/>
      <c r="G456" s="36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2:59" ht="15.75" customHeight="1">
      <c r="B457" s="35"/>
      <c r="D457" s="29"/>
      <c r="G457" s="36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2:59" ht="15.75" customHeight="1">
      <c r="B458" s="35"/>
      <c r="D458" s="29"/>
      <c r="G458" s="36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2:59" ht="15.75" customHeight="1">
      <c r="B459" s="35"/>
      <c r="D459" s="29"/>
      <c r="G459" s="36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2:59" ht="15.75" customHeight="1">
      <c r="B460" s="35"/>
      <c r="D460" s="29"/>
      <c r="G460" s="36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2:59" ht="15.75" customHeight="1">
      <c r="B461" s="35"/>
      <c r="D461" s="29"/>
      <c r="G461" s="36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2:59" ht="15.75" customHeight="1">
      <c r="B462" s="35"/>
      <c r="D462" s="29"/>
      <c r="G462" s="36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2:59" ht="15.75" customHeight="1">
      <c r="B463" s="35"/>
      <c r="D463" s="29"/>
      <c r="G463" s="36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2:59" ht="15.75" customHeight="1">
      <c r="B464" s="35"/>
      <c r="D464" s="29"/>
      <c r="G464" s="36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2:59" ht="15.75" customHeight="1">
      <c r="B465" s="35"/>
      <c r="D465" s="29"/>
      <c r="G465" s="36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2:59" ht="15.75" customHeight="1">
      <c r="B466" s="35"/>
      <c r="D466" s="29"/>
      <c r="G466" s="36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2:59" ht="15.75" customHeight="1">
      <c r="B467" s="35"/>
      <c r="D467" s="29"/>
      <c r="G467" s="36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2:59" ht="15.75" customHeight="1">
      <c r="B468" s="35"/>
      <c r="D468" s="29"/>
      <c r="G468" s="36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2:59" ht="15.75" customHeight="1">
      <c r="B469" s="35"/>
      <c r="D469" s="29"/>
      <c r="G469" s="36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2:59" ht="15.75" customHeight="1">
      <c r="B470" s="35"/>
      <c r="D470" s="29"/>
      <c r="G470" s="36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2:59" ht="15.75" customHeight="1">
      <c r="B471" s="35"/>
      <c r="D471" s="29"/>
      <c r="G471" s="36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2:59" ht="15.75" customHeight="1">
      <c r="B472" s="35"/>
      <c r="D472" s="29"/>
      <c r="G472" s="36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2:59" ht="15.75" customHeight="1">
      <c r="B473" s="35"/>
      <c r="D473" s="29"/>
      <c r="G473" s="36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2:59" ht="15.75" customHeight="1">
      <c r="B474" s="35"/>
      <c r="D474" s="29"/>
      <c r="G474" s="36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2:59" ht="15.75" customHeight="1">
      <c r="B475" s="35"/>
      <c r="D475" s="29"/>
      <c r="G475" s="36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2:59" ht="15.75" customHeight="1">
      <c r="B476" s="35"/>
      <c r="D476" s="29"/>
      <c r="G476" s="36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2:59" ht="15.75" customHeight="1">
      <c r="B477" s="35"/>
      <c r="D477" s="29"/>
      <c r="G477" s="36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2:59" ht="15.75" customHeight="1">
      <c r="B478" s="35"/>
      <c r="D478" s="29"/>
      <c r="G478" s="36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2:59" ht="15.75" customHeight="1">
      <c r="B479" s="35"/>
      <c r="D479" s="29"/>
      <c r="G479" s="36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2:59" ht="15.75" customHeight="1">
      <c r="B480" s="35"/>
      <c r="D480" s="29"/>
      <c r="G480" s="36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2:59" ht="15.75" customHeight="1">
      <c r="B481" s="35"/>
      <c r="D481" s="29"/>
      <c r="G481" s="36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2:59" ht="15.75" customHeight="1">
      <c r="B482" s="35"/>
      <c r="D482" s="29"/>
      <c r="G482" s="36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2:59" ht="15.75" customHeight="1">
      <c r="B483" s="35"/>
      <c r="D483" s="29"/>
      <c r="G483" s="36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2:59" ht="15.75" customHeight="1">
      <c r="B484" s="35"/>
      <c r="D484" s="29"/>
      <c r="G484" s="36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2:59" ht="15.75" customHeight="1">
      <c r="B485" s="35"/>
      <c r="D485" s="29"/>
      <c r="G485" s="36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2:59" ht="15.75" customHeight="1">
      <c r="B486" s="35"/>
      <c r="D486" s="29"/>
      <c r="G486" s="36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2:59" ht="15.75" customHeight="1">
      <c r="B487" s="35"/>
      <c r="D487" s="29"/>
      <c r="G487" s="36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2:59" ht="15.75" customHeight="1">
      <c r="B488" s="35"/>
      <c r="D488" s="29"/>
      <c r="G488" s="36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2:59" ht="15.75" customHeight="1">
      <c r="B489" s="35"/>
      <c r="D489" s="29"/>
      <c r="G489" s="36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2:59" ht="15.75" customHeight="1">
      <c r="B490" s="35"/>
      <c r="D490" s="29"/>
      <c r="G490" s="36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2:59" ht="15.75" customHeight="1">
      <c r="B491" s="35"/>
      <c r="D491" s="29"/>
      <c r="G491" s="36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2:59" ht="15.75" customHeight="1">
      <c r="B492" s="35"/>
      <c r="D492" s="29"/>
      <c r="G492" s="36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2:59" ht="15.75" customHeight="1">
      <c r="B493" s="35"/>
      <c r="D493" s="29"/>
      <c r="G493" s="36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2:59" ht="15.75" customHeight="1">
      <c r="B494" s="35"/>
      <c r="D494" s="29"/>
      <c r="G494" s="36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2:59" ht="15.75" customHeight="1">
      <c r="B495" s="35"/>
      <c r="D495" s="29"/>
      <c r="G495" s="36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2:59" ht="15.75" customHeight="1">
      <c r="B496" s="35"/>
      <c r="D496" s="29"/>
      <c r="G496" s="36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2:59" ht="15.75" customHeight="1">
      <c r="B497" s="35"/>
      <c r="D497" s="29"/>
      <c r="G497" s="36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2:59" ht="15.75" customHeight="1">
      <c r="B498" s="35"/>
      <c r="D498" s="29"/>
      <c r="G498" s="36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2:59" ht="15.75" customHeight="1">
      <c r="B499" s="35"/>
      <c r="D499" s="29"/>
      <c r="G499" s="36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2:59" ht="15.75" customHeight="1">
      <c r="B500" s="35"/>
      <c r="D500" s="29"/>
      <c r="G500" s="36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2:59" ht="15.75" customHeight="1">
      <c r="B501" s="35"/>
      <c r="D501" s="29"/>
      <c r="G501" s="36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2:59" ht="15.75" customHeight="1">
      <c r="B502" s="35"/>
      <c r="D502" s="29"/>
      <c r="G502" s="36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2:59" ht="15.75" customHeight="1">
      <c r="B503" s="35"/>
      <c r="D503" s="29"/>
      <c r="G503" s="36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2:59" ht="15.75" customHeight="1">
      <c r="B504" s="35"/>
      <c r="D504" s="29"/>
      <c r="G504" s="36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2:59" ht="15.75" customHeight="1">
      <c r="B505" s="35"/>
      <c r="D505" s="29"/>
      <c r="G505" s="36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2:59" ht="15.75" customHeight="1">
      <c r="B506" s="35"/>
      <c r="D506" s="29"/>
      <c r="G506" s="36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2:59" ht="15.75" customHeight="1">
      <c r="B507" s="35"/>
      <c r="D507" s="29"/>
      <c r="G507" s="36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2:59" ht="15.75" customHeight="1">
      <c r="B508" s="35"/>
      <c r="D508" s="29"/>
      <c r="G508" s="36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2:59" ht="15.75" customHeight="1">
      <c r="B509" s="35"/>
      <c r="D509" s="29"/>
      <c r="G509" s="36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2:59" ht="15.75" customHeight="1">
      <c r="B510" s="35"/>
      <c r="D510" s="29"/>
      <c r="G510" s="36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2:59" ht="15.75" customHeight="1">
      <c r="B511" s="35"/>
      <c r="D511" s="29"/>
      <c r="G511" s="36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2:59" ht="15.75" customHeight="1">
      <c r="B512" s="35"/>
      <c r="D512" s="29"/>
      <c r="G512" s="36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2:59" ht="15.75" customHeight="1">
      <c r="B513" s="35"/>
      <c r="D513" s="29"/>
      <c r="G513" s="36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2:59" ht="15.75" customHeight="1">
      <c r="B514" s="35"/>
      <c r="D514" s="29"/>
      <c r="G514" s="36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2:59" ht="15.75" customHeight="1">
      <c r="B515" s="35"/>
      <c r="D515" s="29"/>
      <c r="G515" s="36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2:59" ht="15.75" customHeight="1">
      <c r="B516" s="35"/>
      <c r="D516" s="29"/>
      <c r="G516" s="36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2:59" ht="15.75" customHeight="1">
      <c r="B517" s="35"/>
      <c r="D517" s="29"/>
      <c r="G517" s="36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2:59" ht="15.75" customHeight="1">
      <c r="B518" s="35"/>
      <c r="D518" s="29"/>
      <c r="G518" s="36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2:59" ht="15.75" customHeight="1">
      <c r="B519" s="35"/>
      <c r="D519" s="29"/>
      <c r="G519" s="36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2:59" ht="15.75" customHeight="1">
      <c r="B520" s="35"/>
      <c r="D520" s="29"/>
      <c r="G520" s="36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2:59" ht="15.75" customHeight="1">
      <c r="B521" s="35"/>
      <c r="D521" s="29"/>
      <c r="G521" s="36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2:59" ht="15.75" customHeight="1">
      <c r="B522" s="35"/>
      <c r="D522" s="29"/>
      <c r="G522" s="36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2:59" ht="15.75" customHeight="1">
      <c r="B523" s="35"/>
      <c r="D523" s="29"/>
      <c r="G523" s="36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2:59" ht="15.75" customHeight="1">
      <c r="B524" s="35"/>
      <c r="D524" s="29"/>
      <c r="G524" s="36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2:59" ht="15.75" customHeight="1">
      <c r="B525" s="35"/>
      <c r="D525" s="29"/>
      <c r="G525" s="36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2:59" ht="15.75" customHeight="1">
      <c r="B526" s="35"/>
      <c r="D526" s="29"/>
      <c r="G526" s="36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2:59" ht="15.75" customHeight="1">
      <c r="B527" s="35"/>
      <c r="D527" s="29"/>
      <c r="G527" s="36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2:59" ht="15.75" customHeight="1">
      <c r="B528" s="35"/>
      <c r="D528" s="29"/>
      <c r="G528" s="36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2:59" ht="15.75" customHeight="1">
      <c r="B529" s="35"/>
      <c r="D529" s="29"/>
      <c r="G529" s="36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2:59" ht="15.75" customHeight="1">
      <c r="B530" s="35"/>
      <c r="D530" s="29"/>
      <c r="G530" s="36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2:59" ht="15.75" customHeight="1">
      <c r="B531" s="35"/>
      <c r="D531" s="29"/>
      <c r="G531" s="36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2:59" ht="15.75" customHeight="1">
      <c r="B532" s="35"/>
      <c r="D532" s="29"/>
      <c r="G532" s="36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2:59" ht="15.75" customHeight="1">
      <c r="B533" s="35"/>
      <c r="D533" s="29"/>
      <c r="G533" s="36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2:59" ht="15.75" customHeight="1">
      <c r="B534" s="35"/>
      <c r="D534" s="29"/>
      <c r="G534" s="36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2:59" ht="15.75" customHeight="1">
      <c r="B535" s="35"/>
      <c r="D535" s="29"/>
      <c r="G535" s="36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2:59" ht="15.75" customHeight="1">
      <c r="B536" s="35"/>
      <c r="D536" s="29"/>
      <c r="G536" s="36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2:59" ht="15.75" customHeight="1">
      <c r="B537" s="35"/>
      <c r="D537" s="29"/>
      <c r="G537" s="36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2:59" ht="15.75" customHeight="1">
      <c r="B538" s="35"/>
      <c r="D538" s="29"/>
      <c r="G538" s="36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2:59" ht="15.75" customHeight="1">
      <c r="B539" s="35"/>
      <c r="D539" s="29"/>
      <c r="G539" s="36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2:59" ht="15.75" customHeight="1">
      <c r="B540" s="35"/>
      <c r="D540" s="29"/>
      <c r="G540" s="36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2:59" ht="15.75" customHeight="1">
      <c r="B541" s="35"/>
      <c r="D541" s="29"/>
      <c r="G541" s="36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2:59" ht="15.75" customHeight="1">
      <c r="B542" s="35"/>
      <c r="D542" s="29"/>
      <c r="G542" s="36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2:59" ht="15.75" customHeight="1">
      <c r="B543" s="35"/>
      <c r="D543" s="29"/>
      <c r="G543" s="36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2:59" ht="15.75" customHeight="1">
      <c r="B544" s="35"/>
      <c r="D544" s="29"/>
      <c r="G544" s="36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2:59" ht="15.75" customHeight="1">
      <c r="B545" s="35"/>
      <c r="D545" s="29"/>
      <c r="G545" s="36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2:59" ht="15.75" customHeight="1">
      <c r="B546" s="35"/>
      <c r="D546" s="29"/>
      <c r="G546" s="36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2:59" ht="15.75" customHeight="1">
      <c r="B547" s="35"/>
      <c r="D547" s="29"/>
      <c r="G547" s="36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2:59" ht="15.75" customHeight="1">
      <c r="B548" s="35"/>
      <c r="D548" s="29"/>
      <c r="G548" s="36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2:59" ht="15.75" customHeight="1">
      <c r="B549" s="35"/>
      <c r="D549" s="29"/>
      <c r="G549" s="36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2:59" ht="15.75" customHeight="1">
      <c r="B550" s="35"/>
      <c r="D550" s="29"/>
      <c r="G550" s="36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2:59" ht="15.75" customHeight="1">
      <c r="B551" s="35"/>
      <c r="D551" s="29"/>
      <c r="G551" s="36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2:59" ht="15.75" customHeight="1">
      <c r="B552" s="35"/>
      <c r="D552" s="29"/>
      <c r="G552" s="36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2:59" ht="15.75" customHeight="1">
      <c r="B553" s="35"/>
      <c r="D553" s="29"/>
      <c r="G553" s="36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2:59" ht="15.75" customHeight="1">
      <c r="B554" s="35"/>
      <c r="D554" s="29"/>
      <c r="G554" s="36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2:59" ht="15.75" customHeight="1">
      <c r="B555" s="35"/>
      <c r="D555" s="29"/>
      <c r="G555" s="36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2:59" ht="15.75" customHeight="1">
      <c r="B556" s="35"/>
      <c r="D556" s="29"/>
      <c r="G556" s="36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2:59" ht="15.75" customHeight="1">
      <c r="B557" s="35"/>
      <c r="D557" s="29"/>
      <c r="G557" s="36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2:59" ht="15.75" customHeight="1">
      <c r="B558" s="35"/>
      <c r="D558" s="29"/>
      <c r="G558" s="36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2:59" ht="15.75" customHeight="1">
      <c r="B559" s="35"/>
      <c r="D559" s="29"/>
      <c r="G559" s="36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2:59" ht="15.75" customHeight="1">
      <c r="B560" s="35"/>
      <c r="D560" s="29"/>
      <c r="G560" s="36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2:59" ht="15.75" customHeight="1">
      <c r="B561" s="35"/>
      <c r="D561" s="29"/>
      <c r="G561" s="36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2:59" ht="15.75" customHeight="1">
      <c r="B562" s="35"/>
      <c r="D562" s="29"/>
      <c r="G562" s="36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2:59" ht="15.75" customHeight="1">
      <c r="B563" s="35"/>
      <c r="D563" s="29"/>
      <c r="G563" s="36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2:59" ht="15.75" customHeight="1">
      <c r="B564" s="35"/>
      <c r="D564" s="29"/>
      <c r="G564" s="36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2:59" ht="15.75" customHeight="1">
      <c r="B565" s="35"/>
      <c r="D565" s="29"/>
      <c r="G565" s="36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2:59" ht="15.75" customHeight="1">
      <c r="B566" s="35"/>
      <c r="D566" s="29"/>
      <c r="G566" s="36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2:59" ht="15.75" customHeight="1">
      <c r="B567" s="35"/>
      <c r="D567" s="29"/>
      <c r="G567" s="36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2:59" ht="15.75" customHeight="1">
      <c r="B568" s="35"/>
      <c r="D568" s="29"/>
      <c r="G568" s="36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2:59" ht="15.75" customHeight="1">
      <c r="B569" s="35"/>
      <c r="D569" s="29"/>
      <c r="G569" s="36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2:59" ht="15.75" customHeight="1">
      <c r="B570" s="35"/>
      <c r="D570" s="29"/>
      <c r="G570" s="36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2:59" ht="15.75" customHeight="1">
      <c r="B571" s="35"/>
      <c r="D571" s="29"/>
      <c r="G571" s="36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2:59" ht="15.75" customHeight="1">
      <c r="B572" s="35"/>
      <c r="D572" s="29"/>
      <c r="G572" s="36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2:59" ht="15.75" customHeight="1">
      <c r="B573" s="35"/>
      <c r="D573" s="29"/>
      <c r="G573" s="36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2:59" ht="15.75" customHeight="1">
      <c r="B574" s="35"/>
      <c r="D574" s="29"/>
      <c r="G574" s="36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2:59" ht="15.75" customHeight="1">
      <c r="B575" s="35"/>
      <c r="D575" s="29"/>
      <c r="G575" s="36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2:59" ht="15.75" customHeight="1">
      <c r="B576" s="35"/>
      <c r="D576" s="29"/>
      <c r="G576" s="36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2:59" ht="15.75" customHeight="1">
      <c r="B577" s="35"/>
      <c r="D577" s="29"/>
      <c r="G577" s="36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2:59" ht="15.75" customHeight="1">
      <c r="B578" s="35"/>
      <c r="D578" s="29"/>
      <c r="G578" s="36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2:59" ht="15.75" customHeight="1">
      <c r="B579" s="35"/>
      <c r="D579" s="29"/>
      <c r="G579" s="36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2:59" ht="15.75" customHeight="1">
      <c r="B580" s="35"/>
      <c r="D580" s="29"/>
      <c r="G580" s="36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2:59" ht="15.75" customHeight="1">
      <c r="B581" s="35"/>
      <c r="D581" s="29"/>
      <c r="G581" s="36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2:59" ht="15.75" customHeight="1">
      <c r="B582" s="35"/>
      <c r="D582" s="29"/>
      <c r="G582" s="36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2:59" ht="15.75" customHeight="1">
      <c r="B583" s="35"/>
      <c r="D583" s="29"/>
      <c r="G583" s="36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2:59" ht="15.75" customHeight="1">
      <c r="B584" s="35"/>
      <c r="D584" s="29"/>
      <c r="G584" s="36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2:59" ht="15.75" customHeight="1">
      <c r="B585" s="35"/>
      <c r="D585" s="29"/>
      <c r="G585" s="36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2:59" ht="15.75" customHeight="1">
      <c r="B586" s="35"/>
      <c r="D586" s="29"/>
      <c r="G586" s="36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2:59" ht="15.75" customHeight="1">
      <c r="B587" s="35"/>
      <c r="D587" s="29"/>
      <c r="G587" s="36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2:59" ht="15.75" customHeight="1">
      <c r="B588" s="35"/>
      <c r="D588" s="29"/>
      <c r="G588" s="36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2:59" ht="15.75" customHeight="1">
      <c r="B589" s="35"/>
      <c r="D589" s="29"/>
      <c r="G589" s="36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2:59" ht="15.75" customHeight="1">
      <c r="B590" s="35"/>
      <c r="D590" s="29"/>
      <c r="G590" s="36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2:59" ht="15.75" customHeight="1">
      <c r="B591" s="35"/>
      <c r="D591" s="29"/>
      <c r="G591" s="36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2:59" ht="15.75" customHeight="1">
      <c r="B592" s="35"/>
      <c r="D592" s="29"/>
      <c r="G592" s="36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2:59" ht="15.75" customHeight="1">
      <c r="B593" s="35"/>
      <c r="D593" s="29"/>
      <c r="G593" s="36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2:59" ht="15.75" customHeight="1">
      <c r="B594" s="35"/>
      <c r="D594" s="29"/>
      <c r="G594" s="36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2:59" ht="15.75" customHeight="1">
      <c r="B595" s="35"/>
      <c r="D595" s="29"/>
      <c r="G595" s="36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2:59" ht="15.75" customHeight="1">
      <c r="B596" s="35"/>
      <c r="D596" s="29"/>
      <c r="G596" s="36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2:59" ht="15.75" customHeight="1">
      <c r="B597" s="35"/>
      <c r="D597" s="29"/>
      <c r="G597" s="36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2:59" ht="15.75" customHeight="1">
      <c r="B598" s="35"/>
      <c r="D598" s="29"/>
      <c r="G598" s="36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2:59" ht="15.75" customHeight="1">
      <c r="B599" s="35"/>
      <c r="D599" s="29"/>
      <c r="G599" s="36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2:59" ht="15.75" customHeight="1">
      <c r="B600" s="35"/>
      <c r="D600" s="29"/>
      <c r="G600" s="36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2:59" ht="15.75" customHeight="1">
      <c r="B601" s="35"/>
      <c r="D601" s="29"/>
      <c r="G601" s="36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2:59" ht="15.75" customHeight="1">
      <c r="B602" s="35"/>
      <c r="D602" s="29"/>
      <c r="G602" s="36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2:59" ht="15.75" customHeight="1">
      <c r="B603" s="35"/>
      <c r="D603" s="29"/>
      <c r="G603" s="36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2:59" ht="15.75" customHeight="1">
      <c r="B604" s="35"/>
      <c r="D604" s="29"/>
      <c r="G604" s="36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2:59" ht="15.75" customHeight="1">
      <c r="B605" s="35"/>
      <c r="D605" s="29"/>
      <c r="G605" s="36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2:59" ht="15.75" customHeight="1">
      <c r="B606" s="35"/>
      <c r="D606" s="29"/>
      <c r="G606" s="36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2:59" ht="15.75" customHeight="1">
      <c r="B607" s="35"/>
      <c r="D607" s="29"/>
      <c r="G607" s="36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2:59" ht="15.75" customHeight="1">
      <c r="B608" s="35"/>
      <c r="D608" s="29"/>
      <c r="G608" s="36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2:59" ht="15.75" customHeight="1">
      <c r="B609" s="35"/>
      <c r="D609" s="29"/>
      <c r="G609" s="36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2:59" ht="15.75" customHeight="1">
      <c r="B610" s="35"/>
      <c r="D610" s="29"/>
      <c r="G610" s="36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2:59" ht="15.75" customHeight="1">
      <c r="B611" s="35"/>
      <c r="D611" s="29"/>
      <c r="G611" s="36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2:59" ht="15.75" customHeight="1">
      <c r="B612" s="35"/>
      <c r="D612" s="29"/>
      <c r="G612" s="36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2:59" ht="15.75" customHeight="1">
      <c r="B613" s="35"/>
      <c r="D613" s="29"/>
      <c r="G613" s="36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2:59" ht="15.75" customHeight="1">
      <c r="B614" s="35"/>
      <c r="D614" s="29"/>
      <c r="G614" s="36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2:59" ht="15.75" customHeight="1">
      <c r="B615" s="35"/>
      <c r="D615" s="29"/>
      <c r="G615" s="36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2:59" ht="15.75" customHeight="1">
      <c r="B616" s="35"/>
      <c r="D616" s="29"/>
      <c r="G616" s="36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2:59" ht="15.75" customHeight="1">
      <c r="B617" s="35"/>
      <c r="D617" s="29"/>
      <c r="G617" s="36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2:59" ht="15.75" customHeight="1">
      <c r="B618" s="35"/>
      <c r="D618" s="29"/>
      <c r="G618" s="36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2:59" ht="15.75" customHeight="1">
      <c r="B619" s="35"/>
      <c r="D619" s="29"/>
      <c r="G619" s="36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2:59" ht="15.75" customHeight="1">
      <c r="B620" s="35"/>
      <c r="D620" s="29"/>
      <c r="G620" s="36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2:59" ht="15.75" customHeight="1">
      <c r="B621" s="35"/>
      <c r="D621" s="29"/>
      <c r="G621" s="36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2:59" ht="15.75" customHeight="1">
      <c r="B622" s="35"/>
      <c r="D622" s="29"/>
      <c r="G622" s="36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2:59" ht="15.75" customHeight="1">
      <c r="B623" s="35"/>
      <c r="D623" s="29"/>
      <c r="G623" s="36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2:59" ht="15.75" customHeight="1">
      <c r="B624" s="35"/>
      <c r="D624" s="29"/>
      <c r="G624" s="36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2:59" ht="15.75" customHeight="1">
      <c r="B625" s="35"/>
      <c r="D625" s="29"/>
      <c r="G625" s="36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2:59" ht="15.75" customHeight="1">
      <c r="B626" s="35"/>
      <c r="D626" s="29"/>
      <c r="G626" s="36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2:59" ht="15.75" customHeight="1">
      <c r="B627" s="35"/>
      <c r="D627" s="29"/>
      <c r="G627" s="36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2:59" ht="15.75" customHeight="1">
      <c r="B628" s="35"/>
      <c r="D628" s="29"/>
      <c r="G628" s="36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2:59" ht="15.75" customHeight="1">
      <c r="B629" s="35"/>
      <c r="D629" s="29"/>
      <c r="G629" s="36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2:59" ht="15.75" customHeight="1">
      <c r="B630" s="35"/>
      <c r="D630" s="29"/>
      <c r="G630" s="36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2:59" ht="15.75" customHeight="1">
      <c r="B631" s="35"/>
      <c r="D631" s="29"/>
      <c r="G631" s="36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2:59" ht="15.75" customHeight="1">
      <c r="B632" s="35"/>
      <c r="D632" s="29"/>
      <c r="G632" s="36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2:59" ht="15.75" customHeight="1">
      <c r="B633" s="35"/>
      <c r="D633" s="29"/>
      <c r="G633" s="36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2:59" ht="15.75" customHeight="1">
      <c r="B634" s="35"/>
      <c r="D634" s="29"/>
      <c r="G634" s="36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2:59" ht="15.75" customHeight="1">
      <c r="B635" s="35"/>
      <c r="D635" s="29"/>
      <c r="G635" s="36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2:59" ht="15.75" customHeight="1">
      <c r="B636" s="35"/>
      <c r="D636" s="29"/>
      <c r="G636" s="36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2:59" ht="15.75" customHeight="1">
      <c r="B637" s="35"/>
      <c r="D637" s="29"/>
      <c r="G637" s="36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2:59" ht="15.75" customHeight="1">
      <c r="B638" s="35"/>
      <c r="D638" s="29"/>
      <c r="G638" s="36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2:59" ht="15.75" customHeight="1">
      <c r="B639" s="35"/>
      <c r="D639" s="29"/>
      <c r="G639" s="36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2:59" ht="15.75" customHeight="1">
      <c r="B640" s="35"/>
      <c r="D640" s="29"/>
      <c r="G640" s="36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2:59" ht="15.75" customHeight="1">
      <c r="B641" s="35"/>
      <c r="D641" s="29"/>
      <c r="G641" s="36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2:59" ht="15.75" customHeight="1">
      <c r="B642" s="35"/>
      <c r="D642" s="29"/>
      <c r="G642" s="36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2:59" ht="15.75" customHeight="1">
      <c r="B643" s="35"/>
      <c r="D643" s="29"/>
      <c r="G643" s="36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2:59" ht="15.75" customHeight="1">
      <c r="B644" s="35"/>
      <c r="D644" s="29"/>
      <c r="G644" s="36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2:59" ht="15.75" customHeight="1">
      <c r="B645" s="35"/>
      <c r="D645" s="29"/>
      <c r="G645" s="36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2:59" ht="15.75" customHeight="1">
      <c r="B646" s="35"/>
      <c r="D646" s="29"/>
      <c r="G646" s="36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2:59" ht="15.75" customHeight="1">
      <c r="B647" s="35"/>
      <c r="D647" s="29"/>
      <c r="G647" s="36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2:59" ht="15.75" customHeight="1">
      <c r="B648" s="35"/>
      <c r="D648" s="29"/>
      <c r="G648" s="36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2:59" ht="15.75" customHeight="1">
      <c r="B649" s="35"/>
      <c r="D649" s="29"/>
      <c r="G649" s="36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2:59" ht="15.75" customHeight="1">
      <c r="B650" s="35"/>
      <c r="D650" s="29"/>
      <c r="G650" s="36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2:59" ht="15.75" customHeight="1">
      <c r="B651" s="35"/>
      <c r="D651" s="29"/>
      <c r="G651" s="36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2:59" ht="15.75" customHeight="1">
      <c r="B652" s="35"/>
      <c r="D652" s="29"/>
      <c r="G652" s="36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2:59" ht="15.75" customHeight="1">
      <c r="B653" s="35"/>
      <c r="D653" s="29"/>
      <c r="G653" s="36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2:59" ht="15.75" customHeight="1">
      <c r="B654" s="35"/>
      <c r="D654" s="29"/>
      <c r="G654" s="36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2:59" ht="15.75" customHeight="1">
      <c r="B655" s="35"/>
      <c r="D655" s="29"/>
      <c r="G655" s="36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2:59" ht="15.75" customHeight="1">
      <c r="B656" s="35"/>
      <c r="D656" s="29"/>
      <c r="G656" s="36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2:59" ht="15.75" customHeight="1">
      <c r="B657" s="35"/>
      <c r="D657" s="29"/>
      <c r="G657" s="36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2:59" ht="15.75" customHeight="1">
      <c r="B658" s="35"/>
      <c r="D658" s="29"/>
      <c r="G658" s="36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2:59" ht="15.75" customHeight="1">
      <c r="B659" s="35"/>
      <c r="D659" s="29"/>
      <c r="G659" s="36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2:59" ht="15.75" customHeight="1">
      <c r="B660" s="35"/>
      <c r="D660" s="29"/>
      <c r="G660" s="36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2:59" ht="15.75" customHeight="1">
      <c r="B661" s="35"/>
      <c r="D661" s="29"/>
      <c r="G661" s="36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2:59" ht="15.75" customHeight="1">
      <c r="B662" s="35"/>
      <c r="D662" s="29"/>
      <c r="G662" s="36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2:59" ht="15.75" customHeight="1">
      <c r="B663" s="35"/>
      <c r="D663" s="29"/>
      <c r="G663" s="36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2:59" ht="15.75" customHeight="1">
      <c r="B664" s="35"/>
      <c r="D664" s="29"/>
      <c r="G664" s="36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2:59" ht="15.75" customHeight="1">
      <c r="B665" s="35"/>
      <c r="D665" s="29"/>
      <c r="G665" s="36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2:59" ht="15.75" customHeight="1">
      <c r="B666" s="35"/>
      <c r="D666" s="29"/>
      <c r="G666" s="36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2:59" ht="15.75" customHeight="1">
      <c r="B667" s="35"/>
      <c r="D667" s="29"/>
      <c r="G667" s="36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2:59" ht="15.75" customHeight="1">
      <c r="B668" s="35"/>
      <c r="D668" s="29"/>
      <c r="G668" s="36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2:59" ht="15.75" customHeight="1">
      <c r="B669" s="35"/>
      <c r="D669" s="29"/>
      <c r="G669" s="36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2:59" ht="15.75" customHeight="1">
      <c r="B670" s="35"/>
      <c r="D670" s="29"/>
      <c r="G670" s="36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2:59" ht="15.75" customHeight="1">
      <c r="B671" s="35"/>
      <c r="D671" s="29"/>
      <c r="G671" s="36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2:59" ht="15.75" customHeight="1">
      <c r="B672" s="35"/>
      <c r="D672" s="29"/>
      <c r="G672" s="36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2:59" ht="15.75" customHeight="1">
      <c r="B673" s="35"/>
      <c r="D673" s="29"/>
      <c r="G673" s="36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2:59" ht="15.75" customHeight="1">
      <c r="B674" s="35"/>
      <c r="D674" s="29"/>
      <c r="G674" s="36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2:59" ht="15.75" customHeight="1">
      <c r="B675" s="35"/>
      <c r="D675" s="29"/>
      <c r="G675" s="36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2:59" ht="15.75" customHeight="1">
      <c r="B676" s="35"/>
      <c r="D676" s="29"/>
      <c r="G676" s="36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2:59" ht="15.75" customHeight="1">
      <c r="B677" s="35"/>
      <c r="D677" s="29"/>
      <c r="G677" s="36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2:59" ht="15.75" customHeight="1">
      <c r="B678" s="35"/>
      <c r="D678" s="29"/>
      <c r="G678" s="36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2:59" ht="15.75" customHeight="1">
      <c r="B679" s="35"/>
      <c r="D679" s="29"/>
      <c r="G679" s="36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2:59" ht="15.75" customHeight="1">
      <c r="B680" s="35"/>
      <c r="D680" s="29"/>
      <c r="G680" s="36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2:59" ht="15.75" customHeight="1">
      <c r="B681" s="35"/>
      <c r="D681" s="29"/>
      <c r="G681" s="36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2:59" ht="15.75" customHeight="1">
      <c r="B682" s="35"/>
      <c r="D682" s="29"/>
      <c r="G682" s="36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2:59" ht="15.75" customHeight="1">
      <c r="B683" s="35"/>
      <c r="D683" s="29"/>
      <c r="G683" s="36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2:59" ht="15.75" customHeight="1">
      <c r="B684" s="35"/>
      <c r="D684" s="29"/>
      <c r="G684" s="36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2:59" ht="15.75" customHeight="1">
      <c r="B685" s="35"/>
      <c r="D685" s="29"/>
      <c r="G685" s="36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2:59" ht="15.75" customHeight="1">
      <c r="B686" s="35"/>
      <c r="D686" s="29"/>
      <c r="G686" s="36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2:59" ht="15.75" customHeight="1">
      <c r="B687" s="35"/>
      <c r="D687" s="29"/>
      <c r="G687" s="36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2:59" ht="15.75" customHeight="1">
      <c r="B688" s="35"/>
      <c r="D688" s="29"/>
      <c r="G688" s="36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2:59" ht="15.75" customHeight="1">
      <c r="B689" s="35"/>
      <c r="D689" s="29"/>
      <c r="G689" s="36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2:59" ht="15.75" customHeight="1">
      <c r="B690" s="35"/>
      <c r="D690" s="29"/>
      <c r="G690" s="36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2:59" ht="15.75" customHeight="1">
      <c r="B691" s="35"/>
      <c r="D691" s="29"/>
      <c r="G691" s="36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2:59" ht="15.75" customHeight="1">
      <c r="B692" s="35"/>
      <c r="D692" s="29"/>
      <c r="G692" s="36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2:59" ht="15.75" customHeight="1">
      <c r="B693" s="35"/>
      <c r="D693" s="29"/>
      <c r="G693" s="36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2:59" ht="15.75" customHeight="1">
      <c r="B694" s="35"/>
      <c r="D694" s="29"/>
      <c r="G694" s="36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2:59" ht="15.75" customHeight="1">
      <c r="B695" s="35"/>
      <c r="D695" s="29"/>
      <c r="G695" s="36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2:59" ht="15.75" customHeight="1">
      <c r="B696" s="35"/>
      <c r="D696" s="29"/>
      <c r="G696" s="36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2:59" ht="15.75" customHeight="1">
      <c r="B697" s="35"/>
      <c r="D697" s="29"/>
      <c r="G697" s="36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2:59" ht="15.75" customHeight="1">
      <c r="B698" s="35"/>
      <c r="D698" s="29"/>
      <c r="G698" s="36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2:59" ht="15.75" customHeight="1">
      <c r="B699" s="35"/>
      <c r="D699" s="29"/>
      <c r="G699" s="36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2:59" ht="15.75" customHeight="1">
      <c r="B700" s="35"/>
      <c r="D700" s="29"/>
      <c r="G700" s="36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2:59" ht="15.75" customHeight="1">
      <c r="B701" s="35"/>
      <c r="D701" s="29"/>
      <c r="G701" s="36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2:59" ht="15.75" customHeight="1">
      <c r="B702" s="35"/>
      <c r="D702" s="29"/>
      <c r="G702" s="36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2:59" ht="15.75" customHeight="1">
      <c r="B703" s="35"/>
      <c r="D703" s="29"/>
      <c r="G703" s="36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2:59" ht="15.75" customHeight="1">
      <c r="B704" s="35"/>
      <c r="D704" s="29"/>
      <c r="G704" s="36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2:59" ht="15.75" customHeight="1">
      <c r="B705" s="35"/>
      <c r="D705" s="29"/>
      <c r="G705" s="36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2:59" ht="15.75" customHeight="1">
      <c r="B706" s="35"/>
      <c r="D706" s="29"/>
      <c r="G706" s="36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2:59" ht="15.75" customHeight="1">
      <c r="B707" s="35"/>
      <c r="D707" s="29"/>
      <c r="G707" s="36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2:59" ht="15.75" customHeight="1">
      <c r="B708" s="35"/>
      <c r="D708" s="29"/>
      <c r="G708" s="36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2:59" ht="15.75" customHeight="1">
      <c r="B709" s="35"/>
      <c r="D709" s="29"/>
      <c r="G709" s="36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2:59" ht="15.75" customHeight="1">
      <c r="B710" s="35"/>
      <c r="D710" s="29"/>
      <c r="G710" s="36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2:59" ht="15.75" customHeight="1">
      <c r="B711" s="35"/>
      <c r="D711" s="29"/>
      <c r="G711" s="36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2:59" ht="15.75" customHeight="1">
      <c r="B712" s="35"/>
      <c r="D712" s="29"/>
      <c r="G712" s="36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2:59" ht="15.75" customHeight="1">
      <c r="B713" s="35"/>
      <c r="D713" s="29"/>
      <c r="G713" s="36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2:59" ht="15.75" customHeight="1">
      <c r="B714" s="35"/>
      <c r="D714" s="29"/>
      <c r="G714" s="36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2:59" ht="15.75" customHeight="1">
      <c r="B715" s="35"/>
      <c r="D715" s="29"/>
      <c r="G715" s="36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2:59" ht="15.75" customHeight="1">
      <c r="B716" s="35"/>
      <c r="D716" s="29"/>
      <c r="G716" s="36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2:59" ht="15.75" customHeight="1">
      <c r="B717" s="35"/>
      <c r="D717" s="29"/>
      <c r="G717" s="36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2:59" ht="15.75" customHeight="1">
      <c r="B718" s="35"/>
      <c r="D718" s="29"/>
      <c r="G718" s="36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2:59" ht="15.75" customHeight="1">
      <c r="B719" s="35"/>
      <c r="D719" s="29"/>
      <c r="G719" s="36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2:59" ht="15.75" customHeight="1">
      <c r="B720" s="35"/>
      <c r="D720" s="29"/>
      <c r="G720" s="36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2:59" ht="15.75" customHeight="1">
      <c r="B721" s="35"/>
      <c r="D721" s="29"/>
      <c r="G721" s="36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2:59" ht="15.75" customHeight="1">
      <c r="B722" s="35"/>
      <c r="D722" s="29"/>
      <c r="G722" s="36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2:59" ht="15.75" customHeight="1">
      <c r="B723" s="35"/>
      <c r="D723" s="29"/>
      <c r="G723" s="36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2:59" ht="15.75" customHeight="1">
      <c r="B724" s="35"/>
      <c r="D724" s="29"/>
      <c r="G724" s="36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2:59" ht="15.75" customHeight="1">
      <c r="B725" s="35"/>
      <c r="D725" s="29"/>
      <c r="G725" s="36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2:59" ht="15.75" customHeight="1">
      <c r="B726" s="35"/>
      <c r="D726" s="29"/>
      <c r="G726" s="36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2:59" ht="15.75" customHeight="1">
      <c r="B727" s="35"/>
      <c r="D727" s="29"/>
      <c r="G727" s="36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2:59" ht="15.75" customHeight="1">
      <c r="B728" s="35"/>
      <c r="D728" s="29"/>
      <c r="G728" s="36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2:59" ht="15.75" customHeight="1">
      <c r="B729" s="35"/>
      <c r="D729" s="29"/>
      <c r="G729" s="36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2:59" ht="15.75" customHeight="1">
      <c r="B730" s="35"/>
      <c r="D730" s="29"/>
      <c r="G730" s="36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2:59" ht="15.75" customHeight="1">
      <c r="B731" s="35"/>
      <c r="D731" s="29"/>
      <c r="G731" s="36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2:59" ht="15.75" customHeight="1">
      <c r="B732" s="35"/>
      <c r="D732" s="29"/>
      <c r="G732" s="36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2:59" ht="15.75" customHeight="1">
      <c r="B733" s="35"/>
      <c r="D733" s="29"/>
      <c r="G733" s="36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2:59" ht="15.75" customHeight="1">
      <c r="B734" s="35"/>
      <c r="D734" s="29"/>
      <c r="G734" s="36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2:59" ht="15.75" customHeight="1">
      <c r="B735" s="35"/>
      <c r="D735" s="29"/>
      <c r="G735" s="36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2:59" ht="15.75" customHeight="1">
      <c r="B736" s="35"/>
      <c r="D736" s="29"/>
      <c r="G736" s="36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2:59" ht="15.75" customHeight="1">
      <c r="B737" s="35"/>
      <c r="D737" s="29"/>
      <c r="G737" s="36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2:59" ht="15.75" customHeight="1">
      <c r="B738" s="35"/>
      <c r="D738" s="29"/>
      <c r="G738" s="36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2:59" ht="15.75" customHeight="1">
      <c r="B739" s="35"/>
      <c r="D739" s="29"/>
      <c r="G739" s="36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2:59" ht="15.75" customHeight="1">
      <c r="B740" s="35"/>
      <c r="D740" s="29"/>
      <c r="G740" s="36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2:59" ht="15.75" customHeight="1">
      <c r="B741" s="35"/>
      <c r="D741" s="29"/>
      <c r="G741" s="36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2:59" ht="15.75" customHeight="1">
      <c r="B742" s="35"/>
      <c r="D742" s="29"/>
      <c r="G742" s="36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2:59" ht="15.75" customHeight="1">
      <c r="B743" s="35"/>
      <c r="D743" s="29"/>
      <c r="G743" s="36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2:59" ht="15.75" customHeight="1">
      <c r="B744" s="35"/>
      <c r="D744" s="29"/>
      <c r="G744" s="36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2:59" ht="15.75" customHeight="1">
      <c r="B745" s="35"/>
      <c r="D745" s="29"/>
      <c r="G745" s="36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2:59" ht="15.75" customHeight="1">
      <c r="B746" s="35"/>
      <c r="D746" s="29"/>
      <c r="G746" s="36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2:59" ht="15.75" customHeight="1">
      <c r="B747" s="35"/>
      <c r="D747" s="29"/>
      <c r="G747" s="36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2:59" ht="15.75" customHeight="1">
      <c r="B748" s="35"/>
      <c r="D748" s="29"/>
      <c r="G748" s="36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2:59" ht="15.75" customHeight="1">
      <c r="B749" s="35"/>
      <c r="D749" s="29"/>
      <c r="G749" s="36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2:59" ht="15.75" customHeight="1">
      <c r="B750" s="35"/>
      <c r="D750" s="29"/>
      <c r="G750" s="36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2:59" ht="15.75" customHeight="1">
      <c r="B751" s="35"/>
      <c r="D751" s="29"/>
      <c r="G751" s="36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2:59" ht="15.75" customHeight="1">
      <c r="B752" s="35"/>
      <c r="D752" s="29"/>
      <c r="G752" s="36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2:59" ht="15.75" customHeight="1">
      <c r="B753" s="35"/>
      <c r="D753" s="29"/>
      <c r="G753" s="36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2:59" ht="15.75" customHeight="1">
      <c r="B754" s="35"/>
      <c r="D754" s="29"/>
      <c r="G754" s="36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2:59" ht="15.75" customHeight="1">
      <c r="B755" s="35"/>
      <c r="D755" s="29"/>
      <c r="G755" s="36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2:59" ht="15.75" customHeight="1">
      <c r="B756" s="35"/>
      <c r="D756" s="29"/>
      <c r="G756" s="36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2:59" ht="15.75" customHeight="1">
      <c r="B757" s="35"/>
      <c r="D757" s="29"/>
      <c r="G757" s="36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2:59" ht="15.75" customHeight="1">
      <c r="B758" s="35"/>
      <c r="D758" s="29"/>
      <c r="G758" s="36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2:59" ht="15.75" customHeight="1">
      <c r="B759" s="35"/>
      <c r="D759" s="29"/>
      <c r="G759" s="36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2:59" ht="15.75" customHeight="1">
      <c r="B760" s="35"/>
      <c r="D760" s="29"/>
      <c r="G760" s="36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2:59" ht="15.75" customHeight="1">
      <c r="B761" s="35"/>
      <c r="D761" s="29"/>
      <c r="G761" s="36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2:59" ht="15.75" customHeight="1">
      <c r="B762" s="35"/>
      <c r="D762" s="29"/>
      <c r="G762" s="36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2:59" ht="15.75" customHeight="1">
      <c r="B763" s="35"/>
      <c r="D763" s="29"/>
      <c r="G763" s="36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2:59" ht="15.75" customHeight="1">
      <c r="B764" s="35"/>
      <c r="D764" s="29"/>
      <c r="G764" s="36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2:59" ht="15.75" customHeight="1">
      <c r="B765" s="35"/>
      <c r="D765" s="29"/>
      <c r="G765" s="36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2:59" ht="15.75" customHeight="1">
      <c r="B766" s="35"/>
      <c r="D766" s="29"/>
      <c r="G766" s="36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2:59" ht="15.75" customHeight="1">
      <c r="B767" s="35"/>
      <c r="D767" s="29"/>
      <c r="G767" s="36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2:59" ht="15.75" customHeight="1">
      <c r="B768" s="35"/>
      <c r="D768" s="29"/>
      <c r="G768" s="36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2:59" ht="15.75" customHeight="1">
      <c r="B769" s="35"/>
      <c r="D769" s="29"/>
      <c r="G769" s="36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2:59" ht="15.75" customHeight="1">
      <c r="B770" s="35"/>
      <c r="D770" s="29"/>
      <c r="G770" s="36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2:59" ht="15.75" customHeight="1">
      <c r="B771" s="35"/>
      <c r="D771" s="29"/>
      <c r="G771" s="36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2:59" ht="15.75" customHeight="1">
      <c r="B772" s="35"/>
      <c r="D772" s="29"/>
      <c r="G772" s="36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2:59" ht="15.75" customHeight="1">
      <c r="B773" s="35"/>
      <c r="D773" s="29"/>
      <c r="G773" s="36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2:59" ht="15.75" customHeight="1">
      <c r="B774" s="35"/>
      <c r="D774" s="29"/>
      <c r="G774" s="36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2:59" ht="15.75" customHeight="1">
      <c r="B775" s="35"/>
      <c r="D775" s="29"/>
      <c r="G775" s="36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2:59" ht="15.75" customHeight="1">
      <c r="B776" s="35"/>
      <c r="D776" s="29"/>
      <c r="G776" s="36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2:59" ht="15.75" customHeight="1">
      <c r="B777" s="35"/>
      <c r="D777" s="29"/>
      <c r="G777" s="36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2:59" ht="15.75" customHeight="1">
      <c r="B778" s="35"/>
      <c r="D778" s="29"/>
      <c r="G778" s="36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2:59" ht="15.75" customHeight="1">
      <c r="B779" s="35"/>
      <c r="D779" s="29"/>
      <c r="G779" s="36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2:59" ht="15.75" customHeight="1">
      <c r="B780" s="35"/>
      <c r="D780" s="29"/>
      <c r="G780" s="36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2:59" ht="15.75" customHeight="1">
      <c r="B781" s="35"/>
      <c r="D781" s="29"/>
      <c r="G781" s="36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2:59" ht="15.75" customHeight="1">
      <c r="B782" s="35"/>
      <c r="D782" s="29"/>
      <c r="G782" s="36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2:59" ht="15.75" customHeight="1">
      <c r="B783" s="35"/>
      <c r="D783" s="29"/>
      <c r="G783" s="36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2:59" ht="15.75" customHeight="1">
      <c r="B784" s="35"/>
      <c r="D784" s="29"/>
      <c r="G784" s="36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2:59" ht="15.75" customHeight="1">
      <c r="B785" s="35"/>
      <c r="D785" s="29"/>
      <c r="G785" s="36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2:59" ht="15.75" customHeight="1">
      <c r="B786" s="35"/>
      <c r="D786" s="29"/>
      <c r="G786" s="36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2:59" ht="15.75" customHeight="1">
      <c r="B787" s="35"/>
      <c r="D787" s="29"/>
      <c r="G787" s="36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2:59" ht="15.75" customHeight="1">
      <c r="B788" s="35"/>
      <c r="D788" s="29"/>
      <c r="G788" s="36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2:59" ht="15.75" customHeight="1">
      <c r="B789" s="35"/>
      <c r="D789" s="29"/>
      <c r="G789" s="36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2:59" ht="15.75" customHeight="1">
      <c r="B790" s="35"/>
      <c r="D790" s="29"/>
      <c r="G790" s="36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2:59" ht="15.75" customHeight="1">
      <c r="B791" s="35"/>
      <c r="D791" s="29"/>
      <c r="G791" s="36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2:59" ht="15.75" customHeight="1">
      <c r="B792" s="35"/>
      <c r="D792" s="29"/>
      <c r="G792" s="36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2:59" ht="15.75" customHeight="1">
      <c r="B793" s="35"/>
      <c r="D793" s="29"/>
      <c r="G793" s="36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2:59" ht="15.75" customHeight="1">
      <c r="B794" s="35"/>
      <c r="D794" s="29"/>
      <c r="G794" s="36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2:59" ht="15.75" customHeight="1">
      <c r="B795" s="35"/>
      <c r="D795" s="29"/>
      <c r="G795" s="36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2:59" ht="15.75" customHeight="1">
      <c r="B796" s="35"/>
      <c r="D796" s="29"/>
      <c r="G796" s="36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2:59" ht="15.75" customHeight="1">
      <c r="B797" s="35"/>
      <c r="D797" s="29"/>
      <c r="G797" s="36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2:59" ht="15.75" customHeight="1">
      <c r="B798" s="35"/>
      <c r="D798" s="29"/>
      <c r="G798" s="36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2:59" ht="15.75" customHeight="1">
      <c r="B799" s="35"/>
      <c r="D799" s="29"/>
      <c r="G799" s="36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2:59" ht="15.75" customHeight="1">
      <c r="B800" s="35"/>
      <c r="D800" s="29"/>
      <c r="G800" s="36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2:59" ht="15.75" customHeight="1">
      <c r="B801" s="35"/>
      <c r="D801" s="29"/>
      <c r="G801" s="36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2:59" ht="15.75" customHeight="1">
      <c r="B802" s="35"/>
      <c r="D802" s="29"/>
      <c r="G802" s="36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2:59" ht="15.75" customHeight="1">
      <c r="B803" s="35"/>
      <c r="D803" s="29"/>
      <c r="G803" s="36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2:59" ht="15.75" customHeight="1">
      <c r="B804" s="35"/>
      <c r="D804" s="29"/>
      <c r="G804" s="36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2:59" ht="15.75" customHeight="1">
      <c r="B805" s="35"/>
      <c r="D805" s="29"/>
      <c r="G805" s="36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2:59" ht="15.75" customHeight="1">
      <c r="B806" s="35"/>
      <c r="D806" s="29"/>
      <c r="G806" s="36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2:59" ht="15.75" customHeight="1">
      <c r="B807" s="35"/>
      <c r="D807" s="29"/>
      <c r="G807" s="36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2:59" ht="15.75" customHeight="1">
      <c r="B808" s="35"/>
      <c r="D808" s="29"/>
      <c r="G808" s="36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2:59" ht="15.75" customHeight="1">
      <c r="B809" s="35"/>
      <c r="D809" s="29"/>
      <c r="G809" s="36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2:59" ht="15.75" customHeight="1">
      <c r="B810" s="35"/>
      <c r="D810" s="29"/>
      <c r="G810" s="36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2:59" ht="15.75" customHeight="1">
      <c r="B811" s="35"/>
      <c r="D811" s="29"/>
      <c r="G811" s="36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2:59" ht="15.75" customHeight="1">
      <c r="B812" s="35"/>
      <c r="D812" s="29"/>
      <c r="G812" s="36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2:59" ht="15.75" customHeight="1">
      <c r="B813" s="35"/>
      <c r="D813" s="29"/>
      <c r="G813" s="36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2:59" ht="15.75" customHeight="1">
      <c r="B814" s="35"/>
      <c r="D814" s="29"/>
      <c r="G814" s="36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2:59" ht="15.75" customHeight="1">
      <c r="B815" s="35"/>
      <c r="D815" s="29"/>
      <c r="G815" s="36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2:59" ht="15.75" customHeight="1">
      <c r="B816" s="35"/>
      <c r="D816" s="29"/>
      <c r="G816" s="36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2:59" ht="15.75" customHeight="1">
      <c r="B817" s="35"/>
      <c r="D817" s="29"/>
      <c r="G817" s="36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2:59" ht="15.75" customHeight="1">
      <c r="B818" s="35"/>
      <c r="D818" s="29"/>
      <c r="G818" s="36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2:59" ht="15.75" customHeight="1">
      <c r="B819" s="35"/>
      <c r="D819" s="29"/>
      <c r="G819" s="36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2:59" ht="15.75" customHeight="1">
      <c r="B820" s="35"/>
      <c r="D820" s="29"/>
      <c r="G820" s="36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2:59" ht="15.75" customHeight="1">
      <c r="B821" s="35"/>
      <c r="D821" s="29"/>
      <c r="G821" s="36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2:59" ht="15.75" customHeight="1">
      <c r="B822" s="35"/>
      <c r="D822" s="29"/>
      <c r="G822" s="36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2:59" ht="15.75" customHeight="1">
      <c r="B823" s="35"/>
      <c r="D823" s="29"/>
      <c r="G823" s="36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2:59" ht="15.75" customHeight="1">
      <c r="B824" s="35"/>
      <c r="D824" s="29"/>
      <c r="G824" s="36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2:59" ht="15.75" customHeight="1">
      <c r="B825" s="35"/>
      <c r="D825" s="29"/>
      <c r="G825" s="36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2:59" ht="15.75" customHeight="1">
      <c r="B826" s="35"/>
      <c r="D826" s="29"/>
      <c r="G826" s="36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2:59" ht="15.75" customHeight="1">
      <c r="B827" s="35"/>
      <c r="D827" s="29"/>
      <c r="G827" s="36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2:59" ht="15.75" customHeight="1">
      <c r="B828" s="35"/>
      <c r="D828" s="29"/>
      <c r="G828" s="36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2:59" ht="15.75" customHeight="1">
      <c r="B829" s="35"/>
      <c r="D829" s="29"/>
      <c r="G829" s="36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2:59" ht="15.75" customHeight="1">
      <c r="B830" s="35"/>
      <c r="D830" s="29"/>
      <c r="G830" s="36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2:59" ht="15.75" customHeight="1">
      <c r="B831" s="35"/>
      <c r="D831" s="29"/>
      <c r="G831" s="36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2:59" ht="15.75" customHeight="1">
      <c r="B832" s="35"/>
      <c r="D832" s="29"/>
      <c r="G832" s="36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2:59" ht="15.75" customHeight="1">
      <c r="B833" s="35"/>
      <c r="D833" s="29"/>
      <c r="G833" s="36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2:59" ht="15.75" customHeight="1">
      <c r="B834" s="35"/>
      <c r="D834" s="29"/>
      <c r="G834" s="36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2:59" ht="15.75" customHeight="1">
      <c r="B835" s="35"/>
      <c r="D835" s="29"/>
      <c r="G835" s="36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2:59" ht="15.75" customHeight="1">
      <c r="B836" s="35"/>
      <c r="D836" s="29"/>
      <c r="G836" s="36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2:59" ht="15.75" customHeight="1">
      <c r="B837" s="35"/>
      <c r="D837" s="29"/>
      <c r="G837" s="36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2:59" ht="15.75" customHeight="1">
      <c r="B838" s="35"/>
      <c r="D838" s="29"/>
      <c r="G838" s="36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2:59" ht="15.75" customHeight="1">
      <c r="B839" s="35"/>
      <c r="D839" s="29"/>
      <c r="G839" s="36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2:59" ht="15.75" customHeight="1">
      <c r="B840" s="35"/>
      <c r="D840" s="29"/>
      <c r="G840" s="36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2:59" ht="15.75" customHeight="1">
      <c r="B841" s="35"/>
      <c r="D841" s="29"/>
      <c r="G841" s="36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2:59" ht="15.75" customHeight="1">
      <c r="B842" s="35"/>
      <c r="D842" s="29"/>
      <c r="G842" s="36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2:59" ht="15.75" customHeight="1">
      <c r="B843" s="35"/>
      <c r="D843" s="29"/>
      <c r="G843" s="36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2:59" ht="15.75" customHeight="1">
      <c r="B844" s="35"/>
      <c r="D844" s="29"/>
      <c r="G844" s="36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2:59" ht="15.75" customHeight="1">
      <c r="B845" s="35"/>
      <c r="D845" s="29"/>
      <c r="G845" s="36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2:59" ht="15.75" customHeight="1">
      <c r="B846" s="35"/>
      <c r="D846" s="29"/>
      <c r="G846" s="36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2:59" ht="15.75" customHeight="1">
      <c r="B847" s="35"/>
      <c r="D847" s="29"/>
      <c r="G847" s="36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2:59" ht="15.75" customHeight="1">
      <c r="B848" s="35"/>
      <c r="D848" s="29"/>
      <c r="G848" s="36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2:59" ht="15.75" customHeight="1">
      <c r="B849" s="35"/>
      <c r="D849" s="29"/>
      <c r="G849" s="36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2:59" ht="15.75" customHeight="1">
      <c r="B850" s="35"/>
      <c r="D850" s="29"/>
      <c r="G850" s="36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2:59" ht="15.75" customHeight="1">
      <c r="B851" s="35"/>
      <c r="D851" s="29"/>
      <c r="G851" s="36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2:59" ht="15.75" customHeight="1">
      <c r="B852" s="35"/>
      <c r="D852" s="29"/>
      <c r="G852" s="36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2:59" ht="15.75" customHeight="1">
      <c r="B853" s="35"/>
      <c r="D853" s="29"/>
      <c r="G853" s="36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2:59" ht="15.75" customHeight="1">
      <c r="B854" s="35"/>
      <c r="D854" s="29"/>
      <c r="G854" s="36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2:59" ht="15.75" customHeight="1">
      <c r="B855" s="35"/>
      <c r="D855" s="29"/>
      <c r="G855" s="36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2:59" ht="15.75" customHeight="1">
      <c r="B856" s="35"/>
      <c r="D856" s="29"/>
      <c r="G856" s="36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2:59" ht="15.75" customHeight="1">
      <c r="B857" s="35"/>
      <c r="D857" s="29"/>
      <c r="G857" s="36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2:59" ht="15.75" customHeight="1">
      <c r="B858" s="35"/>
      <c r="D858" s="29"/>
      <c r="G858" s="36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2:59" ht="15.75" customHeight="1">
      <c r="B859" s="35"/>
      <c r="D859" s="29"/>
      <c r="G859" s="36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2:59" ht="15.75" customHeight="1">
      <c r="B860" s="35"/>
      <c r="D860" s="29"/>
      <c r="G860" s="36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2:59" ht="15.75" customHeight="1">
      <c r="B861" s="35"/>
      <c r="D861" s="29"/>
      <c r="G861" s="36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2:59" ht="15.75" customHeight="1">
      <c r="B862" s="35"/>
      <c r="D862" s="29"/>
      <c r="G862" s="36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2:59" ht="15.75" customHeight="1">
      <c r="B863" s="35"/>
      <c r="D863" s="29"/>
      <c r="G863" s="36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2:59" ht="15.75" customHeight="1">
      <c r="B864" s="35"/>
      <c r="D864" s="29"/>
      <c r="G864" s="36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2:59" ht="15.75" customHeight="1">
      <c r="B865" s="35"/>
      <c r="D865" s="29"/>
      <c r="G865" s="36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2:59" ht="15.75" customHeight="1">
      <c r="B866" s="35"/>
      <c r="D866" s="29"/>
      <c r="G866" s="36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2:59" ht="15.75" customHeight="1">
      <c r="B867" s="35"/>
      <c r="D867" s="29"/>
      <c r="G867" s="36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2:59" ht="15.75" customHeight="1">
      <c r="B868" s="35"/>
      <c r="D868" s="29"/>
      <c r="G868" s="36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2:59" ht="15.75" customHeight="1">
      <c r="B869" s="35"/>
      <c r="D869" s="29"/>
      <c r="G869" s="36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2:59" ht="15.75" customHeight="1">
      <c r="B870" s="35"/>
      <c r="D870" s="29"/>
      <c r="G870" s="36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2:59" ht="15.75" customHeight="1">
      <c r="B871" s="35"/>
      <c r="D871" s="29"/>
      <c r="G871" s="36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2:59" ht="15.75" customHeight="1">
      <c r="B872" s="35"/>
      <c r="D872" s="29"/>
      <c r="G872" s="36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2:59" ht="15.75" customHeight="1">
      <c r="B873" s="35"/>
      <c r="D873" s="29"/>
      <c r="G873" s="36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2:59" ht="15.75" customHeight="1">
      <c r="B874" s="35"/>
      <c r="D874" s="29"/>
      <c r="G874" s="36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2:59" ht="15.75" customHeight="1">
      <c r="B875" s="35"/>
      <c r="D875" s="29"/>
      <c r="G875" s="36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2:59" ht="15.75" customHeight="1">
      <c r="B876" s="35"/>
      <c r="D876" s="29"/>
      <c r="G876" s="36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2:59" ht="15.75" customHeight="1">
      <c r="B877" s="35"/>
      <c r="D877" s="29"/>
      <c r="G877" s="36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2:59" ht="15.75" customHeight="1">
      <c r="B878" s="35"/>
      <c r="D878" s="29"/>
      <c r="G878" s="36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2:59" ht="15.75" customHeight="1">
      <c r="B879" s="35"/>
      <c r="D879" s="29"/>
      <c r="G879" s="36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2:59" ht="15.75" customHeight="1">
      <c r="B880" s="35"/>
      <c r="D880" s="29"/>
      <c r="G880" s="36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2:59" ht="15.75" customHeight="1">
      <c r="B881" s="35"/>
      <c r="D881" s="29"/>
      <c r="G881" s="36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2:59" ht="15.75" customHeight="1">
      <c r="B882" s="35"/>
      <c r="D882" s="29"/>
      <c r="G882" s="36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2:59" ht="15.75" customHeight="1">
      <c r="B883" s="35"/>
      <c r="D883" s="29"/>
      <c r="G883" s="36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2:59" ht="15.75" customHeight="1">
      <c r="B884" s="35"/>
      <c r="D884" s="29"/>
      <c r="G884" s="36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2:59" ht="15.75" customHeight="1">
      <c r="B885" s="35"/>
      <c r="D885" s="29"/>
      <c r="G885" s="36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2:59" ht="15.75" customHeight="1">
      <c r="B886" s="35"/>
      <c r="D886" s="29"/>
      <c r="G886" s="36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2:59" ht="15.75" customHeight="1">
      <c r="B887" s="35"/>
      <c r="D887" s="29"/>
      <c r="G887" s="36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2:59" ht="15.75" customHeight="1">
      <c r="B888" s="35"/>
      <c r="D888" s="29"/>
      <c r="G888" s="36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2:59" ht="15.75" customHeight="1">
      <c r="B889" s="35"/>
      <c r="D889" s="29"/>
      <c r="G889" s="36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2:59" ht="15.75" customHeight="1">
      <c r="B890" s="35"/>
      <c r="D890" s="29"/>
      <c r="G890" s="36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2:59" ht="15.75" customHeight="1">
      <c r="B891" s="35"/>
      <c r="D891" s="29"/>
      <c r="G891" s="36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2:59" ht="15.75" customHeight="1">
      <c r="B892" s="35"/>
      <c r="D892" s="29"/>
      <c r="G892" s="36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2:59" ht="15.75" customHeight="1">
      <c r="B893" s="35"/>
      <c r="D893" s="29"/>
      <c r="G893" s="36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2:59" ht="15.75" customHeight="1">
      <c r="B894" s="35"/>
      <c r="D894" s="29"/>
      <c r="G894" s="36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2:59" ht="15.75" customHeight="1">
      <c r="B895" s="35"/>
      <c r="D895" s="29"/>
      <c r="G895" s="36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2:59" ht="15.75" customHeight="1">
      <c r="B896" s="35"/>
      <c r="D896" s="29"/>
      <c r="G896" s="36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2:59" ht="15.75" customHeight="1">
      <c r="B897" s="35"/>
      <c r="D897" s="29"/>
      <c r="G897" s="36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2:59" ht="15.75" customHeight="1">
      <c r="B898" s="35"/>
      <c r="D898" s="29"/>
      <c r="G898" s="36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2:59" ht="15.75" customHeight="1">
      <c r="B899" s="35"/>
      <c r="D899" s="29"/>
      <c r="G899" s="36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2:59" ht="15.75" customHeight="1">
      <c r="B900" s="35"/>
      <c r="D900" s="29"/>
      <c r="G900" s="36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2:59" ht="15.75" customHeight="1">
      <c r="B901" s="35"/>
      <c r="D901" s="29"/>
      <c r="G901" s="36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2:59" ht="15.75" customHeight="1">
      <c r="B902" s="35"/>
      <c r="D902" s="29"/>
      <c r="G902" s="36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2:59" ht="15.75" customHeight="1">
      <c r="B903" s="35"/>
      <c r="D903" s="29"/>
      <c r="G903" s="36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2:59" ht="15.75" customHeight="1">
      <c r="B904" s="35"/>
      <c r="D904" s="29"/>
      <c r="G904" s="36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2:59" ht="15.75" customHeight="1">
      <c r="B905" s="35"/>
      <c r="D905" s="29"/>
      <c r="G905" s="36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2:59" ht="15.75" customHeight="1">
      <c r="B906" s="35"/>
      <c r="D906" s="29"/>
      <c r="G906" s="36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2:59" ht="15.75" customHeight="1">
      <c r="B907" s="35"/>
      <c r="D907" s="29"/>
      <c r="G907" s="36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2:59" ht="15.75" customHeight="1">
      <c r="B908" s="35"/>
      <c r="D908" s="29"/>
      <c r="G908" s="36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2:59" ht="15.75" customHeight="1">
      <c r="B909" s="35"/>
      <c r="D909" s="29"/>
      <c r="G909" s="36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2:59" ht="15.75" customHeight="1">
      <c r="B910" s="35"/>
      <c r="D910" s="29"/>
      <c r="G910" s="36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2:59" ht="15.75" customHeight="1">
      <c r="B911" s="35"/>
      <c r="D911" s="29"/>
      <c r="G911" s="36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2:59" ht="15.75" customHeight="1">
      <c r="B912" s="35"/>
      <c r="D912" s="29"/>
      <c r="G912" s="36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2:59" ht="15.75" customHeight="1">
      <c r="B913" s="35"/>
      <c r="D913" s="29"/>
      <c r="G913" s="36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2:59" ht="15.75" customHeight="1">
      <c r="B914" s="35"/>
      <c r="D914" s="29"/>
      <c r="G914" s="36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2:59" ht="15.75" customHeight="1">
      <c r="B915" s="35"/>
      <c r="D915" s="29"/>
      <c r="G915" s="36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2:59" ht="15.75" customHeight="1">
      <c r="B916" s="35"/>
      <c r="D916" s="29"/>
      <c r="G916" s="36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2:59" ht="15.75" customHeight="1">
      <c r="B917" s="35"/>
      <c r="D917" s="29"/>
      <c r="G917" s="36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2:59" ht="15.75" customHeight="1">
      <c r="B918" s="35"/>
      <c r="D918" s="29"/>
      <c r="G918" s="36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2:59" ht="15.75" customHeight="1">
      <c r="B919" s="35"/>
      <c r="D919" s="29"/>
      <c r="G919" s="36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2:59" ht="15.75" customHeight="1">
      <c r="B920" s="35"/>
      <c r="D920" s="29"/>
      <c r="G920" s="36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2:59" ht="15.75" customHeight="1">
      <c r="B921" s="35"/>
      <c r="D921" s="29"/>
      <c r="G921" s="36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2:59" ht="15.75" customHeight="1">
      <c r="B922" s="35"/>
      <c r="D922" s="29"/>
      <c r="G922" s="36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2:59" ht="15.75" customHeight="1">
      <c r="B923" s="35"/>
      <c r="D923" s="29"/>
      <c r="G923" s="36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2:59" ht="15.75" customHeight="1">
      <c r="B924" s="35"/>
      <c r="D924" s="29"/>
      <c r="G924" s="36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2:59" ht="15.75" customHeight="1">
      <c r="B925" s="35"/>
      <c r="D925" s="29"/>
      <c r="G925" s="36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2:59" ht="15.75" customHeight="1">
      <c r="B926" s="35"/>
      <c r="D926" s="29"/>
      <c r="G926" s="36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2:59" ht="15.75" customHeight="1">
      <c r="B927" s="35"/>
      <c r="D927" s="29"/>
      <c r="G927" s="36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2:59" ht="15.75" customHeight="1">
      <c r="B928" s="35"/>
      <c r="D928" s="29"/>
      <c r="G928" s="36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2:59" ht="15.75" customHeight="1">
      <c r="B929" s="35"/>
      <c r="D929" s="29"/>
      <c r="G929" s="36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2:59" ht="15.75" customHeight="1">
      <c r="B930" s="35"/>
      <c r="D930" s="29"/>
      <c r="G930" s="36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2:59" ht="15.75" customHeight="1">
      <c r="B931" s="35"/>
      <c r="D931" s="29"/>
      <c r="G931" s="36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2:59" ht="15.75" customHeight="1">
      <c r="B932" s="35"/>
      <c r="D932" s="29"/>
      <c r="G932" s="36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2:59" ht="15.75" customHeight="1">
      <c r="B933" s="35"/>
      <c r="D933" s="29"/>
      <c r="G933" s="36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2:59" ht="15.75" customHeight="1">
      <c r="B934" s="35"/>
      <c r="D934" s="29"/>
      <c r="G934" s="36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2:59" ht="15.75" customHeight="1">
      <c r="B935" s="35"/>
      <c r="D935" s="29"/>
      <c r="G935" s="36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2:59" ht="15.75" customHeight="1">
      <c r="B936" s="35"/>
      <c r="D936" s="29"/>
      <c r="G936" s="36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2:59" ht="15.75" customHeight="1">
      <c r="B937" s="35"/>
      <c r="D937" s="29"/>
      <c r="G937" s="36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2:59" ht="15.75" customHeight="1">
      <c r="B938" s="35"/>
      <c r="D938" s="29"/>
      <c r="G938" s="36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2:59" ht="15.75" customHeight="1">
      <c r="B939" s="35"/>
      <c r="D939" s="29"/>
      <c r="G939" s="36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2:59" ht="15.75" customHeight="1">
      <c r="B940" s="35"/>
      <c r="D940" s="29"/>
      <c r="G940" s="36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2:59" ht="15.75" customHeight="1">
      <c r="B941" s="35"/>
      <c r="D941" s="29"/>
      <c r="G941" s="36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2:59" ht="15.75" customHeight="1">
      <c r="B942" s="35"/>
      <c r="D942" s="29"/>
      <c r="G942" s="36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2:59" ht="15.75" customHeight="1">
      <c r="B943" s="35"/>
      <c r="D943" s="29"/>
      <c r="G943" s="36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2:59" ht="15.75" customHeight="1">
      <c r="B944" s="35"/>
      <c r="D944" s="29"/>
      <c r="G944" s="36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2:59" ht="15.75" customHeight="1">
      <c r="B945" s="35"/>
      <c r="D945" s="29"/>
      <c r="G945" s="36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2:59" ht="15.75" customHeight="1">
      <c r="B946" s="35"/>
      <c r="D946" s="29"/>
      <c r="G946" s="36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2:59" ht="15.75" customHeight="1">
      <c r="B947" s="35"/>
      <c r="D947" s="29"/>
      <c r="G947" s="36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2:59" ht="15.75" customHeight="1">
      <c r="B948" s="35"/>
      <c r="D948" s="29"/>
      <c r="G948" s="36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2:59" ht="15.75" customHeight="1">
      <c r="B949" s="35"/>
      <c r="D949" s="29"/>
      <c r="G949" s="36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2:59" ht="15.75" customHeight="1">
      <c r="B950" s="35"/>
      <c r="D950" s="29"/>
      <c r="G950" s="36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2:59" ht="15.75" customHeight="1">
      <c r="B951" s="35"/>
      <c r="D951" s="29"/>
      <c r="G951" s="36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2:59" ht="15.75" customHeight="1">
      <c r="B952" s="35"/>
      <c r="D952" s="29"/>
      <c r="G952" s="36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2:59" ht="15.75" customHeight="1">
      <c r="B953" s="35"/>
      <c r="D953" s="29"/>
      <c r="G953" s="36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2:59" ht="15.75" customHeight="1">
      <c r="B954" s="35"/>
      <c r="D954" s="29"/>
      <c r="G954" s="36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2:59" ht="15.75" customHeight="1">
      <c r="B955" s="35"/>
      <c r="D955" s="29"/>
      <c r="G955" s="36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2:59" ht="15.75" customHeight="1">
      <c r="B956" s="35"/>
      <c r="D956" s="29"/>
      <c r="G956" s="36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2:59" ht="15.75" customHeight="1">
      <c r="B957" s="35"/>
      <c r="D957" s="29"/>
      <c r="G957" s="36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2:59" ht="15.75" customHeight="1">
      <c r="B958" s="35"/>
      <c r="D958" s="29"/>
      <c r="G958" s="36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2:59" ht="15.75" customHeight="1">
      <c r="B959" s="35"/>
      <c r="D959" s="29"/>
      <c r="G959" s="36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2:59" ht="15.75" customHeight="1">
      <c r="B960" s="35"/>
      <c r="D960" s="29"/>
      <c r="G960" s="36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2:59" ht="15.75" customHeight="1">
      <c r="B961" s="35"/>
      <c r="D961" s="29"/>
      <c r="G961" s="36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2:59" ht="15.75" customHeight="1">
      <c r="B962" s="35"/>
      <c r="D962" s="29"/>
      <c r="G962" s="36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2:59" ht="15.75" customHeight="1">
      <c r="B963" s="35"/>
      <c r="D963" s="29"/>
      <c r="G963" s="36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2:59" ht="15.75" customHeight="1">
      <c r="B964" s="35"/>
      <c r="D964" s="29"/>
      <c r="G964" s="36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2:59" ht="15.75" customHeight="1">
      <c r="B965" s="35"/>
      <c r="D965" s="29"/>
      <c r="G965" s="36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2:59" ht="15.75" customHeight="1">
      <c r="B966" s="35"/>
      <c r="D966" s="29"/>
      <c r="G966" s="36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2:59" ht="15.75" customHeight="1">
      <c r="B967" s="35"/>
      <c r="D967" s="29"/>
      <c r="G967" s="36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2:59" ht="15.75" customHeight="1">
      <c r="B968" s="35"/>
      <c r="D968" s="29"/>
      <c r="G968" s="36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2:59" ht="15.75" customHeight="1">
      <c r="B969" s="35"/>
      <c r="D969" s="29"/>
      <c r="G969" s="36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2:59" ht="15.75" customHeight="1">
      <c r="B970" s="35"/>
      <c r="D970" s="29"/>
      <c r="G970" s="36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2:59" ht="15.75" customHeight="1">
      <c r="B971" s="35"/>
      <c r="D971" s="29"/>
      <c r="G971" s="36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2:59" ht="15.75" customHeight="1">
      <c r="B972" s="35"/>
      <c r="D972" s="29"/>
      <c r="G972" s="36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2:59" ht="15.75" customHeight="1">
      <c r="B973" s="35"/>
      <c r="D973" s="29"/>
      <c r="G973" s="36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2:59" ht="15.75" customHeight="1">
      <c r="B974" s="35"/>
      <c r="D974" s="29"/>
      <c r="G974" s="36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2:59" ht="15.75" customHeight="1">
      <c r="B975" s="35"/>
      <c r="D975" s="29"/>
      <c r="G975" s="36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2:59" ht="15.75" customHeight="1">
      <c r="B976" s="35"/>
      <c r="D976" s="29"/>
      <c r="G976" s="36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2:59" ht="15.75" customHeight="1">
      <c r="B977" s="35"/>
      <c r="D977" s="29"/>
      <c r="G977" s="36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2:59" ht="15.75" customHeight="1">
      <c r="B978" s="35"/>
      <c r="D978" s="29"/>
      <c r="G978" s="36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2:59" ht="15.75" customHeight="1">
      <c r="B979" s="35"/>
      <c r="D979" s="29"/>
      <c r="G979" s="36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2:59" ht="15.75" customHeight="1">
      <c r="B980" s="35"/>
      <c r="D980" s="29"/>
      <c r="G980" s="36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2:59" ht="15.75" customHeight="1">
      <c r="B981" s="35"/>
      <c r="D981" s="29"/>
      <c r="G981" s="36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2:59" ht="15.75" customHeight="1">
      <c r="B982" s="35"/>
      <c r="D982" s="29"/>
      <c r="G982" s="36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2:59" ht="15.75" customHeight="1">
      <c r="B983" s="35"/>
      <c r="D983" s="29"/>
      <c r="G983" s="36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2:59" ht="15.75" customHeight="1">
      <c r="B984" s="35"/>
      <c r="D984" s="29"/>
      <c r="G984" s="36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  <row r="985" spans="2:59" ht="15.75" customHeight="1">
      <c r="B985" s="35"/>
      <c r="D985" s="29"/>
      <c r="G985" s="36"/>
      <c r="I985" s="29"/>
      <c r="N985" s="29"/>
      <c r="S985" s="29"/>
      <c r="X985" s="29"/>
      <c r="AC985" s="29"/>
      <c r="AH985" s="29"/>
      <c r="AM985" s="29"/>
      <c r="AR985" s="29"/>
      <c r="AW985" s="29"/>
      <c r="BB985" s="29"/>
      <c r="BG985" s="29"/>
    </row>
    <row r="986" spans="2:59" ht="15.75" customHeight="1" thickBot="1">
      <c r="B986" s="35"/>
      <c r="D986" s="29"/>
      <c r="G986" s="36"/>
      <c r="I986" s="29"/>
      <c r="N986" s="29"/>
      <c r="S986" s="29"/>
      <c r="X986" s="29"/>
      <c r="AC986" s="29"/>
      <c r="AH986" s="29"/>
      <c r="AM986" s="29"/>
      <c r="AR986" s="29"/>
      <c r="AW986" s="29"/>
      <c r="BB986" s="29"/>
      <c r="BG986" s="29"/>
    </row>
  </sheetData>
  <mergeCells count="12">
    <mergeCell ref="AL1:AP1"/>
    <mergeCell ref="AQ1:AU1"/>
    <mergeCell ref="AV1:AZ1"/>
    <mergeCell ref="BA1:BE1"/>
    <mergeCell ref="BF1:BJ1"/>
    <mergeCell ref="AB1:AF1"/>
    <mergeCell ref="AG1:AK1"/>
    <mergeCell ref="C1:G1"/>
    <mergeCell ref="H1:L1"/>
    <mergeCell ref="M1:Q1"/>
    <mergeCell ref="R1:V1"/>
    <mergeCell ref="W1:AA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K962"/>
  <sheetViews>
    <sheetView workbookViewId="0" topLeftCell="A1">
      <pane xSplit="2" ySplit="1" topLeftCell="AG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Q7" sqref="AQ7"/>
    </sheetView>
  </sheetViews>
  <sheetFormatPr defaultColWidth="14.4242857142857" defaultRowHeight="15"/>
  <cols>
    <col min="1" max="1" width="33.5714285714286" customWidth="1"/>
    <col min="2" max="2" width="16.4285714285714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2.7142857142857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4.5714285714286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.1428571428571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3.1428571428571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1.7142857142857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.2857142857143" bestFit="1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3.2857142857143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8571428571429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1.4285714285714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4.4285714285714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2.5714285714286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1428571428571" customWidth="1"/>
    <col min="63" max="63" width="7.57142857142857" customWidth="1"/>
  </cols>
  <sheetData>
    <row r="1" spans="1:63" ht="16.5" thickBot="1">
      <c r="A1" s="31" t="s">
        <v>82</v>
      </c>
      <c r="B1" s="3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16.5" thickBot="1">
      <c r="A2" s="23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08" t="s">
        <v>321</v>
      </c>
      <c r="B3" s="93">
        <v>20800</v>
      </c>
      <c r="C3" s="22"/>
      <c r="D3" s="18"/>
      <c r="E3" s="15"/>
      <c r="F3" s="16"/>
      <c r="G3" s="33"/>
      <c r="H3" s="22"/>
      <c r="I3" s="18"/>
      <c r="J3" s="15"/>
      <c r="K3" s="16"/>
      <c r="L3" s="33"/>
      <c r="M3" s="22"/>
      <c r="N3" s="18"/>
      <c r="O3" s="15"/>
      <c r="P3" s="16"/>
      <c r="Q3" s="33"/>
      <c r="R3" s="22"/>
      <c r="S3" s="18"/>
      <c r="T3" s="15"/>
      <c r="U3" s="16"/>
      <c r="V3" s="33"/>
      <c r="W3" s="22"/>
      <c r="X3" s="18"/>
      <c r="Y3" s="15"/>
      <c r="Z3" s="16"/>
      <c r="AA3" s="33"/>
      <c r="AB3" s="22"/>
      <c r="AC3" s="18"/>
      <c r="AD3" s="15"/>
      <c r="AE3" s="16">
        <f t="shared" si="0" ref="AE3:AE6">+AD3-AG3</f>
        <v>-14</v>
      </c>
      <c r="AF3" s="33">
        <f t="shared" si="1" ref="AF3:AF6">((AD3-AE3)*$B3)</f>
        <v>291200</v>
      </c>
      <c r="AG3" s="22">
        <v>14</v>
      </c>
      <c r="AH3" s="18"/>
      <c r="AI3" s="15">
        <f t="shared" si="2" ref="AI3:AI6">+AG3+AH3</f>
        <v>14</v>
      </c>
      <c r="AJ3" s="16">
        <f t="shared" si="3" ref="AJ3:AJ6">+AI3-AL3</f>
        <v>0</v>
      </c>
      <c r="AK3" s="33">
        <f t="shared" si="4" ref="AK3:AK6">((AI3-AJ3)*$B3)</f>
        <v>291200</v>
      </c>
      <c r="AL3" s="22">
        <v>14</v>
      </c>
      <c r="AM3" s="18"/>
      <c r="AN3" s="15">
        <f t="shared" si="5" ref="AN3:AN6">+AL3+AM3</f>
        <v>14</v>
      </c>
      <c r="AO3" s="16">
        <f t="shared" si="6" ref="AO3:AO6">+AN3-AQ3</f>
        <v>0</v>
      </c>
      <c r="AP3" s="33">
        <f t="shared" si="7" ref="AP3:AP6">((AN3-AO3)*$B3)</f>
        <v>291200</v>
      </c>
      <c r="AQ3" s="22">
        <v>14</v>
      </c>
      <c r="AR3" s="18"/>
      <c r="AS3" s="15">
        <f t="shared" si="8" ref="AS3:AS6">+AQ3+AR3</f>
        <v>14</v>
      </c>
      <c r="AT3" s="16">
        <f t="shared" si="9" ref="AT3:AT6">+AS3-AV3</f>
        <v>14</v>
      </c>
      <c r="AU3" s="33">
        <f t="shared" si="10" ref="AU3:AU6">((AS3-AT3)*$B3)</f>
        <v>0</v>
      </c>
      <c r="AV3" s="22"/>
      <c r="AW3" s="18"/>
      <c r="AX3" s="15">
        <f t="shared" si="11" ref="AX3:AX6">+AV3+AW3</f>
        <v>0</v>
      </c>
      <c r="AY3" s="16">
        <f t="shared" si="12" ref="AY3:AY6">+AX3-BA3</f>
        <v>0</v>
      </c>
      <c r="AZ3" s="33">
        <f t="shared" si="13" ref="AZ3:AZ6">((AX3-AY3)*$B3)</f>
        <v>0</v>
      </c>
      <c r="BA3" s="22"/>
      <c r="BB3" s="18"/>
      <c r="BC3" s="15">
        <f t="shared" si="14" ref="BC3:BC6">+BA3+BB3</f>
        <v>0</v>
      </c>
      <c r="BD3" s="16">
        <f t="shared" si="15" ref="BD3:BD6">+BC3-BF3</f>
        <v>0</v>
      </c>
      <c r="BE3" s="33">
        <f t="shared" si="16" ref="BE3:BE6">((BC3-BD3)*$B3)</f>
        <v>0</v>
      </c>
      <c r="BF3" s="22"/>
      <c r="BG3" s="18"/>
      <c r="BH3" s="15">
        <f t="shared" si="17" ref="BH3:BH6">+BF3+BG3</f>
        <v>0</v>
      </c>
      <c r="BI3" s="16">
        <f t="shared" si="18" ref="BI3:BI6">+BH3-BK3</f>
        <v>0</v>
      </c>
      <c r="BJ3" s="33">
        <f t="shared" si="19" ref="BJ3:BJ6">((BH3-BI3)*$B3)</f>
        <v>0</v>
      </c>
      <c r="BK3" s="22"/>
    </row>
    <row r="4" spans="1:63" ht="16.5" thickBot="1">
      <c r="A4" s="104" t="s">
        <v>322</v>
      </c>
      <c r="B4" s="94">
        <v>22200</v>
      </c>
      <c r="C4" s="22"/>
      <c r="D4" s="18"/>
      <c r="E4" s="15"/>
      <c r="F4" s="16"/>
      <c r="G4" s="33"/>
      <c r="H4" s="22"/>
      <c r="I4" s="18"/>
      <c r="J4" s="15"/>
      <c r="K4" s="16"/>
      <c r="L4" s="33"/>
      <c r="M4" s="22"/>
      <c r="N4" s="18"/>
      <c r="O4" s="15"/>
      <c r="P4" s="16"/>
      <c r="Q4" s="33"/>
      <c r="R4" s="22"/>
      <c r="S4" s="18"/>
      <c r="T4" s="15"/>
      <c r="U4" s="16"/>
      <c r="V4" s="33"/>
      <c r="W4" s="22"/>
      <c r="X4" s="18"/>
      <c r="Y4" s="15"/>
      <c r="Z4" s="16"/>
      <c r="AA4" s="33"/>
      <c r="AB4" s="22"/>
      <c r="AC4" s="18"/>
      <c r="AD4" s="15"/>
      <c r="AE4" s="16">
        <f t="shared" si="0"/>
        <v>-9</v>
      </c>
      <c r="AF4" s="33">
        <f t="shared" si="1"/>
        <v>199800</v>
      </c>
      <c r="AG4" s="22">
        <v>9</v>
      </c>
      <c r="AH4" s="18"/>
      <c r="AI4" s="15">
        <f t="shared" si="2"/>
        <v>9</v>
      </c>
      <c r="AJ4" s="16">
        <f t="shared" si="3"/>
        <v>0</v>
      </c>
      <c r="AK4" s="33">
        <f t="shared" si="4"/>
        <v>199800</v>
      </c>
      <c r="AL4" s="22">
        <v>9</v>
      </c>
      <c r="AM4" s="18"/>
      <c r="AN4" s="15">
        <f t="shared" si="5"/>
        <v>9</v>
      </c>
      <c r="AO4" s="16">
        <f t="shared" si="6"/>
        <v>0</v>
      </c>
      <c r="AP4" s="33">
        <f t="shared" si="7"/>
        <v>199800</v>
      </c>
      <c r="AQ4" s="22">
        <v>9</v>
      </c>
      <c r="AR4" s="18"/>
      <c r="AS4" s="15">
        <f t="shared" si="8"/>
        <v>9</v>
      </c>
      <c r="AT4" s="16">
        <f t="shared" si="9"/>
        <v>9</v>
      </c>
      <c r="AU4" s="33">
        <f t="shared" si="10"/>
        <v>0</v>
      </c>
      <c r="AV4" s="22"/>
      <c r="AW4" s="18"/>
      <c r="AX4" s="15">
        <f t="shared" si="11"/>
        <v>0</v>
      </c>
      <c r="AY4" s="16">
        <f t="shared" si="12"/>
        <v>0</v>
      </c>
      <c r="AZ4" s="33">
        <f t="shared" si="13"/>
        <v>0</v>
      </c>
      <c r="BA4" s="22"/>
      <c r="BB4" s="18"/>
      <c r="BC4" s="15">
        <f t="shared" si="14"/>
        <v>0</v>
      </c>
      <c r="BD4" s="16">
        <f t="shared" si="15"/>
        <v>0</v>
      </c>
      <c r="BE4" s="33">
        <f t="shared" si="16"/>
        <v>0</v>
      </c>
      <c r="BF4" s="22"/>
      <c r="BG4" s="18"/>
      <c r="BH4" s="15">
        <f t="shared" si="17"/>
        <v>0</v>
      </c>
      <c r="BI4" s="16">
        <f t="shared" si="18"/>
        <v>0</v>
      </c>
      <c r="BJ4" s="33">
        <f t="shared" si="19"/>
        <v>0</v>
      </c>
      <c r="BK4" s="22"/>
    </row>
    <row r="5" spans="1:63" ht="16.5" thickBot="1">
      <c r="A5" s="104" t="s">
        <v>323</v>
      </c>
      <c r="B5" s="94">
        <v>12700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/>
      <c r="AE5" s="16">
        <f t="shared" si="0"/>
        <v>-11</v>
      </c>
      <c r="AF5" s="33">
        <f t="shared" si="1"/>
        <v>139700</v>
      </c>
      <c r="AG5" s="22">
        <v>11</v>
      </c>
      <c r="AH5" s="18"/>
      <c r="AI5" s="15">
        <f t="shared" si="2"/>
        <v>11</v>
      </c>
      <c r="AJ5" s="16">
        <f t="shared" si="3"/>
        <v>0</v>
      </c>
      <c r="AK5" s="33">
        <f t="shared" si="4"/>
        <v>139700</v>
      </c>
      <c r="AL5" s="22">
        <v>11</v>
      </c>
      <c r="AM5" s="18"/>
      <c r="AN5" s="15">
        <f t="shared" si="5"/>
        <v>11</v>
      </c>
      <c r="AO5" s="16">
        <f t="shared" si="6"/>
        <v>0</v>
      </c>
      <c r="AP5" s="33">
        <f t="shared" si="7"/>
        <v>139700</v>
      </c>
      <c r="AQ5" s="22">
        <v>11</v>
      </c>
      <c r="AR5" s="18"/>
      <c r="AS5" s="15">
        <f t="shared" si="8"/>
        <v>11</v>
      </c>
      <c r="AT5" s="16">
        <f t="shared" si="9"/>
        <v>11</v>
      </c>
      <c r="AU5" s="33">
        <f t="shared" si="10"/>
        <v>0</v>
      </c>
      <c r="AV5" s="22"/>
      <c r="AW5" s="18"/>
      <c r="AX5" s="15">
        <f t="shared" si="11"/>
        <v>0</v>
      </c>
      <c r="AY5" s="16">
        <f t="shared" si="12"/>
        <v>0</v>
      </c>
      <c r="AZ5" s="33">
        <f t="shared" si="13"/>
        <v>0</v>
      </c>
      <c r="BA5" s="22"/>
      <c r="BB5" s="18"/>
      <c r="BC5" s="15">
        <f t="shared" si="14"/>
        <v>0</v>
      </c>
      <c r="BD5" s="16">
        <f t="shared" si="15"/>
        <v>0</v>
      </c>
      <c r="BE5" s="33">
        <f t="shared" si="16"/>
        <v>0</v>
      </c>
      <c r="BF5" s="22"/>
      <c r="BG5" s="18"/>
      <c r="BH5" s="15">
        <f t="shared" si="17"/>
        <v>0</v>
      </c>
      <c r="BI5" s="16">
        <f t="shared" si="18"/>
        <v>0</v>
      </c>
      <c r="BJ5" s="33">
        <f t="shared" si="19"/>
        <v>0</v>
      </c>
      <c r="BK5" s="22"/>
    </row>
    <row r="6" spans="1:63" ht="16.5" thickBot="1">
      <c r="A6" s="106" t="s">
        <v>324</v>
      </c>
      <c r="B6" s="95">
        <v>20500</v>
      </c>
      <c r="C6" s="22"/>
      <c r="D6" s="18"/>
      <c r="E6" s="15"/>
      <c r="F6" s="16"/>
      <c r="G6" s="33"/>
      <c r="H6" s="22"/>
      <c r="I6" s="18"/>
      <c r="J6" s="15"/>
      <c r="K6" s="16"/>
      <c r="L6" s="33"/>
      <c r="M6" s="22"/>
      <c r="N6" s="18"/>
      <c r="O6" s="15"/>
      <c r="P6" s="16"/>
      <c r="Q6" s="33"/>
      <c r="R6" s="22"/>
      <c r="S6" s="18"/>
      <c r="T6" s="15"/>
      <c r="U6" s="16"/>
      <c r="V6" s="33"/>
      <c r="W6" s="22"/>
      <c r="X6" s="18"/>
      <c r="Y6" s="15"/>
      <c r="Z6" s="16"/>
      <c r="AA6" s="33"/>
      <c r="AB6" s="22"/>
      <c r="AC6" s="18"/>
      <c r="AD6" s="15"/>
      <c r="AE6" s="16">
        <f t="shared" si="0"/>
        <v>-6</v>
      </c>
      <c r="AF6" s="33">
        <f t="shared" si="1"/>
        <v>123000</v>
      </c>
      <c r="AG6" s="22">
        <v>6</v>
      </c>
      <c r="AH6" s="18"/>
      <c r="AI6" s="15">
        <f t="shared" si="2"/>
        <v>6</v>
      </c>
      <c r="AJ6" s="16">
        <f t="shared" si="3"/>
        <v>0</v>
      </c>
      <c r="AK6" s="33">
        <f t="shared" si="4"/>
        <v>123000</v>
      </c>
      <c r="AL6" s="22">
        <v>6</v>
      </c>
      <c r="AM6" s="18"/>
      <c r="AN6" s="15">
        <f t="shared" si="5"/>
        <v>6</v>
      </c>
      <c r="AO6" s="16">
        <f t="shared" si="6"/>
        <v>0</v>
      </c>
      <c r="AP6" s="33">
        <f t="shared" si="7"/>
        <v>123000</v>
      </c>
      <c r="AQ6" s="22">
        <v>6</v>
      </c>
      <c r="AR6" s="18"/>
      <c r="AS6" s="15">
        <f t="shared" si="8"/>
        <v>6</v>
      </c>
      <c r="AT6" s="16">
        <f t="shared" si="9"/>
        <v>6</v>
      </c>
      <c r="AU6" s="33">
        <f t="shared" si="10"/>
        <v>0</v>
      </c>
      <c r="AV6" s="22"/>
      <c r="AW6" s="18"/>
      <c r="AX6" s="15">
        <f t="shared" si="11"/>
        <v>0</v>
      </c>
      <c r="AY6" s="16">
        <f t="shared" si="12"/>
        <v>0</v>
      </c>
      <c r="AZ6" s="33">
        <f t="shared" si="13"/>
        <v>0</v>
      </c>
      <c r="BA6" s="22"/>
      <c r="BB6" s="18"/>
      <c r="BC6" s="15">
        <f t="shared" si="14"/>
        <v>0</v>
      </c>
      <c r="BD6" s="16">
        <f t="shared" si="15"/>
        <v>0</v>
      </c>
      <c r="BE6" s="33">
        <f t="shared" si="16"/>
        <v>0</v>
      </c>
      <c r="BF6" s="22"/>
      <c r="BG6" s="18"/>
      <c r="BH6" s="15">
        <f t="shared" si="17"/>
        <v>0</v>
      </c>
      <c r="BI6" s="16">
        <f t="shared" si="18"/>
        <v>0</v>
      </c>
      <c r="BJ6" s="33">
        <f t="shared" si="19"/>
        <v>0</v>
      </c>
      <c r="BK6" s="22"/>
    </row>
    <row r="7" spans="1:63" ht="15.75" customHeight="1" thickBot="1">
      <c r="A7" s="24"/>
      <c r="B7" s="25"/>
      <c r="C7" s="24"/>
      <c r="D7" s="26"/>
      <c r="E7" s="24"/>
      <c r="F7" s="24"/>
      <c r="G7" s="68">
        <f>+SUM(G3:G6)</f>
        <v>0</v>
      </c>
      <c r="H7" s="24"/>
      <c r="I7" s="26"/>
      <c r="J7" s="24"/>
      <c r="K7" s="24"/>
      <c r="L7" s="68">
        <f>+SUM(L3:L6)</f>
        <v>0</v>
      </c>
      <c r="M7" s="24"/>
      <c r="N7" s="26"/>
      <c r="O7" s="24"/>
      <c r="P7" s="24"/>
      <c r="Q7" s="68">
        <f>+SUM(Q3:Q6)</f>
        <v>0</v>
      </c>
      <c r="R7" s="24"/>
      <c r="S7" s="26"/>
      <c r="T7" s="24"/>
      <c r="U7" s="24"/>
      <c r="V7" s="68">
        <f>+SUM(V3:V6)</f>
        <v>0</v>
      </c>
      <c r="W7" s="24"/>
      <c r="X7" s="26"/>
      <c r="Y7" s="24"/>
      <c r="Z7" s="24"/>
      <c r="AA7" s="68">
        <f>+SUM(AA3:AA6)</f>
        <v>0</v>
      </c>
      <c r="AB7" s="24"/>
      <c r="AC7" s="26"/>
      <c r="AD7" s="24"/>
      <c r="AE7" s="24"/>
      <c r="AF7" s="68">
        <f>+SUM(AF3:AF6)</f>
        <v>753700</v>
      </c>
      <c r="AG7" s="24"/>
      <c r="AH7" s="26"/>
      <c r="AI7" s="24"/>
      <c r="AJ7" s="24"/>
      <c r="AK7" s="68">
        <f>+SUM(AK3:AK6)</f>
        <v>753700</v>
      </c>
      <c r="AL7" s="24"/>
      <c r="AM7" s="26"/>
      <c r="AN7" s="24"/>
      <c r="AO7" s="24"/>
      <c r="AP7" s="68">
        <f>+SUM(AP3:AP6)</f>
        <v>753700</v>
      </c>
      <c r="AQ7" s="24"/>
      <c r="AR7" s="26"/>
      <c r="AS7" s="24"/>
      <c r="AT7" s="24"/>
      <c r="AU7" s="68">
        <f>+SUM(AU3:AU6)</f>
        <v>0</v>
      </c>
      <c r="AV7" s="24"/>
      <c r="AW7" s="26"/>
      <c r="AX7" s="24"/>
      <c r="AY7" s="24"/>
      <c r="AZ7" s="68">
        <f>+SUM(AZ3:AZ6)</f>
        <v>0</v>
      </c>
      <c r="BA7" s="24"/>
      <c r="BB7" s="26"/>
      <c r="BC7" s="24"/>
      <c r="BD7" s="24"/>
      <c r="BE7" s="68">
        <f>+SUM(BE3:BE6)</f>
        <v>0</v>
      </c>
      <c r="BF7" s="24"/>
      <c r="BG7" s="26"/>
      <c r="BH7" s="24"/>
      <c r="BI7" s="24"/>
      <c r="BJ7" s="68">
        <f>+SUM(BJ3:BJ6)</f>
        <v>0</v>
      </c>
      <c r="BK7" s="24"/>
    </row>
    <row r="8" spans="2:59" ht="15.75" customHeight="1">
      <c r="B8" s="35"/>
      <c r="D8" s="29"/>
      <c r="G8" s="58"/>
      <c r="I8" s="29"/>
      <c r="N8" s="29"/>
      <c r="S8" s="29"/>
      <c r="X8" s="29"/>
      <c r="AC8" s="29"/>
      <c r="AH8" s="29"/>
      <c r="AM8" s="29"/>
      <c r="AR8" s="29"/>
      <c r="AW8" s="29"/>
      <c r="BB8" s="29"/>
      <c r="BG8" s="29"/>
    </row>
    <row r="9" spans="2:59" ht="15.75" customHeight="1">
      <c r="B9" s="35"/>
      <c r="D9" s="29"/>
      <c r="G9" s="58"/>
      <c r="I9" s="29"/>
      <c r="N9" s="29"/>
      <c r="S9" s="29"/>
      <c r="X9" s="29"/>
      <c r="AC9" s="29"/>
      <c r="AH9" s="29"/>
      <c r="AM9" s="29"/>
      <c r="AR9" s="29"/>
      <c r="AW9" s="29"/>
      <c r="BB9" s="29"/>
      <c r="BG9" s="29"/>
    </row>
    <row r="10" spans="2:59" ht="15.75" customHeight="1">
      <c r="B10" s="35"/>
      <c r="D10" s="29"/>
      <c r="G10" s="58"/>
      <c r="I10" s="29"/>
      <c r="N10" s="29"/>
      <c r="S10" s="29"/>
      <c r="X10" s="29"/>
      <c r="AC10" s="29"/>
      <c r="AH10" s="29"/>
      <c r="AM10" s="29"/>
      <c r="AR10" s="29"/>
      <c r="AW10" s="29"/>
      <c r="BB10" s="29"/>
      <c r="BG10" s="29"/>
    </row>
    <row r="11" spans="2:59" ht="15.75" customHeight="1">
      <c r="B11" s="35"/>
      <c r="D11" s="29"/>
      <c r="G11" s="58"/>
      <c r="I11" s="29"/>
      <c r="N11" s="29"/>
      <c r="S11" s="29"/>
      <c r="X11" s="29"/>
      <c r="AC11" s="29"/>
      <c r="AH11" s="29"/>
      <c r="AM11" s="29"/>
      <c r="AR11" s="29"/>
      <c r="AW11" s="29"/>
      <c r="BB11" s="29"/>
      <c r="BG11" s="29"/>
    </row>
    <row r="12" spans="2:59" ht="15.75" customHeight="1">
      <c r="B12" s="35"/>
      <c r="D12" s="29"/>
      <c r="G12" s="58"/>
      <c r="I12" s="29"/>
      <c r="N12" s="29"/>
      <c r="S12" s="29"/>
      <c r="X12" s="29"/>
      <c r="AC12" s="29"/>
      <c r="AH12" s="29"/>
      <c r="AM12" s="29"/>
      <c r="AR12" s="29"/>
      <c r="AW12" s="29"/>
      <c r="BB12" s="29"/>
      <c r="BG12" s="29"/>
    </row>
    <row r="13" spans="2:59" ht="15.75" customHeight="1">
      <c r="B13" s="35"/>
      <c r="D13" s="29"/>
      <c r="G13" s="58"/>
      <c r="I13" s="29"/>
      <c r="N13" s="29"/>
      <c r="S13" s="29"/>
      <c r="X13" s="29"/>
      <c r="AC13" s="29"/>
      <c r="AH13" s="29"/>
      <c r="AM13" s="29"/>
      <c r="AR13" s="29"/>
      <c r="AW13" s="29"/>
      <c r="BB13" s="29"/>
      <c r="BG13" s="29"/>
    </row>
    <row r="14" spans="2:59" ht="15.75" customHeight="1">
      <c r="B14" s="35"/>
      <c r="D14" s="29"/>
      <c r="G14" s="58"/>
      <c r="I14" s="29"/>
      <c r="N14" s="29"/>
      <c r="S14" s="29"/>
      <c r="X14" s="29"/>
      <c r="AC14" s="29"/>
      <c r="AH14" s="29"/>
      <c r="AM14" s="29"/>
      <c r="AR14" s="29"/>
      <c r="AW14" s="29"/>
      <c r="BB14" s="29"/>
      <c r="BG14" s="29"/>
    </row>
    <row r="15" spans="2:59" ht="15.75" customHeight="1">
      <c r="B15" s="35"/>
      <c r="D15" s="29"/>
      <c r="G15" s="58"/>
      <c r="I15" s="29"/>
      <c r="N15" s="29"/>
      <c r="S15" s="29"/>
      <c r="X15" s="29"/>
      <c r="AC15" s="29"/>
      <c r="AH15" s="29"/>
      <c r="AM15" s="29"/>
      <c r="AR15" s="29"/>
      <c r="AW15" s="29"/>
      <c r="BB15" s="29"/>
      <c r="BG15" s="29"/>
    </row>
    <row r="16" spans="2:59" ht="15.75" customHeight="1">
      <c r="B16" s="35"/>
      <c r="D16" s="29"/>
      <c r="G16" s="58"/>
      <c r="I16" s="29"/>
      <c r="N16" s="29"/>
      <c r="S16" s="29"/>
      <c r="X16" s="29"/>
      <c r="AC16" s="29"/>
      <c r="AH16" s="29"/>
      <c r="AM16" s="29"/>
      <c r="AR16" s="29"/>
      <c r="AW16" s="29"/>
      <c r="BB16" s="29"/>
      <c r="BG16" s="29"/>
    </row>
    <row r="17" spans="2:59" ht="15.75" customHeight="1">
      <c r="B17" s="35"/>
      <c r="D17" s="29"/>
      <c r="G17" s="58"/>
      <c r="I17" s="29"/>
      <c r="N17" s="29"/>
      <c r="S17" s="29"/>
      <c r="X17" s="29"/>
      <c r="AC17" s="29"/>
      <c r="AH17" s="29"/>
      <c r="AM17" s="29"/>
      <c r="AR17" s="29"/>
      <c r="AW17" s="29"/>
      <c r="BB17" s="29"/>
      <c r="BG17" s="29"/>
    </row>
    <row r="18" spans="2:59" ht="15.75" customHeight="1">
      <c r="B18" s="35"/>
      <c r="D18" s="29"/>
      <c r="G18" s="58"/>
      <c r="I18" s="29"/>
      <c r="N18" s="29"/>
      <c r="S18" s="29"/>
      <c r="X18" s="29"/>
      <c r="AC18" s="29"/>
      <c r="AH18" s="29"/>
      <c r="AM18" s="29"/>
      <c r="AR18" s="29"/>
      <c r="AW18" s="29"/>
      <c r="BB18" s="29"/>
      <c r="BG18" s="29"/>
    </row>
    <row r="19" spans="2:59" ht="15.75" customHeight="1">
      <c r="B19" s="35"/>
      <c r="D19" s="29"/>
      <c r="G19" s="58"/>
      <c r="I19" s="29"/>
      <c r="N19" s="29"/>
      <c r="S19" s="29"/>
      <c r="X19" s="29"/>
      <c r="AC19" s="29"/>
      <c r="AH19" s="29"/>
      <c r="AM19" s="29"/>
      <c r="AR19" s="29"/>
      <c r="AW19" s="29"/>
      <c r="BB19" s="29"/>
      <c r="BG19" s="29"/>
    </row>
    <row r="20" spans="2:59" ht="15.75" customHeight="1">
      <c r="B20" s="35"/>
      <c r="D20" s="29"/>
      <c r="G20" s="58"/>
      <c r="I20" s="29"/>
      <c r="N20" s="29"/>
      <c r="S20" s="29"/>
      <c r="X20" s="29"/>
      <c r="AC20" s="29"/>
      <c r="AH20" s="29"/>
      <c r="AM20" s="29"/>
      <c r="AR20" s="29"/>
      <c r="AW20" s="29"/>
      <c r="BB20" s="29"/>
      <c r="BG20" s="29"/>
    </row>
    <row r="21" spans="2:59" ht="15.75" customHeight="1">
      <c r="B21" s="35"/>
      <c r="D21" s="29"/>
      <c r="G21" s="58"/>
      <c r="I21" s="29"/>
      <c r="N21" s="29"/>
      <c r="S21" s="29"/>
      <c r="X21" s="29"/>
      <c r="AC21" s="29"/>
      <c r="AH21" s="29"/>
      <c r="AM21" s="29"/>
      <c r="AR21" s="29"/>
      <c r="AW21" s="29"/>
      <c r="BB21" s="29"/>
      <c r="BG21" s="29"/>
    </row>
    <row r="22" spans="2:59" ht="15.75" customHeight="1">
      <c r="B22" s="35"/>
      <c r="D22" s="29"/>
      <c r="G22" s="58"/>
      <c r="I22" s="29"/>
      <c r="N22" s="29"/>
      <c r="S22" s="29"/>
      <c r="X22" s="29"/>
      <c r="AC22" s="29"/>
      <c r="AH22" s="29"/>
      <c r="AM22" s="29"/>
      <c r="AR22" s="29"/>
      <c r="AW22" s="29"/>
      <c r="BB22" s="29"/>
      <c r="BG22" s="29"/>
    </row>
    <row r="23" spans="2:59" ht="15.75" customHeight="1">
      <c r="B23" s="35"/>
      <c r="D23" s="29"/>
      <c r="G23" s="58"/>
      <c r="I23" s="29"/>
      <c r="N23" s="29"/>
      <c r="S23" s="29"/>
      <c r="X23" s="29"/>
      <c r="AC23" s="29"/>
      <c r="AH23" s="29"/>
      <c r="AM23" s="29"/>
      <c r="AR23" s="29"/>
      <c r="AW23" s="29"/>
      <c r="BB23" s="29"/>
      <c r="BG23" s="29"/>
    </row>
    <row r="24" spans="2:59" ht="15.75" customHeight="1">
      <c r="B24" s="35"/>
      <c r="D24" s="29"/>
      <c r="G24" s="58"/>
      <c r="I24" s="29"/>
      <c r="N24" s="29"/>
      <c r="S24" s="29"/>
      <c r="X24" s="29"/>
      <c r="AC24" s="29"/>
      <c r="AH24" s="29"/>
      <c r="AM24" s="29"/>
      <c r="AR24" s="29"/>
      <c r="AW24" s="29"/>
      <c r="BB24" s="29"/>
      <c r="BG24" s="29"/>
    </row>
    <row r="25" spans="2:59" ht="15.75" customHeight="1">
      <c r="B25" s="35"/>
      <c r="D25" s="29"/>
      <c r="G25" s="58"/>
      <c r="I25" s="29"/>
      <c r="N25" s="29"/>
      <c r="S25" s="29"/>
      <c r="X25" s="29"/>
      <c r="AC25" s="29"/>
      <c r="AH25" s="29"/>
      <c r="AM25" s="29"/>
      <c r="AR25" s="29"/>
      <c r="AW25" s="29"/>
      <c r="BB25" s="29"/>
      <c r="BG25" s="29"/>
    </row>
    <row r="26" spans="2:59" ht="15.75" customHeight="1">
      <c r="B26" s="35"/>
      <c r="D26" s="29"/>
      <c r="G26" s="58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2:59" ht="15.75" customHeight="1">
      <c r="B27" s="35"/>
      <c r="D27" s="29"/>
      <c r="G27" s="58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2:59" ht="15.75" customHeight="1">
      <c r="B28" s="35"/>
      <c r="D28" s="29"/>
      <c r="G28" s="58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2:59" ht="15.75" customHeight="1">
      <c r="B29" s="35"/>
      <c r="D29" s="29"/>
      <c r="G29" s="58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2:59" ht="15.75" customHeight="1">
      <c r="B30" s="35"/>
      <c r="D30" s="29"/>
      <c r="G30" s="58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2:59" ht="15.75" customHeight="1">
      <c r="B31" s="35"/>
      <c r="D31" s="29"/>
      <c r="G31" s="58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2:59" ht="15.75" customHeight="1">
      <c r="B32" s="35"/>
      <c r="D32" s="29"/>
      <c r="G32" s="58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2:59" ht="15.75" customHeight="1">
      <c r="B33" s="35"/>
      <c r="D33" s="29"/>
      <c r="G33" s="58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2:59" ht="15.75" customHeight="1">
      <c r="B34" s="35"/>
      <c r="D34" s="29"/>
      <c r="G34" s="58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2:59" ht="15.75" customHeight="1">
      <c r="B35" s="35"/>
      <c r="D35" s="29"/>
      <c r="G35" s="58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2:59" ht="15.75" customHeight="1">
      <c r="B36" s="35"/>
      <c r="D36" s="29"/>
      <c r="G36" s="58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2:59" ht="15.75" customHeight="1">
      <c r="B37" s="35"/>
      <c r="D37" s="29"/>
      <c r="G37" s="58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2:59" ht="15.75" customHeight="1">
      <c r="B38" s="35"/>
      <c r="D38" s="29"/>
      <c r="G38" s="58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2:59" ht="15.75" customHeight="1">
      <c r="B39" s="35"/>
      <c r="D39" s="29"/>
      <c r="G39" s="58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2:59" ht="15.75" customHeight="1">
      <c r="B40" s="35"/>
      <c r="D40" s="29"/>
      <c r="G40" s="58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2:59" ht="15.75" customHeight="1">
      <c r="B41" s="35"/>
      <c r="D41" s="29"/>
      <c r="G41" s="58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2:59" ht="15.75" customHeight="1">
      <c r="B42" s="35"/>
      <c r="D42" s="29"/>
      <c r="G42" s="58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2:59" ht="15.75" customHeight="1">
      <c r="B43" s="35"/>
      <c r="D43" s="29"/>
      <c r="G43" s="58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2:59" ht="15.75" customHeight="1">
      <c r="B44" s="35"/>
      <c r="D44" s="29"/>
      <c r="G44" s="58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2:59" ht="15.75" customHeight="1">
      <c r="B45" s="35"/>
      <c r="D45" s="29"/>
      <c r="G45" s="58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2:59" ht="15.75" customHeight="1">
      <c r="B46" s="35"/>
      <c r="D46" s="29"/>
      <c r="G46" s="58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2:59" ht="15.75" customHeight="1">
      <c r="B47" s="35"/>
      <c r="D47" s="29"/>
      <c r="G47" s="58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2:59" ht="15.75" customHeight="1">
      <c r="B48" s="35"/>
      <c r="D48" s="29"/>
      <c r="G48" s="58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2:59" ht="15.75" customHeight="1">
      <c r="B49" s="35"/>
      <c r="D49" s="29"/>
      <c r="G49" s="58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2:59" ht="15.75" customHeight="1">
      <c r="B50" s="35"/>
      <c r="D50" s="29"/>
      <c r="G50" s="58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2:59" ht="15.75" customHeight="1">
      <c r="B51" s="35"/>
      <c r="D51" s="29"/>
      <c r="G51" s="58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2:59" ht="15.75" customHeight="1">
      <c r="B52" s="35"/>
      <c r="D52" s="29"/>
      <c r="G52" s="58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2:59" ht="15.75" customHeight="1">
      <c r="B53" s="35"/>
      <c r="D53" s="29"/>
      <c r="G53" s="58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2:59" ht="15.75" customHeight="1">
      <c r="B54" s="35"/>
      <c r="D54" s="29"/>
      <c r="G54" s="58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2:59" ht="15.75" customHeight="1">
      <c r="B55" s="35"/>
      <c r="D55" s="29"/>
      <c r="G55" s="58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2:59" ht="15.75" customHeight="1">
      <c r="B56" s="35"/>
      <c r="D56" s="29"/>
      <c r="G56" s="58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2:59" ht="15.75" customHeight="1">
      <c r="B57" s="35"/>
      <c r="D57" s="29"/>
      <c r="G57" s="58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2:59" ht="15.75" customHeight="1">
      <c r="B58" s="35"/>
      <c r="D58" s="29"/>
      <c r="G58" s="58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2:59" ht="15.75" customHeight="1">
      <c r="B59" s="35"/>
      <c r="D59" s="29"/>
      <c r="G59" s="58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2:59" ht="15.75" customHeight="1">
      <c r="B60" s="35"/>
      <c r="D60" s="29"/>
      <c r="G60" s="58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2:59" ht="15.75" customHeight="1">
      <c r="B61" s="35"/>
      <c r="D61" s="29"/>
      <c r="G61" s="58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2:59" ht="15.75" customHeight="1">
      <c r="B62" s="35"/>
      <c r="D62" s="29"/>
      <c r="G62" s="58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2:59" ht="15.75" customHeight="1">
      <c r="B63" s="35"/>
      <c r="D63" s="29"/>
      <c r="G63" s="58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2:59" ht="15.75" customHeight="1">
      <c r="B64" s="35"/>
      <c r="D64" s="29"/>
      <c r="G64" s="58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2:59" ht="15.75" customHeight="1">
      <c r="B65" s="35"/>
      <c r="D65" s="29"/>
      <c r="G65" s="58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2:59" ht="15.75" customHeight="1">
      <c r="B66" s="35"/>
      <c r="D66" s="29"/>
      <c r="G66" s="58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2:59" ht="15.75" customHeight="1">
      <c r="B67" s="35"/>
      <c r="D67" s="29"/>
      <c r="G67" s="58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2:59" ht="15.75" customHeight="1">
      <c r="B68" s="35"/>
      <c r="D68" s="29"/>
      <c r="G68" s="58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2:59" ht="15.75" customHeight="1">
      <c r="B69" s="35"/>
      <c r="D69" s="29"/>
      <c r="G69" s="58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2:59" ht="15.75" customHeight="1">
      <c r="B70" s="35"/>
      <c r="D70" s="29"/>
      <c r="G70" s="58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2:59" ht="15.75" customHeight="1">
      <c r="B71" s="35"/>
      <c r="D71" s="29"/>
      <c r="G71" s="58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2:59" ht="15.75" customHeight="1">
      <c r="B72" s="35"/>
      <c r="D72" s="29"/>
      <c r="G72" s="58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2:59" ht="15.75" customHeight="1">
      <c r="B73" s="35"/>
      <c r="D73" s="29"/>
      <c r="G73" s="58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2:59" ht="15.75" customHeight="1">
      <c r="B74" s="35"/>
      <c r="D74" s="29"/>
      <c r="G74" s="58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2:59" ht="15.75" customHeight="1">
      <c r="B75" s="35"/>
      <c r="D75" s="29"/>
      <c r="G75" s="58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2:59" ht="15.75" customHeight="1">
      <c r="B76" s="35"/>
      <c r="D76" s="29"/>
      <c r="G76" s="58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2:59" ht="15.75" customHeight="1">
      <c r="B77" s="35"/>
      <c r="D77" s="29"/>
      <c r="G77" s="58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2:59" ht="15.75" customHeight="1">
      <c r="B78" s="35"/>
      <c r="D78" s="29"/>
      <c r="G78" s="58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2:59" ht="15.75" customHeight="1">
      <c r="B79" s="35"/>
      <c r="D79" s="29"/>
      <c r="G79" s="58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2:59" ht="15.75" customHeight="1">
      <c r="B80" s="35"/>
      <c r="D80" s="29"/>
      <c r="G80" s="58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2:59" ht="15.75" customHeight="1">
      <c r="B81" s="35"/>
      <c r="D81" s="29"/>
      <c r="G81" s="58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2:59" ht="15.75" customHeight="1">
      <c r="B82" s="35"/>
      <c r="D82" s="29"/>
      <c r="G82" s="58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2:59" ht="15.75" customHeight="1">
      <c r="B83" s="35"/>
      <c r="D83" s="29"/>
      <c r="G83" s="58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2:59" ht="15.75" customHeight="1">
      <c r="B84" s="35"/>
      <c r="D84" s="29"/>
      <c r="G84" s="58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2:59" ht="15.75" customHeight="1">
      <c r="B85" s="35"/>
      <c r="D85" s="29"/>
      <c r="G85" s="58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2:59" ht="15.75" customHeight="1">
      <c r="B86" s="35"/>
      <c r="D86" s="29"/>
      <c r="G86" s="58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2:59" ht="15.75" customHeight="1">
      <c r="B87" s="35"/>
      <c r="D87" s="29"/>
      <c r="G87" s="58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2:59" ht="15.75" customHeight="1">
      <c r="B88" s="35"/>
      <c r="D88" s="29"/>
      <c r="G88" s="58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2:59" ht="15.75" customHeight="1">
      <c r="B89" s="35"/>
      <c r="D89" s="29"/>
      <c r="G89" s="58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2:59" ht="15.75" customHeight="1">
      <c r="B90" s="35"/>
      <c r="D90" s="29"/>
      <c r="G90" s="58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2:59" ht="15.75" customHeight="1">
      <c r="B91" s="35"/>
      <c r="D91" s="29"/>
      <c r="G91" s="58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2:59" ht="15.75" customHeight="1">
      <c r="B92" s="35"/>
      <c r="D92" s="29"/>
      <c r="G92" s="58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2:59" ht="15.75" customHeight="1">
      <c r="B93" s="35"/>
      <c r="D93" s="29"/>
      <c r="G93" s="58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2:59" ht="15.75" customHeight="1">
      <c r="B94" s="35"/>
      <c r="D94" s="29"/>
      <c r="G94" s="58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2:59" ht="15.75" customHeight="1">
      <c r="B95" s="35"/>
      <c r="D95" s="29"/>
      <c r="G95" s="58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2:59" ht="15.75" customHeight="1">
      <c r="B96" s="35"/>
      <c r="D96" s="29"/>
      <c r="G96" s="58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2:59" ht="15.75" customHeight="1">
      <c r="B97" s="35"/>
      <c r="D97" s="29"/>
      <c r="G97" s="58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2:59" ht="15.75" customHeight="1">
      <c r="B98" s="35"/>
      <c r="D98" s="29"/>
      <c r="G98" s="58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2:59" ht="15.75" customHeight="1">
      <c r="B99" s="35"/>
      <c r="D99" s="29"/>
      <c r="G99" s="58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2:59" ht="15.75" customHeight="1">
      <c r="B100" s="35"/>
      <c r="D100" s="29"/>
      <c r="G100" s="58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2:59" ht="15.75" customHeight="1">
      <c r="B101" s="35"/>
      <c r="D101" s="29"/>
      <c r="G101" s="58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2:59" ht="15.75" customHeight="1">
      <c r="B102" s="35"/>
      <c r="D102" s="29"/>
      <c r="G102" s="58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2:59" ht="15.75" customHeight="1">
      <c r="B103" s="35"/>
      <c r="D103" s="29"/>
      <c r="G103" s="58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2:59" ht="15.75" customHeight="1">
      <c r="B104" s="35"/>
      <c r="D104" s="29"/>
      <c r="G104" s="58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2:59" ht="15.75" customHeight="1">
      <c r="B105" s="35"/>
      <c r="D105" s="29"/>
      <c r="G105" s="58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2:59" ht="15.75" customHeight="1">
      <c r="B106" s="35"/>
      <c r="D106" s="29"/>
      <c r="G106" s="58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2:59" ht="15.75" customHeight="1">
      <c r="B107" s="35"/>
      <c r="D107" s="29"/>
      <c r="G107" s="58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2:59" ht="15.75" customHeight="1">
      <c r="B108" s="35"/>
      <c r="D108" s="29"/>
      <c r="G108" s="58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2:59" ht="15.75" customHeight="1">
      <c r="B109" s="35"/>
      <c r="D109" s="29"/>
      <c r="G109" s="58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2:59" ht="15.75" customHeight="1">
      <c r="B110" s="35"/>
      <c r="D110" s="29"/>
      <c r="G110" s="58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2:59" ht="15.75" customHeight="1">
      <c r="B111" s="35"/>
      <c r="D111" s="29"/>
      <c r="G111" s="58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2:59" ht="15.75" customHeight="1">
      <c r="B112" s="35"/>
      <c r="D112" s="29"/>
      <c r="G112" s="58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2:59" ht="15.75" customHeight="1">
      <c r="B113" s="35"/>
      <c r="D113" s="29"/>
      <c r="G113" s="58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2:59" ht="15.75" customHeight="1">
      <c r="B114" s="35"/>
      <c r="D114" s="29"/>
      <c r="G114" s="58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2:59" ht="15.75" customHeight="1">
      <c r="B115" s="35"/>
      <c r="D115" s="29"/>
      <c r="G115" s="58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2:59" ht="15.75" customHeight="1">
      <c r="B116" s="35"/>
      <c r="D116" s="29"/>
      <c r="G116" s="58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2:59" ht="15.75" customHeight="1">
      <c r="B117" s="35"/>
      <c r="D117" s="29"/>
      <c r="G117" s="58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2:59" ht="15.75" customHeight="1">
      <c r="B118" s="35"/>
      <c r="D118" s="29"/>
      <c r="G118" s="58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2:59" ht="15.75" customHeight="1">
      <c r="B119" s="35"/>
      <c r="D119" s="29"/>
      <c r="G119" s="58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2:59" ht="15.75" customHeight="1">
      <c r="B120" s="35"/>
      <c r="D120" s="29"/>
      <c r="G120" s="58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2:59" ht="15.75" customHeight="1">
      <c r="B121" s="35"/>
      <c r="D121" s="29"/>
      <c r="G121" s="58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2:59" ht="15.75" customHeight="1">
      <c r="B122" s="35"/>
      <c r="D122" s="29"/>
      <c r="G122" s="58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2:59" ht="15.75" customHeight="1">
      <c r="B123" s="35"/>
      <c r="D123" s="29"/>
      <c r="G123" s="58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2:59" ht="15.75" customHeight="1">
      <c r="B124" s="35"/>
      <c r="D124" s="29"/>
      <c r="G124" s="58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2:59" ht="15.75" customHeight="1">
      <c r="B125" s="35"/>
      <c r="D125" s="29"/>
      <c r="G125" s="58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2:59" ht="15.75" customHeight="1">
      <c r="B126" s="35"/>
      <c r="D126" s="29"/>
      <c r="G126" s="58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2:59" ht="15.75" customHeight="1">
      <c r="B127" s="35"/>
      <c r="D127" s="29"/>
      <c r="G127" s="58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2:59" ht="15.75" customHeight="1">
      <c r="B128" s="35"/>
      <c r="D128" s="29"/>
      <c r="G128" s="58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2:59" ht="15.75" customHeight="1">
      <c r="B129" s="35"/>
      <c r="D129" s="29"/>
      <c r="G129" s="58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2:59" ht="15.75" customHeight="1">
      <c r="B130" s="35"/>
      <c r="D130" s="29"/>
      <c r="G130" s="58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2:59" ht="15.75" customHeight="1">
      <c r="B131" s="35"/>
      <c r="D131" s="29"/>
      <c r="G131" s="58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2:59" ht="15.75" customHeight="1">
      <c r="B132" s="35"/>
      <c r="D132" s="29"/>
      <c r="G132" s="58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2:59" ht="15.75" customHeight="1">
      <c r="B133" s="35"/>
      <c r="D133" s="29"/>
      <c r="G133" s="58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2:59" ht="15.75" customHeight="1">
      <c r="B134" s="35"/>
      <c r="D134" s="29"/>
      <c r="G134" s="58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2:59" ht="15.75" customHeight="1">
      <c r="B135" s="35"/>
      <c r="D135" s="29"/>
      <c r="G135" s="58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2:59" ht="15.75" customHeight="1">
      <c r="B136" s="35"/>
      <c r="D136" s="29"/>
      <c r="G136" s="58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2:59" ht="15.75" customHeight="1">
      <c r="B137" s="35"/>
      <c r="D137" s="29"/>
      <c r="G137" s="58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2:59" ht="15.75" customHeight="1">
      <c r="B138" s="35"/>
      <c r="D138" s="29"/>
      <c r="G138" s="58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2:59" ht="15.75" customHeight="1">
      <c r="B139" s="35"/>
      <c r="D139" s="29"/>
      <c r="G139" s="58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2:59" ht="15.75" customHeight="1">
      <c r="B140" s="35"/>
      <c r="D140" s="29"/>
      <c r="G140" s="58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2:59" ht="15.75" customHeight="1">
      <c r="B141" s="35"/>
      <c r="D141" s="29"/>
      <c r="G141" s="58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2:59" ht="15.75" customHeight="1">
      <c r="B142" s="35"/>
      <c r="D142" s="29"/>
      <c r="G142" s="58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2:59" ht="15.75" customHeight="1">
      <c r="B143" s="35"/>
      <c r="D143" s="29"/>
      <c r="G143" s="58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2:59" ht="15.75" customHeight="1">
      <c r="B144" s="35"/>
      <c r="D144" s="29"/>
      <c r="G144" s="58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2:59" ht="15.75" customHeight="1">
      <c r="B145" s="35"/>
      <c r="D145" s="29"/>
      <c r="G145" s="58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2:59" ht="15.75" customHeight="1">
      <c r="B146" s="35"/>
      <c r="D146" s="29"/>
      <c r="G146" s="58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2:59" ht="15.75" customHeight="1">
      <c r="B147" s="35"/>
      <c r="D147" s="29"/>
      <c r="G147" s="58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2:59" ht="15.75" customHeight="1">
      <c r="B148" s="35"/>
      <c r="D148" s="29"/>
      <c r="G148" s="58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2:59" ht="15.75" customHeight="1">
      <c r="B149" s="35"/>
      <c r="D149" s="29"/>
      <c r="G149" s="58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2:59" ht="15.75" customHeight="1">
      <c r="B150" s="35"/>
      <c r="D150" s="29"/>
      <c r="G150" s="58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2:59" ht="15.75" customHeight="1">
      <c r="B151" s="35"/>
      <c r="D151" s="29"/>
      <c r="G151" s="58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2:59" ht="15.75" customHeight="1">
      <c r="B152" s="35"/>
      <c r="D152" s="29"/>
      <c r="G152" s="58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2:59" ht="15.75" customHeight="1">
      <c r="B153" s="35"/>
      <c r="D153" s="29"/>
      <c r="G153" s="58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2:59" ht="15.75" customHeight="1">
      <c r="B154" s="35"/>
      <c r="D154" s="29"/>
      <c r="G154" s="58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2:59" ht="15.75" customHeight="1">
      <c r="B155" s="35"/>
      <c r="D155" s="29"/>
      <c r="G155" s="58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2:59" ht="15.75" customHeight="1">
      <c r="B156" s="35"/>
      <c r="D156" s="29"/>
      <c r="G156" s="58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2:59" ht="15.75" customHeight="1">
      <c r="B157" s="35"/>
      <c r="D157" s="29"/>
      <c r="G157" s="58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2:59" ht="15.75" customHeight="1">
      <c r="B158" s="35"/>
      <c r="D158" s="29"/>
      <c r="G158" s="58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2:59" ht="15.75" customHeight="1">
      <c r="B159" s="35"/>
      <c r="D159" s="29"/>
      <c r="G159" s="58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2:59" ht="15.75" customHeight="1">
      <c r="B160" s="35"/>
      <c r="D160" s="29"/>
      <c r="G160" s="58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2:59" ht="15.75" customHeight="1">
      <c r="B161" s="35"/>
      <c r="D161" s="29"/>
      <c r="G161" s="58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2:59" ht="15.75" customHeight="1">
      <c r="B162" s="35"/>
      <c r="D162" s="29"/>
      <c r="G162" s="58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2:59" ht="15.75" customHeight="1">
      <c r="B163" s="35"/>
      <c r="D163" s="29"/>
      <c r="G163" s="58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2:59" ht="15.75" customHeight="1">
      <c r="B164" s="35"/>
      <c r="D164" s="29"/>
      <c r="G164" s="58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2:59" ht="15.75" customHeight="1">
      <c r="B165" s="35"/>
      <c r="D165" s="29"/>
      <c r="G165" s="58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2:59" ht="15.75" customHeight="1">
      <c r="B166" s="35"/>
      <c r="D166" s="29"/>
      <c r="G166" s="58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2:59" ht="15.75" customHeight="1">
      <c r="B167" s="35"/>
      <c r="D167" s="29"/>
      <c r="G167" s="58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2:59" ht="15.75" customHeight="1">
      <c r="B168" s="35"/>
      <c r="D168" s="29"/>
      <c r="G168" s="58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2:59" ht="15.75" customHeight="1">
      <c r="B169" s="35"/>
      <c r="D169" s="29"/>
      <c r="G169" s="58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2:59" ht="15.75" customHeight="1">
      <c r="B170" s="35"/>
      <c r="D170" s="29"/>
      <c r="G170" s="58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2:59" ht="15.75" customHeight="1">
      <c r="B171" s="35"/>
      <c r="D171" s="29"/>
      <c r="G171" s="58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2:59" ht="15.75" customHeight="1">
      <c r="B172" s="35"/>
      <c r="D172" s="29"/>
      <c r="G172" s="58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2:59" ht="15.75" customHeight="1">
      <c r="B173" s="35"/>
      <c r="D173" s="29"/>
      <c r="G173" s="58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2:59" ht="15.75" customHeight="1">
      <c r="B174" s="35"/>
      <c r="D174" s="29"/>
      <c r="G174" s="58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2:59" ht="15.75" customHeight="1">
      <c r="B175" s="35"/>
      <c r="D175" s="29"/>
      <c r="G175" s="58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2:59" ht="15.75" customHeight="1">
      <c r="B176" s="35"/>
      <c r="D176" s="29"/>
      <c r="G176" s="58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2:59" ht="15.75" customHeight="1">
      <c r="B177" s="35"/>
      <c r="D177" s="29"/>
      <c r="G177" s="58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2:59" ht="15.75" customHeight="1">
      <c r="B178" s="35"/>
      <c r="D178" s="29"/>
      <c r="G178" s="58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2:59" ht="15.75" customHeight="1">
      <c r="B179" s="35"/>
      <c r="D179" s="29"/>
      <c r="G179" s="58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2:59" ht="15.75" customHeight="1">
      <c r="B180" s="35"/>
      <c r="D180" s="29"/>
      <c r="G180" s="58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2:59" ht="15.75" customHeight="1">
      <c r="B181" s="35"/>
      <c r="D181" s="29"/>
      <c r="G181" s="58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2:59" ht="15.75" customHeight="1">
      <c r="B182" s="35"/>
      <c r="D182" s="29"/>
      <c r="G182" s="58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2:59" ht="15.75" customHeight="1">
      <c r="B183" s="35"/>
      <c r="D183" s="29"/>
      <c r="G183" s="58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2:59" ht="15.75" customHeight="1">
      <c r="B184" s="35"/>
      <c r="D184" s="29"/>
      <c r="G184" s="58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2:59" ht="15.75" customHeight="1">
      <c r="B185" s="35"/>
      <c r="D185" s="29"/>
      <c r="G185" s="58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2:59" ht="15.75" customHeight="1">
      <c r="B186" s="35"/>
      <c r="D186" s="29"/>
      <c r="G186" s="58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2:59" ht="15.75" customHeight="1">
      <c r="B187" s="35"/>
      <c r="D187" s="29"/>
      <c r="G187" s="58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2:59" ht="15.75" customHeight="1">
      <c r="B188" s="35"/>
      <c r="D188" s="29"/>
      <c r="G188" s="58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2:59" ht="15.75" customHeight="1">
      <c r="B189" s="35"/>
      <c r="D189" s="29"/>
      <c r="G189" s="58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2:59" ht="15.75" customHeight="1">
      <c r="B190" s="35"/>
      <c r="D190" s="29"/>
      <c r="G190" s="58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2:59" ht="15.75" customHeight="1">
      <c r="B191" s="35"/>
      <c r="D191" s="29"/>
      <c r="G191" s="58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2:59" ht="15.75" customHeight="1">
      <c r="B192" s="35"/>
      <c r="D192" s="29"/>
      <c r="G192" s="58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2:59" ht="15.75" customHeight="1">
      <c r="B193" s="35"/>
      <c r="D193" s="29"/>
      <c r="G193" s="58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2:59" ht="15.75" customHeight="1">
      <c r="B194" s="35"/>
      <c r="D194" s="29"/>
      <c r="G194" s="58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2:59" ht="15.75" customHeight="1">
      <c r="B195" s="35"/>
      <c r="D195" s="29"/>
      <c r="G195" s="58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2:59" ht="15.75" customHeight="1">
      <c r="B196" s="35"/>
      <c r="D196" s="29"/>
      <c r="G196" s="58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2:59" ht="15.75" customHeight="1">
      <c r="B197" s="35"/>
      <c r="D197" s="29"/>
      <c r="G197" s="58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2:59" ht="15.75" customHeight="1">
      <c r="B198" s="35"/>
      <c r="D198" s="29"/>
      <c r="G198" s="58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2:59" ht="15.75" customHeight="1">
      <c r="B199" s="35"/>
      <c r="D199" s="29"/>
      <c r="G199" s="58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2:59" ht="15.75" customHeight="1">
      <c r="B200" s="35"/>
      <c r="D200" s="29"/>
      <c r="G200" s="58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2:59" ht="15.75" customHeight="1">
      <c r="B201" s="35"/>
      <c r="D201" s="29"/>
      <c r="G201" s="58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2:59" ht="15.75" customHeight="1">
      <c r="B202" s="35"/>
      <c r="D202" s="29"/>
      <c r="G202" s="58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2:59" ht="15.75" customHeight="1">
      <c r="B203" s="35"/>
      <c r="D203" s="29"/>
      <c r="G203" s="58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2:59" ht="15.75" customHeight="1">
      <c r="B204" s="35"/>
      <c r="D204" s="29"/>
      <c r="G204" s="58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2:59" ht="15.75" customHeight="1">
      <c r="B205" s="35"/>
      <c r="D205" s="29"/>
      <c r="G205" s="58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2:59" ht="15.75" customHeight="1">
      <c r="B206" s="35"/>
      <c r="D206" s="29"/>
      <c r="G206" s="58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2:59" ht="15.75" customHeight="1">
      <c r="B207" s="35"/>
      <c r="D207" s="29"/>
      <c r="G207" s="58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2:59" ht="15.75" customHeight="1">
      <c r="B208" s="35"/>
      <c r="D208" s="29"/>
      <c r="G208" s="58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2:59" ht="15.75" customHeight="1">
      <c r="B209" s="35"/>
      <c r="D209" s="29"/>
      <c r="G209" s="58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2:59" ht="15.75" customHeight="1">
      <c r="B210" s="35"/>
      <c r="D210" s="29"/>
      <c r="G210" s="58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2:59" ht="15.75" customHeight="1">
      <c r="B211" s="35"/>
      <c r="D211" s="29"/>
      <c r="G211" s="58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2:59" ht="15.75" customHeight="1">
      <c r="B212" s="35"/>
      <c r="D212" s="29"/>
      <c r="G212" s="58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2:59" ht="15.75" customHeight="1">
      <c r="B213" s="35"/>
      <c r="D213" s="29"/>
      <c r="G213" s="58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2:59" ht="15.75" customHeight="1">
      <c r="B214" s="35"/>
      <c r="D214" s="29"/>
      <c r="G214" s="58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2:59" ht="15.75" customHeight="1">
      <c r="B215" s="35"/>
      <c r="D215" s="29"/>
      <c r="G215" s="58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2:59" ht="15.75" customHeight="1">
      <c r="B216" s="35"/>
      <c r="D216" s="29"/>
      <c r="G216" s="58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2:59" ht="15.75" customHeight="1">
      <c r="B217" s="35"/>
      <c r="D217" s="29"/>
      <c r="G217" s="58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2:59" ht="15.75" customHeight="1">
      <c r="B218" s="35"/>
      <c r="D218" s="29"/>
      <c r="G218" s="58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2:59" ht="15.75" customHeight="1">
      <c r="B219" s="35"/>
      <c r="D219" s="29"/>
      <c r="G219" s="58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2:59" ht="15.75" customHeight="1">
      <c r="B220" s="35"/>
      <c r="D220" s="29"/>
      <c r="G220" s="58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2:59" ht="15.75" customHeight="1">
      <c r="B221" s="35"/>
      <c r="D221" s="29"/>
      <c r="G221" s="58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2:59" ht="15.75" customHeight="1">
      <c r="B222" s="35"/>
      <c r="D222" s="29"/>
      <c r="G222" s="58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2:59" ht="15.75" customHeight="1">
      <c r="B223" s="35"/>
      <c r="D223" s="29"/>
      <c r="G223" s="58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2:59" ht="15.75" customHeight="1">
      <c r="B224" s="35"/>
      <c r="D224" s="29"/>
      <c r="G224" s="58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2:59" ht="15.75" customHeight="1">
      <c r="B225" s="35"/>
      <c r="D225" s="29"/>
      <c r="G225" s="58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2:59" ht="15.75" customHeight="1">
      <c r="B226" s="35"/>
      <c r="D226" s="29"/>
      <c r="G226" s="58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2:59" ht="15.75" customHeight="1">
      <c r="B227" s="35"/>
      <c r="D227" s="29"/>
      <c r="G227" s="58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2:59" ht="15.75" customHeight="1">
      <c r="B228" s="35"/>
      <c r="D228" s="29"/>
      <c r="G228" s="58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2:59" ht="15.75" customHeight="1">
      <c r="B229" s="35"/>
      <c r="D229" s="29"/>
      <c r="G229" s="58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2:59" ht="15.75" customHeight="1">
      <c r="B230" s="35"/>
      <c r="D230" s="29"/>
      <c r="G230" s="58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2:59" ht="15.75" customHeight="1">
      <c r="B231" s="35"/>
      <c r="D231" s="29"/>
      <c r="G231" s="58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2:59" ht="15.75" customHeight="1">
      <c r="B232" s="35"/>
      <c r="D232" s="29"/>
      <c r="G232" s="58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2:59" ht="15.75" customHeight="1">
      <c r="B233" s="35"/>
      <c r="D233" s="29"/>
      <c r="G233" s="58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2:59" ht="15.75" customHeight="1">
      <c r="B234" s="35"/>
      <c r="D234" s="29"/>
      <c r="G234" s="58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2:59" ht="15.75" customHeight="1">
      <c r="B235" s="35"/>
      <c r="D235" s="29"/>
      <c r="G235" s="58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2:59" ht="15.75" customHeight="1">
      <c r="B236" s="35"/>
      <c r="D236" s="29"/>
      <c r="G236" s="58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2:59" ht="15.75" customHeight="1">
      <c r="B237" s="35"/>
      <c r="D237" s="29"/>
      <c r="G237" s="58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2:59" ht="15.75" customHeight="1">
      <c r="B238" s="35"/>
      <c r="D238" s="29"/>
      <c r="G238" s="58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2:59" ht="15.75" customHeight="1">
      <c r="B239" s="35"/>
      <c r="D239" s="29"/>
      <c r="G239" s="58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2:59" ht="15.75" customHeight="1">
      <c r="B240" s="35"/>
      <c r="D240" s="29"/>
      <c r="G240" s="58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2:59" ht="15.75" customHeight="1">
      <c r="B241" s="35"/>
      <c r="D241" s="29"/>
      <c r="G241" s="58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2:59" ht="15.75" customHeight="1">
      <c r="B242" s="35"/>
      <c r="D242" s="29"/>
      <c r="G242" s="58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2:59" ht="15.75" customHeight="1">
      <c r="B243" s="35"/>
      <c r="D243" s="29"/>
      <c r="G243" s="58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2:59" ht="15.75" customHeight="1">
      <c r="B244" s="35"/>
      <c r="D244" s="29"/>
      <c r="G244" s="58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2:59" ht="15.75" customHeight="1">
      <c r="B245" s="35"/>
      <c r="D245" s="29"/>
      <c r="G245" s="58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2:59" ht="15.75" customHeight="1">
      <c r="B246" s="35"/>
      <c r="D246" s="29"/>
      <c r="G246" s="58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2:59" ht="15.75" customHeight="1">
      <c r="B247" s="35"/>
      <c r="D247" s="29"/>
      <c r="G247" s="58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2:59" ht="15.75" customHeight="1">
      <c r="B248" s="35"/>
      <c r="D248" s="29"/>
      <c r="G248" s="58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2:59" ht="15.75" customHeight="1">
      <c r="B249" s="35"/>
      <c r="D249" s="29"/>
      <c r="G249" s="58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2:59" ht="15.75" customHeight="1">
      <c r="B250" s="35"/>
      <c r="D250" s="29"/>
      <c r="G250" s="58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2:59" ht="15.75" customHeight="1">
      <c r="B251" s="35"/>
      <c r="D251" s="29"/>
      <c r="G251" s="58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2:59" ht="15.75" customHeight="1">
      <c r="B252" s="35"/>
      <c r="D252" s="29"/>
      <c r="G252" s="58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2:59" ht="15.75" customHeight="1">
      <c r="B253" s="35"/>
      <c r="D253" s="29"/>
      <c r="G253" s="58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2:59" ht="15.75" customHeight="1">
      <c r="B254" s="35"/>
      <c r="D254" s="29"/>
      <c r="G254" s="58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2:59" ht="15.75" customHeight="1">
      <c r="B255" s="35"/>
      <c r="D255" s="29"/>
      <c r="G255" s="58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2:59" ht="15.75" customHeight="1">
      <c r="B256" s="35"/>
      <c r="D256" s="29"/>
      <c r="G256" s="58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2:59" ht="15.75" customHeight="1">
      <c r="B257" s="35"/>
      <c r="D257" s="29"/>
      <c r="G257" s="58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2:59" ht="15.75" customHeight="1">
      <c r="B258" s="35"/>
      <c r="D258" s="29"/>
      <c r="G258" s="58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2:59" ht="15.75" customHeight="1">
      <c r="B259" s="35"/>
      <c r="D259" s="29"/>
      <c r="G259" s="58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2:59" ht="15.75" customHeight="1">
      <c r="B260" s="35"/>
      <c r="D260" s="29"/>
      <c r="G260" s="58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2:59" ht="15.75" customHeight="1">
      <c r="B261" s="35"/>
      <c r="D261" s="29"/>
      <c r="G261" s="58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2:59" ht="15.75" customHeight="1">
      <c r="B262" s="35"/>
      <c r="D262" s="29"/>
      <c r="G262" s="58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2:59" ht="15.75" customHeight="1">
      <c r="B263" s="35"/>
      <c r="D263" s="29"/>
      <c r="G263" s="58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2:59" ht="15.75" customHeight="1">
      <c r="B264" s="35"/>
      <c r="D264" s="29"/>
      <c r="G264" s="58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2:59" ht="15.75" customHeight="1">
      <c r="B265" s="35"/>
      <c r="D265" s="29"/>
      <c r="G265" s="58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2:59" ht="15.75" customHeight="1">
      <c r="B266" s="35"/>
      <c r="D266" s="29"/>
      <c r="G266" s="58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2:59" ht="15.75" customHeight="1">
      <c r="B267" s="35"/>
      <c r="D267" s="29"/>
      <c r="G267" s="58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2:59" ht="15.75" customHeight="1">
      <c r="B268" s="35"/>
      <c r="D268" s="29"/>
      <c r="G268" s="58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2:59" ht="15.75" customHeight="1">
      <c r="B269" s="35"/>
      <c r="D269" s="29"/>
      <c r="G269" s="58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2:59" ht="15.75" customHeight="1">
      <c r="B270" s="35"/>
      <c r="D270" s="29"/>
      <c r="G270" s="58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2:59" ht="15.75" customHeight="1">
      <c r="B271" s="35"/>
      <c r="D271" s="29"/>
      <c r="G271" s="58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2:59" ht="15.75" customHeight="1">
      <c r="B272" s="35"/>
      <c r="D272" s="29"/>
      <c r="G272" s="58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2:59" ht="15.75" customHeight="1">
      <c r="B273" s="35"/>
      <c r="D273" s="29"/>
      <c r="G273" s="58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2:59" ht="15.75" customHeight="1">
      <c r="B274" s="35"/>
      <c r="D274" s="29"/>
      <c r="G274" s="58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2:59" ht="15.75" customHeight="1">
      <c r="B275" s="35"/>
      <c r="D275" s="29"/>
      <c r="G275" s="58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2:59" ht="15.75" customHeight="1">
      <c r="B276" s="35"/>
      <c r="D276" s="29"/>
      <c r="G276" s="58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2:59" ht="15.75" customHeight="1">
      <c r="B277" s="35"/>
      <c r="D277" s="29"/>
      <c r="G277" s="58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2:59" ht="15.75" customHeight="1">
      <c r="B278" s="35"/>
      <c r="D278" s="29"/>
      <c r="G278" s="58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2:59" ht="15.75" customHeight="1">
      <c r="B279" s="35"/>
      <c r="D279" s="29"/>
      <c r="G279" s="58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2:59" ht="15.75" customHeight="1">
      <c r="B280" s="35"/>
      <c r="D280" s="29"/>
      <c r="G280" s="58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2:59" ht="15.75" customHeight="1">
      <c r="B281" s="35"/>
      <c r="D281" s="29"/>
      <c r="G281" s="58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2:59" ht="15.75" customHeight="1">
      <c r="B282" s="35"/>
      <c r="D282" s="29"/>
      <c r="G282" s="58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2:59" ht="15.75" customHeight="1">
      <c r="B283" s="35"/>
      <c r="D283" s="29"/>
      <c r="G283" s="58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2:59" ht="15.75" customHeight="1">
      <c r="B284" s="35"/>
      <c r="D284" s="29"/>
      <c r="G284" s="58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2:59" ht="15.75" customHeight="1">
      <c r="B285" s="35"/>
      <c r="D285" s="29"/>
      <c r="G285" s="58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2:59" ht="15.75" customHeight="1">
      <c r="B286" s="35"/>
      <c r="D286" s="29"/>
      <c r="G286" s="58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2:59" ht="15.75" customHeight="1">
      <c r="B287" s="35"/>
      <c r="D287" s="29"/>
      <c r="G287" s="58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2:59" ht="15.75" customHeight="1">
      <c r="B288" s="35"/>
      <c r="D288" s="29"/>
      <c r="G288" s="58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2:59" ht="15.75" customHeight="1">
      <c r="B289" s="35"/>
      <c r="D289" s="29"/>
      <c r="G289" s="58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2:59" ht="15.75" customHeight="1">
      <c r="B290" s="35"/>
      <c r="D290" s="29"/>
      <c r="G290" s="58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2:59" ht="15.75" customHeight="1">
      <c r="B291" s="35"/>
      <c r="D291" s="29"/>
      <c r="G291" s="58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2:59" ht="15.75" customHeight="1">
      <c r="B292" s="35"/>
      <c r="D292" s="29"/>
      <c r="G292" s="58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2:59" ht="15.75" customHeight="1">
      <c r="B293" s="35"/>
      <c r="D293" s="29"/>
      <c r="G293" s="58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2:59" ht="15.75" customHeight="1">
      <c r="B294" s="35"/>
      <c r="D294" s="29"/>
      <c r="G294" s="58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2:59" ht="15.75" customHeight="1">
      <c r="B295" s="35"/>
      <c r="D295" s="29"/>
      <c r="G295" s="58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2:59" ht="15.75" customHeight="1">
      <c r="B296" s="35"/>
      <c r="D296" s="29"/>
      <c r="G296" s="58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2:59" ht="15.75" customHeight="1">
      <c r="B297" s="35"/>
      <c r="D297" s="29"/>
      <c r="G297" s="58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2:59" ht="15.75" customHeight="1">
      <c r="B298" s="35"/>
      <c r="D298" s="29"/>
      <c r="G298" s="58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2:59" ht="15.75" customHeight="1">
      <c r="B299" s="35"/>
      <c r="D299" s="29"/>
      <c r="G299" s="58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2:59" ht="15.75" customHeight="1">
      <c r="B300" s="35"/>
      <c r="D300" s="29"/>
      <c r="G300" s="58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2:59" ht="15.75" customHeight="1">
      <c r="B301" s="35"/>
      <c r="D301" s="29"/>
      <c r="G301" s="58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2:59" ht="15.75" customHeight="1">
      <c r="B302" s="35"/>
      <c r="D302" s="29"/>
      <c r="G302" s="58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2:59" ht="15.75" customHeight="1">
      <c r="B303" s="35"/>
      <c r="D303" s="29"/>
      <c r="G303" s="58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2:59" ht="15.75" customHeight="1">
      <c r="B304" s="35"/>
      <c r="D304" s="29"/>
      <c r="G304" s="58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2:59" ht="15.75" customHeight="1">
      <c r="B305" s="35"/>
      <c r="D305" s="29"/>
      <c r="G305" s="58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2:59" ht="15.75" customHeight="1">
      <c r="B306" s="35"/>
      <c r="D306" s="29"/>
      <c r="G306" s="58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2:59" ht="15.75" customHeight="1">
      <c r="B307" s="35"/>
      <c r="D307" s="29"/>
      <c r="G307" s="58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2:59" ht="15.75" customHeight="1">
      <c r="B308" s="35"/>
      <c r="D308" s="29"/>
      <c r="G308" s="58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2:59" ht="15.75" customHeight="1">
      <c r="B309" s="35"/>
      <c r="D309" s="29"/>
      <c r="G309" s="58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2:59" ht="15.75" customHeight="1">
      <c r="B310" s="35"/>
      <c r="D310" s="29"/>
      <c r="G310" s="58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2:59" ht="15.75" customHeight="1">
      <c r="B311" s="35"/>
      <c r="D311" s="29"/>
      <c r="G311" s="58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2:59" ht="15.75" customHeight="1">
      <c r="B312" s="35"/>
      <c r="D312" s="29"/>
      <c r="G312" s="58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2:59" ht="15.75" customHeight="1">
      <c r="B313" s="35"/>
      <c r="D313" s="29"/>
      <c r="G313" s="58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2:59" ht="15.75" customHeight="1">
      <c r="B314" s="35"/>
      <c r="D314" s="29"/>
      <c r="G314" s="58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2:59" ht="15.75" customHeight="1">
      <c r="B315" s="35"/>
      <c r="D315" s="29"/>
      <c r="G315" s="58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2:59" ht="15.75" customHeight="1">
      <c r="B316" s="35"/>
      <c r="D316" s="29"/>
      <c r="G316" s="58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2:59" ht="15.75" customHeight="1">
      <c r="B317" s="35"/>
      <c r="D317" s="29"/>
      <c r="G317" s="58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2:59" ht="15.75" customHeight="1">
      <c r="B318" s="35"/>
      <c r="D318" s="29"/>
      <c r="G318" s="58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2:59" ht="15.75" customHeight="1">
      <c r="B319" s="35"/>
      <c r="D319" s="29"/>
      <c r="G319" s="58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2:59" ht="15.75" customHeight="1">
      <c r="B320" s="35"/>
      <c r="D320" s="29"/>
      <c r="G320" s="58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2:59" ht="15.75" customHeight="1">
      <c r="B321" s="35"/>
      <c r="D321" s="29"/>
      <c r="G321" s="58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2:59" ht="15.75" customHeight="1">
      <c r="B322" s="35"/>
      <c r="D322" s="29"/>
      <c r="G322" s="58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2:59" ht="15.75" customHeight="1">
      <c r="B323" s="35"/>
      <c r="D323" s="29"/>
      <c r="G323" s="58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2:59" ht="15.75" customHeight="1">
      <c r="B324" s="35"/>
      <c r="D324" s="29"/>
      <c r="G324" s="58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2:59" ht="15.75" customHeight="1">
      <c r="B325" s="35"/>
      <c r="D325" s="29"/>
      <c r="G325" s="58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2:59" ht="15.75" customHeight="1">
      <c r="B326" s="35"/>
      <c r="D326" s="29"/>
      <c r="G326" s="58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2:59" ht="15.75" customHeight="1">
      <c r="B327" s="35"/>
      <c r="D327" s="29"/>
      <c r="G327" s="58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2:59" ht="15.75" customHeight="1">
      <c r="B328" s="35"/>
      <c r="D328" s="29"/>
      <c r="G328" s="58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2:59" ht="15.75" customHeight="1">
      <c r="B329" s="35"/>
      <c r="D329" s="29"/>
      <c r="G329" s="58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2:59" ht="15.75" customHeight="1">
      <c r="B330" s="35"/>
      <c r="D330" s="29"/>
      <c r="G330" s="58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2:59" ht="15.75" customHeight="1">
      <c r="B331" s="35"/>
      <c r="D331" s="29"/>
      <c r="G331" s="58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2:59" ht="15.75" customHeight="1">
      <c r="B332" s="35"/>
      <c r="D332" s="29"/>
      <c r="G332" s="58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2:59" ht="15.75" customHeight="1">
      <c r="B333" s="35"/>
      <c r="D333" s="29"/>
      <c r="G333" s="58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2:59" ht="15.75" customHeight="1">
      <c r="B334" s="35"/>
      <c r="D334" s="29"/>
      <c r="G334" s="58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2:59" ht="15.75" customHeight="1">
      <c r="B335" s="35"/>
      <c r="D335" s="29"/>
      <c r="G335" s="58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2:59" ht="15.75" customHeight="1">
      <c r="B336" s="35"/>
      <c r="D336" s="29"/>
      <c r="G336" s="58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2:59" ht="15.75" customHeight="1">
      <c r="B337" s="35"/>
      <c r="D337" s="29"/>
      <c r="G337" s="58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2:59" ht="15.75" customHeight="1">
      <c r="B338" s="35"/>
      <c r="D338" s="29"/>
      <c r="G338" s="58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2:59" ht="15.75" customHeight="1">
      <c r="B339" s="35"/>
      <c r="D339" s="29"/>
      <c r="G339" s="58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2:59" ht="15.75" customHeight="1">
      <c r="B340" s="35"/>
      <c r="D340" s="29"/>
      <c r="G340" s="58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2:59" ht="15.75" customHeight="1">
      <c r="B341" s="35"/>
      <c r="D341" s="29"/>
      <c r="G341" s="58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2:59" ht="15.75" customHeight="1">
      <c r="B342" s="35"/>
      <c r="D342" s="29"/>
      <c r="G342" s="58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2:59" ht="15.75" customHeight="1">
      <c r="B343" s="35"/>
      <c r="D343" s="29"/>
      <c r="G343" s="58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2:59" ht="15.75" customHeight="1">
      <c r="B344" s="35"/>
      <c r="D344" s="29"/>
      <c r="G344" s="58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2:59" ht="15.75" customHeight="1">
      <c r="B345" s="35"/>
      <c r="D345" s="29"/>
      <c r="G345" s="58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2:59" ht="15.75" customHeight="1">
      <c r="B346" s="35"/>
      <c r="D346" s="29"/>
      <c r="G346" s="58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2:59" ht="15.75" customHeight="1">
      <c r="B347" s="35"/>
      <c r="D347" s="29"/>
      <c r="G347" s="58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2:59" ht="15.75" customHeight="1">
      <c r="B348" s="35"/>
      <c r="D348" s="29"/>
      <c r="G348" s="58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2:59" ht="15.75" customHeight="1">
      <c r="B349" s="35"/>
      <c r="D349" s="29"/>
      <c r="G349" s="58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2:59" ht="15.75" customHeight="1">
      <c r="B350" s="35"/>
      <c r="D350" s="29"/>
      <c r="G350" s="58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2:59" ht="15.75" customHeight="1">
      <c r="B351" s="35"/>
      <c r="D351" s="29"/>
      <c r="G351" s="58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2:59" ht="15.75" customHeight="1">
      <c r="B352" s="35"/>
      <c r="D352" s="29"/>
      <c r="G352" s="58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2:59" ht="15.75" customHeight="1">
      <c r="B353" s="35"/>
      <c r="D353" s="29"/>
      <c r="G353" s="58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2:59" ht="15.75" customHeight="1">
      <c r="B354" s="35"/>
      <c r="D354" s="29"/>
      <c r="G354" s="58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2:59" ht="15.75" customHeight="1">
      <c r="B355" s="35"/>
      <c r="D355" s="29"/>
      <c r="G355" s="58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2:59" ht="15.75" customHeight="1">
      <c r="B356" s="35"/>
      <c r="D356" s="29"/>
      <c r="G356" s="58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2:59" ht="15.75" customHeight="1">
      <c r="B357" s="35"/>
      <c r="D357" s="29"/>
      <c r="G357" s="58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2:59" ht="15.75" customHeight="1">
      <c r="B358" s="35"/>
      <c r="D358" s="29"/>
      <c r="G358" s="58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2:59" ht="15.75" customHeight="1">
      <c r="B359" s="35"/>
      <c r="D359" s="29"/>
      <c r="G359" s="58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2:59" ht="15.75" customHeight="1">
      <c r="B360" s="35"/>
      <c r="D360" s="29"/>
      <c r="G360" s="58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2:59" ht="15.75" customHeight="1">
      <c r="B361" s="35"/>
      <c r="D361" s="29"/>
      <c r="G361" s="58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2:59" ht="15.75" customHeight="1">
      <c r="B362" s="35"/>
      <c r="D362" s="29"/>
      <c r="G362" s="58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2:59" ht="15.75" customHeight="1">
      <c r="B363" s="35"/>
      <c r="D363" s="29"/>
      <c r="G363" s="58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2:59" ht="15.75" customHeight="1">
      <c r="B364" s="35"/>
      <c r="D364" s="29"/>
      <c r="G364" s="58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2:59" ht="15.75" customHeight="1">
      <c r="B365" s="35"/>
      <c r="D365" s="29"/>
      <c r="G365" s="58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2:59" ht="15.75" customHeight="1">
      <c r="B366" s="35"/>
      <c r="D366" s="29"/>
      <c r="G366" s="58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2:59" ht="15.75" customHeight="1">
      <c r="B367" s="35"/>
      <c r="D367" s="29"/>
      <c r="G367" s="58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2:59" ht="15.75" customHeight="1">
      <c r="B368" s="35"/>
      <c r="D368" s="29"/>
      <c r="G368" s="58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2:59" ht="15.75" customHeight="1">
      <c r="B369" s="35"/>
      <c r="D369" s="29"/>
      <c r="G369" s="58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2:59" ht="15.75" customHeight="1">
      <c r="B370" s="35"/>
      <c r="D370" s="29"/>
      <c r="G370" s="58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2:59" ht="15.75" customHeight="1">
      <c r="B371" s="35"/>
      <c r="D371" s="29"/>
      <c r="G371" s="58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2:59" ht="15.75" customHeight="1">
      <c r="B372" s="35"/>
      <c r="D372" s="29"/>
      <c r="G372" s="58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2:59" ht="15.75" customHeight="1">
      <c r="B373" s="35"/>
      <c r="D373" s="29"/>
      <c r="G373" s="58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2:59" ht="15.75" customHeight="1">
      <c r="B374" s="35"/>
      <c r="D374" s="29"/>
      <c r="G374" s="58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2:59" ht="15.75" customHeight="1">
      <c r="B375" s="35"/>
      <c r="D375" s="29"/>
      <c r="G375" s="58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2:59" ht="15.75" customHeight="1">
      <c r="B376" s="35"/>
      <c r="D376" s="29"/>
      <c r="G376" s="58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2:59" ht="15.75" customHeight="1">
      <c r="B377" s="35"/>
      <c r="D377" s="29"/>
      <c r="G377" s="58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2:59" ht="15.75" customHeight="1">
      <c r="B378" s="35"/>
      <c r="D378" s="29"/>
      <c r="G378" s="58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2:59" ht="15.75" customHeight="1">
      <c r="B379" s="35"/>
      <c r="D379" s="29"/>
      <c r="G379" s="58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2:59" ht="15.75" customHeight="1">
      <c r="B380" s="35"/>
      <c r="D380" s="29"/>
      <c r="G380" s="58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2:59" ht="15.75" customHeight="1">
      <c r="B381" s="35"/>
      <c r="D381" s="29"/>
      <c r="G381" s="58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2:59" ht="15.75" customHeight="1">
      <c r="B382" s="35"/>
      <c r="D382" s="29"/>
      <c r="G382" s="58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2:59" ht="15.75" customHeight="1">
      <c r="B383" s="35"/>
      <c r="D383" s="29"/>
      <c r="G383" s="58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2:59" ht="15.75" customHeight="1">
      <c r="B384" s="35"/>
      <c r="D384" s="29"/>
      <c r="G384" s="58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2:59" ht="15.75" customHeight="1">
      <c r="B385" s="35"/>
      <c r="D385" s="29"/>
      <c r="G385" s="58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2:59" ht="15.75" customHeight="1">
      <c r="B386" s="35"/>
      <c r="D386" s="29"/>
      <c r="G386" s="58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2:59" ht="15.75" customHeight="1">
      <c r="B387" s="35"/>
      <c r="D387" s="29"/>
      <c r="G387" s="58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2:59" ht="15.75" customHeight="1">
      <c r="B388" s="35"/>
      <c r="D388" s="29"/>
      <c r="G388" s="58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2:59" ht="15.75" customHeight="1">
      <c r="B389" s="35"/>
      <c r="D389" s="29"/>
      <c r="G389" s="58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2:59" ht="15.75" customHeight="1">
      <c r="B390" s="35"/>
      <c r="D390" s="29"/>
      <c r="G390" s="58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2:59" ht="15.75" customHeight="1">
      <c r="B391" s="35"/>
      <c r="D391" s="29"/>
      <c r="G391" s="58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2:59" ht="15.75" customHeight="1">
      <c r="B392" s="35"/>
      <c r="D392" s="29"/>
      <c r="G392" s="58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2:59" ht="15.75" customHeight="1">
      <c r="B393" s="35"/>
      <c r="D393" s="29"/>
      <c r="G393" s="58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2:59" ht="15.75" customHeight="1">
      <c r="B394" s="35"/>
      <c r="D394" s="29"/>
      <c r="G394" s="58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2:59" ht="15.75" customHeight="1">
      <c r="B395" s="35"/>
      <c r="D395" s="29"/>
      <c r="G395" s="58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2:59" ht="15.75" customHeight="1">
      <c r="B396" s="35"/>
      <c r="D396" s="29"/>
      <c r="G396" s="58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2:59" ht="15.75" customHeight="1">
      <c r="B397" s="35"/>
      <c r="D397" s="29"/>
      <c r="G397" s="58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2:59" ht="15.75" customHeight="1">
      <c r="B398" s="35"/>
      <c r="D398" s="29"/>
      <c r="G398" s="58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2:59" ht="15.75" customHeight="1">
      <c r="B399" s="35"/>
      <c r="D399" s="29"/>
      <c r="G399" s="58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2:59" ht="15.75" customHeight="1">
      <c r="B400" s="35"/>
      <c r="D400" s="29"/>
      <c r="G400" s="58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2:59" ht="15.75" customHeight="1">
      <c r="B401" s="35"/>
      <c r="D401" s="29"/>
      <c r="G401" s="58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2:59" ht="15.75" customHeight="1">
      <c r="B402" s="35"/>
      <c r="D402" s="29"/>
      <c r="G402" s="58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2:59" ht="15.75" customHeight="1">
      <c r="B403" s="35"/>
      <c r="D403" s="29"/>
      <c r="G403" s="58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2:59" ht="15.75" customHeight="1">
      <c r="B404" s="35"/>
      <c r="D404" s="29"/>
      <c r="G404" s="58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2:59" ht="15.75" customHeight="1">
      <c r="B405" s="35"/>
      <c r="D405" s="29"/>
      <c r="G405" s="58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2:59" ht="15.75" customHeight="1">
      <c r="B406" s="35"/>
      <c r="D406" s="29"/>
      <c r="G406" s="58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2:59" ht="15.75" customHeight="1">
      <c r="B407" s="35"/>
      <c r="D407" s="29"/>
      <c r="G407" s="58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2:59" ht="15.75" customHeight="1">
      <c r="B408" s="35"/>
      <c r="D408" s="29"/>
      <c r="G408" s="58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2:59" ht="15.75" customHeight="1">
      <c r="B409" s="35"/>
      <c r="D409" s="29"/>
      <c r="G409" s="58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2:59" ht="15.75" customHeight="1">
      <c r="B410" s="35"/>
      <c r="D410" s="29"/>
      <c r="G410" s="58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2:59" ht="15.75" customHeight="1">
      <c r="B411" s="35"/>
      <c r="D411" s="29"/>
      <c r="G411" s="58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2:59" ht="15.75" customHeight="1">
      <c r="B412" s="35"/>
      <c r="D412" s="29"/>
      <c r="G412" s="58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2:59" ht="15.75" customHeight="1">
      <c r="B413" s="35"/>
      <c r="D413" s="29"/>
      <c r="G413" s="58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2:59" ht="15.75" customHeight="1">
      <c r="B414" s="35"/>
      <c r="D414" s="29"/>
      <c r="G414" s="58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2:59" ht="15.75" customHeight="1">
      <c r="B415" s="35"/>
      <c r="D415" s="29"/>
      <c r="G415" s="58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2:59" ht="15.75" customHeight="1">
      <c r="B416" s="35"/>
      <c r="D416" s="29"/>
      <c r="G416" s="58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2:59" ht="15.75" customHeight="1">
      <c r="B417" s="35"/>
      <c r="D417" s="29"/>
      <c r="G417" s="58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2:59" ht="15.75" customHeight="1">
      <c r="B418" s="35"/>
      <c r="D418" s="29"/>
      <c r="G418" s="58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2:59" ht="15.75" customHeight="1">
      <c r="B419" s="35"/>
      <c r="D419" s="29"/>
      <c r="G419" s="58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2:59" ht="15.75" customHeight="1">
      <c r="B420" s="35"/>
      <c r="D420" s="29"/>
      <c r="G420" s="58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2:59" ht="15.75" customHeight="1">
      <c r="B421" s="35"/>
      <c r="D421" s="29"/>
      <c r="G421" s="58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2:59" ht="15.75" customHeight="1">
      <c r="B422" s="35"/>
      <c r="D422" s="29"/>
      <c r="G422" s="58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2:59" ht="15.75" customHeight="1">
      <c r="B423" s="35"/>
      <c r="D423" s="29"/>
      <c r="G423" s="58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2:59" ht="15.75" customHeight="1">
      <c r="B424" s="35"/>
      <c r="D424" s="29"/>
      <c r="G424" s="58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2:59" ht="15.75" customHeight="1">
      <c r="B425" s="35"/>
      <c r="D425" s="29"/>
      <c r="G425" s="58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2:59" ht="15.75" customHeight="1">
      <c r="B426" s="35"/>
      <c r="D426" s="29"/>
      <c r="G426" s="58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2:59" ht="15.75" customHeight="1">
      <c r="B427" s="35"/>
      <c r="D427" s="29"/>
      <c r="G427" s="58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2:59" ht="15.75" customHeight="1">
      <c r="B428" s="35"/>
      <c r="D428" s="29"/>
      <c r="G428" s="58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2:59" ht="15.75" customHeight="1">
      <c r="B429" s="35"/>
      <c r="D429" s="29"/>
      <c r="G429" s="58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2:59" ht="15.75" customHeight="1">
      <c r="B430" s="35"/>
      <c r="D430" s="29"/>
      <c r="G430" s="58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2:59" ht="15.75" customHeight="1">
      <c r="B431" s="35"/>
      <c r="D431" s="29"/>
      <c r="G431" s="58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2:59" ht="15.75" customHeight="1">
      <c r="B432" s="35"/>
      <c r="D432" s="29"/>
      <c r="G432" s="58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2:59" ht="15.75" customHeight="1">
      <c r="B433" s="35"/>
      <c r="D433" s="29"/>
      <c r="G433" s="58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2:59" ht="15.75" customHeight="1">
      <c r="B434" s="35"/>
      <c r="D434" s="29"/>
      <c r="G434" s="58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2:59" ht="15.75" customHeight="1">
      <c r="B435" s="35"/>
      <c r="D435" s="29"/>
      <c r="G435" s="58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2:59" ht="15.75" customHeight="1">
      <c r="B436" s="35"/>
      <c r="D436" s="29"/>
      <c r="G436" s="58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2:59" ht="15.75" customHeight="1">
      <c r="B437" s="35"/>
      <c r="D437" s="29"/>
      <c r="G437" s="58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2:59" ht="15.75" customHeight="1">
      <c r="B438" s="35"/>
      <c r="D438" s="29"/>
      <c r="G438" s="58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2:59" ht="15.75" customHeight="1">
      <c r="B439" s="35"/>
      <c r="D439" s="29"/>
      <c r="G439" s="58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2:59" ht="15.75" customHeight="1">
      <c r="B440" s="35"/>
      <c r="D440" s="29"/>
      <c r="G440" s="58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2:59" ht="15.75" customHeight="1">
      <c r="B441" s="35"/>
      <c r="D441" s="29"/>
      <c r="G441" s="58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2:59" ht="15.75" customHeight="1">
      <c r="B442" s="35"/>
      <c r="D442" s="29"/>
      <c r="G442" s="58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2:59" ht="15.75" customHeight="1">
      <c r="B443" s="35"/>
      <c r="D443" s="29"/>
      <c r="G443" s="58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2:59" ht="15.75" customHeight="1">
      <c r="B444" s="35"/>
      <c r="D444" s="29"/>
      <c r="G444" s="58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2:59" ht="15.75" customHeight="1">
      <c r="B445" s="35"/>
      <c r="D445" s="29"/>
      <c r="G445" s="58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2:59" ht="15.75" customHeight="1">
      <c r="B446" s="35"/>
      <c r="D446" s="29"/>
      <c r="G446" s="58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2:59" ht="15.75" customHeight="1">
      <c r="B447" s="35"/>
      <c r="D447" s="29"/>
      <c r="G447" s="58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2:59" ht="15.75" customHeight="1">
      <c r="B448" s="35"/>
      <c r="D448" s="29"/>
      <c r="G448" s="58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2:59" ht="15.75" customHeight="1">
      <c r="B449" s="35"/>
      <c r="D449" s="29"/>
      <c r="G449" s="58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2:59" ht="15.75" customHeight="1">
      <c r="B450" s="35"/>
      <c r="D450" s="29"/>
      <c r="G450" s="58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2:59" ht="15.75" customHeight="1">
      <c r="B451" s="35"/>
      <c r="D451" s="29"/>
      <c r="G451" s="58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2:59" ht="15.75" customHeight="1">
      <c r="B452" s="35"/>
      <c r="D452" s="29"/>
      <c r="G452" s="58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2:59" ht="15.75" customHeight="1">
      <c r="B453" s="35"/>
      <c r="D453" s="29"/>
      <c r="G453" s="58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2:59" ht="15.75" customHeight="1">
      <c r="B454" s="35"/>
      <c r="D454" s="29"/>
      <c r="G454" s="58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2:59" ht="15.75" customHeight="1">
      <c r="B455" s="35"/>
      <c r="D455" s="29"/>
      <c r="G455" s="58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2:59" ht="15.75" customHeight="1">
      <c r="B456" s="35"/>
      <c r="D456" s="29"/>
      <c r="G456" s="58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2:59" ht="15.75" customHeight="1">
      <c r="B457" s="35"/>
      <c r="D457" s="29"/>
      <c r="G457" s="58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2:59" ht="15.75" customHeight="1">
      <c r="B458" s="35"/>
      <c r="D458" s="29"/>
      <c r="G458" s="58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2:59" ht="15.75" customHeight="1">
      <c r="B459" s="35"/>
      <c r="D459" s="29"/>
      <c r="G459" s="58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2:59" ht="15.75" customHeight="1">
      <c r="B460" s="35"/>
      <c r="D460" s="29"/>
      <c r="G460" s="58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2:59" ht="15.75" customHeight="1">
      <c r="B461" s="35"/>
      <c r="D461" s="29"/>
      <c r="G461" s="58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2:59" ht="15.75" customHeight="1">
      <c r="B462" s="35"/>
      <c r="D462" s="29"/>
      <c r="G462" s="58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2:59" ht="15.75" customHeight="1">
      <c r="B463" s="35"/>
      <c r="D463" s="29"/>
      <c r="G463" s="58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2:59" ht="15.75" customHeight="1">
      <c r="B464" s="35"/>
      <c r="D464" s="29"/>
      <c r="G464" s="58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2:59" ht="15.75" customHeight="1">
      <c r="B465" s="35"/>
      <c r="D465" s="29"/>
      <c r="G465" s="58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2:59" ht="15.75" customHeight="1">
      <c r="B466" s="35"/>
      <c r="D466" s="29"/>
      <c r="G466" s="58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2:59" ht="15.75" customHeight="1">
      <c r="B467" s="35"/>
      <c r="D467" s="29"/>
      <c r="G467" s="58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2:59" ht="15.75" customHeight="1">
      <c r="B468" s="35"/>
      <c r="D468" s="29"/>
      <c r="G468" s="58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2:59" ht="15.75" customHeight="1">
      <c r="B469" s="35"/>
      <c r="D469" s="29"/>
      <c r="G469" s="58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2:59" ht="15.75" customHeight="1">
      <c r="B470" s="35"/>
      <c r="D470" s="29"/>
      <c r="G470" s="58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2:59" ht="15.75" customHeight="1">
      <c r="B471" s="35"/>
      <c r="D471" s="29"/>
      <c r="G471" s="58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2:59" ht="15.75" customHeight="1">
      <c r="B472" s="35"/>
      <c r="D472" s="29"/>
      <c r="G472" s="58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2:59" ht="15.75" customHeight="1">
      <c r="B473" s="35"/>
      <c r="D473" s="29"/>
      <c r="G473" s="58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2:59" ht="15.75" customHeight="1">
      <c r="B474" s="35"/>
      <c r="D474" s="29"/>
      <c r="G474" s="58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2:59" ht="15.75" customHeight="1">
      <c r="B475" s="35"/>
      <c r="D475" s="29"/>
      <c r="G475" s="58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2:59" ht="15.75" customHeight="1">
      <c r="B476" s="35"/>
      <c r="D476" s="29"/>
      <c r="G476" s="58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2:59" ht="15.75" customHeight="1">
      <c r="B477" s="35"/>
      <c r="D477" s="29"/>
      <c r="G477" s="58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2:59" ht="15.75" customHeight="1">
      <c r="B478" s="35"/>
      <c r="D478" s="29"/>
      <c r="G478" s="58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2:59" ht="15.75" customHeight="1">
      <c r="B479" s="35"/>
      <c r="D479" s="29"/>
      <c r="G479" s="58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2:59" ht="15.75" customHeight="1">
      <c r="B480" s="35"/>
      <c r="D480" s="29"/>
      <c r="G480" s="58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2:59" ht="15.75" customHeight="1">
      <c r="B481" s="35"/>
      <c r="D481" s="29"/>
      <c r="G481" s="58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2:59" ht="15.75" customHeight="1">
      <c r="B482" s="35"/>
      <c r="D482" s="29"/>
      <c r="G482" s="58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2:59" ht="15.75" customHeight="1">
      <c r="B483" s="35"/>
      <c r="D483" s="29"/>
      <c r="G483" s="58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2:59" ht="15.75" customHeight="1">
      <c r="B484" s="35"/>
      <c r="D484" s="29"/>
      <c r="G484" s="58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2:59" ht="15.75" customHeight="1">
      <c r="B485" s="35"/>
      <c r="D485" s="29"/>
      <c r="G485" s="58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2:59" ht="15.75" customHeight="1">
      <c r="B486" s="35"/>
      <c r="D486" s="29"/>
      <c r="G486" s="58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2:59" ht="15.75" customHeight="1">
      <c r="B487" s="35"/>
      <c r="D487" s="29"/>
      <c r="G487" s="58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2:59" ht="15.75" customHeight="1">
      <c r="B488" s="35"/>
      <c r="D488" s="29"/>
      <c r="G488" s="58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2:59" ht="15.75" customHeight="1">
      <c r="B489" s="35"/>
      <c r="D489" s="29"/>
      <c r="G489" s="58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2:59" ht="15.75" customHeight="1">
      <c r="B490" s="35"/>
      <c r="D490" s="29"/>
      <c r="G490" s="58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2:59" ht="15.75" customHeight="1">
      <c r="B491" s="35"/>
      <c r="D491" s="29"/>
      <c r="G491" s="58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2:59" ht="15.75" customHeight="1">
      <c r="B492" s="35"/>
      <c r="D492" s="29"/>
      <c r="G492" s="58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2:59" ht="15.75" customHeight="1">
      <c r="B493" s="35"/>
      <c r="D493" s="29"/>
      <c r="G493" s="58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2:59" ht="15.75" customHeight="1">
      <c r="B494" s="35"/>
      <c r="D494" s="29"/>
      <c r="G494" s="58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2:59" ht="15.75" customHeight="1">
      <c r="B495" s="35"/>
      <c r="D495" s="29"/>
      <c r="G495" s="58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2:59" ht="15.75" customHeight="1">
      <c r="B496" s="35"/>
      <c r="D496" s="29"/>
      <c r="G496" s="58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2:59" ht="15.75" customHeight="1">
      <c r="B497" s="35"/>
      <c r="D497" s="29"/>
      <c r="G497" s="58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2:59" ht="15.75" customHeight="1">
      <c r="B498" s="35"/>
      <c r="D498" s="29"/>
      <c r="G498" s="58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2:59" ht="15.75" customHeight="1">
      <c r="B499" s="35"/>
      <c r="D499" s="29"/>
      <c r="G499" s="58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2:59" ht="15.75" customHeight="1">
      <c r="B500" s="35"/>
      <c r="D500" s="29"/>
      <c r="G500" s="58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2:59" ht="15.75" customHeight="1">
      <c r="B501" s="35"/>
      <c r="D501" s="29"/>
      <c r="G501" s="58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2:59" ht="15.75" customHeight="1">
      <c r="B502" s="35"/>
      <c r="D502" s="29"/>
      <c r="G502" s="58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2:59" ht="15.75" customHeight="1">
      <c r="B503" s="35"/>
      <c r="D503" s="29"/>
      <c r="G503" s="58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2:59" ht="15.75" customHeight="1">
      <c r="B504" s="35"/>
      <c r="D504" s="29"/>
      <c r="G504" s="58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2:59" ht="15.75" customHeight="1">
      <c r="B505" s="35"/>
      <c r="D505" s="29"/>
      <c r="G505" s="58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2:59" ht="15.75" customHeight="1">
      <c r="B506" s="35"/>
      <c r="D506" s="29"/>
      <c r="G506" s="58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2:59" ht="15.75" customHeight="1">
      <c r="B507" s="35"/>
      <c r="D507" s="29"/>
      <c r="G507" s="58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2:59" ht="15.75" customHeight="1">
      <c r="B508" s="35"/>
      <c r="D508" s="29"/>
      <c r="G508" s="58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2:59" ht="15.75" customHeight="1">
      <c r="B509" s="35"/>
      <c r="D509" s="29"/>
      <c r="G509" s="58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2:59" ht="15.75" customHeight="1">
      <c r="B510" s="35"/>
      <c r="D510" s="29"/>
      <c r="G510" s="58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2:59" ht="15.75" customHeight="1">
      <c r="B511" s="35"/>
      <c r="D511" s="29"/>
      <c r="G511" s="58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2:59" ht="15.75" customHeight="1">
      <c r="B512" s="35"/>
      <c r="D512" s="29"/>
      <c r="G512" s="58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2:59" ht="15.75" customHeight="1">
      <c r="B513" s="35"/>
      <c r="D513" s="29"/>
      <c r="G513" s="58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2:59" ht="15.75" customHeight="1">
      <c r="B514" s="35"/>
      <c r="D514" s="29"/>
      <c r="G514" s="58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2:59" ht="15.75" customHeight="1">
      <c r="B515" s="35"/>
      <c r="D515" s="29"/>
      <c r="G515" s="58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2:59" ht="15.75" customHeight="1">
      <c r="B516" s="35"/>
      <c r="D516" s="29"/>
      <c r="G516" s="58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2:59" ht="15.75" customHeight="1">
      <c r="B517" s="35"/>
      <c r="D517" s="29"/>
      <c r="G517" s="58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2:59" ht="15.75" customHeight="1">
      <c r="B518" s="35"/>
      <c r="D518" s="29"/>
      <c r="G518" s="58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2:59" ht="15.75" customHeight="1">
      <c r="B519" s="35"/>
      <c r="D519" s="29"/>
      <c r="G519" s="58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2:59" ht="15.75" customHeight="1">
      <c r="B520" s="35"/>
      <c r="D520" s="29"/>
      <c r="G520" s="58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2:59" ht="15.75" customHeight="1">
      <c r="B521" s="35"/>
      <c r="D521" s="29"/>
      <c r="G521" s="58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2:59" ht="15.75" customHeight="1">
      <c r="B522" s="35"/>
      <c r="D522" s="29"/>
      <c r="G522" s="58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2:59" ht="15.75" customHeight="1">
      <c r="B523" s="35"/>
      <c r="D523" s="29"/>
      <c r="G523" s="58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2:59" ht="15.75" customHeight="1">
      <c r="B524" s="35"/>
      <c r="D524" s="29"/>
      <c r="G524" s="58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2:59" ht="15.75" customHeight="1">
      <c r="B525" s="35"/>
      <c r="D525" s="29"/>
      <c r="G525" s="58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2:59" ht="15.75" customHeight="1">
      <c r="B526" s="35"/>
      <c r="D526" s="29"/>
      <c r="G526" s="58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2:59" ht="15.75" customHeight="1">
      <c r="B527" s="35"/>
      <c r="D527" s="29"/>
      <c r="G527" s="58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2:59" ht="15.75" customHeight="1">
      <c r="B528" s="35"/>
      <c r="D528" s="29"/>
      <c r="G528" s="58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2:59" ht="15.75" customHeight="1">
      <c r="B529" s="35"/>
      <c r="D529" s="29"/>
      <c r="G529" s="58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2:59" ht="15.75" customHeight="1">
      <c r="B530" s="35"/>
      <c r="D530" s="29"/>
      <c r="G530" s="58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2:59" ht="15.75" customHeight="1">
      <c r="B531" s="35"/>
      <c r="D531" s="29"/>
      <c r="G531" s="58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2:59" ht="15.75" customHeight="1">
      <c r="B532" s="35"/>
      <c r="D532" s="29"/>
      <c r="G532" s="58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2:59" ht="15.75" customHeight="1">
      <c r="B533" s="35"/>
      <c r="D533" s="29"/>
      <c r="G533" s="58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2:59" ht="15.75" customHeight="1">
      <c r="B534" s="35"/>
      <c r="D534" s="29"/>
      <c r="G534" s="58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2:59" ht="15.75" customHeight="1">
      <c r="B535" s="35"/>
      <c r="D535" s="29"/>
      <c r="G535" s="58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2:59" ht="15.75" customHeight="1">
      <c r="B536" s="35"/>
      <c r="D536" s="29"/>
      <c r="G536" s="58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2:59" ht="15.75" customHeight="1">
      <c r="B537" s="35"/>
      <c r="D537" s="29"/>
      <c r="G537" s="58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2:59" ht="15.75" customHeight="1">
      <c r="B538" s="35"/>
      <c r="D538" s="29"/>
      <c r="G538" s="58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2:59" ht="15.75" customHeight="1">
      <c r="B539" s="35"/>
      <c r="D539" s="29"/>
      <c r="G539" s="58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2:59" ht="15.75" customHeight="1">
      <c r="B540" s="35"/>
      <c r="D540" s="29"/>
      <c r="G540" s="58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2:59" ht="15.75" customHeight="1">
      <c r="B541" s="35"/>
      <c r="D541" s="29"/>
      <c r="G541" s="58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2:59" ht="15.75" customHeight="1">
      <c r="B542" s="35"/>
      <c r="D542" s="29"/>
      <c r="G542" s="58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2:59" ht="15.75" customHeight="1">
      <c r="B543" s="35"/>
      <c r="D543" s="29"/>
      <c r="G543" s="58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2:59" ht="15.75" customHeight="1">
      <c r="B544" s="35"/>
      <c r="D544" s="29"/>
      <c r="G544" s="58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2:59" ht="15.75" customHeight="1">
      <c r="B545" s="35"/>
      <c r="D545" s="29"/>
      <c r="G545" s="58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2:59" ht="15.75" customHeight="1">
      <c r="B546" s="35"/>
      <c r="D546" s="29"/>
      <c r="G546" s="58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2:59" ht="15.75" customHeight="1">
      <c r="B547" s="35"/>
      <c r="D547" s="29"/>
      <c r="G547" s="58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2:59" ht="15.75" customHeight="1">
      <c r="B548" s="35"/>
      <c r="D548" s="29"/>
      <c r="G548" s="58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2:59" ht="15.75" customHeight="1">
      <c r="B549" s="35"/>
      <c r="D549" s="29"/>
      <c r="G549" s="58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2:59" ht="15.75" customHeight="1">
      <c r="B550" s="35"/>
      <c r="D550" s="29"/>
      <c r="G550" s="58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2:59" ht="15.75" customHeight="1">
      <c r="B551" s="35"/>
      <c r="D551" s="29"/>
      <c r="G551" s="58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2:59" ht="15.75" customHeight="1">
      <c r="B552" s="35"/>
      <c r="D552" s="29"/>
      <c r="G552" s="58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2:59" ht="15.75" customHeight="1">
      <c r="B553" s="35"/>
      <c r="D553" s="29"/>
      <c r="G553" s="58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2:59" ht="15.75" customHeight="1">
      <c r="B554" s="35"/>
      <c r="D554" s="29"/>
      <c r="G554" s="58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2:59" ht="15.75" customHeight="1">
      <c r="B555" s="35"/>
      <c r="D555" s="29"/>
      <c r="G555" s="58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2:59" ht="15.75" customHeight="1">
      <c r="B556" s="35"/>
      <c r="D556" s="29"/>
      <c r="G556" s="58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2:59" ht="15.75" customHeight="1">
      <c r="B557" s="35"/>
      <c r="D557" s="29"/>
      <c r="G557" s="58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2:59" ht="15.75" customHeight="1">
      <c r="B558" s="35"/>
      <c r="D558" s="29"/>
      <c r="G558" s="58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2:59" ht="15.75" customHeight="1">
      <c r="B559" s="35"/>
      <c r="D559" s="29"/>
      <c r="G559" s="58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2:59" ht="15.75" customHeight="1">
      <c r="B560" s="35"/>
      <c r="D560" s="29"/>
      <c r="G560" s="58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2:59" ht="15.75" customHeight="1">
      <c r="B561" s="35"/>
      <c r="D561" s="29"/>
      <c r="G561" s="58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2:59" ht="15.75" customHeight="1">
      <c r="B562" s="35"/>
      <c r="D562" s="29"/>
      <c r="G562" s="58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2:59" ht="15.75" customHeight="1">
      <c r="B563" s="35"/>
      <c r="D563" s="29"/>
      <c r="G563" s="58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2:59" ht="15.75" customHeight="1">
      <c r="B564" s="35"/>
      <c r="D564" s="29"/>
      <c r="G564" s="58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2:59" ht="15.75" customHeight="1">
      <c r="B565" s="35"/>
      <c r="D565" s="29"/>
      <c r="G565" s="58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2:59" ht="15.75" customHeight="1">
      <c r="B566" s="35"/>
      <c r="D566" s="29"/>
      <c r="G566" s="58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2:59" ht="15.75" customHeight="1">
      <c r="B567" s="35"/>
      <c r="D567" s="29"/>
      <c r="G567" s="58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2:59" ht="15.75" customHeight="1">
      <c r="B568" s="35"/>
      <c r="D568" s="29"/>
      <c r="G568" s="58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2:59" ht="15.75" customHeight="1">
      <c r="B569" s="35"/>
      <c r="D569" s="29"/>
      <c r="G569" s="58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2:59" ht="15.75" customHeight="1">
      <c r="B570" s="35"/>
      <c r="D570" s="29"/>
      <c r="G570" s="58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2:59" ht="15.75" customHeight="1">
      <c r="B571" s="35"/>
      <c r="D571" s="29"/>
      <c r="G571" s="58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2:59" ht="15.75" customHeight="1">
      <c r="B572" s="35"/>
      <c r="D572" s="29"/>
      <c r="G572" s="58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2:59" ht="15.75" customHeight="1">
      <c r="B573" s="35"/>
      <c r="D573" s="29"/>
      <c r="G573" s="58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2:59" ht="15.75" customHeight="1">
      <c r="B574" s="35"/>
      <c r="D574" s="29"/>
      <c r="G574" s="58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2:59" ht="15.75" customHeight="1">
      <c r="B575" s="35"/>
      <c r="D575" s="29"/>
      <c r="G575" s="58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2:59" ht="15.75" customHeight="1">
      <c r="B576" s="35"/>
      <c r="D576" s="29"/>
      <c r="G576" s="58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2:59" ht="15.75" customHeight="1">
      <c r="B577" s="35"/>
      <c r="D577" s="29"/>
      <c r="G577" s="58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2:59" ht="15.75" customHeight="1">
      <c r="B578" s="35"/>
      <c r="D578" s="29"/>
      <c r="G578" s="58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2:59" ht="15.75" customHeight="1">
      <c r="B579" s="35"/>
      <c r="D579" s="29"/>
      <c r="G579" s="58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2:59" ht="15.75" customHeight="1">
      <c r="B580" s="35"/>
      <c r="D580" s="29"/>
      <c r="G580" s="58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2:59" ht="15.75" customHeight="1">
      <c r="B581" s="35"/>
      <c r="D581" s="29"/>
      <c r="G581" s="58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2:59" ht="15.75" customHeight="1">
      <c r="B582" s="35"/>
      <c r="D582" s="29"/>
      <c r="G582" s="58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2:59" ht="15.75" customHeight="1">
      <c r="B583" s="35"/>
      <c r="D583" s="29"/>
      <c r="G583" s="58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2:59" ht="15.75" customHeight="1">
      <c r="B584" s="35"/>
      <c r="D584" s="29"/>
      <c r="G584" s="58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2:59" ht="15.75" customHeight="1">
      <c r="B585" s="35"/>
      <c r="D585" s="29"/>
      <c r="G585" s="58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2:59" ht="15.75" customHeight="1">
      <c r="B586" s="35"/>
      <c r="D586" s="29"/>
      <c r="G586" s="58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2:59" ht="15.75" customHeight="1">
      <c r="B587" s="35"/>
      <c r="D587" s="29"/>
      <c r="G587" s="58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2:59" ht="15.75" customHeight="1">
      <c r="B588" s="35"/>
      <c r="D588" s="29"/>
      <c r="G588" s="58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2:59" ht="15.75" customHeight="1">
      <c r="B589" s="35"/>
      <c r="D589" s="29"/>
      <c r="G589" s="58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2:59" ht="15.75" customHeight="1">
      <c r="B590" s="35"/>
      <c r="D590" s="29"/>
      <c r="G590" s="58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2:59" ht="15.75" customHeight="1">
      <c r="B591" s="35"/>
      <c r="D591" s="29"/>
      <c r="G591" s="58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2:59" ht="15.75" customHeight="1">
      <c r="B592" s="35"/>
      <c r="D592" s="29"/>
      <c r="G592" s="58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2:59" ht="15.75" customHeight="1">
      <c r="B593" s="35"/>
      <c r="D593" s="29"/>
      <c r="G593" s="58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2:59" ht="15.75" customHeight="1">
      <c r="B594" s="35"/>
      <c r="D594" s="29"/>
      <c r="G594" s="58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2:59" ht="15.75" customHeight="1">
      <c r="B595" s="35"/>
      <c r="D595" s="29"/>
      <c r="G595" s="58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2:59" ht="15.75" customHeight="1">
      <c r="B596" s="35"/>
      <c r="D596" s="29"/>
      <c r="G596" s="58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2:59" ht="15.75" customHeight="1">
      <c r="B597" s="35"/>
      <c r="D597" s="29"/>
      <c r="G597" s="58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2:59" ht="15.75" customHeight="1">
      <c r="B598" s="35"/>
      <c r="D598" s="29"/>
      <c r="G598" s="58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2:59" ht="15.75" customHeight="1">
      <c r="B599" s="35"/>
      <c r="D599" s="29"/>
      <c r="G599" s="58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2:59" ht="15.75" customHeight="1">
      <c r="B600" s="35"/>
      <c r="D600" s="29"/>
      <c r="G600" s="58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2:59" ht="15.75" customHeight="1">
      <c r="B601" s="35"/>
      <c r="D601" s="29"/>
      <c r="G601" s="58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2:59" ht="15.75" customHeight="1">
      <c r="B602" s="35"/>
      <c r="D602" s="29"/>
      <c r="G602" s="58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2:59" ht="15.75" customHeight="1">
      <c r="B603" s="35"/>
      <c r="D603" s="29"/>
      <c r="G603" s="58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2:59" ht="15.75" customHeight="1">
      <c r="B604" s="35"/>
      <c r="D604" s="29"/>
      <c r="G604" s="58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2:59" ht="15.75" customHeight="1">
      <c r="B605" s="35"/>
      <c r="D605" s="29"/>
      <c r="G605" s="58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2:59" ht="15.75" customHeight="1">
      <c r="B606" s="35"/>
      <c r="D606" s="29"/>
      <c r="G606" s="58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2:59" ht="15.75" customHeight="1">
      <c r="B607" s="35"/>
      <c r="D607" s="29"/>
      <c r="G607" s="58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2:59" ht="15.75" customHeight="1">
      <c r="B608" s="35"/>
      <c r="D608" s="29"/>
      <c r="G608" s="58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2:59" ht="15.75" customHeight="1">
      <c r="B609" s="35"/>
      <c r="D609" s="29"/>
      <c r="G609" s="58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2:59" ht="15.75" customHeight="1">
      <c r="B610" s="35"/>
      <c r="D610" s="29"/>
      <c r="G610" s="58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2:59" ht="15.75" customHeight="1">
      <c r="B611" s="35"/>
      <c r="D611" s="29"/>
      <c r="G611" s="58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2:59" ht="15.75" customHeight="1">
      <c r="B612" s="35"/>
      <c r="D612" s="29"/>
      <c r="G612" s="58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2:59" ht="15.75" customHeight="1">
      <c r="B613" s="35"/>
      <c r="D613" s="29"/>
      <c r="G613" s="58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2:59" ht="15.75" customHeight="1">
      <c r="B614" s="35"/>
      <c r="D614" s="29"/>
      <c r="G614" s="58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2:59" ht="15.75" customHeight="1">
      <c r="B615" s="35"/>
      <c r="D615" s="29"/>
      <c r="G615" s="58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2:59" ht="15.75" customHeight="1">
      <c r="B616" s="35"/>
      <c r="D616" s="29"/>
      <c r="G616" s="58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2:59" ht="15.75" customHeight="1">
      <c r="B617" s="35"/>
      <c r="D617" s="29"/>
      <c r="G617" s="58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2:59" ht="15.75" customHeight="1">
      <c r="B618" s="35"/>
      <c r="D618" s="29"/>
      <c r="G618" s="58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2:59" ht="15.75" customHeight="1">
      <c r="B619" s="35"/>
      <c r="D619" s="29"/>
      <c r="G619" s="58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2:59" ht="15.75" customHeight="1">
      <c r="B620" s="35"/>
      <c r="D620" s="29"/>
      <c r="G620" s="58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2:59" ht="15.75" customHeight="1">
      <c r="B621" s="35"/>
      <c r="D621" s="29"/>
      <c r="G621" s="58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2:59" ht="15.75" customHeight="1">
      <c r="B622" s="35"/>
      <c r="D622" s="29"/>
      <c r="G622" s="58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2:59" ht="15.75" customHeight="1">
      <c r="B623" s="35"/>
      <c r="D623" s="29"/>
      <c r="G623" s="58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2:59" ht="15.75" customHeight="1">
      <c r="B624" s="35"/>
      <c r="D624" s="29"/>
      <c r="G624" s="58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2:59" ht="15.75" customHeight="1">
      <c r="B625" s="35"/>
      <c r="D625" s="29"/>
      <c r="G625" s="58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2:59" ht="15.75" customHeight="1">
      <c r="B626" s="35"/>
      <c r="D626" s="29"/>
      <c r="G626" s="58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2:59" ht="15.75" customHeight="1">
      <c r="B627" s="35"/>
      <c r="D627" s="29"/>
      <c r="G627" s="58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2:59" ht="15.75" customHeight="1">
      <c r="B628" s="35"/>
      <c r="D628" s="29"/>
      <c r="G628" s="58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2:59" ht="15.75" customHeight="1">
      <c r="B629" s="35"/>
      <c r="D629" s="29"/>
      <c r="G629" s="58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2:59" ht="15.75" customHeight="1">
      <c r="B630" s="35"/>
      <c r="D630" s="29"/>
      <c r="G630" s="58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2:59" ht="15.75" customHeight="1">
      <c r="B631" s="35"/>
      <c r="D631" s="29"/>
      <c r="G631" s="58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2:59" ht="15.75" customHeight="1">
      <c r="B632" s="35"/>
      <c r="D632" s="29"/>
      <c r="G632" s="58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2:59" ht="15.75" customHeight="1">
      <c r="B633" s="35"/>
      <c r="D633" s="29"/>
      <c r="G633" s="58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2:59" ht="15.75" customHeight="1">
      <c r="B634" s="35"/>
      <c r="D634" s="29"/>
      <c r="G634" s="58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2:59" ht="15.75" customHeight="1">
      <c r="B635" s="35"/>
      <c r="D635" s="29"/>
      <c r="G635" s="58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2:59" ht="15.75" customHeight="1">
      <c r="B636" s="35"/>
      <c r="D636" s="29"/>
      <c r="G636" s="58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2:59" ht="15.75" customHeight="1">
      <c r="B637" s="35"/>
      <c r="D637" s="29"/>
      <c r="G637" s="58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2:59" ht="15.75" customHeight="1">
      <c r="B638" s="35"/>
      <c r="D638" s="29"/>
      <c r="G638" s="58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2:59" ht="15.75" customHeight="1">
      <c r="B639" s="35"/>
      <c r="D639" s="29"/>
      <c r="G639" s="58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2:59" ht="15.75" customHeight="1">
      <c r="B640" s="35"/>
      <c r="D640" s="29"/>
      <c r="G640" s="58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2:59" ht="15.75" customHeight="1">
      <c r="B641" s="35"/>
      <c r="D641" s="29"/>
      <c r="G641" s="58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2:59" ht="15.75" customHeight="1">
      <c r="B642" s="35"/>
      <c r="D642" s="29"/>
      <c r="G642" s="58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2:59" ht="15.75" customHeight="1">
      <c r="B643" s="35"/>
      <c r="D643" s="29"/>
      <c r="G643" s="58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2:59" ht="15.75" customHeight="1">
      <c r="B644" s="35"/>
      <c r="D644" s="29"/>
      <c r="G644" s="58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2:59" ht="15.75" customHeight="1">
      <c r="B645" s="35"/>
      <c r="D645" s="29"/>
      <c r="G645" s="58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2:59" ht="15.75" customHeight="1">
      <c r="B646" s="35"/>
      <c r="D646" s="29"/>
      <c r="G646" s="58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2:59" ht="15.75" customHeight="1">
      <c r="B647" s="35"/>
      <c r="D647" s="29"/>
      <c r="G647" s="58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2:59" ht="15.75" customHeight="1">
      <c r="B648" s="35"/>
      <c r="D648" s="29"/>
      <c r="G648" s="58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2:59" ht="15.75" customHeight="1">
      <c r="B649" s="35"/>
      <c r="D649" s="29"/>
      <c r="G649" s="58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2:59" ht="15.75" customHeight="1">
      <c r="B650" s="35"/>
      <c r="D650" s="29"/>
      <c r="G650" s="58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2:59" ht="15.75" customHeight="1">
      <c r="B651" s="35"/>
      <c r="D651" s="29"/>
      <c r="G651" s="58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2:59" ht="15.75" customHeight="1">
      <c r="B652" s="35"/>
      <c r="D652" s="29"/>
      <c r="G652" s="58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2:59" ht="15.75" customHeight="1">
      <c r="B653" s="35"/>
      <c r="D653" s="29"/>
      <c r="G653" s="58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2:59" ht="15.75" customHeight="1">
      <c r="B654" s="35"/>
      <c r="D654" s="29"/>
      <c r="G654" s="58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2:59" ht="15.75" customHeight="1">
      <c r="B655" s="35"/>
      <c r="D655" s="29"/>
      <c r="G655" s="58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2:59" ht="15.75" customHeight="1">
      <c r="B656" s="35"/>
      <c r="D656" s="29"/>
      <c r="G656" s="58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2:59" ht="15.75" customHeight="1">
      <c r="B657" s="35"/>
      <c r="D657" s="29"/>
      <c r="G657" s="58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2:59" ht="15.75" customHeight="1">
      <c r="B658" s="35"/>
      <c r="D658" s="29"/>
      <c r="G658" s="58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2:59" ht="15.75" customHeight="1">
      <c r="B659" s="35"/>
      <c r="D659" s="29"/>
      <c r="G659" s="58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2:59" ht="15.75" customHeight="1">
      <c r="B660" s="35"/>
      <c r="D660" s="29"/>
      <c r="G660" s="58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2:59" ht="15.75" customHeight="1">
      <c r="B661" s="35"/>
      <c r="D661" s="29"/>
      <c r="G661" s="58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2:59" ht="15.75" customHeight="1">
      <c r="B662" s="35"/>
      <c r="D662" s="29"/>
      <c r="G662" s="58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2:59" ht="15.75" customHeight="1">
      <c r="B663" s="35"/>
      <c r="D663" s="29"/>
      <c r="G663" s="58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2:59" ht="15.75" customHeight="1">
      <c r="B664" s="35"/>
      <c r="D664" s="29"/>
      <c r="G664" s="58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2:59" ht="15.75" customHeight="1">
      <c r="B665" s="35"/>
      <c r="D665" s="29"/>
      <c r="G665" s="58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2:59" ht="15.75" customHeight="1">
      <c r="B666" s="35"/>
      <c r="D666" s="29"/>
      <c r="G666" s="58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2:59" ht="15.75" customHeight="1">
      <c r="B667" s="35"/>
      <c r="D667" s="29"/>
      <c r="G667" s="58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2:59" ht="15.75" customHeight="1">
      <c r="B668" s="35"/>
      <c r="D668" s="29"/>
      <c r="G668" s="58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2:59" ht="15.75" customHeight="1">
      <c r="B669" s="35"/>
      <c r="D669" s="29"/>
      <c r="G669" s="58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2:59" ht="15.75" customHeight="1">
      <c r="B670" s="35"/>
      <c r="D670" s="29"/>
      <c r="G670" s="58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2:59" ht="15.75" customHeight="1">
      <c r="B671" s="35"/>
      <c r="D671" s="29"/>
      <c r="G671" s="58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2:59" ht="15.75" customHeight="1">
      <c r="B672" s="35"/>
      <c r="D672" s="29"/>
      <c r="G672" s="58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2:59" ht="15.75" customHeight="1">
      <c r="B673" s="35"/>
      <c r="D673" s="29"/>
      <c r="G673" s="58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2:59" ht="15.75" customHeight="1">
      <c r="B674" s="35"/>
      <c r="D674" s="29"/>
      <c r="G674" s="58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2:59" ht="15.75" customHeight="1">
      <c r="B675" s="35"/>
      <c r="D675" s="29"/>
      <c r="G675" s="58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2:59" ht="15.75" customHeight="1">
      <c r="B676" s="35"/>
      <c r="D676" s="29"/>
      <c r="G676" s="58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2:59" ht="15.75" customHeight="1">
      <c r="B677" s="35"/>
      <c r="D677" s="29"/>
      <c r="G677" s="58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2:59" ht="15.75" customHeight="1">
      <c r="B678" s="35"/>
      <c r="D678" s="29"/>
      <c r="G678" s="58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2:59" ht="15.75" customHeight="1">
      <c r="B679" s="35"/>
      <c r="D679" s="29"/>
      <c r="G679" s="58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2:59" ht="15.75" customHeight="1">
      <c r="B680" s="35"/>
      <c r="D680" s="29"/>
      <c r="G680" s="58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2:59" ht="15.75" customHeight="1">
      <c r="B681" s="35"/>
      <c r="D681" s="29"/>
      <c r="G681" s="58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2:59" ht="15.75" customHeight="1">
      <c r="B682" s="35"/>
      <c r="D682" s="29"/>
      <c r="G682" s="58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2:59" ht="15.75" customHeight="1">
      <c r="B683" s="35"/>
      <c r="D683" s="29"/>
      <c r="G683" s="58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2:59" ht="15.75" customHeight="1">
      <c r="B684" s="35"/>
      <c r="D684" s="29"/>
      <c r="G684" s="58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2:59" ht="15.75" customHeight="1">
      <c r="B685" s="35"/>
      <c r="D685" s="29"/>
      <c r="G685" s="58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2:59" ht="15.75" customHeight="1">
      <c r="B686" s="35"/>
      <c r="D686" s="29"/>
      <c r="G686" s="58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2:59" ht="15.75" customHeight="1">
      <c r="B687" s="35"/>
      <c r="D687" s="29"/>
      <c r="G687" s="58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2:59" ht="15.75" customHeight="1">
      <c r="B688" s="35"/>
      <c r="D688" s="29"/>
      <c r="G688" s="58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2:59" ht="15.75" customHeight="1">
      <c r="B689" s="35"/>
      <c r="D689" s="29"/>
      <c r="G689" s="58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2:59" ht="15.75" customHeight="1">
      <c r="B690" s="35"/>
      <c r="D690" s="29"/>
      <c r="G690" s="58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2:59" ht="15.75" customHeight="1">
      <c r="B691" s="35"/>
      <c r="D691" s="29"/>
      <c r="G691" s="58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2:59" ht="15.75" customHeight="1">
      <c r="B692" s="35"/>
      <c r="D692" s="29"/>
      <c r="G692" s="58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2:59" ht="15.75" customHeight="1">
      <c r="B693" s="35"/>
      <c r="D693" s="29"/>
      <c r="G693" s="58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2:59" ht="15.75" customHeight="1">
      <c r="B694" s="35"/>
      <c r="D694" s="29"/>
      <c r="G694" s="58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2:59" ht="15.75" customHeight="1">
      <c r="B695" s="35"/>
      <c r="D695" s="29"/>
      <c r="G695" s="58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2:59" ht="15.75" customHeight="1">
      <c r="B696" s="35"/>
      <c r="D696" s="29"/>
      <c r="G696" s="58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2:59" ht="15.75" customHeight="1">
      <c r="B697" s="35"/>
      <c r="D697" s="29"/>
      <c r="G697" s="58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2:59" ht="15.75" customHeight="1">
      <c r="B698" s="35"/>
      <c r="D698" s="29"/>
      <c r="G698" s="58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2:59" ht="15.75" customHeight="1">
      <c r="B699" s="35"/>
      <c r="D699" s="29"/>
      <c r="G699" s="58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2:59" ht="15.75" customHeight="1">
      <c r="B700" s="35"/>
      <c r="D700" s="29"/>
      <c r="G700" s="58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2:59" ht="15.75" customHeight="1">
      <c r="B701" s="35"/>
      <c r="D701" s="29"/>
      <c r="G701" s="58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2:59" ht="15.75" customHeight="1">
      <c r="B702" s="35"/>
      <c r="D702" s="29"/>
      <c r="G702" s="58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2:59" ht="15.75" customHeight="1">
      <c r="B703" s="35"/>
      <c r="D703" s="29"/>
      <c r="G703" s="58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2:59" ht="15.75" customHeight="1">
      <c r="B704" s="35"/>
      <c r="D704" s="29"/>
      <c r="G704" s="58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2:59" ht="15.75" customHeight="1">
      <c r="B705" s="35"/>
      <c r="D705" s="29"/>
      <c r="G705" s="58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2:59" ht="15.75" customHeight="1">
      <c r="B706" s="35"/>
      <c r="D706" s="29"/>
      <c r="G706" s="58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2:59" ht="15.75" customHeight="1">
      <c r="B707" s="35"/>
      <c r="D707" s="29"/>
      <c r="G707" s="58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2:59" ht="15.75" customHeight="1">
      <c r="B708" s="35"/>
      <c r="D708" s="29"/>
      <c r="G708" s="58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2:59" ht="15.75" customHeight="1">
      <c r="B709" s="35"/>
      <c r="D709" s="29"/>
      <c r="G709" s="58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2:59" ht="15.75" customHeight="1">
      <c r="B710" s="35"/>
      <c r="D710" s="29"/>
      <c r="G710" s="58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2:59" ht="15.75" customHeight="1">
      <c r="B711" s="35"/>
      <c r="D711" s="29"/>
      <c r="G711" s="58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2:59" ht="15.75" customHeight="1">
      <c r="B712" s="35"/>
      <c r="D712" s="29"/>
      <c r="G712" s="58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2:59" ht="15.75" customHeight="1">
      <c r="B713" s="35"/>
      <c r="D713" s="29"/>
      <c r="G713" s="58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2:59" ht="15.75" customHeight="1">
      <c r="B714" s="35"/>
      <c r="D714" s="29"/>
      <c r="G714" s="58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2:59" ht="15.75" customHeight="1">
      <c r="B715" s="35"/>
      <c r="D715" s="29"/>
      <c r="G715" s="58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2:59" ht="15.75" customHeight="1">
      <c r="B716" s="35"/>
      <c r="D716" s="29"/>
      <c r="G716" s="58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2:59" ht="15.75" customHeight="1">
      <c r="B717" s="35"/>
      <c r="D717" s="29"/>
      <c r="G717" s="58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2:59" ht="15.75" customHeight="1">
      <c r="B718" s="35"/>
      <c r="D718" s="29"/>
      <c r="G718" s="58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2:59" ht="15.75" customHeight="1">
      <c r="B719" s="35"/>
      <c r="D719" s="29"/>
      <c r="G719" s="58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2:59" ht="15.75" customHeight="1">
      <c r="B720" s="35"/>
      <c r="D720" s="29"/>
      <c r="G720" s="58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2:59" ht="15.75" customHeight="1">
      <c r="B721" s="35"/>
      <c r="D721" s="29"/>
      <c r="G721" s="58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2:59" ht="15.75" customHeight="1">
      <c r="B722" s="35"/>
      <c r="D722" s="29"/>
      <c r="G722" s="58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2:59" ht="15.75" customHeight="1">
      <c r="B723" s="35"/>
      <c r="D723" s="29"/>
      <c r="G723" s="58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2:59" ht="15.75" customHeight="1">
      <c r="B724" s="35"/>
      <c r="D724" s="29"/>
      <c r="G724" s="58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2:59" ht="15.75" customHeight="1">
      <c r="B725" s="35"/>
      <c r="D725" s="29"/>
      <c r="G725" s="58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2:59" ht="15.75" customHeight="1">
      <c r="B726" s="35"/>
      <c r="D726" s="29"/>
      <c r="G726" s="58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2:59" ht="15.75" customHeight="1">
      <c r="B727" s="35"/>
      <c r="D727" s="29"/>
      <c r="G727" s="58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2:59" ht="15.75" customHeight="1">
      <c r="B728" s="35"/>
      <c r="D728" s="29"/>
      <c r="G728" s="58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2:59" ht="15.75" customHeight="1">
      <c r="B729" s="35"/>
      <c r="D729" s="29"/>
      <c r="G729" s="58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2:59" ht="15.75" customHeight="1">
      <c r="B730" s="35"/>
      <c r="D730" s="29"/>
      <c r="G730" s="58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2:59" ht="15.75" customHeight="1">
      <c r="B731" s="35"/>
      <c r="D731" s="29"/>
      <c r="G731" s="58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2:59" ht="15.75" customHeight="1">
      <c r="B732" s="35"/>
      <c r="D732" s="29"/>
      <c r="G732" s="58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2:59" ht="15.75" customHeight="1">
      <c r="B733" s="35"/>
      <c r="D733" s="29"/>
      <c r="G733" s="58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2:59" ht="15.75" customHeight="1">
      <c r="B734" s="35"/>
      <c r="D734" s="29"/>
      <c r="G734" s="58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2:59" ht="15.75" customHeight="1">
      <c r="B735" s="35"/>
      <c r="D735" s="29"/>
      <c r="G735" s="58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2:59" ht="15.75" customHeight="1">
      <c r="B736" s="35"/>
      <c r="D736" s="29"/>
      <c r="G736" s="58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2:59" ht="15.75" customHeight="1">
      <c r="B737" s="35"/>
      <c r="D737" s="29"/>
      <c r="G737" s="58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2:59" ht="15.75" customHeight="1">
      <c r="B738" s="35"/>
      <c r="D738" s="29"/>
      <c r="G738" s="58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2:59" ht="15.75" customHeight="1">
      <c r="B739" s="35"/>
      <c r="D739" s="29"/>
      <c r="G739" s="58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2:59" ht="15.75" customHeight="1">
      <c r="B740" s="35"/>
      <c r="D740" s="29"/>
      <c r="G740" s="58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2:59" ht="15.75" customHeight="1">
      <c r="B741" s="35"/>
      <c r="D741" s="29"/>
      <c r="G741" s="58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2:59" ht="15.75" customHeight="1">
      <c r="B742" s="35"/>
      <c r="D742" s="29"/>
      <c r="G742" s="58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2:59" ht="15.75" customHeight="1">
      <c r="B743" s="35"/>
      <c r="D743" s="29"/>
      <c r="G743" s="58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2:59" ht="15.75" customHeight="1">
      <c r="B744" s="35"/>
      <c r="D744" s="29"/>
      <c r="G744" s="58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2:59" ht="15.75" customHeight="1">
      <c r="B745" s="35"/>
      <c r="D745" s="29"/>
      <c r="G745" s="58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2:59" ht="15.75" customHeight="1">
      <c r="B746" s="35"/>
      <c r="D746" s="29"/>
      <c r="G746" s="58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2:59" ht="15.75" customHeight="1">
      <c r="B747" s="35"/>
      <c r="D747" s="29"/>
      <c r="G747" s="58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2:59" ht="15.75" customHeight="1">
      <c r="B748" s="35"/>
      <c r="D748" s="29"/>
      <c r="G748" s="58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2:59" ht="15.75" customHeight="1">
      <c r="B749" s="35"/>
      <c r="D749" s="29"/>
      <c r="G749" s="58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2:59" ht="15.75" customHeight="1">
      <c r="B750" s="35"/>
      <c r="D750" s="29"/>
      <c r="G750" s="58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2:59" ht="15.75" customHeight="1">
      <c r="B751" s="35"/>
      <c r="D751" s="29"/>
      <c r="G751" s="58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2:59" ht="15.75" customHeight="1">
      <c r="B752" s="35"/>
      <c r="D752" s="29"/>
      <c r="G752" s="58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2:59" ht="15.75" customHeight="1">
      <c r="B753" s="35"/>
      <c r="D753" s="29"/>
      <c r="G753" s="58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2:59" ht="15.75" customHeight="1">
      <c r="B754" s="35"/>
      <c r="D754" s="29"/>
      <c r="G754" s="58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2:59" ht="15.75" customHeight="1">
      <c r="B755" s="35"/>
      <c r="D755" s="29"/>
      <c r="G755" s="58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2:59" ht="15.75" customHeight="1">
      <c r="B756" s="35"/>
      <c r="D756" s="29"/>
      <c r="G756" s="58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2:59" ht="15.75" customHeight="1">
      <c r="B757" s="35"/>
      <c r="D757" s="29"/>
      <c r="G757" s="58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2:59" ht="15.75" customHeight="1">
      <c r="B758" s="35"/>
      <c r="D758" s="29"/>
      <c r="G758" s="58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2:59" ht="15.75" customHeight="1">
      <c r="B759" s="35"/>
      <c r="D759" s="29"/>
      <c r="G759" s="58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2:59" ht="15.75" customHeight="1">
      <c r="B760" s="35"/>
      <c r="D760" s="29"/>
      <c r="G760" s="58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2:59" ht="15.75" customHeight="1">
      <c r="B761" s="35"/>
      <c r="D761" s="29"/>
      <c r="G761" s="58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2:59" ht="15.75" customHeight="1">
      <c r="B762" s="35"/>
      <c r="D762" s="29"/>
      <c r="G762" s="58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2:59" ht="15.75" customHeight="1">
      <c r="B763" s="35"/>
      <c r="D763" s="29"/>
      <c r="G763" s="58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2:59" ht="15.75" customHeight="1">
      <c r="B764" s="35"/>
      <c r="D764" s="29"/>
      <c r="G764" s="58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2:59" ht="15.75" customHeight="1">
      <c r="B765" s="35"/>
      <c r="D765" s="29"/>
      <c r="G765" s="58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2:59" ht="15.75" customHeight="1">
      <c r="B766" s="35"/>
      <c r="D766" s="29"/>
      <c r="G766" s="58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2:59" ht="15.75" customHeight="1">
      <c r="B767" s="35"/>
      <c r="D767" s="29"/>
      <c r="G767" s="58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2:59" ht="15.75" customHeight="1">
      <c r="B768" s="35"/>
      <c r="D768" s="29"/>
      <c r="G768" s="58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2:59" ht="15.75" customHeight="1">
      <c r="B769" s="35"/>
      <c r="D769" s="29"/>
      <c r="G769" s="58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2:59" ht="15.75" customHeight="1">
      <c r="B770" s="35"/>
      <c r="D770" s="29"/>
      <c r="G770" s="58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2:59" ht="15.75" customHeight="1">
      <c r="B771" s="35"/>
      <c r="D771" s="29"/>
      <c r="G771" s="58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2:59" ht="15.75" customHeight="1">
      <c r="B772" s="35"/>
      <c r="D772" s="29"/>
      <c r="G772" s="58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2:59" ht="15.75" customHeight="1">
      <c r="B773" s="35"/>
      <c r="D773" s="29"/>
      <c r="G773" s="58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2:59" ht="15.75" customHeight="1">
      <c r="B774" s="35"/>
      <c r="D774" s="29"/>
      <c r="G774" s="58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2:59" ht="15.75" customHeight="1">
      <c r="B775" s="35"/>
      <c r="D775" s="29"/>
      <c r="G775" s="58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2:59" ht="15.75" customHeight="1">
      <c r="B776" s="35"/>
      <c r="D776" s="29"/>
      <c r="G776" s="58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2:59" ht="15.75" customHeight="1">
      <c r="B777" s="35"/>
      <c r="D777" s="29"/>
      <c r="G777" s="58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2:59" ht="15.75" customHeight="1">
      <c r="B778" s="35"/>
      <c r="D778" s="29"/>
      <c r="G778" s="58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2:59" ht="15.75" customHeight="1">
      <c r="B779" s="35"/>
      <c r="D779" s="29"/>
      <c r="G779" s="58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2:59" ht="15.75" customHeight="1">
      <c r="B780" s="35"/>
      <c r="D780" s="29"/>
      <c r="G780" s="58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2:59" ht="15.75" customHeight="1">
      <c r="B781" s="35"/>
      <c r="D781" s="29"/>
      <c r="G781" s="58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2:59" ht="15.75" customHeight="1">
      <c r="B782" s="35"/>
      <c r="D782" s="29"/>
      <c r="G782" s="58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2:59" ht="15.75" customHeight="1">
      <c r="B783" s="35"/>
      <c r="D783" s="29"/>
      <c r="G783" s="58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2:59" ht="15.75" customHeight="1">
      <c r="B784" s="35"/>
      <c r="D784" s="29"/>
      <c r="G784" s="58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2:59" ht="15.75" customHeight="1">
      <c r="B785" s="35"/>
      <c r="D785" s="29"/>
      <c r="G785" s="58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2:59" ht="15.75" customHeight="1">
      <c r="B786" s="35"/>
      <c r="D786" s="29"/>
      <c r="G786" s="58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2:59" ht="15.75" customHeight="1">
      <c r="B787" s="35"/>
      <c r="D787" s="29"/>
      <c r="G787" s="58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2:59" ht="15.75" customHeight="1">
      <c r="B788" s="35"/>
      <c r="D788" s="29"/>
      <c r="G788" s="58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2:59" ht="15.75" customHeight="1">
      <c r="B789" s="35"/>
      <c r="D789" s="29"/>
      <c r="G789" s="58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2:59" ht="15.75" customHeight="1">
      <c r="B790" s="35"/>
      <c r="D790" s="29"/>
      <c r="G790" s="58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2:59" ht="15.75" customHeight="1">
      <c r="B791" s="35"/>
      <c r="D791" s="29"/>
      <c r="G791" s="58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2:59" ht="15.75" customHeight="1">
      <c r="B792" s="35"/>
      <c r="D792" s="29"/>
      <c r="G792" s="58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2:59" ht="15.75" customHeight="1">
      <c r="B793" s="35"/>
      <c r="D793" s="29"/>
      <c r="G793" s="58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2:59" ht="15.75" customHeight="1">
      <c r="B794" s="35"/>
      <c r="D794" s="29"/>
      <c r="G794" s="58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2:59" ht="15.75" customHeight="1">
      <c r="B795" s="35"/>
      <c r="D795" s="29"/>
      <c r="G795" s="58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2:59" ht="15.75" customHeight="1">
      <c r="B796" s="35"/>
      <c r="D796" s="29"/>
      <c r="G796" s="58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2:59" ht="15.75" customHeight="1">
      <c r="B797" s="35"/>
      <c r="D797" s="29"/>
      <c r="G797" s="58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2:59" ht="15.75" customHeight="1">
      <c r="B798" s="35"/>
      <c r="D798" s="29"/>
      <c r="G798" s="58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2:59" ht="15.75" customHeight="1">
      <c r="B799" s="35"/>
      <c r="D799" s="29"/>
      <c r="G799" s="58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2:59" ht="15.75" customHeight="1">
      <c r="B800" s="35"/>
      <c r="D800" s="29"/>
      <c r="G800" s="58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2:59" ht="15.75" customHeight="1">
      <c r="B801" s="35"/>
      <c r="D801" s="29"/>
      <c r="G801" s="58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2:59" ht="15.75" customHeight="1">
      <c r="B802" s="35"/>
      <c r="D802" s="29"/>
      <c r="G802" s="58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2:59" ht="15.75" customHeight="1">
      <c r="B803" s="35"/>
      <c r="D803" s="29"/>
      <c r="G803" s="58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2:59" ht="15.75" customHeight="1">
      <c r="B804" s="35"/>
      <c r="D804" s="29"/>
      <c r="G804" s="58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2:59" ht="15.75" customHeight="1">
      <c r="B805" s="35"/>
      <c r="D805" s="29"/>
      <c r="G805" s="58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2:59" ht="15.75" customHeight="1">
      <c r="B806" s="35"/>
      <c r="D806" s="29"/>
      <c r="G806" s="58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2:59" ht="15.75" customHeight="1">
      <c r="B807" s="35"/>
      <c r="D807" s="29"/>
      <c r="G807" s="58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2:59" ht="15.75" customHeight="1">
      <c r="B808" s="35"/>
      <c r="D808" s="29"/>
      <c r="G808" s="58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2:59" ht="15.75" customHeight="1">
      <c r="B809" s="35"/>
      <c r="D809" s="29"/>
      <c r="G809" s="58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2:59" ht="15.75" customHeight="1">
      <c r="B810" s="35"/>
      <c r="D810" s="29"/>
      <c r="G810" s="58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2:59" ht="15.75" customHeight="1">
      <c r="B811" s="35"/>
      <c r="D811" s="29"/>
      <c r="G811" s="58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2:59" ht="15.75" customHeight="1">
      <c r="B812" s="35"/>
      <c r="D812" s="29"/>
      <c r="G812" s="58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2:59" ht="15.75" customHeight="1">
      <c r="B813" s="35"/>
      <c r="D813" s="29"/>
      <c r="G813" s="58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2:59" ht="15.75" customHeight="1">
      <c r="B814" s="35"/>
      <c r="D814" s="29"/>
      <c r="G814" s="58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2:59" ht="15.75" customHeight="1">
      <c r="B815" s="35"/>
      <c r="D815" s="29"/>
      <c r="G815" s="58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2:59" ht="15.75" customHeight="1">
      <c r="B816" s="35"/>
      <c r="D816" s="29"/>
      <c r="G816" s="58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2:59" ht="15.75" customHeight="1">
      <c r="B817" s="35"/>
      <c r="D817" s="29"/>
      <c r="G817" s="58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2:59" ht="15.75" customHeight="1">
      <c r="B818" s="35"/>
      <c r="D818" s="29"/>
      <c r="G818" s="58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2:59" ht="15.75" customHeight="1">
      <c r="B819" s="35"/>
      <c r="D819" s="29"/>
      <c r="G819" s="58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2:59" ht="15.75" customHeight="1">
      <c r="B820" s="35"/>
      <c r="D820" s="29"/>
      <c r="G820" s="58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2:59" ht="15.75" customHeight="1">
      <c r="B821" s="35"/>
      <c r="D821" s="29"/>
      <c r="G821" s="58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2:59" ht="15.75" customHeight="1">
      <c r="B822" s="35"/>
      <c r="D822" s="29"/>
      <c r="G822" s="58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2:59" ht="15.75" customHeight="1">
      <c r="B823" s="35"/>
      <c r="D823" s="29"/>
      <c r="G823" s="58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2:59" ht="15.75" customHeight="1">
      <c r="B824" s="35"/>
      <c r="D824" s="29"/>
      <c r="G824" s="58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2:59" ht="15.75" customHeight="1">
      <c r="B825" s="35"/>
      <c r="D825" s="29"/>
      <c r="G825" s="58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2:59" ht="15.75" customHeight="1">
      <c r="B826" s="35"/>
      <c r="D826" s="29"/>
      <c r="G826" s="58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2:59" ht="15.75" customHeight="1">
      <c r="B827" s="35"/>
      <c r="D827" s="29"/>
      <c r="G827" s="58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2:59" ht="15.75" customHeight="1">
      <c r="B828" s="35"/>
      <c r="D828" s="29"/>
      <c r="G828" s="58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2:59" ht="15.75" customHeight="1">
      <c r="B829" s="35"/>
      <c r="D829" s="29"/>
      <c r="G829" s="58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2:59" ht="15.75" customHeight="1">
      <c r="B830" s="35"/>
      <c r="D830" s="29"/>
      <c r="G830" s="58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2:59" ht="15.75" customHeight="1">
      <c r="B831" s="35"/>
      <c r="D831" s="29"/>
      <c r="G831" s="58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2:59" ht="15.75" customHeight="1">
      <c r="B832" s="35"/>
      <c r="D832" s="29"/>
      <c r="G832" s="58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2:59" ht="15.75" customHeight="1">
      <c r="B833" s="35"/>
      <c r="D833" s="29"/>
      <c r="G833" s="58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2:59" ht="15.75" customHeight="1">
      <c r="B834" s="35"/>
      <c r="D834" s="29"/>
      <c r="G834" s="58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2:59" ht="15.75" customHeight="1">
      <c r="B835" s="35"/>
      <c r="D835" s="29"/>
      <c r="G835" s="58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2:59" ht="15.75" customHeight="1">
      <c r="B836" s="35"/>
      <c r="D836" s="29"/>
      <c r="G836" s="58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2:59" ht="15.75" customHeight="1">
      <c r="B837" s="35"/>
      <c r="D837" s="29"/>
      <c r="G837" s="58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2:59" ht="15.75" customHeight="1">
      <c r="B838" s="35"/>
      <c r="D838" s="29"/>
      <c r="G838" s="58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2:59" ht="15.75" customHeight="1">
      <c r="B839" s="35"/>
      <c r="D839" s="29"/>
      <c r="G839" s="58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2:59" ht="15.75" customHeight="1">
      <c r="B840" s="35"/>
      <c r="D840" s="29"/>
      <c r="G840" s="58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2:59" ht="15.75" customHeight="1">
      <c r="B841" s="35"/>
      <c r="D841" s="29"/>
      <c r="G841" s="58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2:59" ht="15.75" customHeight="1">
      <c r="B842" s="35"/>
      <c r="D842" s="29"/>
      <c r="G842" s="58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2:59" ht="15.75" customHeight="1">
      <c r="B843" s="35"/>
      <c r="D843" s="29"/>
      <c r="G843" s="58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2:59" ht="15.75" customHeight="1">
      <c r="B844" s="35"/>
      <c r="D844" s="29"/>
      <c r="G844" s="58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2:59" ht="15.75" customHeight="1">
      <c r="B845" s="35"/>
      <c r="D845" s="29"/>
      <c r="G845" s="58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2:59" ht="15.75" customHeight="1">
      <c r="B846" s="35"/>
      <c r="D846" s="29"/>
      <c r="G846" s="58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2:59" ht="15.75" customHeight="1">
      <c r="B847" s="35"/>
      <c r="D847" s="29"/>
      <c r="G847" s="58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2:59" ht="15.75" customHeight="1">
      <c r="B848" s="35"/>
      <c r="D848" s="29"/>
      <c r="G848" s="58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2:59" ht="15.75" customHeight="1">
      <c r="B849" s="35"/>
      <c r="D849" s="29"/>
      <c r="G849" s="58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2:59" ht="15.75" customHeight="1">
      <c r="B850" s="35"/>
      <c r="D850" s="29"/>
      <c r="G850" s="58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2:59" ht="15.75" customHeight="1">
      <c r="B851" s="35"/>
      <c r="D851" s="29"/>
      <c r="G851" s="58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2:59" ht="15.75" customHeight="1">
      <c r="B852" s="35"/>
      <c r="D852" s="29"/>
      <c r="G852" s="58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2:59" ht="15.75" customHeight="1">
      <c r="B853" s="35"/>
      <c r="D853" s="29"/>
      <c r="G853" s="58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2:59" ht="15.75" customHeight="1">
      <c r="B854" s="35"/>
      <c r="D854" s="29"/>
      <c r="G854" s="58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2:59" ht="15.75" customHeight="1">
      <c r="B855" s="35"/>
      <c r="D855" s="29"/>
      <c r="G855" s="58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2:59" ht="15.75" customHeight="1">
      <c r="B856" s="35"/>
      <c r="D856" s="29"/>
      <c r="G856" s="58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2:59" ht="15.75" customHeight="1">
      <c r="B857" s="35"/>
      <c r="D857" s="29"/>
      <c r="G857" s="58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2:59" ht="15.75" customHeight="1">
      <c r="B858" s="35"/>
      <c r="D858" s="29"/>
      <c r="G858" s="58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2:59" ht="15.75" customHeight="1">
      <c r="B859" s="35"/>
      <c r="D859" s="29"/>
      <c r="G859" s="58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2:59" ht="15.75" customHeight="1">
      <c r="B860" s="35"/>
      <c r="D860" s="29"/>
      <c r="G860" s="58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2:59" ht="15.75" customHeight="1">
      <c r="B861" s="35"/>
      <c r="D861" s="29"/>
      <c r="G861" s="58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2:59" ht="15.75" customHeight="1">
      <c r="B862" s="35"/>
      <c r="D862" s="29"/>
      <c r="G862" s="58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2:59" ht="15.75" customHeight="1">
      <c r="B863" s="35"/>
      <c r="D863" s="29"/>
      <c r="G863" s="58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2:59" ht="15.75" customHeight="1">
      <c r="B864" s="35"/>
      <c r="D864" s="29"/>
      <c r="G864" s="58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2:59" ht="15.75" customHeight="1">
      <c r="B865" s="35"/>
      <c r="D865" s="29"/>
      <c r="G865" s="58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2:59" ht="15.75" customHeight="1">
      <c r="B866" s="35"/>
      <c r="D866" s="29"/>
      <c r="G866" s="58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2:59" ht="15.75" customHeight="1">
      <c r="B867" s="35"/>
      <c r="D867" s="29"/>
      <c r="G867" s="58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2:59" ht="15.75" customHeight="1">
      <c r="B868" s="35"/>
      <c r="D868" s="29"/>
      <c r="G868" s="58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2:59" ht="15.75" customHeight="1">
      <c r="B869" s="35"/>
      <c r="D869" s="29"/>
      <c r="G869" s="58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2:59" ht="15.75" customHeight="1">
      <c r="B870" s="35"/>
      <c r="D870" s="29"/>
      <c r="G870" s="58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2:59" ht="15.75" customHeight="1">
      <c r="B871" s="35"/>
      <c r="D871" s="29"/>
      <c r="G871" s="58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2:59" ht="15.75" customHeight="1">
      <c r="B872" s="35"/>
      <c r="D872" s="29"/>
      <c r="G872" s="58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2:59" ht="15.75" customHeight="1">
      <c r="B873" s="35"/>
      <c r="D873" s="29"/>
      <c r="G873" s="58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2:59" ht="15.75" customHeight="1">
      <c r="B874" s="35"/>
      <c r="D874" s="29"/>
      <c r="G874" s="58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2:59" ht="15.75" customHeight="1">
      <c r="B875" s="35"/>
      <c r="D875" s="29"/>
      <c r="G875" s="58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2:59" ht="15.75" customHeight="1">
      <c r="B876" s="35"/>
      <c r="D876" s="29"/>
      <c r="G876" s="58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2:59" ht="15.75" customHeight="1">
      <c r="B877" s="35"/>
      <c r="D877" s="29"/>
      <c r="G877" s="58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2:59" ht="15.75" customHeight="1">
      <c r="B878" s="35"/>
      <c r="D878" s="29"/>
      <c r="G878" s="58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2:59" ht="15.75" customHeight="1">
      <c r="B879" s="35"/>
      <c r="D879" s="29"/>
      <c r="G879" s="58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2:59" ht="15.75" customHeight="1">
      <c r="B880" s="35"/>
      <c r="D880" s="29"/>
      <c r="G880" s="58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2:59" ht="15.75" customHeight="1">
      <c r="B881" s="35"/>
      <c r="D881" s="29"/>
      <c r="G881" s="58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2:59" ht="15.75" customHeight="1">
      <c r="B882" s="35"/>
      <c r="D882" s="29"/>
      <c r="G882" s="58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2:59" ht="15.75" customHeight="1">
      <c r="B883" s="35"/>
      <c r="D883" s="29"/>
      <c r="G883" s="58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2:59" ht="15.75" customHeight="1">
      <c r="B884" s="35"/>
      <c r="D884" s="29"/>
      <c r="G884" s="58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2:59" ht="15.75" customHeight="1">
      <c r="B885" s="35"/>
      <c r="D885" s="29"/>
      <c r="G885" s="58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2:59" ht="15.75" customHeight="1">
      <c r="B886" s="35"/>
      <c r="D886" s="29"/>
      <c r="G886" s="58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2:59" ht="15.75" customHeight="1">
      <c r="B887" s="35"/>
      <c r="D887" s="29"/>
      <c r="G887" s="58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2:59" ht="15.75" customHeight="1">
      <c r="B888" s="35"/>
      <c r="D888" s="29"/>
      <c r="G888" s="58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2:59" ht="15.75" customHeight="1">
      <c r="B889" s="35"/>
      <c r="D889" s="29"/>
      <c r="G889" s="58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2:59" ht="15.75" customHeight="1">
      <c r="B890" s="35"/>
      <c r="D890" s="29"/>
      <c r="G890" s="58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2:59" ht="15.75" customHeight="1">
      <c r="B891" s="35"/>
      <c r="D891" s="29"/>
      <c r="G891" s="58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2:59" ht="15.75" customHeight="1">
      <c r="B892" s="35"/>
      <c r="D892" s="29"/>
      <c r="G892" s="58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2:59" ht="15.75" customHeight="1">
      <c r="B893" s="35"/>
      <c r="D893" s="29"/>
      <c r="G893" s="58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2:59" ht="15.75" customHeight="1">
      <c r="B894" s="35"/>
      <c r="D894" s="29"/>
      <c r="G894" s="58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2:59" ht="15.75" customHeight="1">
      <c r="B895" s="35"/>
      <c r="D895" s="29"/>
      <c r="G895" s="58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2:59" ht="15.75" customHeight="1">
      <c r="B896" s="35"/>
      <c r="D896" s="29"/>
      <c r="G896" s="58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2:59" ht="15.75" customHeight="1">
      <c r="B897" s="35"/>
      <c r="D897" s="29"/>
      <c r="G897" s="58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2:59" ht="15.75" customHeight="1">
      <c r="B898" s="35"/>
      <c r="D898" s="29"/>
      <c r="G898" s="58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2:59" ht="15.75" customHeight="1">
      <c r="B899" s="35"/>
      <c r="D899" s="29"/>
      <c r="G899" s="58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2:59" ht="15.75" customHeight="1">
      <c r="B900" s="35"/>
      <c r="D900" s="29"/>
      <c r="G900" s="58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2:59" ht="15.75" customHeight="1">
      <c r="B901" s="35"/>
      <c r="D901" s="29"/>
      <c r="G901" s="58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2:59" ht="15.75" customHeight="1">
      <c r="B902" s="35"/>
      <c r="D902" s="29"/>
      <c r="G902" s="58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2:59" ht="15.75" customHeight="1">
      <c r="B903" s="35"/>
      <c r="D903" s="29"/>
      <c r="G903" s="58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2:59" ht="15.75" customHeight="1">
      <c r="B904" s="35"/>
      <c r="D904" s="29"/>
      <c r="G904" s="58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2:59" ht="15.75" customHeight="1">
      <c r="B905" s="35"/>
      <c r="D905" s="29"/>
      <c r="G905" s="58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2:59" ht="15.75" customHeight="1">
      <c r="B906" s="35"/>
      <c r="D906" s="29"/>
      <c r="G906" s="58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2:59" ht="15.75" customHeight="1">
      <c r="B907" s="35"/>
      <c r="D907" s="29"/>
      <c r="G907" s="58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2:59" ht="15.75" customHeight="1">
      <c r="B908" s="35"/>
      <c r="D908" s="29"/>
      <c r="G908" s="58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2:59" ht="15.75" customHeight="1">
      <c r="B909" s="35"/>
      <c r="D909" s="29"/>
      <c r="G909" s="58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2:59" ht="15.75" customHeight="1">
      <c r="B910" s="35"/>
      <c r="D910" s="29"/>
      <c r="G910" s="58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2:59" ht="15.75" customHeight="1">
      <c r="B911" s="35"/>
      <c r="D911" s="29"/>
      <c r="G911" s="58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2:59" ht="15.75" customHeight="1">
      <c r="B912" s="35"/>
      <c r="D912" s="29"/>
      <c r="G912" s="58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2:59" ht="15.75" customHeight="1">
      <c r="B913" s="35"/>
      <c r="D913" s="29"/>
      <c r="G913" s="58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2:59" ht="15.75" customHeight="1">
      <c r="B914" s="35"/>
      <c r="D914" s="29"/>
      <c r="G914" s="58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2:59" ht="15.75" customHeight="1">
      <c r="B915" s="35"/>
      <c r="D915" s="29"/>
      <c r="G915" s="58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2:59" ht="15.75" customHeight="1">
      <c r="B916" s="35"/>
      <c r="D916" s="29"/>
      <c r="G916" s="58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2:59" ht="15.75" customHeight="1">
      <c r="B917" s="35"/>
      <c r="D917" s="29"/>
      <c r="G917" s="58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2:59" ht="15.75" customHeight="1">
      <c r="B918" s="35"/>
      <c r="D918" s="29"/>
      <c r="G918" s="58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2:59" ht="15.75" customHeight="1">
      <c r="B919" s="35"/>
      <c r="D919" s="29"/>
      <c r="G919" s="58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2:59" ht="15.75" customHeight="1">
      <c r="B920" s="35"/>
      <c r="D920" s="29"/>
      <c r="G920" s="58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2:59" ht="15.75" customHeight="1">
      <c r="B921" s="35"/>
      <c r="D921" s="29"/>
      <c r="G921" s="58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2:59" ht="15.75" customHeight="1">
      <c r="B922" s="35"/>
      <c r="D922" s="29"/>
      <c r="G922" s="58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2:59" ht="15.75" customHeight="1">
      <c r="B923" s="35"/>
      <c r="D923" s="29"/>
      <c r="G923" s="58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2:59" ht="15.75" customHeight="1">
      <c r="B924" s="35"/>
      <c r="D924" s="29"/>
      <c r="G924" s="58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2:59" ht="15.75" customHeight="1">
      <c r="B925" s="35"/>
      <c r="D925" s="29"/>
      <c r="G925" s="58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2:59" ht="15.75" customHeight="1">
      <c r="B926" s="35"/>
      <c r="D926" s="29"/>
      <c r="G926" s="58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2:59" ht="15.75" customHeight="1">
      <c r="B927" s="35"/>
      <c r="D927" s="29"/>
      <c r="G927" s="58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2:59" ht="15.75" customHeight="1">
      <c r="B928" s="35"/>
      <c r="D928" s="29"/>
      <c r="G928" s="58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2:59" ht="15.75" customHeight="1">
      <c r="B929" s="35"/>
      <c r="D929" s="29"/>
      <c r="G929" s="58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2:59" ht="15.75" customHeight="1">
      <c r="B930" s="35"/>
      <c r="D930" s="29"/>
      <c r="G930" s="58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2:59" ht="15.75" customHeight="1">
      <c r="B931" s="35"/>
      <c r="D931" s="29"/>
      <c r="G931" s="58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2:59" ht="15.75" customHeight="1">
      <c r="B932" s="35"/>
      <c r="D932" s="29"/>
      <c r="G932" s="58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2:59" ht="15.75" customHeight="1">
      <c r="B933" s="35"/>
      <c r="D933" s="29"/>
      <c r="G933" s="58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2:59" ht="15.75" customHeight="1">
      <c r="B934" s="35"/>
      <c r="D934" s="29"/>
      <c r="G934" s="58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2:59" ht="15.75" customHeight="1">
      <c r="B935" s="35"/>
      <c r="D935" s="29"/>
      <c r="G935" s="58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2:59" ht="15.75" customHeight="1">
      <c r="B936" s="35"/>
      <c r="D936" s="29"/>
      <c r="G936" s="58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2:59" ht="15.75" customHeight="1">
      <c r="B937" s="35"/>
      <c r="D937" s="29"/>
      <c r="G937" s="58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2:59" ht="15.75" customHeight="1">
      <c r="B938" s="35"/>
      <c r="D938" s="29"/>
      <c r="G938" s="58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2:59" ht="15.75" customHeight="1">
      <c r="B939" s="35"/>
      <c r="D939" s="29"/>
      <c r="G939" s="58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2:59" ht="15.75" customHeight="1">
      <c r="B940" s="35"/>
      <c r="D940" s="29"/>
      <c r="G940" s="58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2:59" ht="15.75" customHeight="1">
      <c r="B941" s="35"/>
      <c r="D941" s="29"/>
      <c r="G941" s="58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2:59" ht="15.75" customHeight="1">
      <c r="B942" s="35"/>
      <c r="D942" s="29"/>
      <c r="G942" s="58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2:59" ht="15.75" customHeight="1">
      <c r="B943" s="35"/>
      <c r="D943" s="29"/>
      <c r="G943" s="58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2:59" ht="15.75" customHeight="1">
      <c r="B944" s="35"/>
      <c r="D944" s="29"/>
      <c r="G944" s="58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2:59" ht="15.75" customHeight="1">
      <c r="B945" s="35"/>
      <c r="D945" s="29"/>
      <c r="G945" s="58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2:59" ht="15.75" customHeight="1">
      <c r="B946" s="35"/>
      <c r="D946" s="29"/>
      <c r="G946" s="58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2:59" ht="15.75" customHeight="1">
      <c r="B947" s="35"/>
      <c r="D947" s="29"/>
      <c r="G947" s="58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2:59" ht="15.75" customHeight="1">
      <c r="B948" s="35"/>
      <c r="D948" s="29"/>
      <c r="G948" s="58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2:59" ht="15.75" customHeight="1">
      <c r="B949" s="35"/>
      <c r="D949" s="29"/>
      <c r="G949" s="58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2:59" ht="15.75" customHeight="1">
      <c r="B950" s="35"/>
      <c r="D950" s="29"/>
      <c r="G950" s="58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2:59" ht="15.75" customHeight="1">
      <c r="B951" s="35"/>
      <c r="D951" s="29"/>
      <c r="G951" s="58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2:59" ht="15.75" customHeight="1">
      <c r="B952" s="35"/>
      <c r="D952" s="29"/>
      <c r="G952" s="58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2:59" ht="15.75" customHeight="1">
      <c r="B953" s="35"/>
      <c r="D953" s="29"/>
      <c r="G953" s="58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2:59" ht="15.75" customHeight="1">
      <c r="B954" s="35"/>
      <c r="D954" s="29"/>
      <c r="G954" s="58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2:59" ht="15.75" customHeight="1">
      <c r="B955" s="35"/>
      <c r="D955" s="29"/>
      <c r="G955" s="58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2:59" ht="15.75" customHeight="1">
      <c r="B956" s="35"/>
      <c r="D956" s="29"/>
      <c r="G956" s="58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2:59" ht="15.75" customHeight="1">
      <c r="B957" s="35"/>
      <c r="D957" s="29"/>
      <c r="G957" s="58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2:59" ht="15.75" customHeight="1">
      <c r="B958" s="35"/>
      <c r="D958" s="29"/>
      <c r="G958" s="58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2:59" ht="15.75" customHeight="1">
      <c r="B959" s="35"/>
      <c r="D959" s="29"/>
      <c r="G959" s="58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2:59" ht="15.75" customHeight="1">
      <c r="B960" s="35"/>
      <c r="D960" s="29"/>
      <c r="G960" s="58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2:59" ht="15.75" customHeight="1">
      <c r="B961" s="35"/>
      <c r="D961" s="29"/>
      <c r="G961" s="58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2:59" ht="15.75" customHeight="1" thickBot="1">
      <c r="B962" s="35"/>
      <c r="D962" s="29"/>
      <c r="G962" s="58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K1003"/>
  <sheetViews>
    <sheetView workbookViewId="0" topLeftCell="A1">
      <pane xSplit="2" ySplit="1" topLeftCell="AE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P19" sqref="AP19"/>
    </sheetView>
  </sheetViews>
  <sheetFormatPr defaultColWidth="14.4242857142857" defaultRowHeight="15" customHeight="1"/>
  <cols>
    <col min="1" max="1" width="35" customWidth="1"/>
    <col min="2" max="2" width="12" bestFit="1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3.1428571428571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1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.2857142857143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1.8571428571429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4.8571428571429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1.8571428571429" bestFit="1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5.5714285714286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8571428571429" bestFit="1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5.7142857142857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2.5714285714286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3.1428571428571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1.2857142857143" customWidth="1"/>
    <col min="63" max="63" width="7.57142857142857" customWidth="1"/>
  </cols>
  <sheetData>
    <row r="1" spans="1:63" ht="15.75" thickBot="1">
      <c r="A1" s="1" t="s">
        <v>428</v>
      </c>
      <c r="B1" s="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4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03" t="s">
        <v>325</v>
      </c>
      <c r="B3" s="93">
        <v>39900</v>
      </c>
      <c r="C3" s="13"/>
      <c r="D3" s="18"/>
      <c r="E3" s="15"/>
      <c r="F3" s="16"/>
      <c r="G3" s="17"/>
      <c r="H3" s="13"/>
      <c r="I3" s="18"/>
      <c r="J3" s="15"/>
      <c r="K3" s="16"/>
      <c r="L3" s="17"/>
      <c r="M3" s="13"/>
      <c r="N3" s="18"/>
      <c r="O3" s="15"/>
      <c r="P3" s="16"/>
      <c r="Q3" s="17"/>
      <c r="R3" s="13"/>
      <c r="S3" s="14"/>
      <c r="T3" s="15"/>
      <c r="U3" s="16"/>
      <c r="V3" s="17"/>
      <c r="W3" s="13"/>
      <c r="X3" s="14"/>
      <c r="Y3" s="15"/>
      <c r="Z3" s="16"/>
      <c r="AA3" s="17"/>
      <c r="AB3" s="13"/>
      <c r="AC3" s="14"/>
      <c r="AD3" s="15">
        <f t="shared" si="0" ref="AD3:AD13">+AB3+AC3</f>
        <v>0</v>
      </c>
      <c r="AE3" s="16">
        <f t="shared" si="1" ref="AE3:AE13">+AD3-AG3</f>
        <v>-4</v>
      </c>
      <c r="AF3" s="17">
        <f t="shared" si="2" ref="AF3:AF13">((AD3-AE3)*$B3)</f>
        <v>159600</v>
      </c>
      <c r="AG3" s="13">
        <v>4</v>
      </c>
      <c r="AH3" s="14"/>
      <c r="AI3" s="15">
        <f t="shared" si="3" ref="AI3:AI13">+AG3+AH3</f>
        <v>4</v>
      </c>
      <c r="AJ3" s="16">
        <f t="shared" si="4" ref="AJ3:AJ13">+AI3-AL3</f>
        <v>0</v>
      </c>
      <c r="AK3" s="17">
        <f t="shared" si="5" ref="AK3:AK13">((AI3-AJ3)*$B3)</f>
        <v>159600</v>
      </c>
      <c r="AL3" s="13">
        <v>4</v>
      </c>
      <c r="AM3" s="14"/>
      <c r="AN3" s="15">
        <f t="shared" si="6" ref="AN3:AN13">+AL3+AM3</f>
        <v>4</v>
      </c>
      <c r="AO3" s="16">
        <f t="shared" si="7" ref="AO3:AO13">+AN3-AQ3</f>
        <v>1</v>
      </c>
      <c r="AP3" s="17">
        <f t="shared" si="8" ref="AP3:AP13">((AN3-AO3)*$B3)</f>
        <v>119700</v>
      </c>
      <c r="AQ3" s="13">
        <v>3</v>
      </c>
      <c r="AR3" s="18"/>
      <c r="AS3" s="15">
        <f t="shared" si="9" ref="AS3:AS13">+AQ3+AR3</f>
        <v>3</v>
      </c>
      <c r="AT3" s="16">
        <f t="shared" si="10" ref="AT3:AT13">+AS3-AV3</f>
        <v>3</v>
      </c>
      <c r="AU3" s="17">
        <f t="shared" si="11" ref="AU3:AU13">((AS3-AT3)*$B3)</f>
        <v>0</v>
      </c>
      <c r="AV3" s="13"/>
      <c r="AW3" s="14"/>
      <c r="AX3" s="15">
        <f t="shared" si="12" ref="AX3:AX13">+AV3+AW3</f>
        <v>0</v>
      </c>
      <c r="AY3" s="16">
        <f t="shared" si="13" ref="AY3:AY13">+AX3-BA3</f>
        <v>0</v>
      </c>
      <c r="AZ3" s="17">
        <f t="shared" si="14" ref="AZ3:AZ13">((AX3-AY3)*$B3)</f>
        <v>0</v>
      </c>
      <c r="BA3" s="13"/>
      <c r="BB3" s="14"/>
      <c r="BC3" s="15">
        <f t="shared" si="15" ref="BC3:BC13">+BA3+BB3</f>
        <v>0</v>
      </c>
      <c r="BD3" s="16">
        <f t="shared" si="16" ref="BD3:BD13">+BC3-BF3</f>
        <v>0</v>
      </c>
      <c r="BE3" s="17">
        <f t="shared" si="17" ref="BE3:BE13">((BC3-BD3)*$B3)</f>
        <v>0</v>
      </c>
      <c r="BF3" s="13"/>
      <c r="BG3" s="18"/>
      <c r="BH3" s="15">
        <f t="shared" si="18" ref="BH3:BH13">+BF3+BG3</f>
        <v>0</v>
      </c>
      <c r="BI3" s="16">
        <f t="shared" si="19" ref="BI3:BI13">+BH3-BK3</f>
        <v>0</v>
      </c>
      <c r="BJ3" s="17">
        <f t="shared" si="20" ref="BJ3:BJ13">((BH3-BI3)*$B3)</f>
        <v>0</v>
      </c>
      <c r="BK3" s="13"/>
    </row>
    <row r="4" spans="1:63" ht="16.5" thickBot="1">
      <c r="A4" s="109" t="s">
        <v>326</v>
      </c>
      <c r="B4" s="94">
        <v>34900</v>
      </c>
      <c r="C4" s="13"/>
      <c r="D4" s="18"/>
      <c r="E4" s="15"/>
      <c r="F4" s="16"/>
      <c r="G4" s="17"/>
      <c r="H4" s="13"/>
      <c r="I4" s="18"/>
      <c r="J4" s="15"/>
      <c r="K4" s="16"/>
      <c r="L4" s="17"/>
      <c r="M4" s="13"/>
      <c r="N4" s="14"/>
      <c r="O4" s="15"/>
      <c r="P4" s="16"/>
      <c r="Q4" s="17"/>
      <c r="R4" s="13"/>
      <c r="S4" s="14"/>
      <c r="T4" s="15"/>
      <c r="U4" s="16"/>
      <c r="V4" s="17"/>
      <c r="W4" s="13"/>
      <c r="X4" s="14"/>
      <c r="Y4" s="15"/>
      <c r="Z4" s="16"/>
      <c r="AA4" s="17"/>
      <c r="AB4" s="13"/>
      <c r="AC4" s="14"/>
      <c r="AD4" s="15">
        <f t="shared" si="0"/>
        <v>0</v>
      </c>
      <c r="AE4" s="16">
        <f t="shared" si="1"/>
        <v>-8</v>
      </c>
      <c r="AF4" s="17">
        <f t="shared" si="2"/>
        <v>279200</v>
      </c>
      <c r="AG4" s="13">
        <v>8</v>
      </c>
      <c r="AH4" s="14"/>
      <c r="AI4" s="15">
        <f t="shared" si="3"/>
        <v>8</v>
      </c>
      <c r="AJ4" s="16">
        <f t="shared" si="4"/>
        <v>1</v>
      </c>
      <c r="AK4" s="17">
        <f t="shared" si="5"/>
        <v>244300</v>
      </c>
      <c r="AL4" s="13">
        <v>7</v>
      </c>
      <c r="AM4" s="14"/>
      <c r="AN4" s="15">
        <f t="shared" si="6"/>
        <v>7</v>
      </c>
      <c r="AO4" s="16">
        <f t="shared" si="7"/>
        <v>0</v>
      </c>
      <c r="AP4" s="33">
        <f t="shared" si="8"/>
        <v>244300</v>
      </c>
      <c r="AQ4" s="13">
        <v>7</v>
      </c>
      <c r="AR4" s="18"/>
      <c r="AS4" s="15">
        <f t="shared" si="9"/>
        <v>7</v>
      </c>
      <c r="AT4" s="16">
        <f t="shared" si="10"/>
        <v>7</v>
      </c>
      <c r="AU4" s="17">
        <f t="shared" si="11"/>
        <v>0</v>
      </c>
      <c r="AV4" s="13"/>
      <c r="AW4" s="14"/>
      <c r="AX4" s="15">
        <f t="shared" si="12"/>
        <v>0</v>
      </c>
      <c r="AY4" s="16">
        <f t="shared" si="13"/>
        <v>0</v>
      </c>
      <c r="AZ4" s="17">
        <f t="shared" si="14"/>
        <v>0</v>
      </c>
      <c r="BA4" s="13"/>
      <c r="BB4" s="14"/>
      <c r="BC4" s="15">
        <f t="shared" si="15"/>
        <v>0</v>
      </c>
      <c r="BD4" s="16">
        <f t="shared" si="16"/>
        <v>0</v>
      </c>
      <c r="BE4" s="17">
        <f t="shared" si="17"/>
        <v>0</v>
      </c>
      <c r="BF4" s="13"/>
      <c r="BG4" s="14"/>
      <c r="BH4" s="15">
        <f t="shared" si="18"/>
        <v>0</v>
      </c>
      <c r="BI4" s="16">
        <f t="shared" si="19"/>
        <v>0</v>
      </c>
      <c r="BJ4" s="17">
        <f t="shared" si="20"/>
        <v>0</v>
      </c>
      <c r="BK4" s="13"/>
    </row>
    <row r="5" spans="1:63" ht="16.5" thickBot="1">
      <c r="A5" s="109" t="s">
        <v>327</v>
      </c>
      <c r="B5" s="94">
        <v>31900</v>
      </c>
      <c r="C5" s="13"/>
      <c r="D5" s="18"/>
      <c r="E5" s="15"/>
      <c r="F5" s="16"/>
      <c r="G5" s="17"/>
      <c r="H5" s="13"/>
      <c r="I5" s="18"/>
      <c r="J5" s="15"/>
      <c r="K5" s="16"/>
      <c r="L5" s="17"/>
      <c r="M5" s="13"/>
      <c r="N5" s="14"/>
      <c r="O5" s="15"/>
      <c r="P5" s="16"/>
      <c r="Q5" s="17"/>
      <c r="R5" s="13"/>
      <c r="S5" s="14"/>
      <c r="T5" s="15"/>
      <c r="U5" s="16"/>
      <c r="V5" s="17"/>
      <c r="W5" s="13"/>
      <c r="X5" s="14"/>
      <c r="Y5" s="15"/>
      <c r="Z5" s="16"/>
      <c r="AA5" s="17"/>
      <c r="AB5" s="13"/>
      <c r="AC5" s="14"/>
      <c r="AD5" s="15">
        <f t="shared" si="0"/>
        <v>0</v>
      </c>
      <c r="AE5" s="16">
        <f t="shared" si="1"/>
        <v>0</v>
      </c>
      <c r="AF5" s="17">
        <f t="shared" si="2"/>
        <v>0</v>
      </c>
      <c r="AG5" s="13">
        <v>0</v>
      </c>
      <c r="AH5" s="14"/>
      <c r="AI5" s="15">
        <f t="shared" si="3"/>
        <v>0</v>
      </c>
      <c r="AJ5" s="16">
        <f t="shared" si="4"/>
        <v>0</v>
      </c>
      <c r="AK5" s="17">
        <f t="shared" si="5"/>
        <v>0</v>
      </c>
      <c r="AL5" s="13">
        <v>0</v>
      </c>
      <c r="AM5" s="14"/>
      <c r="AN5" s="15">
        <f t="shared" si="6"/>
        <v>0</v>
      </c>
      <c r="AO5" s="16">
        <f t="shared" si="7"/>
        <v>0</v>
      </c>
      <c r="AP5" s="33">
        <f t="shared" si="8"/>
        <v>0</v>
      </c>
      <c r="AQ5" s="13">
        <v>0</v>
      </c>
      <c r="AR5" s="14"/>
      <c r="AS5" s="15">
        <f t="shared" si="9"/>
        <v>0</v>
      </c>
      <c r="AT5" s="16">
        <f t="shared" si="10"/>
        <v>0</v>
      </c>
      <c r="AU5" s="17">
        <f t="shared" si="11"/>
        <v>0</v>
      </c>
      <c r="AV5" s="13"/>
      <c r="AW5" s="18"/>
      <c r="AX5" s="15">
        <f t="shared" si="12"/>
        <v>0</v>
      </c>
      <c r="AY5" s="16">
        <f t="shared" si="13"/>
        <v>0</v>
      </c>
      <c r="AZ5" s="17">
        <f t="shared" si="14"/>
        <v>0</v>
      </c>
      <c r="BA5" s="13"/>
      <c r="BB5" s="14"/>
      <c r="BC5" s="15">
        <f t="shared" si="15"/>
        <v>0</v>
      </c>
      <c r="BD5" s="16">
        <f t="shared" si="16"/>
        <v>0</v>
      </c>
      <c r="BE5" s="17">
        <f t="shared" si="17"/>
        <v>0</v>
      </c>
      <c r="BF5" s="13"/>
      <c r="BG5" s="18"/>
      <c r="BH5" s="15">
        <f t="shared" si="18"/>
        <v>0</v>
      </c>
      <c r="BI5" s="16">
        <f t="shared" si="19"/>
        <v>0</v>
      </c>
      <c r="BJ5" s="17">
        <f t="shared" si="20"/>
        <v>0</v>
      </c>
      <c r="BK5" s="13"/>
    </row>
    <row r="6" spans="1:63" ht="16.5" thickBot="1">
      <c r="A6" s="109" t="s">
        <v>328</v>
      </c>
      <c r="B6" s="94">
        <v>25500</v>
      </c>
      <c r="C6" s="13"/>
      <c r="D6" s="18"/>
      <c r="E6" s="15"/>
      <c r="F6" s="16"/>
      <c r="G6" s="17"/>
      <c r="H6" s="13"/>
      <c r="I6" s="18"/>
      <c r="J6" s="15"/>
      <c r="K6" s="16"/>
      <c r="L6" s="17"/>
      <c r="M6" s="13"/>
      <c r="N6" s="14"/>
      <c r="O6" s="15"/>
      <c r="P6" s="16"/>
      <c r="Q6" s="17"/>
      <c r="R6" s="13"/>
      <c r="S6" s="14"/>
      <c r="T6" s="15"/>
      <c r="U6" s="16"/>
      <c r="V6" s="17"/>
      <c r="W6" s="13"/>
      <c r="X6" s="14"/>
      <c r="Y6" s="15"/>
      <c r="Z6" s="16"/>
      <c r="AA6" s="17"/>
      <c r="AB6" s="13"/>
      <c r="AC6" s="14"/>
      <c r="AD6" s="15">
        <f t="shared" si="0"/>
        <v>0</v>
      </c>
      <c r="AE6" s="16">
        <f t="shared" si="1"/>
        <v>-6</v>
      </c>
      <c r="AF6" s="17">
        <f t="shared" si="2"/>
        <v>153000</v>
      </c>
      <c r="AG6" s="13">
        <v>6</v>
      </c>
      <c r="AH6" s="14"/>
      <c r="AI6" s="15">
        <f t="shared" si="3"/>
        <v>6</v>
      </c>
      <c r="AJ6" s="16">
        <f t="shared" si="4"/>
        <v>0</v>
      </c>
      <c r="AK6" s="17">
        <f t="shared" si="5"/>
        <v>153000</v>
      </c>
      <c r="AL6" s="22">
        <v>6</v>
      </c>
      <c r="AM6" s="18"/>
      <c r="AN6" s="15">
        <f t="shared" si="6"/>
        <v>6</v>
      </c>
      <c r="AO6" s="16">
        <f t="shared" si="7"/>
        <v>1</v>
      </c>
      <c r="AP6" s="33">
        <f t="shared" si="8"/>
        <v>127500</v>
      </c>
      <c r="AQ6" s="13">
        <v>5</v>
      </c>
      <c r="AR6" s="18"/>
      <c r="AS6" s="15">
        <f t="shared" si="9"/>
        <v>5</v>
      </c>
      <c r="AT6" s="16">
        <f t="shared" si="10"/>
        <v>5</v>
      </c>
      <c r="AU6" s="17">
        <f t="shared" si="11"/>
        <v>0</v>
      </c>
      <c r="AV6" s="13"/>
      <c r="AW6" s="18"/>
      <c r="AX6" s="15">
        <f t="shared" si="12"/>
        <v>0</v>
      </c>
      <c r="AY6" s="16">
        <f t="shared" si="13"/>
        <v>0</v>
      </c>
      <c r="AZ6" s="17">
        <f t="shared" si="14"/>
        <v>0</v>
      </c>
      <c r="BA6" s="13"/>
      <c r="BB6" s="14"/>
      <c r="BC6" s="15">
        <f t="shared" si="15"/>
        <v>0</v>
      </c>
      <c r="BD6" s="16">
        <f t="shared" si="16"/>
        <v>0</v>
      </c>
      <c r="BE6" s="17">
        <f t="shared" si="17"/>
        <v>0</v>
      </c>
      <c r="BF6" s="13"/>
      <c r="BG6" s="14"/>
      <c r="BH6" s="15">
        <f t="shared" si="18"/>
        <v>0</v>
      </c>
      <c r="BI6" s="16">
        <f t="shared" si="19"/>
        <v>0</v>
      </c>
      <c r="BJ6" s="17">
        <f t="shared" si="20"/>
        <v>0</v>
      </c>
      <c r="BK6" s="13"/>
    </row>
    <row r="7" spans="1:63" ht="16.5" thickBot="1">
      <c r="A7" s="109" t="s">
        <v>329</v>
      </c>
      <c r="B7" s="94">
        <v>32500</v>
      </c>
      <c r="C7" s="13"/>
      <c r="D7" s="18"/>
      <c r="E7" s="15"/>
      <c r="F7" s="16"/>
      <c r="G7" s="17"/>
      <c r="H7" s="13"/>
      <c r="I7" s="18"/>
      <c r="J7" s="15"/>
      <c r="K7" s="16"/>
      <c r="L7" s="17"/>
      <c r="M7" s="13"/>
      <c r="N7" s="14"/>
      <c r="O7" s="15"/>
      <c r="P7" s="16"/>
      <c r="Q7" s="17"/>
      <c r="R7" s="13"/>
      <c r="S7" s="14"/>
      <c r="T7" s="15"/>
      <c r="U7" s="16"/>
      <c r="V7" s="17"/>
      <c r="W7" s="13"/>
      <c r="X7" s="14"/>
      <c r="Y7" s="15"/>
      <c r="Z7" s="16"/>
      <c r="AA7" s="17"/>
      <c r="AB7" s="13"/>
      <c r="AC7" s="14"/>
      <c r="AD7" s="15">
        <f t="shared" si="0"/>
        <v>0</v>
      </c>
      <c r="AE7" s="16">
        <f t="shared" si="1"/>
        <v>-4</v>
      </c>
      <c r="AF7" s="17">
        <f t="shared" si="2"/>
        <v>130000</v>
      </c>
      <c r="AG7" s="13">
        <v>4</v>
      </c>
      <c r="AH7" s="14"/>
      <c r="AI7" s="15">
        <f t="shared" si="3"/>
        <v>4</v>
      </c>
      <c r="AJ7" s="16">
        <f t="shared" si="4"/>
        <v>2</v>
      </c>
      <c r="AK7" s="17">
        <f t="shared" si="5"/>
        <v>65000</v>
      </c>
      <c r="AL7" s="22">
        <v>2</v>
      </c>
      <c r="AM7" s="18"/>
      <c r="AN7" s="15">
        <f t="shared" si="6"/>
        <v>2</v>
      </c>
      <c r="AO7" s="16">
        <f t="shared" si="7"/>
        <v>0</v>
      </c>
      <c r="AP7" s="33">
        <f t="shared" si="8"/>
        <v>65000</v>
      </c>
      <c r="AQ7" s="13">
        <v>2</v>
      </c>
      <c r="AR7" s="18"/>
      <c r="AS7" s="15">
        <f t="shared" si="9"/>
        <v>2</v>
      </c>
      <c r="AT7" s="16">
        <f t="shared" si="10"/>
        <v>2</v>
      </c>
      <c r="AU7" s="17">
        <f t="shared" si="11"/>
        <v>0</v>
      </c>
      <c r="AV7" s="13"/>
      <c r="AW7" s="18"/>
      <c r="AX7" s="15">
        <f t="shared" si="12"/>
        <v>0</v>
      </c>
      <c r="AY7" s="16">
        <f t="shared" si="13"/>
        <v>0</v>
      </c>
      <c r="AZ7" s="17">
        <f t="shared" si="14"/>
        <v>0</v>
      </c>
      <c r="BA7" s="13"/>
      <c r="BB7" s="14"/>
      <c r="BC7" s="15">
        <f t="shared" si="15"/>
        <v>0</v>
      </c>
      <c r="BD7" s="16">
        <f t="shared" si="16"/>
        <v>0</v>
      </c>
      <c r="BE7" s="17">
        <f t="shared" si="17"/>
        <v>0</v>
      </c>
      <c r="BF7" s="13"/>
      <c r="BG7" s="14"/>
      <c r="BH7" s="15">
        <f t="shared" si="18"/>
        <v>0</v>
      </c>
      <c r="BI7" s="16">
        <f t="shared" si="19"/>
        <v>0</v>
      </c>
      <c r="BJ7" s="17">
        <f t="shared" si="20"/>
        <v>0</v>
      </c>
      <c r="BK7" s="13"/>
    </row>
    <row r="8" spans="1:63" ht="16.5" thickBot="1">
      <c r="A8" s="109" t="s">
        <v>330</v>
      </c>
      <c r="B8" s="94">
        <v>32500</v>
      </c>
      <c r="C8" s="13"/>
      <c r="D8" s="18"/>
      <c r="E8" s="15"/>
      <c r="F8" s="16"/>
      <c r="G8" s="17"/>
      <c r="H8" s="13"/>
      <c r="I8" s="18"/>
      <c r="J8" s="15"/>
      <c r="K8" s="16"/>
      <c r="L8" s="17"/>
      <c r="M8" s="13"/>
      <c r="N8" s="14"/>
      <c r="O8" s="15"/>
      <c r="P8" s="16"/>
      <c r="Q8" s="17"/>
      <c r="R8" s="13"/>
      <c r="S8" s="14"/>
      <c r="T8" s="15"/>
      <c r="U8" s="16"/>
      <c r="V8" s="17"/>
      <c r="W8" s="13"/>
      <c r="X8" s="14"/>
      <c r="Y8" s="15"/>
      <c r="Z8" s="16"/>
      <c r="AA8" s="17"/>
      <c r="AB8" s="13"/>
      <c r="AC8" s="14"/>
      <c r="AD8" s="15">
        <f t="shared" si="0"/>
        <v>0</v>
      </c>
      <c r="AE8" s="16">
        <f t="shared" si="1"/>
        <v>-4</v>
      </c>
      <c r="AF8" s="17">
        <f t="shared" si="2"/>
        <v>130000</v>
      </c>
      <c r="AG8" s="13">
        <v>4</v>
      </c>
      <c r="AH8" s="14"/>
      <c r="AI8" s="15">
        <f t="shared" si="3"/>
        <v>4</v>
      </c>
      <c r="AJ8" s="16">
        <f t="shared" si="4"/>
        <v>0</v>
      </c>
      <c r="AK8" s="17">
        <f t="shared" si="5"/>
        <v>130000</v>
      </c>
      <c r="AL8" s="22">
        <v>4</v>
      </c>
      <c r="AM8" s="18"/>
      <c r="AN8" s="15">
        <f t="shared" si="6"/>
        <v>4</v>
      </c>
      <c r="AO8" s="16">
        <f t="shared" si="7"/>
        <v>2</v>
      </c>
      <c r="AP8" s="33">
        <f t="shared" si="8"/>
        <v>65000</v>
      </c>
      <c r="AQ8" s="13">
        <v>2</v>
      </c>
      <c r="AR8" s="18"/>
      <c r="AS8" s="15">
        <f t="shared" si="9"/>
        <v>2</v>
      </c>
      <c r="AT8" s="16">
        <f t="shared" si="10"/>
        <v>2</v>
      </c>
      <c r="AU8" s="17">
        <f t="shared" si="11"/>
        <v>0</v>
      </c>
      <c r="AV8" s="13"/>
      <c r="AW8" s="18"/>
      <c r="AX8" s="15">
        <f t="shared" si="12"/>
        <v>0</v>
      </c>
      <c r="AY8" s="16">
        <f t="shared" si="13"/>
        <v>0</v>
      </c>
      <c r="AZ8" s="17">
        <f t="shared" si="14"/>
        <v>0</v>
      </c>
      <c r="BA8" s="13"/>
      <c r="BB8" s="14"/>
      <c r="BC8" s="15">
        <f t="shared" si="15"/>
        <v>0</v>
      </c>
      <c r="BD8" s="16">
        <f t="shared" si="16"/>
        <v>0</v>
      </c>
      <c r="BE8" s="17">
        <f t="shared" si="17"/>
        <v>0</v>
      </c>
      <c r="BF8" s="13"/>
      <c r="BG8" s="14"/>
      <c r="BH8" s="15">
        <f t="shared" si="18"/>
        <v>0</v>
      </c>
      <c r="BI8" s="16">
        <f t="shared" si="19"/>
        <v>0</v>
      </c>
      <c r="BJ8" s="17">
        <f t="shared" si="20"/>
        <v>0</v>
      </c>
      <c r="BK8" s="13"/>
    </row>
    <row r="9" spans="1:63" ht="16.5" thickBot="1">
      <c r="A9" s="109" t="s">
        <v>454</v>
      </c>
      <c r="B9" s="94">
        <v>32500</v>
      </c>
      <c r="C9" s="22"/>
      <c r="D9" s="18"/>
      <c r="E9" s="15"/>
      <c r="F9" s="16"/>
      <c r="G9" s="33"/>
      <c r="H9" s="22"/>
      <c r="I9" s="18"/>
      <c r="J9" s="15"/>
      <c r="K9" s="16"/>
      <c r="L9" s="33"/>
      <c r="M9" s="22"/>
      <c r="N9" s="18"/>
      <c r="O9" s="15"/>
      <c r="P9" s="16"/>
      <c r="Q9" s="33"/>
      <c r="R9" s="22"/>
      <c r="S9" s="18"/>
      <c r="T9" s="15"/>
      <c r="U9" s="16"/>
      <c r="V9" s="33"/>
      <c r="W9" s="22"/>
      <c r="X9" s="18"/>
      <c r="Y9" s="15"/>
      <c r="Z9" s="16"/>
      <c r="AA9" s="33"/>
      <c r="AB9" s="22"/>
      <c r="AC9" s="18"/>
      <c r="AD9" s="15">
        <v>0</v>
      </c>
      <c r="AE9" s="16">
        <f>+AD9-AG9</f>
        <v>-3</v>
      </c>
      <c r="AF9" s="33"/>
      <c r="AG9" s="22">
        <v>3</v>
      </c>
      <c r="AH9" s="18"/>
      <c r="AI9" s="15">
        <f>+AG9+AH9</f>
        <v>3</v>
      </c>
      <c r="AJ9" s="16">
        <f>+AI9-AL9</f>
        <v>1</v>
      </c>
      <c r="AK9" s="33">
        <f>((AI9-AJ9)*$B9)</f>
        <v>65000</v>
      </c>
      <c r="AL9" s="22">
        <v>2</v>
      </c>
      <c r="AM9" s="18"/>
      <c r="AN9" s="15">
        <f t="shared" si="6"/>
        <v>2</v>
      </c>
      <c r="AO9" s="16">
        <f t="shared" si="7"/>
        <v>0</v>
      </c>
      <c r="AP9" s="33">
        <f t="shared" si="8"/>
        <v>65000</v>
      </c>
      <c r="AQ9" s="22">
        <v>2</v>
      </c>
      <c r="AR9" s="18"/>
      <c r="AS9" s="15">
        <f>+AQ9+AR9</f>
        <v>2</v>
      </c>
      <c r="AT9" s="16">
        <f>+AS9-AV9</f>
        <v>2</v>
      </c>
      <c r="AU9" s="33">
        <f>((AS9-AT9)*$B9)</f>
        <v>0</v>
      </c>
      <c r="AV9" s="22"/>
      <c r="AW9" s="18"/>
      <c r="AX9" s="15"/>
      <c r="AY9" s="16"/>
      <c r="AZ9" s="33"/>
      <c r="BA9" s="22"/>
      <c r="BB9" s="18"/>
      <c r="BC9" s="15"/>
      <c r="BD9" s="16"/>
      <c r="BE9" s="33"/>
      <c r="BF9" s="22"/>
      <c r="BG9" s="18"/>
      <c r="BH9" s="15"/>
      <c r="BI9" s="16"/>
      <c r="BJ9" s="33"/>
      <c r="BK9" s="22"/>
    </row>
    <row r="10" spans="1:63" ht="16.5" thickBot="1">
      <c r="A10" s="109" t="s">
        <v>331</v>
      </c>
      <c r="B10" s="94">
        <v>26500</v>
      </c>
      <c r="C10" s="13"/>
      <c r="D10" s="18"/>
      <c r="E10" s="15"/>
      <c r="F10" s="16"/>
      <c r="G10" s="17"/>
      <c r="H10" s="13"/>
      <c r="I10" s="18"/>
      <c r="J10" s="15"/>
      <c r="K10" s="16"/>
      <c r="L10" s="17"/>
      <c r="M10" s="13"/>
      <c r="N10" s="14"/>
      <c r="O10" s="15"/>
      <c r="P10" s="16"/>
      <c r="Q10" s="17"/>
      <c r="R10" s="13"/>
      <c r="S10" s="14"/>
      <c r="T10" s="15"/>
      <c r="U10" s="16"/>
      <c r="V10" s="17"/>
      <c r="W10" s="13"/>
      <c r="X10" s="14"/>
      <c r="Y10" s="15"/>
      <c r="Z10" s="16"/>
      <c r="AA10" s="17"/>
      <c r="AB10" s="13"/>
      <c r="AC10" s="14"/>
      <c r="AD10" s="15">
        <f t="shared" si="0"/>
        <v>0</v>
      </c>
      <c r="AE10" s="16">
        <f t="shared" si="1"/>
        <v>-13</v>
      </c>
      <c r="AF10" s="17">
        <f t="shared" si="2"/>
        <v>344500</v>
      </c>
      <c r="AG10" s="13">
        <v>13</v>
      </c>
      <c r="AH10" s="14"/>
      <c r="AI10" s="15">
        <f t="shared" si="3"/>
        <v>13</v>
      </c>
      <c r="AJ10" s="16">
        <f t="shared" si="4"/>
        <v>0</v>
      </c>
      <c r="AK10" s="17">
        <f t="shared" si="5"/>
        <v>344500</v>
      </c>
      <c r="AL10" s="22">
        <v>13</v>
      </c>
      <c r="AM10" s="18"/>
      <c r="AN10" s="15">
        <f t="shared" si="6"/>
        <v>13</v>
      </c>
      <c r="AO10" s="16">
        <f t="shared" si="7"/>
        <v>0</v>
      </c>
      <c r="AP10" s="33">
        <f t="shared" si="8"/>
        <v>344500</v>
      </c>
      <c r="AQ10" s="13">
        <v>13</v>
      </c>
      <c r="AR10" s="18"/>
      <c r="AS10" s="15">
        <f t="shared" si="9"/>
        <v>13</v>
      </c>
      <c r="AT10" s="16">
        <f t="shared" si="10"/>
        <v>13</v>
      </c>
      <c r="AU10" s="17">
        <f t="shared" si="11"/>
        <v>0</v>
      </c>
      <c r="AV10" s="13"/>
      <c r="AW10" s="18"/>
      <c r="AX10" s="15">
        <f t="shared" si="12"/>
        <v>0</v>
      </c>
      <c r="AY10" s="16">
        <f t="shared" si="13"/>
        <v>0</v>
      </c>
      <c r="AZ10" s="17">
        <f t="shared" si="14"/>
        <v>0</v>
      </c>
      <c r="BA10" s="13"/>
      <c r="BB10" s="14"/>
      <c r="BC10" s="15">
        <f t="shared" si="15"/>
        <v>0</v>
      </c>
      <c r="BD10" s="16">
        <f t="shared" si="16"/>
        <v>0</v>
      </c>
      <c r="BE10" s="17">
        <f t="shared" si="17"/>
        <v>0</v>
      </c>
      <c r="BF10" s="13"/>
      <c r="BG10" s="14"/>
      <c r="BH10" s="15">
        <f t="shared" si="18"/>
        <v>0</v>
      </c>
      <c r="BI10" s="16">
        <f t="shared" si="19"/>
        <v>0</v>
      </c>
      <c r="BJ10" s="17">
        <f t="shared" si="20"/>
        <v>0</v>
      </c>
      <c r="BK10" s="13"/>
    </row>
    <row r="11" spans="1:63" ht="16.5" thickBot="1">
      <c r="A11" s="109" t="s">
        <v>332</v>
      </c>
      <c r="B11" s="94">
        <v>179900</v>
      </c>
      <c r="C11" s="13"/>
      <c r="D11" s="18"/>
      <c r="E11" s="15"/>
      <c r="F11" s="16"/>
      <c r="G11" s="17"/>
      <c r="H11" s="13"/>
      <c r="I11" s="18"/>
      <c r="J11" s="15"/>
      <c r="K11" s="16"/>
      <c r="L11" s="17"/>
      <c r="M11" s="13"/>
      <c r="N11" s="14"/>
      <c r="O11" s="15"/>
      <c r="P11" s="16"/>
      <c r="Q11" s="17"/>
      <c r="R11" s="13"/>
      <c r="S11" s="14"/>
      <c r="T11" s="15"/>
      <c r="U11" s="16"/>
      <c r="V11" s="17"/>
      <c r="W11" s="13"/>
      <c r="X11" s="14"/>
      <c r="Y11" s="15"/>
      <c r="Z11" s="16"/>
      <c r="AA11" s="17"/>
      <c r="AB11" s="13"/>
      <c r="AC11" s="14"/>
      <c r="AD11" s="15">
        <f t="shared" si="0"/>
        <v>0</v>
      </c>
      <c r="AE11" s="16">
        <f t="shared" si="1"/>
        <v>0</v>
      </c>
      <c r="AF11" s="17">
        <f t="shared" si="2"/>
        <v>0</v>
      </c>
      <c r="AG11" s="13">
        <v>0</v>
      </c>
      <c r="AH11" s="14"/>
      <c r="AI11" s="15">
        <f t="shared" si="3"/>
        <v>0</v>
      </c>
      <c r="AJ11" s="16">
        <f t="shared" si="4"/>
        <v>0</v>
      </c>
      <c r="AK11" s="17">
        <f t="shared" si="5"/>
        <v>0</v>
      </c>
      <c r="AL11" s="13">
        <v>0</v>
      </c>
      <c r="AM11" s="14"/>
      <c r="AN11" s="15">
        <f t="shared" si="6"/>
        <v>0</v>
      </c>
      <c r="AO11" s="16">
        <f t="shared" si="7"/>
        <v>0</v>
      </c>
      <c r="AP11" s="33">
        <f t="shared" si="8"/>
        <v>0</v>
      </c>
      <c r="AQ11" s="13">
        <v>0</v>
      </c>
      <c r="AR11" s="14"/>
      <c r="AS11" s="15">
        <f t="shared" si="9"/>
        <v>0</v>
      </c>
      <c r="AT11" s="16">
        <f t="shared" si="10"/>
        <v>0</v>
      </c>
      <c r="AU11" s="17">
        <f t="shared" si="11"/>
        <v>0</v>
      </c>
      <c r="AV11" s="13"/>
      <c r="AW11" s="14"/>
      <c r="AX11" s="15">
        <f t="shared" si="12"/>
        <v>0</v>
      </c>
      <c r="AY11" s="16">
        <f t="shared" si="13"/>
        <v>0</v>
      </c>
      <c r="AZ11" s="17">
        <f t="shared" si="14"/>
        <v>0</v>
      </c>
      <c r="BA11" s="13"/>
      <c r="BB11" s="14"/>
      <c r="BC11" s="15">
        <f t="shared" si="15"/>
        <v>0</v>
      </c>
      <c r="BD11" s="16">
        <f t="shared" si="16"/>
        <v>0</v>
      </c>
      <c r="BE11" s="17">
        <f t="shared" si="17"/>
        <v>0</v>
      </c>
      <c r="BF11" s="13"/>
      <c r="BG11" s="14"/>
      <c r="BH11" s="15">
        <f t="shared" si="18"/>
        <v>0</v>
      </c>
      <c r="BI11" s="16">
        <f t="shared" si="19"/>
        <v>0</v>
      </c>
      <c r="BJ11" s="17">
        <f t="shared" si="20"/>
        <v>0</v>
      </c>
      <c r="BK11" s="13"/>
    </row>
    <row r="12" spans="1:63" ht="18" customHeight="1" thickBot="1">
      <c r="A12" s="109" t="s">
        <v>333</v>
      </c>
      <c r="B12" s="94">
        <v>88900</v>
      </c>
      <c r="C12" s="13"/>
      <c r="D12" s="18"/>
      <c r="E12" s="15"/>
      <c r="F12" s="16"/>
      <c r="G12" s="17"/>
      <c r="H12" s="13"/>
      <c r="I12" s="18"/>
      <c r="J12" s="15"/>
      <c r="K12" s="16"/>
      <c r="L12" s="17"/>
      <c r="M12" s="13"/>
      <c r="N12" s="18"/>
      <c r="O12" s="15"/>
      <c r="P12" s="16"/>
      <c r="Q12" s="17"/>
      <c r="R12" s="13"/>
      <c r="S12" s="14"/>
      <c r="T12" s="15"/>
      <c r="U12" s="16"/>
      <c r="V12" s="17"/>
      <c r="W12" s="13"/>
      <c r="X12" s="14"/>
      <c r="Y12" s="15"/>
      <c r="Z12" s="16"/>
      <c r="AA12" s="17"/>
      <c r="AB12" s="13"/>
      <c r="AC12" s="14"/>
      <c r="AD12" s="15">
        <f t="shared" si="0"/>
        <v>0</v>
      </c>
      <c r="AE12" s="16">
        <f t="shared" si="1"/>
        <v>-4</v>
      </c>
      <c r="AF12" s="17">
        <f t="shared" si="2"/>
        <v>355600</v>
      </c>
      <c r="AG12" s="13">
        <v>4</v>
      </c>
      <c r="AH12" s="14"/>
      <c r="AI12" s="15">
        <f t="shared" si="3"/>
        <v>4</v>
      </c>
      <c r="AJ12" s="16">
        <f t="shared" si="4"/>
        <v>3</v>
      </c>
      <c r="AK12" s="17">
        <f t="shared" si="5"/>
        <v>88900</v>
      </c>
      <c r="AL12" s="13">
        <v>1</v>
      </c>
      <c r="AM12" s="14"/>
      <c r="AN12" s="15">
        <f t="shared" si="6"/>
        <v>1</v>
      </c>
      <c r="AO12" s="16">
        <f t="shared" si="7"/>
        <v>1</v>
      </c>
      <c r="AP12" s="33">
        <f t="shared" si="8"/>
        <v>0</v>
      </c>
      <c r="AQ12" s="13">
        <v>0</v>
      </c>
      <c r="AR12" s="14"/>
      <c r="AS12" s="15">
        <f t="shared" si="9"/>
        <v>0</v>
      </c>
      <c r="AT12" s="16">
        <f t="shared" si="10"/>
        <v>0</v>
      </c>
      <c r="AU12" s="17">
        <f t="shared" si="11"/>
        <v>0</v>
      </c>
      <c r="AV12" s="13"/>
      <c r="AW12" s="14"/>
      <c r="AX12" s="15">
        <f t="shared" si="12"/>
        <v>0</v>
      </c>
      <c r="AY12" s="16">
        <f t="shared" si="13"/>
        <v>0</v>
      </c>
      <c r="AZ12" s="17">
        <f t="shared" si="14"/>
        <v>0</v>
      </c>
      <c r="BA12" s="13"/>
      <c r="BB12" s="14"/>
      <c r="BC12" s="15">
        <f t="shared" si="15"/>
        <v>0</v>
      </c>
      <c r="BD12" s="16">
        <f t="shared" si="16"/>
        <v>0</v>
      </c>
      <c r="BE12" s="17">
        <f t="shared" si="17"/>
        <v>0</v>
      </c>
      <c r="BF12" s="13"/>
      <c r="BG12" s="14"/>
      <c r="BH12" s="15">
        <f t="shared" si="18"/>
        <v>0</v>
      </c>
      <c r="BI12" s="16">
        <f t="shared" si="19"/>
        <v>0</v>
      </c>
      <c r="BJ12" s="17">
        <f t="shared" si="20"/>
        <v>0</v>
      </c>
      <c r="BK12" s="13"/>
    </row>
    <row r="13" spans="1:63" ht="16.5" thickBot="1">
      <c r="A13" s="110" t="s">
        <v>334</v>
      </c>
      <c r="B13" s="95">
        <v>122900</v>
      </c>
      <c r="C13" s="13"/>
      <c r="D13" s="18"/>
      <c r="E13" s="15"/>
      <c r="F13" s="16"/>
      <c r="G13" s="17"/>
      <c r="H13" s="13"/>
      <c r="I13" s="18"/>
      <c r="J13" s="15"/>
      <c r="K13" s="16"/>
      <c r="L13" s="17"/>
      <c r="M13" s="13"/>
      <c r="N13" s="18"/>
      <c r="O13" s="15"/>
      <c r="P13" s="16"/>
      <c r="Q13" s="17"/>
      <c r="R13" s="13"/>
      <c r="S13" s="14"/>
      <c r="T13" s="15"/>
      <c r="U13" s="16"/>
      <c r="V13" s="17"/>
      <c r="W13" s="13"/>
      <c r="X13" s="14"/>
      <c r="Y13" s="15"/>
      <c r="Z13" s="16"/>
      <c r="AA13" s="17"/>
      <c r="AB13" s="13"/>
      <c r="AC13" s="14"/>
      <c r="AD13" s="15">
        <f t="shared" si="0"/>
        <v>0</v>
      </c>
      <c r="AE13" s="16">
        <f t="shared" si="1"/>
        <v>0</v>
      </c>
      <c r="AF13" s="17">
        <f t="shared" si="2"/>
        <v>0</v>
      </c>
      <c r="AG13" s="13">
        <v>0</v>
      </c>
      <c r="AH13" s="14"/>
      <c r="AI13" s="15">
        <f t="shared" si="3"/>
        <v>0</v>
      </c>
      <c r="AJ13" s="16">
        <f t="shared" si="4"/>
        <v>0</v>
      </c>
      <c r="AK13" s="17">
        <f t="shared" si="5"/>
        <v>0</v>
      </c>
      <c r="AL13" s="13">
        <v>0</v>
      </c>
      <c r="AM13" s="14"/>
      <c r="AN13" s="15">
        <f t="shared" si="6"/>
        <v>0</v>
      </c>
      <c r="AO13" s="16">
        <f t="shared" si="7"/>
        <v>0</v>
      </c>
      <c r="AP13" s="33">
        <f t="shared" si="8"/>
        <v>0</v>
      </c>
      <c r="AQ13" s="13">
        <v>0</v>
      </c>
      <c r="AR13" s="14"/>
      <c r="AS13" s="15">
        <f t="shared" si="9"/>
        <v>0</v>
      </c>
      <c r="AT13" s="16">
        <f t="shared" si="10"/>
        <v>0</v>
      </c>
      <c r="AU13" s="17">
        <f t="shared" si="11"/>
        <v>0</v>
      </c>
      <c r="AV13" s="13"/>
      <c r="AW13" s="14"/>
      <c r="AX13" s="15">
        <f t="shared" si="12"/>
        <v>0</v>
      </c>
      <c r="AY13" s="16">
        <f t="shared" si="13"/>
        <v>0</v>
      </c>
      <c r="AZ13" s="17">
        <f t="shared" si="14"/>
        <v>0</v>
      </c>
      <c r="BA13" s="13"/>
      <c r="BB13" s="14"/>
      <c r="BC13" s="15">
        <f t="shared" si="15"/>
        <v>0</v>
      </c>
      <c r="BD13" s="16">
        <f t="shared" si="16"/>
        <v>0</v>
      </c>
      <c r="BE13" s="17">
        <f t="shared" si="17"/>
        <v>0</v>
      </c>
      <c r="BF13" s="13"/>
      <c r="BG13" s="14"/>
      <c r="BH13" s="15">
        <f t="shared" si="18"/>
        <v>0</v>
      </c>
      <c r="BI13" s="16">
        <f t="shared" si="19"/>
        <v>0</v>
      </c>
      <c r="BJ13" s="17">
        <f t="shared" si="20"/>
        <v>0</v>
      </c>
      <c r="BK13" s="13"/>
    </row>
    <row r="14" spans="1:63" ht="16.5" thickBot="1">
      <c r="A14" s="24"/>
      <c r="B14" s="30"/>
      <c r="C14" s="24"/>
      <c r="D14" s="26"/>
      <c r="E14" s="24"/>
      <c r="F14" s="24"/>
      <c r="G14" s="27">
        <f>SUM(G3:G13)</f>
        <v>0</v>
      </c>
      <c r="H14" s="24"/>
      <c r="I14" s="26"/>
      <c r="J14" s="24"/>
      <c r="K14" s="24"/>
      <c r="L14" s="27">
        <f>SUM(L3:L13)</f>
        <v>0</v>
      </c>
      <c r="M14" s="24"/>
      <c r="N14" s="26"/>
      <c r="O14" s="24"/>
      <c r="P14" s="24"/>
      <c r="Q14" s="27">
        <f>SUM(Q3:Q13)</f>
        <v>0</v>
      </c>
      <c r="R14" s="24"/>
      <c r="S14" s="26"/>
      <c r="T14" s="24"/>
      <c r="U14" s="24"/>
      <c r="V14" s="27">
        <f>SUM(V3:V13)</f>
        <v>0</v>
      </c>
      <c r="W14" s="24"/>
      <c r="X14" s="26"/>
      <c r="Y14" s="24"/>
      <c r="Z14" s="24"/>
      <c r="AA14" s="27">
        <f>SUM(AA3:AA13)</f>
        <v>0</v>
      </c>
      <c r="AB14" s="24"/>
      <c r="AC14" s="26"/>
      <c r="AD14" s="24"/>
      <c r="AE14" s="24"/>
      <c r="AF14" s="27">
        <f>SUM(AF3:AF13)</f>
        <v>1551900</v>
      </c>
      <c r="AG14" s="24"/>
      <c r="AH14" s="26"/>
      <c r="AI14" s="24"/>
      <c r="AJ14" s="24"/>
      <c r="AK14" s="27">
        <f>SUM(AK3:AK13)</f>
        <v>1250300</v>
      </c>
      <c r="AL14" s="24"/>
      <c r="AM14" s="26"/>
      <c r="AN14" s="24"/>
      <c r="AO14" s="24"/>
      <c r="AP14" s="27">
        <f>+SUM(AP3:AP13)</f>
        <v>1031000</v>
      </c>
      <c r="AQ14" s="24"/>
      <c r="AR14" s="26"/>
      <c r="AS14" s="24"/>
      <c r="AT14" s="24"/>
      <c r="AU14" s="27">
        <f>+SUM(AU3:AU13)</f>
        <v>0</v>
      </c>
      <c r="AV14" s="24"/>
      <c r="AW14" s="26"/>
      <c r="AX14" s="24"/>
      <c r="AY14" s="24"/>
      <c r="AZ14" s="27">
        <f>+SUM(AZ3:AZ13)</f>
        <v>0</v>
      </c>
      <c r="BA14" s="24"/>
      <c r="BB14" s="26"/>
      <c r="BC14" s="24"/>
      <c r="BD14" s="24"/>
      <c r="BE14" s="27">
        <f>+SUM(BE3:BE13)</f>
        <v>0</v>
      </c>
      <c r="BF14" s="24"/>
      <c r="BG14" s="26"/>
      <c r="BH14" s="24"/>
      <c r="BI14" s="24"/>
      <c r="BJ14" s="27">
        <f>+SUM(BJ3:BJ13)</f>
        <v>0</v>
      </c>
      <c r="BK14" s="24"/>
    </row>
    <row r="15" spans="2:59" ht="15">
      <c r="B15" s="28"/>
      <c r="D15" s="29"/>
      <c r="I15" s="29"/>
      <c r="N15" s="29"/>
      <c r="S15" s="29"/>
      <c r="X15" s="29"/>
      <c r="AC15" s="29"/>
      <c r="AH15" s="29"/>
      <c r="AM15" s="29"/>
      <c r="AR15" s="29"/>
      <c r="AW15" s="29"/>
      <c r="BB15" s="29"/>
      <c r="BG15" s="29"/>
    </row>
    <row r="16" spans="2:59" ht="15">
      <c r="B16" s="28"/>
      <c r="D16" s="29"/>
      <c r="I16" s="29"/>
      <c r="N16" s="29"/>
      <c r="S16" s="29"/>
      <c r="X16" s="29"/>
      <c r="AC16" s="29"/>
      <c r="AH16" s="29"/>
      <c r="AM16" s="29"/>
      <c r="AR16" s="29"/>
      <c r="AW16" s="29"/>
      <c r="BB16" s="29"/>
      <c r="BG16" s="29"/>
    </row>
    <row r="17" spans="2:59" ht="15">
      <c r="B17" s="28"/>
      <c r="D17" s="29"/>
      <c r="I17" s="29"/>
      <c r="N17" s="29"/>
      <c r="S17" s="29"/>
      <c r="X17" s="29"/>
      <c r="AC17" s="29"/>
      <c r="AH17" s="29"/>
      <c r="AM17" s="29"/>
      <c r="AR17" s="29"/>
      <c r="AW17" s="29"/>
      <c r="BB17" s="29"/>
      <c r="BG17" s="29"/>
    </row>
    <row r="18" spans="2:59" ht="15">
      <c r="B18" s="28"/>
      <c r="D18" s="29"/>
      <c r="I18" s="29"/>
      <c r="N18" s="29"/>
      <c r="S18" s="29"/>
      <c r="X18" s="29"/>
      <c r="AC18" s="29"/>
      <c r="AH18" s="29"/>
      <c r="AM18" s="29"/>
      <c r="AR18" s="29"/>
      <c r="AW18" s="29"/>
      <c r="BB18" s="29"/>
      <c r="BG18" s="29"/>
    </row>
    <row r="19" spans="2:59" ht="15">
      <c r="B19" s="28"/>
      <c r="D19" s="29"/>
      <c r="I19" s="29"/>
      <c r="N19" s="29"/>
      <c r="S19" s="29"/>
      <c r="X19" s="29"/>
      <c r="AC19" s="29"/>
      <c r="AH19" s="29"/>
      <c r="AM19" s="29"/>
      <c r="AR19" s="29"/>
      <c r="AW19" s="29"/>
      <c r="BB19" s="29"/>
      <c r="BG19" s="29"/>
    </row>
    <row r="20" spans="2:59" ht="15">
      <c r="B20" s="28"/>
      <c r="D20" s="29"/>
      <c r="I20" s="29"/>
      <c r="N20" s="29"/>
      <c r="S20" s="29"/>
      <c r="X20" s="29"/>
      <c r="AC20" s="29"/>
      <c r="AH20" s="29"/>
      <c r="AM20" s="29"/>
      <c r="AR20" s="29"/>
      <c r="AW20" s="29"/>
      <c r="BB20" s="29"/>
      <c r="BG20" s="29"/>
    </row>
    <row r="21" spans="2:59" ht="15">
      <c r="B21" s="28"/>
      <c r="D21" s="29"/>
      <c r="I21" s="29"/>
      <c r="N21" s="29"/>
      <c r="S21" s="29"/>
      <c r="X21" s="29"/>
      <c r="AC21" s="29"/>
      <c r="AH21" s="29"/>
      <c r="AM21" s="29"/>
      <c r="AR21" s="29"/>
      <c r="AW21" s="29"/>
      <c r="BB21" s="29"/>
      <c r="BG21" s="29"/>
    </row>
    <row r="22" spans="2:59" ht="15">
      <c r="B22" s="28"/>
      <c r="D22" s="29"/>
      <c r="I22" s="29"/>
      <c r="N22" s="29"/>
      <c r="S22" s="29"/>
      <c r="X22" s="29"/>
      <c r="AC22" s="29"/>
      <c r="AH22" s="29"/>
      <c r="AM22" s="29"/>
      <c r="AR22" s="29"/>
      <c r="AW22" s="29"/>
      <c r="BB22" s="29"/>
      <c r="BG22" s="29"/>
    </row>
    <row r="23" spans="2:59" ht="15">
      <c r="B23" s="28"/>
      <c r="D23" s="29"/>
      <c r="I23" s="29"/>
      <c r="N23" s="29"/>
      <c r="S23" s="29"/>
      <c r="X23" s="29"/>
      <c r="AC23" s="29"/>
      <c r="AH23" s="29"/>
      <c r="AM23" s="29"/>
      <c r="AR23" s="29"/>
      <c r="AW23" s="29"/>
      <c r="BB23" s="29"/>
      <c r="BG23" s="29"/>
    </row>
    <row r="24" spans="2:59" ht="15.75" customHeight="1">
      <c r="B24" s="28"/>
      <c r="D24" s="29"/>
      <c r="I24" s="29"/>
      <c r="N24" s="29"/>
      <c r="S24" s="29"/>
      <c r="X24" s="29"/>
      <c r="AC24" s="29"/>
      <c r="AH24" s="29"/>
      <c r="AM24" s="29"/>
      <c r="AR24" s="29"/>
      <c r="AW24" s="29"/>
      <c r="BB24" s="29"/>
      <c r="BG24" s="29"/>
    </row>
    <row r="25" spans="2:59" ht="15.75" customHeight="1">
      <c r="B25" s="28"/>
      <c r="D25" s="29"/>
      <c r="I25" s="29"/>
      <c r="N25" s="29"/>
      <c r="S25" s="29"/>
      <c r="X25" s="29"/>
      <c r="AC25" s="29"/>
      <c r="AH25" s="29"/>
      <c r="AM25" s="29"/>
      <c r="AR25" s="29"/>
      <c r="AW25" s="29"/>
      <c r="BB25" s="29"/>
      <c r="BG25" s="29"/>
    </row>
    <row r="26" spans="2:59" ht="15.75" customHeight="1">
      <c r="B26" s="28"/>
      <c r="D26" s="29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2:59" ht="15.75" customHeight="1">
      <c r="B27" s="28"/>
      <c r="D27" s="29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2:59" ht="15.75" customHeight="1">
      <c r="B28" s="28"/>
      <c r="D28" s="29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2:59" ht="15.75" customHeight="1">
      <c r="B29" s="28"/>
      <c r="D29" s="29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2:59" ht="15.75" customHeight="1">
      <c r="B30" s="28"/>
      <c r="D30" s="29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2:59" ht="15.75" customHeight="1">
      <c r="B31" s="28"/>
      <c r="D31" s="29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2:59" ht="15.75" customHeight="1">
      <c r="B32" s="28"/>
      <c r="D32" s="29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2:59" ht="15.75" customHeight="1">
      <c r="B33" s="28"/>
      <c r="D33" s="29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2:59" ht="15.75" customHeight="1">
      <c r="B34" s="28"/>
      <c r="D34" s="29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2:59" ht="15.75" customHeight="1">
      <c r="B35" s="28"/>
      <c r="D35" s="29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2:59" ht="15.75" customHeight="1">
      <c r="B36" s="28"/>
      <c r="D36" s="29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2:59" ht="15.75" customHeight="1">
      <c r="B37" s="28"/>
      <c r="D37" s="29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2:59" ht="15.75" customHeight="1">
      <c r="B38" s="28"/>
      <c r="D38" s="29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2:59" ht="15.75" customHeight="1">
      <c r="B39" s="28"/>
      <c r="D39" s="29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2:59" ht="15.75" customHeight="1">
      <c r="B40" s="28"/>
      <c r="D40" s="29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2:59" ht="15.75" customHeight="1">
      <c r="B41" s="28"/>
      <c r="D41" s="29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2:59" ht="15.75" customHeight="1">
      <c r="B42" s="28"/>
      <c r="D42" s="29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2:59" ht="15.75" customHeight="1">
      <c r="B43" s="28"/>
      <c r="D43" s="29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2:59" ht="15.75" customHeight="1">
      <c r="B44" s="28"/>
      <c r="D44" s="29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2:59" ht="15.75" customHeight="1">
      <c r="B45" s="28"/>
      <c r="D45" s="29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2:59" ht="15.75" customHeight="1">
      <c r="B46" s="28"/>
      <c r="D46" s="29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2:59" ht="15.75" customHeight="1">
      <c r="B47" s="28"/>
      <c r="D47" s="29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2:59" ht="15.75" customHeight="1">
      <c r="B48" s="28"/>
      <c r="D48" s="29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2:59" ht="15.75" customHeight="1">
      <c r="B49" s="28"/>
      <c r="D49" s="29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2:59" ht="15.75" customHeight="1">
      <c r="B50" s="28"/>
      <c r="D50" s="29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2:59" ht="15.75" customHeight="1">
      <c r="B51" s="28"/>
      <c r="D51" s="29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2:59" ht="15.75" customHeight="1">
      <c r="B52" s="28"/>
      <c r="D52" s="29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2:59" ht="15.75" customHeight="1">
      <c r="B53" s="28"/>
      <c r="D53" s="29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2:59" ht="15.75" customHeight="1">
      <c r="B54" s="28"/>
      <c r="D54" s="29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2:59" ht="15.75" customHeight="1">
      <c r="B55" s="28"/>
      <c r="D55" s="29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2:59" ht="15.75" customHeight="1">
      <c r="B56" s="28"/>
      <c r="D56" s="29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2:59" ht="15.75" customHeight="1">
      <c r="B57" s="28"/>
      <c r="D57" s="29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2:59" ht="15.75" customHeight="1">
      <c r="B58" s="28"/>
      <c r="D58" s="29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2:59" ht="15.75" customHeight="1">
      <c r="B59" s="28"/>
      <c r="D59" s="29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2:59" ht="15.75" customHeight="1">
      <c r="B60" s="28"/>
      <c r="D60" s="29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2:59" ht="15.75" customHeight="1">
      <c r="B61" s="28"/>
      <c r="D61" s="29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2:59" ht="15.75" customHeight="1">
      <c r="B62" s="28"/>
      <c r="D62" s="29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2:59" ht="15.75" customHeight="1">
      <c r="B63" s="28"/>
      <c r="D63" s="29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2:59" ht="15.75" customHeight="1">
      <c r="B64" s="28"/>
      <c r="D64" s="29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2:59" ht="15.75" customHeight="1">
      <c r="B65" s="28"/>
      <c r="D65" s="29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2:59" ht="15.75" customHeight="1">
      <c r="B66" s="28"/>
      <c r="D66" s="29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2:59" ht="15.75" customHeight="1">
      <c r="B67" s="28"/>
      <c r="D67" s="29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2:59" ht="15.75" customHeight="1">
      <c r="B68" s="28"/>
      <c r="D68" s="29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2:59" ht="15.75" customHeight="1">
      <c r="B69" s="28"/>
      <c r="D69" s="29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2:59" ht="15.75" customHeight="1">
      <c r="B70" s="28"/>
      <c r="D70" s="29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2:59" ht="15.75" customHeight="1">
      <c r="B71" s="28"/>
      <c r="D71" s="29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2:59" ht="15.75" customHeight="1">
      <c r="B72" s="28"/>
      <c r="D72" s="29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2:59" ht="15.75" customHeight="1">
      <c r="B73" s="28"/>
      <c r="D73" s="29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2:59" ht="15.75" customHeight="1">
      <c r="B74" s="28"/>
      <c r="D74" s="29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2:59" ht="15.75" customHeight="1">
      <c r="B75" s="28"/>
      <c r="D75" s="29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2:59" ht="15.75" customHeight="1">
      <c r="B76" s="28"/>
      <c r="D76" s="29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2:59" ht="15.75" customHeight="1">
      <c r="B77" s="28"/>
      <c r="D77" s="29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2:59" ht="15.75" customHeight="1">
      <c r="B78" s="28"/>
      <c r="D78" s="29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2:59" ht="15.75" customHeight="1">
      <c r="B79" s="28"/>
      <c r="D79" s="29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2:59" ht="15.75" customHeight="1">
      <c r="B80" s="28"/>
      <c r="D80" s="29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2:59" ht="15.75" customHeight="1">
      <c r="B81" s="28"/>
      <c r="D81" s="29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2:59" ht="15.75" customHeight="1">
      <c r="B82" s="28"/>
      <c r="D82" s="29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2:59" ht="15.75" customHeight="1">
      <c r="B83" s="28"/>
      <c r="D83" s="29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2:59" ht="15.75" customHeight="1">
      <c r="B84" s="28"/>
      <c r="D84" s="29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2:59" ht="15.75" customHeight="1">
      <c r="B85" s="28"/>
      <c r="D85" s="29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2:59" ht="15.75" customHeight="1">
      <c r="B86" s="28"/>
      <c r="D86" s="29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2:59" ht="15.75" customHeight="1">
      <c r="B87" s="28"/>
      <c r="D87" s="29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2:59" ht="15.75" customHeight="1">
      <c r="B88" s="28"/>
      <c r="D88" s="29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2:59" ht="15.75" customHeight="1">
      <c r="B89" s="28"/>
      <c r="D89" s="29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2:59" ht="15.75" customHeight="1">
      <c r="B90" s="28"/>
      <c r="D90" s="29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2:59" ht="15.75" customHeight="1">
      <c r="B91" s="28"/>
      <c r="D91" s="29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2:59" ht="15.75" customHeight="1">
      <c r="B92" s="28"/>
      <c r="D92" s="29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2:59" ht="15.75" customHeight="1">
      <c r="B93" s="28"/>
      <c r="D93" s="29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2:59" ht="15.75" customHeight="1">
      <c r="B94" s="28"/>
      <c r="D94" s="29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2:59" ht="15.75" customHeight="1">
      <c r="B95" s="28"/>
      <c r="D95" s="29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2:59" ht="15.75" customHeight="1">
      <c r="B96" s="28"/>
      <c r="D96" s="29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2:59" ht="15.75" customHeight="1">
      <c r="B97" s="28"/>
      <c r="D97" s="29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2:59" ht="15.75" customHeight="1">
      <c r="B98" s="28"/>
      <c r="D98" s="29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2:59" ht="15.75" customHeight="1">
      <c r="B99" s="28"/>
      <c r="D99" s="29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2:59" ht="15.75" customHeight="1">
      <c r="B100" s="28"/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2:59" ht="15.75" customHeight="1">
      <c r="B101" s="28"/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2:59" ht="15.75" customHeight="1">
      <c r="B102" s="28"/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2:59" ht="15.75" customHeight="1">
      <c r="B103" s="28"/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2:59" ht="15.75" customHeight="1">
      <c r="B104" s="28"/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2:59" ht="15.75" customHeight="1">
      <c r="B105" s="28"/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2:59" ht="15.75" customHeight="1">
      <c r="B106" s="28"/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2:59" ht="15.75" customHeight="1">
      <c r="B107" s="28"/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2:59" ht="15.75" customHeight="1">
      <c r="B108" s="28"/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2:59" ht="15.75" customHeight="1">
      <c r="B109" s="28"/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2:59" ht="15.75" customHeight="1">
      <c r="B110" s="28"/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2:59" ht="15.75" customHeight="1">
      <c r="B111" s="28"/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2:59" ht="15.75" customHeight="1">
      <c r="B112" s="28"/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2:59" ht="15.75" customHeight="1">
      <c r="B113" s="28"/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2:59" ht="15.75" customHeight="1">
      <c r="B114" s="28"/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2:59" ht="15.75" customHeight="1">
      <c r="B115" s="28"/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2:59" ht="15.75" customHeight="1">
      <c r="B116" s="28"/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2:59" ht="15.75" customHeight="1">
      <c r="B117" s="28"/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2:59" ht="15.75" customHeight="1">
      <c r="B118" s="28"/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2:59" ht="15.75" customHeight="1">
      <c r="B119" s="28"/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2:59" ht="15.75" customHeight="1">
      <c r="B120" s="28"/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2:59" ht="15.75" customHeight="1">
      <c r="B121" s="28"/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2:59" ht="15.75" customHeight="1">
      <c r="B122" s="28"/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2:59" ht="15.75" customHeight="1">
      <c r="B123" s="28"/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2:59" ht="15.75" customHeight="1">
      <c r="B124" s="28"/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2:59" ht="15.75" customHeight="1">
      <c r="B125" s="28"/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2:59" ht="15.75" customHeight="1">
      <c r="B126" s="28"/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2:59" ht="15.75" customHeight="1">
      <c r="B127" s="28"/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2:59" ht="15.75" customHeight="1">
      <c r="B128" s="28"/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2:59" ht="15.75" customHeight="1">
      <c r="B129" s="28"/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2:59" ht="15.75" customHeight="1">
      <c r="B130" s="28"/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2:59" ht="15.75" customHeight="1">
      <c r="B131" s="28"/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2:59" ht="15.75" customHeight="1">
      <c r="B132" s="28"/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2:59" ht="15.75" customHeight="1">
      <c r="B133" s="28"/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2:59" ht="15.75" customHeight="1">
      <c r="B134" s="28"/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2:59" ht="15.75" customHeight="1">
      <c r="B135" s="28"/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2:59" ht="15.75" customHeight="1">
      <c r="B136" s="28"/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2:59" ht="15.75" customHeight="1">
      <c r="B137" s="28"/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2:59" ht="15.75" customHeight="1">
      <c r="B138" s="28"/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2:59" ht="15.75" customHeight="1">
      <c r="B139" s="28"/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2:59" ht="15.75" customHeight="1">
      <c r="B140" s="28"/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2:59" ht="15.75" customHeight="1">
      <c r="B141" s="28"/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2:59" ht="15.75" customHeight="1">
      <c r="B142" s="28"/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2:59" ht="15.75" customHeight="1">
      <c r="B143" s="28"/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2:59" ht="15.75" customHeight="1">
      <c r="B144" s="28"/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2:59" ht="15.75" customHeight="1">
      <c r="B145" s="28"/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2:59" ht="15.75" customHeight="1">
      <c r="B146" s="28"/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2:59" ht="15.75" customHeight="1">
      <c r="B147" s="28"/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2:59" ht="15.75" customHeight="1">
      <c r="B148" s="28"/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2:59" ht="15.75" customHeight="1">
      <c r="B149" s="28"/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2:59" ht="15.75" customHeight="1">
      <c r="B150" s="28"/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2:59" ht="15.75" customHeight="1">
      <c r="B151" s="28"/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2:59" ht="15.75" customHeight="1">
      <c r="B152" s="28"/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2:59" ht="15.75" customHeight="1">
      <c r="B153" s="28"/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2:59" ht="15.75" customHeight="1">
      <c r="B154" s="28"/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2:59" ht="15.75" customHeight="1">
      <c r="B155" s="28"/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2:59" ht="15.75" customHeight="1">
      <c r="B156" s="28"/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2:59" ht="15.75" customHeight="1">
      <c r="B157" s="28"/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2:59" ht="15.75" customHeight="1">
      <c r="B158" s="28"/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2:59" ht="15.75" customHeight="1">
      <c r="B159" s="28"/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2:59" ht="15.75" customHeight="1">
      <c r="B160" s="28"/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2:59" ht="15.75" customHeight="1">
      <c r="B161" s="28"/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2:59" ht="15.75" customHeight="1">
      <c r="B162" s="28"/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2:59" ht="15.75" customHeight="1">
      <c r="B163" s="28"/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2:59" ht="15.75" customHeight="1">
      <c r="B164" s="28"/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2:59" ht="15.75" customHeight="1">
      <c r="B165" s="28"/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2:59" ht="15.75" customHeight="1">
      <c r="B166" s="28"/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2:59" ht="15.75" customHeight="1">
      <c r="B167" s="28"/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2:59" ht="15.75" customHeight="1">
      <c r="B168" s="28"/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2:59" ht="15.75" customHeight="1">
      <c r="B169" s="28"/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2:59" ht="15.75" customHeight="1">
      <c r="B170" s="28"/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2:59" ht="15.75" customHeight="1">
      <c r="B171" s="28"/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2:59" ht="15.75" customHeight="1">
      <c r="B172" s="28"/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2:59" ht="15.75" customHeight="1">
      <c r="B173" s="28"/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2:59" ht="15.75" customHeight="1">
      <c r="B174" s="28"/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2:59" ht="15.75" customHeight="1">
      <c r="B175" s="28"/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2:59" ht="15.75" customHeight="1">
      <c r="B176" s="28"/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2:59" ht="15.75" customHeight="1">
      <c r="B177" s="28"/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2:59" ht="15.75" customHeight="1">
      <c r="B178" s="28"/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2:59" ht="15.75" customHeight="1">
      <c r="B179" s="28"/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2:59" ht="15.75" customHeight="1">
      <c r="B180" s="28"/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2:59" ht="15.75" customHeight="1">
      <c r="B181" s="28"/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2:59" ht="15.75" customHeight="1">
      <c r="B182" s="28"/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2:59" ht="15.75" customHeight="1">
      <c r="B183" s="28"/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2:59" ht="15.75" customHeight="1">
      <c r="B184" s="28"/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2:59" ht="15.75" customHeight="1">
      <c r="B185" s="28"/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2:59" ht="15.75" customHeight="1">
      <c r="B186" s="28"/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2:59" ht="15.75" customHeight="1">
      <c r="B187" s="28"/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2:59" ht="15.75" customHeight="1">
      <c r="B188" s="28"/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2:59" ht="15.75" customHeight="1">
      <c r="B189" s="28"/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2:59" ht="15.75" customHeight="1">
      <c r="B190" s="28"/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2:59" ht="15.75" customHeight="1">
      <c r="B191" s="28"/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2:59" ht="15.75" customHeight="1">
      <c r="B192" s="28"/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2:59" ht="15.75" customHeight="1">
      <c r="B193" s="28"/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2:59" ht="15.75" customHeight="1">
      <c r="B194" s="28"/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2:59" ht="15.75" customHeight="1">
      <c r="B195" s="28"/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2:59" ht="15.75" customHeight="1">
      <c r="B196" s="28"/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2:59" ht="15.75" customHeight="1">
      <c r="B197" s="28"/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2:59" ht="15.75" customHeight="1">
      <c r="B198" s="28"/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2:59" ht="15.75" customHeight="1">
      <c r="B199" s="28"/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2:59" ht="15.75" customHeight="1">
      <c r="B200" s="28"/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2:59" ht="15.75" customHeight="1">
      <c r="B201" s="28"/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2:59" ht="15.75" customHeight="1">
      <c r="B202" s="28"/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2:59" ht="15.75" customHeight="1">
      <c r="B203" s="28"/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2:59" ht="15.75" customHeight="1">
      <c r="B204" s="28"/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2:59" ht="15.75" customHeight="1">
      <c r="B205" s="28"/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2:59" ht="15.75" customHeight="1">
      <c r="B206" s="28"/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2:59" ht="15.75" customHeight="1">
      <c r="B207" s="28"/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2:59" ht="15.75" customHeight="1">
      <c r="B208" s="28"/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2:59" ht="15.75" customHeight="1">
      <c r="B209" s="28"/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2:59" ht="15.75" customHeight="1">
      <c r="B210" s="28"/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2:59" ht="15.75" customHeight="1">
      <c r="B211" s="28"/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2:59" ht="15.75" customHeight="1">
      <c r="B212" s="28"/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2:59" ht="15.75" customHeight="1">
      <c r="B213" s="28"/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2:59" ht="15.75" customHeight="1">
      <c r="B214" s="28"/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2:59" ht="15.75" customHeight="1">
      <c r="B215" s="28"/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2:59" ht="15.75" customHeight="1">
      <c r="B216" s="28"/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2:59" ht="15.75" customHeight="1">
      <c r="B217" s="28"/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2:59" ht="15.75" customHeight="1">
      <c r="B218" s="28"/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2:59" ht="15.75" customHeight="1">
      <c r="B219" s="28"/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2:59" ht="15.75" customHeight="1">
      <c r="B220" s="28"/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2:59" ht="15.75" customHeight="1">
      <c r="B221" s="28"/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2:59" ht="15.75" customHeight="1">
      <c r="B222" s="28"/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2:59" ht="15.75" customHeight="1">
      <c r="B223" s="28"/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2:59" ht="15.75" customHeight="1">
      <c r="B224" s="28"/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2:59" ht="15.75" customHeight="1">
      <c r="B225" s="28"/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2:59" ht="15.75" customHeight="1">
      <c r="B226" s="28"/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2:59" ht="15.75" customHeight="1">
      <c r="B227" s="28"/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2:59" ht="15.75" customHeight="1">
      <c r="B228" s="28"/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2:59" ht="15.75" customHeight="1">
      <c r="B229" s="28"/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2:59" ht="15.75" customHeight="1">
      <c r="B230" s="28"/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2:59" ht="15.75" customHeight="1">
      <c r="B231" s="28"/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2:59" ht="15.75" customHeight="1">
      <c r="B232" s="28"/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2:59" ht="15.75" customHeight="1">
      <c r="B233" s="28"/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2:59" ht="15.75" customHeight="1">
      <c r="B234" s="28"/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2:59" ht="15.75" customHeight="1">
      <c r="B235" s="28"/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2:59" ht="15.75" customHeight="1">
      <c r="B236" s="28"/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2:59" ht="15.75" customHeight="1">
      <c r="B237" s="28"/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2:59" ht="15.75" customHeight="1">
      <c r="B238" s="28"/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2:59" ht="15.75" customHeight="1">
      <c r="B239" s="28"/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2:59" ht="15.75" customHeight="1">
      <c r="B240" s="28"/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2:59" ht="15.75" customHeight="1">
      <c r="B241" s="28"/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2:59" ht="15.75" customHeight="1">
      <c r="B242" s="28"/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2:59" ht="15.75" customHeight="1">
      <c r="B243" s="28"/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2:59" ht="15.75" customHeight="1">
      <c r="B244" s="28"/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2:59" ht="15.75" customHeight="1">
      <c r="B245" s="28"/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2:59" ht="15.75" customHeight="1">
      <c r="B246" s="28"/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2:59" ht="15.75" customHeight="1">
      <c r="B247" s="28"/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2:59" ht="15.75" customHeight="1">
      <c r="B248" s="28"/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2:59" ht="15.75" customHeight="1">
      <c r="B249" s="28"/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2:59" ht="15.75" customHeight="1">
      <c r="B250" s="28"/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2:59" ht="15.75" customHeight="1">
      <c r="B251" s="28"/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2:59" ht="15.75" customHeight="1">
      <c r="B252" s="28"/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2:59" ht="15.75" customHeight="1">
      <c r="B253" s="28"/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2:59" ht="15.75" customHeight="1">
      <c r="B254" s="28"/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2:59" ht="15.75" customHeight="1">
      <c r="B255" s="28"/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2:59" ht="15.75" customHeight="1">
      <c r="B256" s="28"/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2:59" ht="15.75" customHeight="1">
      <c r="B257" s="28"/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2:59" ht="15.75" customHeight="1">
      <c r="B258" s="28"/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2:59" ht="15.75" customHeight="1">
      <c r="B259" s="28"/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2:59" ht="15.75" customHeight="1">
      <c r="B260" s="28"/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2:59" ht="15.75" customHeight="1">
      <c r="B261" s="28"/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2:59" ht="15.75" customHeight="1">
      <c r="B262" s="28"/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2:59" ht="15.75" customHeight="1">
      <c r="B263" s="28"/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2:59" ht="15.75" customHeight="1">
      <c r="B264" s="28"/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2:59" ht="15.75" customHeight="1">
      <c r="B265" s="28"/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2:59" ht="15.75" customHeight="1">
      <c r="B266" s="28"/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2:59" ht="15.75" customHeight="1">
      <c r="B267" s="28"/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2:59" ht="15.75" customHeight="1">
      <c r="B268" s="28"/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2:59" ht="15.75" customHeight="1">
      <c r="B269" s="28"/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2:59" ht="15.75" customHeight="1">
      <c r="B270" s="28"/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2:59" ht="15.75" customHeight="1">
      <c r="B271" s="28"/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2:59" ht="15.75" customHeight="1">
      <c r="B272" s="28"/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2:59" ht="15.75" customHeight="1">
      <c r="B273" s="28"/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2:59" ht="15.75" customHeight="1">
      <c r="B274" s="28"/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2:59" ht="15.75" customHeight="1">
      <c r="B275" s="28"/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2:59" ht="15.75" customHeight="1">
      <c r="B276" s="28"/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2:59" ht="15.75" customHeight="1">
      <c r="B277" s="28"/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2:59" ht="15.75" customHeight="1">
      <c r="B278" s="28"/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2:59" ht="15.75" customHeight="1">
      <c r="B279" s="28"/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2:59" ht="15.75" customHeight="1">
      <c r="B280" s="28"/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2:59" ht="15.75" customHeight="1">
      <c r="B281" s="28"/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2:59" ht="15.75" customHeight="1">
      <c r="B282" s="28"/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2:59" ht="15.75" customHeight="1">
      <c r="B283" s="28"/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2:59" ht="15.75" customHeight="1">
      <c r="B284" s="28"/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2:59" ht="15.75" customHeight="1">
      <c r="B285" s="28"/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2:59" ht="15.75" customHeight="1">
      <c r="B286" s="28"/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2:59" ht="15.75" customHeight="1">
      <c r="B287" s="28"/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2:59" ht="15.75" customHeight="1">
      <c r="B288" s="28"/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2:59" ht="15.75" customHeight="1">
      <c r="B289" s="28"/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2:59" ht="15.75" customHeight="1">
      <c r="B290" s="28"/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2:59" ht="15.75" customHeight="1">
      <c r="B291" s="28"/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2:59" ht="15.75" customHeight="1">
      <c r="B292" s="28"/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2:59" ht="15.75" customHeight="1">
      <c r="B293" s="28"/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2:59" ht="15.75" customHeight="1">
      <c r="B294" s="28"/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2:59" ht="15.75" customHeight="1">
      <c r="B295" s="28"/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2:59" ht="15.75" customHeight="1">
      <c r="B296" s="28"/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2:59" ht="15.75" customHeight="1">
      <c r="B297" s="28"/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2:59" ht="15.75" customHeight="1">
      <c r="B298" s="28"/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2:59" ht="15.75" customHeight="1">
      <c r="B299" s="28"/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2:59" ht="15.75" customHeight="1">
      <c r="B300" s="28"/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2:59" ht="15.75" customHeight="1">
      <c r="B301" s="28"/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2:59" ht="15.75" customHeight="1">
      <c r="B302" s="28"/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2:59" ht="15.75" customHeight="1">
      <c r="B303" s="28"/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2:59" ht="15.75" customHeight="1">
      <c r="B304" s="28"/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2:59" ht="15.75" customHeight="1">
      <c r="B305" s="28"/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2:59" ht="15.75" customHeight="1">
      <c r="B306" s="28"/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2:59" ht="15.75" customHeight="1">
      <c r="B307" s="28"/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2:59" ht="15.75" customHeight="1">
      <c r="B308" s="28"/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2:59" ht="15.75" customHeight="1">
      <c r="B309" s="28"/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2:59" ht="15.75" customHeight="1">
      <c r="B310" s="28"/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2:59" ht="15.75" customHeight="1">
      <c r="B311" s="28"/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2:59" ht="15.75" customHeight="1">
      <c r="B312" s="28"/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2:59" ht="15.75" customHeight="1">
      <c r="B313" s="28"/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2:59" ht="15.75" customHeight="1">
      <c r="B314" s="28"/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2:59" ht="15.75" customHeight="1">
      <c r="B315" s="28"/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2:59" ht="15.75" customHeight="1">
      <c r="B316" s="28"/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2:59" ht="15.75" customHeight="1">
      <c r="B317" s="28"/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2:59" ht="15.75" customHeight="1">
      <c r="B318" s="28"/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2:59" ht="15.75" customHeight="1">
      <c r="B319" s="28"/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2:59" ht="15.75" customHeight="1">
      <c r="B320" s="28"/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2:59" ht="15.75" customHeight="1">
      <c r="B321" s="28"/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2:59" ht="15.75" customHeight="1">
      <c r="B322" s="28"/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2:59" ht="15.75" customHeight="1">
      <c r="B323" s="28"/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2:59" ht="15.75" customHeight="1">
      <c r="B324" s="28"/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2:59" ht="15.75" customHeight="1">
      <c r="B325" s="28"/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2:59" ht="15.75" customHeight="1">
      <c r="B326" s="28"/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2:59" ht="15.75" customHeight="1">
      <c r="B327" s="28"/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2:59" ht="15.75" customHeight="1">
      <c r="B328" s="28"/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2:59" ht="15.75" customHeight="1">
      <c r="B329" s="28"/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2:59" ht="15.75" customHeight="1">
      <c r="B330" s="28"/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2:59" ht="15.75" customHeight="1">
      <c r="B331" s="28"/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2:59" ht="15.75" customHeight="1">
      <c r="B332" s="28"/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2:59" ht="15.75" customHeight="1">
      <c r="B333" s="28"/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2:59" ht="15.75" customHeight="1">
      <c r="B334" s="28"/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2:59" ht="15.75" customHeight="1">
      <c r="B335" s="28"/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2:59" ht="15.75" customHeight="1">
      <c r="B336" s="28"/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2:59" ht="15.75" customHeight="1">
      <c r="B337" s="28"/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2:59" ht="15.75" customHeight="1">
      <c r="B338" s="28"/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2:59" ht="15.75" customHeight="1">
      <c r="B339" s="28"/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2:59" ht="15.75" customHeight="1">
      <c r="B340" s="28"/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2:59" ht="15.75" customHeight="1">
      <c r="B341" s="28"/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2:59" ht="15.75" customHeight="1">
      <c r="B342" s="28"/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2:59" ht="15.75" customHeight="1">
      <c r="B343" s="28"/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2:59" ht="15.75" customHeight="1">
      <c r="B344" s="28"/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2:59" ht="15.75" customHeight="1">
      <c r="B345" s="28"/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2:59" ht="15.75" customHeight="1">
      <c r="B346" s="28"/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2:59" ht="15.75" customHeight="1">
      <c r="B347" s="28"/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2:59" ht="15.75" customHeight="1">
      <c r="B348" s="28"/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2:59" ht="15.75" customHeight="1">
      <c r="B349" s="28"/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2:59" ht="15.75" customHeight="1">
      <c r="B350" s="28"/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2:59" ht="15.75" customHeight="1">
      <c r="B351" s="28"/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2:59" ht="15.75" customHeight="1">
      <c r="B352" s="28"/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2:59" ht="15.75" customHeight="1">
      <c r="B353" s="28"/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2:59" ht="15.75" customHeight="1">
      <c r="B354" s="28"/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2:59" ht="15.75" customHeight="1">
      <c r="B355" s="28"/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2:59" ht="15.75" customHeight="1">
      <c r="B356" s="28"/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2:59" ht="15.75" customHeight="1">
      <c r="B357" s="28"/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2:59" ht="15.75" customHeight="1">
      <c r="B358" s="28"/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2:59" ht="15.75" customHeight="1">
      <c r="B359" s="28"/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2:59" ht="15.75" customHeight="1">
      <c r="B360" s="28"/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2:59" ht="15.75" customHeight="1">
      <c r="B361" s="28"/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2:59" ht="15.75" customHeight="1">
      <c r="B362" s="28"/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2:59" ht="15.75" customHeight="1">
      <c r="B363" s="28"/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2:59" ht="15.75" customHeight="1">
      <c r="B364" s="28"/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2:59" ht="15.75" customHeight="1">
      <c r="B365" s="28"/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2:59" ht="15.75" customHeight="1">
      <c r="B366" s="28"/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2:59" ht="15.75" customHeight="1">
      <c r="B367" s="28"/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2:59" ht="15.75" customHeight="1">
      <c r="B368" s="28"/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2:59" ht="15.75" customHeight="1">
      <c r="B369" s="28"/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2:59" ht="15.75" customHeight="1">
      <c r="B370" s="28"/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2:59" ht="15.75" customHeight="1">
      <c r="B371" s="28"/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2:59" ht="15.75" customHeight="1">
      <c r="B372" s="28"/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2:59" ht="15.75" customHeight="1">
      <c r="B373" s="28"/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2:59" ht="15.75" customHeight="1">
      <c r="B374" s="28"/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2:59" ht="15.75" customHeight="1">
      <c r="B375" s="28"/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2:59" ht="15.75" customHeight="1">
      <c r="B376" s="28"/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2:59" ht="15.75" customHeight="1">
      <c r="B377" s="28"/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2:59" ht="15.75" customHeight="1">
      <c r="B378" s="28"/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2:59" ht="15.75" customHeight="1">
      <c r="B379" s="28"/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2:59" ht="15.75" customHeight="1">
      <c r="B380" s="28"/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2:59" ht="15.75" customHeight="1">
      <c r="B381" s="28"/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2:59" ht="15.75" customHeight="1">
      <c r="B382" s="28"/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2:59" ht="15.75" customHeight="1">
      <c r="B383" s="28"/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2:59" ht="15.75" customHeight="1">
      <c r="B384" s="28"/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2:59" ht="15.75" customHeight="1">
      <c r="B385" s="28"/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2:59" ht="15.75" customHeight="1">
      <c r="B386" s="28"/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2:59" ht="15.75" customHeight="1">
      <c r="B387" s="28"/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2:59" ht="15.75" customHeight="1">
      <c r="B388" s="28"/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2:59" ht="15.75" customHeight="1">
      <c r="B389" s="28"/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2:59" ht="15.75" customHeight="1">
      <c r="B390" s="28"/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2:59" ht="15.75" customHeight="1">
      <c r="B391" s="28"/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2:59" ht="15.75" customHeight="1">
      <c r="B392" s="28"/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2:59" ht="15.75" customHeight="1">
      <c r="B393" s="28"/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2:59" ht="15.75" customHeight="1">
      <c r="B394" s="28"/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2:59" ht="15.75" customHeight="1">
      <c r="B395" s="28"/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2:59" ht="15.75" customHeight="1">
      <c r="B396" s="28"/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2:59" ht="15.75" customHeight="1">
      <c r="B397" s="28"/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2:59" ht="15.75" customHeight="1">
      <c r="B398" s="28"/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2:59" ht="15.75" customHeight="1">
      <c r="B399" s="28"/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2:59" ht="15.75" customHeight="1">
      <c r="B400" s="28"/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2:59" ht="15.75" customHeight="1">
      <c r="B401" s="28"/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2:59" ht="15.75" customHeight="1">
      <c r="B402" s="28"/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2:59" ht="15.75" customHeight="1">
      <c r="B403" s="28"/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2:59" ht="15.75" customHeight="1">
      <c r="B404" s="28"/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2:59" ht="15.75" customHeight="1">
      <c r="B405" s="28"/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2:59" ht="15.75" customHeight="1">
      <c r="B406" s="28"/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2:59" ht="15.75" customHeight="1">
      <c r="B407" s="28"/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2:59" ht="15.75" customHeight="1">
      <c r="B408" s="28"/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2:59" ht="15.75" customHeight="1">
      <c r="B409" s="28"/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2:59" ht="15.75" customHeight="1">
      <c r="B410" s="28"/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2:59" ht="15.75" customHeight="1">
      <c r="B411" s="28"/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2:59" ht="15.75" customHeight="1">
      <c r="B412" s="28"/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2:59" ht="15.75" customHeight="1">
      <c r="B413" s="28"/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2:59" ht="15.75" customHeight="1">
      <c r="B414" s="28"/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2:59" ht="15.75" customHeight="1">
      <c r="B415" s="28"/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2:59" ht="15.75" customHeight="1">
      <c r="B416" s="28"/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2:59" ht="15.75" customHeight="1">
      <c r="B417" s="28"/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2:59" ht="15.75" customHeight="1">
      <c r="B418" s="28"/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2:59" ht="15.75" customHeight="1">
      <c r="B419" s="28"/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2:59" ht="15.75" customHeight="1">
      <c r="B420" s="28"/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2:59" ht="15.75" customHeight="1">
      <c r="B421" s="28"/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2:59" ht="15.75" customHeight="1">
      <c r="B422" s="28"/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2:59" ht="15.75" customHeight="1">
      <c r="B423" s="28"/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2:59" ht="15.75" customHeight="1">
      <c r="B424" s="28"/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2:59" ht="15.75" customHeight="1">
      <c r="B425" s="28"/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2:59" ht="15.75" customHeight="1">
      <c r="B426" s="28"/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2:59" ht="15.75" customHeight="1">
      <c r="B427" s="28"/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2:59" ht="15.75" customHeight="1">
      <c r="B428" s="28"/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2:59" ht="15.75" customHeight="1">
      <c r="B429" s="28"/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2:59" ht="15.75" customHeight="1">
      <c r="B430" s="28"/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2:59" ht="15.75" customHeight="1">
      <c r="B431" s="28"/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2:59" ht="15.75" customHeight="1">
      <c r="B432" s="28"/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2:59" ht="15.75" customHeight="1">
      <c r="B433" s="28"/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2:59" ht="15.75" customHeight="1">
      <c r="B434" s="28"/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2:59" ht="15.75" customHeight="1">
      <c r="B435" s="28"/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2:59" ht="15.75" customHeight="1">
      <c r="B436" s="28"/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2:59" ht="15.75" customHeight="1">
      <c r="B437" s="28"/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2:59" ht="15.75" customHeight="1">
      <c r="B438" s="28"/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2:59" ht="15.75" customHeight="1">
      <c r="B439" s="28"/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2:59" ht="15.75" customHeight="1">
      <c r="B440" s="28"/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2:59" ht="15.75" customHeight="1">
      <c r="B441" s="28"/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2:59" ht="15.75" customHeight="1">
      <c r="B442" s="28"/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2:59" ht="15.75" customHeight="1">
      <c r="B443" s="28"/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2:59" ht="15.75" customHeight="1">
      <c r="B444" s="28"/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2:59" ht="15.75" customHeight="1">
      <c r="B445" s="28"/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2:59" ht="15.75" customHeight="1">
      <c r="B446" s="28"/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2:59" ht="15.75" customHeight="1">
      <c r="B447" s="28"/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2:59" ht="15.75" customHeight="1">
      <c r="B448" s="28"/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2:59" ht="15.75" customHeight="1">
      <c r="B449" s="28"/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2:59" ht="15.75" customHeight="1">
      <c r="B450" s="28"/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2:59" ht="15.75" customHeight="1">
      <c r="B451" s="28"/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2:59" ht="15.75" customHeight="1">
      <c r="B452" s="28"/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2:59" ht="15.75" customHeight="1">
      <c r="B453" s="28"/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2:59" ht="15.75" customHeight="1">
      <c r="B454" s="28"/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2:59" ht="15.75" customHeight="1">
      <c r="B455" s="28"/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2:59" ht="15.75" customHeight="1">
      <c r="B456" s="28"/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2:59" ht="15.75" customHeight="1">
      <c r="B457" s="28"/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2:59" ht="15.75" customHeight="1">
      <c r="B458" s="28"/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2:59" ht="15.75" customHeight="1">
      <c r="B459" s="28"/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2:59" ht="15.75" customHeight="1">
      <c r="B460" s="28"/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2:59" ht="15.75" customHeight="1">
      <c r="B461" s="28"/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2:59" ht="15.75" customHeight="1">
      <c r="B462" s="28"/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2:59" ht="15.75" customHeight="1">
      <c r="B463" s="28"/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2:59" ht="15.75" customHeight="1">
      <c r="B464" s="28"/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2:59" ht="15.75" customHeight="1">
      <c r="B465" s="28"/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2:59" ht="15.75" customHeight="1">
      <c r="B466" s="28"/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2:59" ht="15.75" customHeight="1">
      <c r="B467" s="28"/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2:59" ht="15.75" customHeight="1">
      <c r="B468" s="28"/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2:59" ht="15.75" customHeight="1">
      <c r="B469" s="28"/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2:59" ht="15.75" customHeight="1">
      <c r="B470" s="28"/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2:59" ht="15.75" customHeight="1">
      <c r="B471" s="28"/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2:59" ht="15.75" customHeight="1">
      <c r="B472" s="28"/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2:59" ht="15.75" customHeight="1">
      <c r="B473" s="28"/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2:59" ht="15.75" customHeight="1">
      <c r="B474" s="28"/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2:59" ht="15.75" customHeight="1">
      <c r="B475" s="28"/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2:59" ht="15.75" customHeight="1">
      <c r="B476" s="28"/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2:59" ht="15.75" customHeight="1">
      <c r="B477" s="28"/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2:59" ht="15.75" customHeight="1">
      <c r="B478" s="28"/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2:59" ht="15.75" customHeight="1">
      <c r="B479" s="28"/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2:59" ht="15.75" customHeight="1">
      <c r="B480" s="28"/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2:59" ht="15.75" customHeight="1">
      <c r="B481" s="28"/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2:59" ht="15.75" customHeight="1">
      <c r="B482" s="28"/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2:59" ht="15.75" customHeight="1">
      <c r="B483" s="28"/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2:59" ht="15.75" customHeight="1">
      <c r="B484" s="28"/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2:59" ht="15.75" customHeight="1">
      <c r="B485" s="28"/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2:59" ht="15.75" customHeight="1">
      <c r="B486" s="28"/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2:59" ht="15.75" customHeight="1">
      <c r="B487" s="28"/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2:59" ht="15.75" customHeight="1">
      <c r="B488" s="28"/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2:59" ht="15.75" customHeight="1">
      <c r="B489" s="28"/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2:59" ht="15.75" customHeight="1">
      <c r="B490" s="28"/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2:59" ht="15.75" customHeight="1">
      <c r="B491" s="28"/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2:59" ht="15.75" customHeight="1">
      <c r="B492" s="28"/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2:59" ht="15.75" customHeight="1">
      <c r="B493" s="28"/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2:59" ht="15.75" customHeight="1">
      <c r="B494" s="28"/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2:59" ht="15.75" customHeight="1">
      <c r="B495" s="28"/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2:59" ht="15.75" customHeight="1">
      <c r="B496" s="28"/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2:59" ht="15.75" customHeight="1">
      <c r="B497" s="28"/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2:59" ht="15.75" customHeight="1">
      <c r="B498" s="28"/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2:59" ht="15.75" customHeight="1">
      <c r="B499" s="28"/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2:59" ht="15.75" customHeight="1">
      <c r="B500" s="28"/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2:59" ht="15.75" customHeight="1">
      <c r="B501" s="28"/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2:59" ht="15.75" customHeight="1">
      <c r="B502" s="28"/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2:59" ht="15.75" customHeight="1">
      <c r="B503" s="28"/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2:59" ht="15.75" customHeight="1">
      <c r="B504" s="28"/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2:59" ht="15.75" customHeight="1">
      <c r="B505" s="28"/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2:59" ht="15.75" customHeight="1">
      <c r="B506" s="28"/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2:59" ht="15.75" customHeight="1">
      <c r="B507" s="28"/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2:59" ht="15.75" customHeight="1">
      <c r="B508" s="28"/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2:59" ht="15.75" customHeight="1">
      <c r="B509" s="28"/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2:59" ht="15.75" customHeight="1">
      <c r="B510" s="28"/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2:59" ht="15.75" customHeight="1">
      <c r="B511" s="28"/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2:59" ht="15.75" customHeight="1">
      <c r="B512" s="28"/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2:59" ht="15.75" customHeight="1">
      <c r="B513" s="28"/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2:59" ht="15.75" customHeight="1">
      <c r="B514" s="28"/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2:59" ht="15.75" customHeight="1">
      <c r="B515" s="28"/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2:59" ht="15.75" customHeight="1">
      <c r="B516" s="28"/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2:59" ht="15.75" customHeight="1">
      <c r="B517" s="28"/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2:59" ht="15.75" customHeight="1">
      <c r="B518" s="28"/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2:59" ht="15.75" customHeight="1">
      <c r="B519" s="28"/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2:59" ht="15.75" customHeight="1">
      <c r="B520" s="28"/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2:59" ht="15.75" customHeight="1">
      <c r="B521" s="28"/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2:59" ht="15.75" customHeight="1">
      <c r="B522" s="28"/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2:59" ht="15.75" customHeight="1">
      <c r="B523" s="28"/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2:59" ht="15.75" customHeight="1">
      <c r="B524" s="28"/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2:59" ht="15.75" customHeight="1">
      <c r="B525" s="28"/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2:59" ht="15.75" customHeight="1">
      <c r="B526" s="28"/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2:59" ht="15.75" customHeight="1">
      <c r="B527" s="28"/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2:59" ht="15.75" customHeight="1">
      <c r="B528" s="28"/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2:59" ht="15.75" customHeight="1">
      <c r="B529" s="28"/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2:59" ht="15.75" customHeight="1">
      <c r="B530" s="28"/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2:59" ht="15.75" customHeight="1">
      <c r="B531" s="28"/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2:59" ht="15.75" customHeight="1">
      <c r="B532" s="28"/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2:59" ht="15.75" customHeight="1">
      <c r="B533" s="28"/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2:59" ht="15.75" customHeight="1">
      <c r="B534" s="28"/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2:59" ht="15.75" customHeight="1">
      <c r="B535" s="28"/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2:59" ht="15.75" customHeight="1">
      <c r="B536" s="28"/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2:59" ht="15.75" customHeight="1">
      <c r="B537" s="28"/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2:59" ht="15.75" customHeight="1">
      <c r="B538" s="28"/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2:59" ht="15.75" customHeight="1">
      <c r="B539" s="28"/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2:59" ht="15.75" customHeight="1">
      <c r="B540" s="28"/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2:59" ht="15.75" customHeight="1">
      <c r="B541" s="28"/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2:59" ht="15.75" customHeight="1">
      <c r="B542" s="28"/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2:59" ht="15.75" customHeight="1">
      <c r="B543" s="28"/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2:59" ht="15.75" customHeight="1">
      <c r="B544" s="28"/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2:59" ht="15.75" customHeight="1">
      <c r="B545" s="28"/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2:59" ht="15.75" customHeight="1">
      <c r="B546" s="28"/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2:59" ht="15.75" customHeight="1">
      <c r="B547" s="28"/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2:59" ht="15.75" customHeight="1">
      <c r="B548" s="28"/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2:59" ht="15.75" customHeight="1">
      <c r="B549" s="28"/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2:59" ht="15.75" customHeight="1">
      <c r="B550" s="28"/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2:59" ht="15.75" customHeight="1">
      <c r="B551" s="28"/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2:59" ht="15.75" customHeight="1">
      <c r="B552" s="28"/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2:59" ht="15.75" customHeight="1">
      <c r="B553" s="28"/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2:59" ht="15.75" customHeight="1">
      <c r="B554" s="28"/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2:59" ht="15.75" customHeight="1">
      <c r="B555" s="28"/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2:59" ht="15.75" customHeight="1">
      <c r="B556" s="28"/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2:59" ht="15.75" customHeight="1">
      <c r="B557" s="28"/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2:59" ht="15.75" customHeight="1">
      <c r="B558" s="28"/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2:59" ht="15.75" customHeight="1">
      <c r="B559" s="28"/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2:59" ht="15.75" customHeight="1">
      <c r="B560" s="28"/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2:59" ht="15.75" customHeight="1">
      <c r="B561" s="28"/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2:59" ht="15.75" customHeight="1">
      <c r="B562" s="28"/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2:59" ht="15.75" customHeight="1">
      <c r="B563" s="28"/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2:59" ht="15.75" customHeight="1">
      <c r="B564" s="28"/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2:59" ht="15.75" customHeight="1">
      <c r="B565" s="28"/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2:59" ht="15.75" customHeight="1">
      <c r="B566" s="28"/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2:59" ht="15.75" customHeight="1">
      <c r="B567" s="28"/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2:59" ht="15.75" customHeight="1">
      <c r="B568" s="28"/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2:59" ht="15.75" customHeight="1">
      <c r="B569" s="28"/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2:59" ht="15.75" customHeight="1">
      <c r="B570" s="28"/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2:59" ht="15.75" customHeight="1">
      <c r="B571" s="28"/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2:59" ht="15.75" customHeight="1">
      <c r="B572" s="28"/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2:59" ht="15.75" customHeight="1">
      <c r="B573" s="28"/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2:59" ht="15.75" customHeight="1">
      <c r="B574" s="28"/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2:59" ht="15.75" customHeight="1">
      <c r="B575" s="28"/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2:59" ht="15.75" customHeight="1">
      <c r="B576" s="28"/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2:59" ht="15.75" customHeight="1">
      <c r="B577" s="28"/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2:59" ht="15.75" customHeight="1">
      <c r="B578" s="28"/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2:59" ht="15.75" customHeight="1">
      <c r="B579" s="28"/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2:59" ht="15.75" customHeight="1">
      <c r="B580" s="28"/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2:59" ht="15.75" customHeight="1">
      <c r="B581" s="28"/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2:59" ht="15.75" customHeight="1">
      <c r="B582" s="28"/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2:59" ht="15.75" customHeight="1">
      <c r="B583" s="28"/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2:59" ht="15.75" customHeight="1">
      <c r="B584" s="28"/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2:59" ht="15.75" customHeight="1">
      <c r="B585" s="28"/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2:59" ht="15.75" customHeight="1">
      <c r="B586" s="28"/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2:59" ht="15.75" customHeight="1">
      <c r="B587" s="28"/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2:59" ht="15.75" customHeight="1">
      <c r="B588" s="28"/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2:59" ht="15.75" customHeight="1">
      <c r="B589" s="28"/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2:59" ht="15.75" customHeight="1">
      <c r="B590" s="28"/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2:59" ht="15.75" customHeight="1">
      <c r="B591" s="28"/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2:59" ht="15.75" customHeight="1">
      <c r="B592" s="28"/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2:59" ht="15.75" customHeight="1">
      <c r="B593" s="28"/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2:59" ht="15.75" customHeight="1">
      <c r="B594" s="28"/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2:59" ht="15.75" customHeight="1">
      <c r="B595" s="28"/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2:59" ht="15.75" customHeight="1">
      <c r="B596" s="28"/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2:59" ht="15.75" customHeight="1">
      <c r="B597" s="28"/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2:59" ht="15.75" customHeight="1">
      <c r="B598" s="28"/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2:59" ht="15.75" customHeight="1">
      <c r="B599" s="28"/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2:59" ht="15.75" customHeight="1">
      <c r="B600" s="28"/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2:59" ht="15.75" customHeight="1">
      <c r="B601" s="28"/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2:59" ht="15.75" customHeight="1">
      <c r="B602" s="28"/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2:59" ht="15.75" customHeight="1">
      <c r="B603" s="28"/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2:59" ht="15.75" customHeight="1">
      <c r="B604" s="28"/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2:59" ht="15.75" customHeight="1">
      <c r="B605" s="28"/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2:59" ht="15.75" customHeight="1">
      <c r="B606" s="28"/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2:59" ht="15.75" customHeight="1">
      <c r="B607" s="28"/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2:59" ht="15.75" customHeight="1">
      <c r="B608" s="28"/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2:59" ht="15.75" customHeight="1">
      <c r="B609" s="28"/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2:59" ht="15.75" customHeight="1">
      <c r="B610" s="28"/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2:59" ht="15.75" customHeight="1">
      <c r="B611" s="28"/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2:59" ht="15.75" customHeight="1">
      <c r="B612" s="28"/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2:59" ht="15.75" customHeight="1">
      <c r="B613" s="28"/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2:59" ht="15.75" customHeight="1">
      <c r="B614" s="28"/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2:59" ht="15.75" customHeight="1">
      <c r="B615" s="28"/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2:59" ht="15.75" customHeight="1">
      <c r="B616" s="28"/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2:59" ht="15.75" customHeight="1">
      <c r="B617" s="28"/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2:59" ht="15.75" customHeight="1">
      <c r="B618" s="28"/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2:59" ht="15.75" customHeight="1">
      <c r="B619" s="28"/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2:59" ht="15.75" customHeight="1">
      <c r="B620" s="28"/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2:59" ht="15.75" customHeight="1">
      <c r="B621" s="28"/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2:59" ht="15.75" customHeight="1">
      <c r="B622" s="28"/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2:59" ht="15.75" customHeight="1">
      <c r="B623" s="28"/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2:59" ht="15.75" customHeight="1">
      <c r="B624" s="28"/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2:59" ht="15.75" customHeight="1">
      <c r="B625" s="28"/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2:59" ht="15.75" customHeight="1">
      <c r="B626" s="28"/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2:59" ht="15.75" customHeight="1">
      <c r="B627" s="28"/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2:59" ht="15.75" customHeight="1">
      <c r="B628" s="28"/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2:59" ht="15.75" customHeight="1">
      <c r="B629" s="28"/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2:59" ht="15.75" customHeight="1">
      <c r="B630" s="28"/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2:59" ht="15.75" customHeight="1">
      <c r="B631" s="28"/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2:59" ht="15.75" customHeight="1">
      <c r="B632" s="28"/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2:59" ht="15.75" customHeight="1">
      <c r="B633" s="28"/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2:59" ht="15.75" customHeight="1">
      <c r="B634" s="28"/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2:59" ht="15.75" customHeight="1">
      <c r="B635" s="28"/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2:59" ht="15.75" customHeight="1">
      <c r="B636" s="28"/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2:59" ht="15.75" customHeight="1">
      <c r="B637" s="28"/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2:59" ht="15.75" customHeight="1">
      <c r="B638" s="28"/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2:59" ht="15.75" customHeight="1">
      <c r="B639" s="28"/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2:59" ht="15.75" customHeight="1">
      <c r="B640" s="28"/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2:59" ht="15.75" customHeight="1">
      <c r="B641" s="28"/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2:59" ht="15.75" customHeight="1">
      <c r="B642" s="28"/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2:59" ht="15.75" customHeight="1">
      <c r="B643" s="28"/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2:59" ht="15.75" customHeight="1">
      <c r="B644" s="28"/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2:59" ht="15.75" customHeight="1">
      <c r="B645" s="28"/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2:59" ht="15.75" customHeight="1">
      <c r="B646" s="28"/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2:59" ht="15.75" customHeight="1">
      <c r="B647" s="28"/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2:59" ht="15.75" customHeight="1">
      <c r="B648" s="28"/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2:59" ht="15.75" customHeight="1">
      <c r="B649" s="28"/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2:59" ht="15.75" customHeight="1">
      <c r="B650" s="28"/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2:59" ht="15.75" customHeight="1">
      <c r="B651" s="28"/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2:59" ht="15.75" customHeight="1">
      <c r="B652" s="28"/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2:59" ht="15.75" customHeight="1">
      <c r="B653" s="28"/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2:59" ht="15.75" customHeight="1">
      <c r="B654" s="28"/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2:59" ht="15.75" customHeight="1">
      <c r="B655" s="28"/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2:59" ht="15.75" customHeight="1">
      <c r="B656" s="28"/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2:59" ht="15.75" customHeight="1">
      <c r="B657" s="28"/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2:59" ht="15.75" customHeight="1">
      <c r="B658" s="28"/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2:59" ht="15.75" customHeight="1">
      <c r="B659" s="28"/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2:59" ht="15.75" customHeight="1">
      <c r="B660" s="28"/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2:59" ht="15.75" customHeight="1">
      <c r="B661" s="28"/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2:59" ht="15.75" customHeight="1">
      <c r="B662" s="28"/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2:59" ht="15.75" customHeight="1">
      <c r="B663" s="28"/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2:59" ht="15.75" customHeight="1">
      <c r="B664" s="28"/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2:59" ht="15.75" customHeight="1">
      <c r="B665" s="28"/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2:59" ht="15.75" customHeight="1">
      <c r="B666" s="28"/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2:59" ht="15.75" customHeight="1">
      <c r="B667" s="28"/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2:59" ht="15.75" customHeight="1">
      <c r="B668" s="28"/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2:59" ht="15.75" customHeight="1">
      <c r="B669" s="28"/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2:59" ht="15.75" customHeight="1">
      <c r="B670" s="28"/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2:59" ht="15.75" customHeight="1">
      <c r="B671" s="28"/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2:59" ht="15.75" customHeight="1">
      <c r="B672" s="28"/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2:59" ht="15.75" customHeight="1">
      <c r="B673" s="28"/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2:59" ht="15.75" customHeight="1">
      <c r="B674" s="28"/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2:59" ht="15.75" customHeight="1">
      <c r="B675" s="28"/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2:59" ht="15.75" customHeight="1">
      <c r="B676" s="28"/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2:59" ht="15.75" customHeight="1">
      <c r="B677" s="28"/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2:59" ht="15.75" customHeight="1">
      <c r="B678" s="28"/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2:59" ht="15.75" customHeight="1">
      <c r="B679" s="28"/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2:59" ht="15.75" customHeight="1">
      <c r="B680" s="28"/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2:59" ht="15.75" customHeight="1">
      <c r="B681" s="28"/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2:59" ht="15.75" customHeight="1">
      <c r="B682" s="28"/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2:59" ht="15.75" customHeight="1">
      <c r="B683" s="28"/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2:59" ht="15.75" customHeight="1">
      <c r="B684" s="28"/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2:59" ht="15.75" customHeight="1">
      <c r="B685" s="28"/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2:59" ht="15.75" customHeight="1">
      <c r="B686" s="28"/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2:59" ht="15.75" customHeight="1">
      <c r="B687" s="28"/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2:59" ht="15.75" customHeight="1">
      <c r="B688" s="28"/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2:59" ht="15.75" customHeight="1">
      <c r="B689" s="28"/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2:59" ht="15.75" customHeight="1">
      <c r="B690" s="28"/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2:59" ht="15.75" customHeight="1">
      <c r="B691" s="28"/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2:59" ht="15.75" customHeight="1">
      <c r="B692" s="28"/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2:59" ht="15.75" customHeight="1">
      <c r="B693" s="28"/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2:59" ht="15.75" customHeight="1">
      <c r="B694" s="28"/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2:59" ht="15.75" customHeight="1">
      <c r="B695" s="28"/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2:59" ht="15.75" customHeight="1">
      <c r="B696" s="28"/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2:59" ht="15.75" customHeight="1">
      <c r="B697" s="28"/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2:59" ht="15.75" customHeight="1">
      <c r="B698" s="28"/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2:59" ht="15.75" customHeight="1">
      <c r="B699" s="28"/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2:59" ht="15.75" customHeight="1">
      <c r="B700" s="28"/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2:59" ht="15.75" customHeight="1">
      <c r="B701" s="28"/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2:59" ht="15.75" customHeight="1">
      <c r="B702" s="28"/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2:59" ht="15.75" customHeight="1">
      <c r="B703" s="28"/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2:59" ht="15.75" customHeight="1">
      <c r="B704" s="28"/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2:59" ht="15.75" customHeight="1">
      <c r="B705" s="28"/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2:59" ht="15.75" customHeight="1">
      <c r="B706" s="28"/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2:59" ht="15.75" customHeight="1">
      <c r="B707" s="28"/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2:59" ht="15.75" customHeight="1">
      <c r="B708" s="28"/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2:59" ht="15.75" customHeight="1">
      <c r="B709" s="28"/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2:59" ht="15.75" customHeight="1">
      <c r="B710" s="28"/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2:59" ht="15.75" customHeight="1">
      <c r="B711" s="28"/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2:59" ht="15.75" customHeight="1">
      <c r="B712" s="28"/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2:59" ht="15.75" customHeight="1">
      <c r="B713" s="28"/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2:59" ht="15.75" customHeight="1">
      <c r="B714" s="28"/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2:59" ht="15.75" customHeight="1">
      <c r="B715" s="28"/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2:59" ht="15.75" customHeight="1">
      <c r="B716" s="28"/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2:59" ht="15.75" customHeight="1">
      <c r="B717" s="28"/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2:59" ht="15.75" customHeight="1">
      <c r="B718" s="28"/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2:59" ht="15.75" customHeight="1">
      <c r="B719" s="28"/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2:59" ht="15.75" customHeight="1">
      <c r="B720" s="28"/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2:59" ht="15.75" customHeight="1">
      <c r="B721" s="28"/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2:59" ht="15.75" customHeight="1">
      <c r="B722" s="28"/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2:59" ht="15.75" customHeight="1">
      <c r="B723" s="28"/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2:59" ht="15.75" customHeight="1">
      <c r="B724" s="28"/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2:59" ht="15.75" customHeight="1">
      <c r="B725" s="28"/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2:59" ht="15.75" customHeight="1">
      <c r="B726" s="28"/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2:59" ht="15.75" customHeight="1">
      <c r="B727" s="28"/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2:59" ht="15.75" customHeight="1">
      <c r="B728" s="28"/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2:59" ht="15.75" customHeight="1">
      <c r="B729" s="28"/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2:59" ht="15.75" customHeight="1">
      <c r="B730" s="28"/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2:59" ht="15.75" customHeight="1">
      <c r="B731" s="28"/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2:59" ht="15.75" customHeight="1">
      <c r="B732" s="28"/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2:59" ht="15.75" customHeight="1">
      <c r="B733" s="28"/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2:59" ht="15.75" customHeight="1">
      <c r="B734" s="28"/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2:59" ht="15.75" customHeight="1">
      <c r="B735" s="28"/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2:59" ht="15.75" customHeight="1">
      <c r="B736" s="28"/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2:59" ht="15.75" customHeight="1">
      <c r="B737" s="28"/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2:59" ht="15.75" customHeight="1">
      <c r="B738" s="28"/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2:59" ht="15.75" customHeight="1">
      <c r="B739" s="28"/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2:59" ht="15.75" customHeight="1">
      <c r="B740" s="28"/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2:59" ht="15.75" customHeight="1">
      <c r="B741" s="28"/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2:59" ht="15.75" customHeight="1">
      <c r="B742" s="28"/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2:59" ht="15.75" customHeight="1">
      <c r="B743" s="28"/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2:59" ht="15.75" customHeight="1">
      <c r="B744" s="28"/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2:59" ht="15.75" customHeight="1">
      <c r="B745" s="28"/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2:59" ht="15.75" customHeight="1">
      <c r="B746" s="28"/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2:59" ht="15.75" customHeight="1">
      <c r="B747" s="28"/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2:59" ht="15.75" customHeight="1">
      <c r="B748" s="28"/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2:59" ht="15.75" customHeight="1">
      <c r="B749" s="28"/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2:59" ht="15.75" customHeight="1">
      <c r="B750" s="28"/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2:59" ht="15.75" customHeight="1">
      <c r="B751" s="28"/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2:59" ht="15.75" customHeight="1">
      <c r="B752" s="28"/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2:59" ht="15.75" customHeight="1">
      <c r="B753" s="28"/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2:59" ht="15.75" customHeight="1">
      <c r="B754" s="28"/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2:59" ht="15.75" customHeight="1">
      <c r="B755" s="28"/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2:59" ht="15.75" customHeight="1">
      <c r="B756" s="28"/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2:59" ht="15.75" customHeight="1">
      <c r="B757" s="28"/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2:59" ht="15.75" customHeight="1">
      <c r="B758" s="28"/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2:59" ht="15.75" customHeight="1">
      <c r="B759" s="28"/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2:59" ht="15.75" customHeight="1">
      <c r="B760" s="28"/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2:59" ht="15.75" customHeight="1">
      <c r="B761" s="28"/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2:59" ht="15.75" customHeight="1">
      <c r="B762" s="28"/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2:59" ht="15.75" customHeight="1">
      <c r="B763" s="28"/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2:59" ht="15.75" customHeight="1">
      <c r="B764" s="28"/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2:59" ht="15.75" customHeight="1">
      <c r="B765" s="28"/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2:59" ht="15.75" customHeight="1">
      <c r="B766" s="28"/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2:59" ht="15.75" customHeight="1">
      <c r="B767" s="28"/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2:59" ht="15.75" customHeight="1">
      <c r="B768" s="28"/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2:59" ht="15.75" customHeight="1">
      <c r="B769" s="28"/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2:59" ht="15.75" customHeight="1">
      <c r="B770" s="28"/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2:59" ht="15.75" customHeight="1">
      <c r="B771" s="28"/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2:59" ht="15.75" customHeight="1">
      <c r="B772" s="28"/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2:59" ht="15.75" customHeight="1">
      <c r="B773" s="28"/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2:59" ht="15.75" customHeight="1">
      <c r="B774" s="28"/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2:59" ht="15.75" customHeight="1">
      <c r="B775" s="28"/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2:59" ht="15.75" customHeight="1">
      <c r="B776" s="28"/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2:59" ht="15.75" customHeight="1">
      <c r="B777" s="28"/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2:59" ht="15.75" customHeight="1">
      <c r="B778" s="28"/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2:59" ht="15.75" customHeight="1">
      <c r="B779" s="28"/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2:59" ht="15.75" customHeight="1">
      <c r="B780" s="28"/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2:59" ht="15.75" customHeight="1">
      <c r="B781" s="28"/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2:59" ht="15.75" customHeight="1">
      <c r="B782" s="28"/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2:59" ht="15.75" customHeight="1">
      <c r="B783" s="28"/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2:59" ht="15.75" customHeight="1">
      <c r="B784" s="28"/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2:59" ht="15.75" customHeight="1">
      <c r="B785" s="28"/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2:59" ht="15.75" customHeight="1">
      <c r="B786" s="28"/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2:59" ht="15.75" customHeight="1">
      <c r="B787" s="28"/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2:59" ht="15.75" customHeight="1">
      <c r="B788" s="28"/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2:59" ht="15.75" customHeight="1">
      <c r="B789" s="28"/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2:59" ht="15.75" customHeight="1">
      <c r="B790" s="28"/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2:59" ht="15.75" customHeight="1">
      <c r="B791" s="28"/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2:59" ht="15.75" customHeight="1">
      <c r="B792" s="28"/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2:59" ht="15.75" customHeight="1">
      <c r="B793" s="28"/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2:59" ht="15.75" customHeight="1">
      <c r="B794" s="28"/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2:59" ht="15.75" customHeight="1">
      <c r="B795" s="28"/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2:59" ht="15.75" customHeight="1">
      <c r="B796" s="28"/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2:59" ht="15.75" customHeight="1">
      <c r="B797" s="28"/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2:59" ht="15.75" customHeight="1">
      <c r="B798" s="28"/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2:59" ht="15.75" customHeight="1">
      <c r="B799" s="28"/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2:59" ht="15.75" customHeight="1">
      <c r="B800" s="28"/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2:59" ht="15.75" customHeight="1">
      <c r="B801" s="28"/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2:59" ht="15.75" customHeight="1">
      <c r="B802" s="28"/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2:59" ht="15.75" customHeight="1">
      <c r="B803" s="28"/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2:59" ht="15.75" customHeight="1">
      <c r="B804" s="28"/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2:59" ht="15.75" customHeight="1">
      <c r="B805" s="28"/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2:59" ht="15.75" customHeight="1">
      <c r="B806" s="28"/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2:59" ht="15.75" customHeight="1">
      <c r="B807" s="28"/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2:59" ht="15.75" customHeight="1">
      <c r="B808" s="28"/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2:59" ht="15.75" customHeight="1">
      <c r="B809" s="28"/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2:59" ht="15.75" customHeight="1">
      <c r="B810" s="28"/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2:59" ht="15.75" customHeight="1">
      <c r="B811" s="28"/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2:59" ht="15.75" customHeight="1">
      <c r="B812" s="28"/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2:59" ht="15.75" customHeight="1">
      <c r="B813" s="28"/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2:59" ht="15.75" customHeight="1">
      <c r="B814" s="28"/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2:59" ht="15.75" customHeight="1">
      <c r="B815" s="28"/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2:59" ht="15.75" customHeight="1">
      <c r="B816" s="28"/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2:59" ht="15.75" customHeight="1">
      <c r="B817" s="28"/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2:59" ht="15.75" customHeight="1">
      <c r="B818" s="28"/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2:59" ht="15.75" customHeight="1">
      <c r="B819" s="28"/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2:59" ht="15.75" customHeight="1">
      <c r="B820" s="28"/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2:59" ht="15.75" customHeight="1">
      <c r="B821" s="28"/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2:59" ht="15.75" customHeight="1">
      <c r="B822" s="28"/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2:59" ht="15.75" customHeight="1">
      <c r="B823" s="28"/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2:59" ht="15.75" customHeight="1">
      <c r="B824" s="28"/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2:59" ht="15.75" customHeight="1">
      <c r="B825" s="28"/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2:59" ht="15.75" customHeight="1">
      <c r="B826" s="28"/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2:59" ht="15.75" customHeight="1">
      <c r="B827" s="28"/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2:59" ht="15.75" customHeight="1">
      <c r="B828" s="28"/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2:59" ht="15.75" customHeight="1">
      <c r="B829" s="28"/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2:59" ht="15.75" customHeight="1">
      <c r="B830" s="28"/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2:59" ht="15.75" customHeight="1">
      <c r="B831" s="28"/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2:59" ht="15.75" customHeight="1">
      <c r="B832" s="28"/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2:59" ht="15.75" customHeight="1">
      <c r="B833" s="28"/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2:59" ht="15.75" customHeight="1">
      <c r="B834" s="28"/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2:59" ht="15.75" customHeight="1">
      <c r="B835" s="28"/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2:59" ht="15.75" customHeight="1">
      <c r="B836" s="28"/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2:59" ht="15.75" customHeight="1">
      <c r="B837" s="28"/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2:59" ht="15.75" customHeight="1">
      <c r="B838" s="28"/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2:59" ht="15.75" customHeight="1">
      <c r="B839" s="28"/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2:59" ht="15.75" customHeight="1">
      <c r="B840" s="28"/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2:59" ht="15.75" customHeight="1">
      <c r="B841" s="28"/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2:59" ht="15.75" customHeight="1">
      <c r="B842" s="28"/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2:59" ht="15.75" customHeight="1">
      <c r="B843" s="28"/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2:59" ht="15.75" customHeight="1">
      <c r="B844" s="28"/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2:59" ht="15.75" customHeight="1">
      <c r="B845" s="28"/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2:59" ht="15.75" customHeight="1">
      <c r="B846" s="28"/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2:59" ht="15.75" customHeight="1">
      <c r="B847" s="28"/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2:59" ht="15.75" customHeight="1">
      <c r="B848" s="28"/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2:59" ht="15.75" customHeight="1">
      <c r="B849" s="28"/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2:59" ht="15.75" customHeight="1">
      <c r="B850" s="28"/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2:59" ht="15.75" customHeight="1">
      <c r="B851" s="28"/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2:59" ht="15.75" customHeight="1">
      <c r="B852" s="28"/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2:59" ht="15.75" customHeight="1">
      <c r="B853" s="28"/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2:59" ht="15.75" customHeight="1">
      <c r="B854" s="28"/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2:59" ht="15.75" customHeight="1">
      <c r="B855" s="28"/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2:59" ht="15.75" customHeight="1">
      <c r="B856" s="28"/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2:59" ht="15.75" customHeight="1">
      <c r="B857" s="28"/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2:59" ht="15.75" customHeight="1">
      <c r="B858" s="28"/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2:59" ht="15.75" customHeight="1">
      <c r="B859" s="28"/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2:59" ht="15.75" customHeight="1">
      <c r="B860" s="28"/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2:59" ht="15.75" customHeight="1">
      <c r="B861" s="28"/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2:59" ht="15.75" customHeight="1">
      <c r="B862" s="28"/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2:59" ht="15.75" customHeight="1">
      <c r="B863" s="28"/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2:59" ht="15.75" customHeight="1">
      <c r="B864" s="28"/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2:59" ht="15.75" customHeight="1">
      <c r="B865" s="28"/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2:59" ht="15.75" customHeight="1">
      <c r="B866" s="28"/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2:59" ht="15.75" customHeight="1">
      <c r="B867" s="28"/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2:59" ht="15.75" customHeight="1">
      <c r="B868" s="28"/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2:59" ht="15.75" customHeight="1">
      <c r="B869" s="28"/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2:59" ht="15.75" customHeight="1">
      <c r="B870" s="28"/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2:59" ht="15.75" customHeight="1">
      <c r="B871" s="28"/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2:59" ht="15.75" customHeight="1">
      <c r="B872" s="28"/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2:59" ht="15.75" customHeight="1">
      <c r="B873" s="28"/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2:59" ht="15.75" customHeight="1">
      <c r="B874" s="28"/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2:59" ht="15.75" customHeight="1">
      <c r="B875" s="28"/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2:59" ht="15.75" customHeight="1">
      <c r="B876" s="28"/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2:59" ht="15.75" customHeight="1">
      <c r="B877" s="28"/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2:59" ht="15.75" customHeight="1">
      <c r="B878" s="28"/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2:59" ht="15.75" customHeight="1">
      <c r="B879" s="28"/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2:59" ht="15.75" customHeight="1">
      <c r="B880" s="28"/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2:59" ht="15.75" customHeight="1">
      <c r="B881" s="28"/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2:59" ht="15.75" customHeight="1">
      <c r="B882" s="28"/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2:59" ht="15.75" customHeight="1">
      <c r="B883" s="28"/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2:59" ht="15.75" customHeight="1">
      <c r="B884" s="28"/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2:59" ht="15.75" customHeight="1">
      <c r="B885" s="28"/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2:59" ht="15.75" customHeight="1">
      <c r="B886" s="28"/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2:59" ht="15.75" customHeight="1">
      <c r="B887" s="28"/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2:59" ht="15.75" customHeight="1">
      <c r="B888" s="28"/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2:59" ht="15.75" customHeight="1">
      <c r="B889" s="28"/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2:59" ht="15.75" customHeight="1">
      <c r="B890" s="28"/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2:59" ht="15.75" customHeight="1">
      <c r="B891" s="28"/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2:59" ht="15.75" customHeight="1">
      <c r="B892" s="28"/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2:59" ht="15.75" customHeight="1">
      <c r="B893" s="28"/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2:59" ht="15.75" customHeight="1">
      <c r="B894" s="28"/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2:59" ht="15.75" customHeight="1">
      <c r="B895" s="28"/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2:59" ht="15.75" customHeight="1">
      <c r="B896" s="28"/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2:59" ht="15.75" customHeight="1">
      <c r="B897" s="28"/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2:59" ht="15.75" customHeight="1">
      <c r="B898" s="28"/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2:59" ht="15.75" customHeight="1">
      <c r="B899" s="28"/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2:59" ht="15.75" customHeight="1">
      <c r="B900" s="28"/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2:59" ht="15.75" customHeight="1">
      <c r="B901" s="28"/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2:59" ht="15.75" customHeight="1">
      <c r="B902" s="28"/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2:59" ht="15.75" customHeight="1">
      <c r="B903" s="28"/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2:59" ht="15.75" customHeight="1">
      <c r="B904" s="28"/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2:59" ht="15.75" customHeight="1">
      <c r="B905" s="28"/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2:59" ht="15.75" customHeight="1">
      <c r="B906" s="28"/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2:59" ht="15.75" customHeight="1">
      <c r="B907" s="28"/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2:59" ht="15.75" customHeight="1">
      <c r="B908" s="28"/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2:59" ht="15.75" customHeight="1">
      <c r="B909" s="28"/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2:59" ht="15.75" customHeight="1">
      <c r="B910" s="28"/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2:59" ht="15.75" customHeight="1">
      <c r="B911" s="28"/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2:59" ht="15.75" customHeight="1">
      <c r="B912" s="28"/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2:59" ht="15.75" customHeight="1">
      <c r="B913" s="28"/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2:59" ht="15.75" customHeight="1">
      <c r="B914" s="28"/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2:59" ht="15.75" customHeight="1">
      <c r="B915" s="28"/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2:59" ht="15.75" customHeight="1">
      <c r="B916" s="28"/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2:59" ht="15.75" customHeight="1">
      <c r="B917" s="28"/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2:59" ht="15.75" customHeight="1">
      <c r="B918" s="28"/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2:59" ht="15.75" customHeight="1">
      <c r="B919" s="28"/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2:59" ht="15.75" customHeight="1">
      <c r="B920" s="28"/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2:59" ht="15.75" customHeight="1">
      <c r="B921" s="28"/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2:59" ht="15.75" customHeight="1">
      <c r="B922" s="28"/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2:59" ht="15.75" customHeight="1">
      <c r="B923" s="28"/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2:59" ht="15.75" customHeight="1">
      <c r="B924" s="28"/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2:59" ht="15.75" customHeight="1">
      <c r="B925" s="28"/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2:59" ht="15.75" customHeight="1">
      <c r="B926" s="28"/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2:59" ht="15.75" customHeight="1">
      <c r="B927" s="28"/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2:59" ht="15.75" customHeight="1">
      <c r="B928" s="28"/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2:59" ht="15.75" customHeight="1">
      <c r="B929" s="28"/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2:59" ht="15.75" customHeight="1">
      <c r="B930" s="28"/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2:59" ht="15.75" customHeight="1">
      <c r="B931" s="28"/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2:59" ht="15.75" customHeight="1">
      <c r="B932" s="28"/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2:59" ht="15.75" customHeight="1">
      <c r="B933" s="28"/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2:59" ht="15.75" customHeight="1">
      <c r="B934" s="28"/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2:59" ht="15.75" customHeight="1">
      <c r="B935" s="28"/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2:59" ht="15.75" customHeight="1">
      <c r="B936" s="28"/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2:59" ht="15.75" customHeight="1">
      <c r="B937" s="28"/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2:59" ht="15.75" customHeight="1">
      <c r="B938" s="28"/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2:59" ht="15.75" customHeight="1">
      <c r="B939" s="28"/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2:59" ht="15.75" customHeight="1">
      <c r="B940" s="28"/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2:59" ht="15.75" customHeight="1">
      <c r="B941" s="28"/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2:59" ht="15.75" customHeight="1">
      <c r="B942" s="28"/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2:59" ht="15.75" customHeight="1">
      <c r="B943" s="28"/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2:59" ht="15.75" customHeight="1">
      <c r="B944" s="28"/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2:59" ht="15.75" customHeight="1">
      <c r="B945" s="28"/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2:59" ht="15.75" customHeight="1">
      <c r="B946" s="28"/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2:59" ht="15.75" customHeight="1">
      <c r="B947" s="28"/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2:59" ht="15.75" customHeight="1">
      <c r="B948" s="28"/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2:59" ht="15.75" customHeight="1">
      <c r="B949" s="28"/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2:59" ht="15.75" customHeight="1">
      <c r="B950" s="28"/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2:59" ht="15.75" customHeight="1">
      <c r="B951" s="28"/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2:59" ht="15.75" customHeight="1">
      <c r="B952" s="28"/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2:59" ht="15.75" customHeight="1">
      <c r="B953" s="28"/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2:59" ht="15.75" customHeight="1">
      <c r="B954" s="28"/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2:59" ht="15.75" customHeight="1">
      <c r="B955" s="28"/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2:59" ht="15.75" customHeight="1">
      <c r="B956" s="28"/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2:59" ht="15.75" customHeight="1">
      <c r="B957" s="28"/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2:59" ht="15.75" customHeight="1">
      <c r="B958" s="28"/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2:59" ht="15.75" customHeight="1">
      <c r="B959" s="28"/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2:59" ht="15.75" customHeight="1">
      <c r="B960" s="28"/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2:59" ht="15.75" customHeight="1">
      <c r="B961" s="28"/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2:59" ht="15.75" customHeight="1">
      <c r="B962" s="28"/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2:59" ht="15.75" customHeight="1">
      <c r="B963" s="28"/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2:59" ht="15.75" customHeight="1">
      <c r="B964" s="28"/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2:59" ht="15.75" customHeight="1">
      <c r="B965" s="28"/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2:59" ht="15.75" customHeight="1">
      <c r="B966" s="28"/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2:59" ht="15.75" customHeight="1">
      <c r="B967" s="28"/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2:59" ht="15.75" customHeight="1">
      <c r="B968" s="28"/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2:59" ht="15.75" customHeight="1">
      <c r="B969" s="28"/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2:59" ht="15.75" customHeight="1">
      <c r="B970" s="28"/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2:59" ht="15.75" customHeight="1">
      <c r="B971" s="28"/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2:59" ht="15.75" customHeight="1">
      <c r="B972" s="28"/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2:59" ht="15.75" customHeight="1">
      <c r="B973" s="28"/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2:59" ht="15.75" customHeight="1">
      <c r="B974" s="28"/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2:59" ht="15.75" customHeight="1">
      <c r="B975" s="28"/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2:59" ht="15.75" customHeight="1">
      <c r="B976" s="28"/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2:59" ht="15.75" customHeight="1">
      <c r="B977" s="28"/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2:59" ht="15.75" customHeight="1">
      <c r="B978" s="28"/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2:59" ht="15.75" customHeight="1">
      <c r="B979" s="28"/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2:59" ht="15.75" customHeight="1">
      <c r="B980" s="28"/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2:59" ht="15.75" customHeight="1">
      <c r="B981" s="28"/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2:59" ht="15.75" customHeight="1">
      <c r="B982" s="28"/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2:59" ht="15.75" customHeight="1">
      <c r="B983" s="28"/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2:59" ht="15.75" customHeight="1">
      <c r="B984" s="28"/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  <row r="985" spans="2:59" ht="15.75" customHeight="1">
      <c r="B985" s="28"/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BB985" s="29"/>
      <c r="BG985" s="29"/>
    </row>
    <row r="986" spans="2:59" ht="15.75" customHeight="1">
      <c r="B986" s="28"/>
      <c r="D986" s="29"/>
      <c r="I986" s="29"/>
      <c r="N986" s="29"/>
      <c r="S986" s="29"/>
      <c r="X986" s="29"/>
      <c r="AC986" s="29"/>
      <c r="AH986" s="29"/>
      <c r="AM986" s="29"/>
      <c r="AR986" s="29"/>
      <c r="AW986" s="29"/>
      <c r="BB986" s="29"/>
      <c r="BG986" s="29"/>
    </row>
    <row r="987" spans="2:59" ht="15.75" customHeight="1">
      <c r="B987" s="28"/>
      <c r="D987" s="29"/>
      <c r="I987" s="29"/>
      <c r="N987" s="29"/>
      <c r="S987" s="29"/>
      <c r="X987" s="29"/>
      <c r="AC987" s="29"/>
      <c r="AH987" s="29"/>
      <c r="AM987" s="29"/>
      <c r="AR987" s="29"/>
      <c r="AW987" s="29"/>
      <c r="BB987" s="29"/>
      <c r="BG987" s="29"/>
    </row>
    <row r="988" spans="2:59" ht="15.75" customHeight="1">
      <c r="B988" s="28"/>
      <c r="D988" s="29"/>
      <c r="I988" s="29"/>
      <c r="N988" s="29"/>
      <c r="S988" s="29"/>
      <c r="X988" s="29"/>
      <c r="AC988" s="29"/>
      <c r="AH988" s="29"/>
      <c r="AM988" s="29"/>
      <c r="AR988" s="29"/>
      <c r="AW988" s="29"/>
      <c r="BB988" s="29"/>
      <c r="BG988" s="29"/>
    </row>
    <row r="989" spans="2:59" ht="15.75" customHeight="1">
      <c r="B989" s="28"/>
      <c r="D989" s="29"/>
      <c r="I989" s="29"/>
      <c r="N989" s="29"/>
      <c r="S989" s="29"/>
      <c r="X989" s="29"/>
      <c r="AC989" s="29"/>
      <c r="AH989" s="29"/>
      <c r="AM989" s="29"/>
      <c r="AR989" s="29"/>
      <c r="AW989" s="29"/>
      <c r="BB989" s="29"/>
      <c r="BG989" s="29"/>
    </row>
    <row r="990" spans="2:59" ht="15.75" customHeight="1">
      <c r="B990" s="28"/>
      <c r="D990" s="29"/>
      <c r="I990" s="29"/>
      <c r="N990" s="29"/>
      <c r="S990" s="29"/>
      <c r="X990" s="29"/>
      <c r="AC990" s="29"/>
      <c r="AH990" s="29"/>
      <c r="AM990" s="29"/>
      <c r="AR990" s="29"/>
      <c r="AW990" s="29"/>
      <c r="BB990" s="29"/>
      <c r="BG990" s="29"/>
    </row>
    <row r="991" spans="2:59" ht="15.75" customHeight="1">
      <c r="B991" s="28"/>
      <c r="D991" s="29"/>
      <c r="I991" s="29"/>
      <c r="N991" s="29"/>
      <c r="S991" s="29"/>
      <c r="X991" s="29"/>
      <c r="AC991" s="29"/>
      <c r="AH991" s="29"/>
      <c r="AM991" s="29"/>
      <c r="AR991" s="29"/>
      <c r="AW991" s="29"/>
      <c r="BB991" s="29"/>
      <c r="BG991" s="29"/>
    </row>
    <row r="992" spans="2:59" ht="15.75" customHeight="1">
      <c r="B992" s="28"/>
      <c r="D992" s="29"/>
      <c r="I992" s="29"/>
      <c r="N992" s="29"/>
      <c r="S992" s="29"/>
      <c r="X992" s="29"/>
      <c r="AC992" s="29"/>
      <c r="AH992" s="29"/>
      <c r="AM992" s="29"/>
      <c r="AR992" s="29"/>
      <c r="AW992" s="29"/>
      <c r="BB992" s="29"/>
      <c r="BG992" s="29"/>
    </row>
    <row r="993" spans="2:59" ht="15.75" customHeight="1">
      <c r="B993" s="28"/>
      <c r="D993" s="29"/>
      <c r="I993" s="29"/>
      <c r="N993" s="29"/>
      <c r="S993" s="29"/>
      <c r="X993" s="29"/>
      <c r="AC993" s="29"/>
      <c r="AH993" s="29"/>
      <c r="AM993" s="29"/>
      <c r="AR993" s="29"/>
      <c r="AW993" s="29"/>
      <c r="BB993" s="29"/>
      <c r="BG993" s="29"/>
    </row>
    <row r="994" spans="2:59" ht="15.75" customHeight="1">
      <c r="B994" s="28"/>
      <c r="D994" s="29"/>
      <c r="I994" s="29"/>
      <c r="N994" s="29"/>
      <c r="S994" s="29"/>
      <c r="X994" s="29"/>
      <c r="AC994" s="29"/>
      <c r="AH994" s="29"/>
      <c r="AM994" s="29"/>
      <c r="AR994" s="29"/>
      <c r="AW994" s="29"/>
      <c r="BB994" s="29"/>
      <c r="BG994" s="29"/>
    </row>
    <row r="995" spans="2:59" ht="15.75" customHeight="1">
      <c r="B995" s="28"/>
      <c r="D995" s="29"/>
      <c r="I995" s="29"/>
      <c r="N995" s="29"/>
      <c r="S995" s="29"/>
      <c r="X995" s="29"/>
      <c r="AC995" s="29"/>
      <c r="AH995" s="29"/>
      <c r="AM995" s="29"/>
      <c r="AR995" s="29"/>
      <c r="AW995" s="29"/>
      <c r="BB995" s="29"/>
      <c r="BG995" s="29"/>
    </row>
    <row r="996" spans="2:59" ht="15.75" customHeight="1">
      <c r="B996" s="28"/>
      <c r="D996" s="29"/>
      <c r="I996" s="29"/>
      <c r="N996" s="29"/>
      <c r="S996" s="29"/>
      <c r="X996" s="29"/>
      <c r="AC996" s="29"/>
      <c r="AH996" s="29"/>
      <c r="AM996" s="29"/>
      <c r="AR996" s="29"/>
      <c r="AW996" s="29"/>
      <c r="BB996" s="29"/>
      <c r="BG996" s="29"/>
    </row>
    <row r="997" spans="2:59" ht="15.75" customHeight="1">
      <c r="B997" s="28"/>
      <c r="D997" s="29"/>
      <c r="I997" s="29"/>
      <c r="N997" s="29"/>
      <c r="S997" s="29"/>
      <c r="X997" s="29"/>
      <c r="AC997" s="29"/>
      <c r="AH997" s="29"/>
      <c r="AM997" s="29"/>
      <c r="AR997" s="29"/>
      <c r="AW997" s="29"/>
      <c r="BB997" s="29"/>
      <c r="BG997" s="29"/>
    </row>
    <row r="998" spans="2:59" ht="15.75" customHeight="1">
      <c r="B998" s="28"/>
      <c r="D998" s="29"/>
      <c r="I998" s="29"/>
      <c r="N998" s="29"/>
      <c r="S998" s="29"/>
      <c r="X998" s="29"/>
      <c r="AC998" s="29"/>
      <c r="AH998" s="29"/>
      <c r="AM998" s="29"/>
      <c r="AR998" s="29"/>
      <c r="AW998" s="29"/>
      <c r="BB998" s="29"/>
      <c r="BG998" s="29"/>
    </row>
    <row r="999" spans="2:59" ht="15.75" customHeight="1">
      <c r="B999" s="28"/>
      <c r="D999" s="29"/>
      <c r="I999" s="29"/>
      <c r="N999" s="29"/>
      <c r="S999" s="29"/>
      <c r="X999" s="29"/>
      <c r="AC999" s="29"/>
      <c r="AH999" s="29"/>
      <c r="AM999" s="29"/>
      <c r="AR999" s="29"/>
      <c r="AW999" s="29"/>
      <c r="BB999" s="29"/>
      <c r="BG999" s="29"/>
    </row>
    <row r="1000" spans="2:59" ht="15.75" customHeight="1">
      <c r="B1000" s="28"/>
      <c r="D1000" s="29"/>
      <c r="I1000" s="29"/>
      <c r="N1000" s="29"/>
      <c r="S1000" s="29"/>
      <c r="X1000" s="29"/>
      <c r="AC1000" s="29"/>
      <c r="AH1000" s="29"/>
      <c r="AM1000" s="29"/>
      <c r="AR1000" s="29"/>
      <c r="AW1000" s="29"/>
      <c r="BB1000" s="29"/>
      <c r="BG1000" s="29"/>
    </row>
    <row r="1001" spans="2:59" ht="15.75" customHeight="1">
      <c r="B1001" s="28"/>
      <c r="D1001" s="29"/>
      <c r="I1001" s="29"/>
      <c r="N1001" s="29"/>
      <c r="S1001" s="29"/>
      <c r="X1001" s="29"/>
      <c r="AC1001" s="29"/>
      <c r="AH1001" s="29"/>
      <c r="AM1001" s="29"/>
      <c r="AR1001" s="29"/>
      <c r="AW1001" s="29"/>
      <c r="BB1001" s="29"/>
      <c r="BG1001" s="29"/>
    </row>
    <row r="1002" spans="2:59" ht="15.75" customHeight="1">
      <c r="B1002" s="28"/>
      <c r="D1002" s="29"/>
      <c r="I1002" s="29"/>
      <c r="N1002" s="29"/>
      <c r="S1002" s="29"/>
      <c r="X1002" s="29"/>
      <c r="AC1002" s="29"/>
      <c r="AH1002" s="29"/>
      <c r="AM1002" s="29"/>
      <c r="AR1002" s="29"/>
      <c r="AW1002" s="29"/>
      <c r="BB1002" s="29"/>
      <c r="BG1002" s="29"/>
    </row>
    <row r="1003" spans="2:59" ht="15.75" customHeight="1" thickBot="1">
      <c r="B1003" s="28"/>
      <c r="D1003" s="29"/>
      <c r="I1003" s="29"/>
      <c r="N1003" s="29"/>
      <c r="S1003" s="29"/>
      <c r="X1003" s="29"/>
      <c r="AC1003" s="29"/>
      <c r="AH1003" s="29"/>
      <c r="AM1003" s="29"/>
      <c r="AR1003" s="29"/>
      <c r="AW1003" s="29"/>
      <c r="BB1003" s="29"/>
      <c r="BG1003" s="29"/>
    </row>
  </sheetData>
  <mergeCells count="12">
    <mergeCell ref="AL1:AP1"/>
    <mergeCell ref="AQ1:AU1"/>
    <mergeCell ref="AV1:AZ1"/>
    <mergeCell ref="BA1:BE1"/>
    <mergeCell ref="BF1:BJ1"/>
    <mergeCell ref="AB1:AF1"/>
    <mergeCell ref="AG1:AK1"/>
    <mergeCell ref="C1:G1"/>
    <mergeCell ref="H1:L1"/>
    <mergeCell ref="M1:Q1"/>
    <mergeCell ref="R1:V1"/>
    <mergeCell ref="W1:AA1"/>
  </mergeCells>
  <pageMargins left="0.7" right="0.7" top="0.75" bottom="0.75" header="0" footer="0"/>
  <pageSetup orientation="landscape" paperSize="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K971"/>
  <sheetViews>
    <sheetView workbookViewId="0" topLeftCell="A1">
      <pane xSplit="2" ySplit="1" topLeftCell="AF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P16" sqref="AP16"/>
    </sheetView>
  </sheetViews>
  <sheetFormatPr defaultColWidth="14.4242857142857" defaultRowHeight="15"/>
  <cols>
    <col min="1" max="1" width="33.5714285714286" customWidth="1"/>
    <col min="2" max="2" width="16.4285714285714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2.7142857142857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4.5714285714286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.1428571428571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3.1428571428571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1.7142857142857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.2857142857143" bestFit="1" customWidth="1"/>
    <col min="33" max="33" width="5.42857142857143" customWidth="1"/>
    <col min="34" max="34" width="5.85714285714286" customWidth="1"/>
    <col min="35" max="35" width="6" customWidth="1"/>
    <col min="36" max="36" width="9" bestFit="1" customWidth="1"/>
    <col min="37" max="37" width="13.2857142857143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8571428571429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1.4285714285714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4.4285714285714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2.5714285714286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1428571428571" customWidth="1"/>
    <col min="63" max="63" width="7.57142857142857" customWidth="1"/>
  </cols>
  <sheetData>
    <row r="1" spans="1:63" ht="16.5" thickBot="1">
      <c r="A1" s="31" t="s">
        <v>545</v>
      </c>
      <c r="B1" s="3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16.5" thickBot="1">
      <c r="A2" s="23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03" t="s">
        <v>546</v>
      </c>
      <c r="B3" s="93">
        <v>30000</v>
      </c>
      <c r="C3" s="22"/>
      <c r="D3" s="18"/>
      <c r="E3" s="15"/>
      <c r="F3" s="16"/>
      <c r="G3" s="33"/>
      <c r="H3" s="22"/>
      <c r="I3" s="18"/>
      <c r="J3" s="15"/>
      <c r="K3" s="16"/>
      <c r="L3" s="33"/>
      <c r="M3" s="22"/>
      <c r="N3" s="18"/>
      <c r="O3" s="15"/>
      <c r="P3" s="16"/>
      <c r="Q3" s="33"/>
      <c r="R3" s="22"/>
      <c r="S3" s="18"/>
      <c r="T3" s="15"/>
      <c r="U3" s="16"/>
      <c r="V3" s="33"/>
      <c r="W3" s="22"/>
      <c r="X3" s="18"/>
      <c r="Y3" s="15"/>
      <c r="Z3" s="16"/>
      <c r="AA3" s="33"/>
      <c r="AB3" s="22"/>
      <c r="AC3" s="18"/>
      <c r="AD3" s="15"/>
      <c r="AE3" s="16">
        <f t="shared" si="0" ref="AE3:AE15">+AD3-AG3</f>
        <v>0</v>
      </c>
      <c r="AF3" s="33">
        <f t="shared" si="1" ref="AF3:AF15">((AD3-AE3)*$B3)</f>
        <v>0</v>
      </c>
      <c r="AG3" s="22"/>
      <c r="AH3" s="18"/>
      <c r="AI3" s="15">
        <f t="shared" si="2" ref="AI3:AI15">+AG3+AH3</f>
        <v>0</v>
      </c>
      <c r="AJ3" s="16">
        <f t="shared" si="3" ref="AJ3:AJ15">+AI3-AL3</f>
        <v>0</v>
      </c>
      <c r="AK3" s="33">
        <f t="shared" si="4" ref="AK3:AK15">((AI3-AJ3)*$B3)</f>
        <v>0</v>
      </c>
      <c r="AL3" s="22"/>
      <c r="AM3" s="18">
        <v>6</v>
      </c>
      <c r="AN3" s="15">
        <f t="shared" si="5" ref="AN3:AN15">+AL3+AM3</f>
        <v>6</v>
      </c>
      <c r="AO3" s="16">
        <f t="shared" si="6" ref="AO3:AO15">+AN3-AQ3</f>
        <v>1</v>
      </c>
      <c r="AP3" s="33">
        <f t="shared" si="7" ref="AP3:AP15">((AN3-AO3)*$B3)</f>
        <v>150000</v>
      </c>
      <c r="AQ3" s="22">
        <v>5</v>
      </c>
      <c r="AR3" s="18"/>
      <c r="AS3" s="15">
        <f t="shared" si="8" ref="AS3:AS13">+AQ3+AR3</f>
        <v>5</v>
      </c>
      <c r="AT3" s="16">
        <f t="shared" si="9" ref="AT3:AT13">+AS3-AV3</f>
        <v>5</v>
      </c>
      <c r="AU3" s="33">
        <f t="shared" si="10" ref="AU3:AU13">((AS3-AT3)*$B3)</f>
        <v>0</v>
      </c>
      <c r="AV3" s="22"/>
      <c r="AW3" s="18"/>
      <c r="AX3" s="15">
        <f t="shared" si="11" ref="AX3:AX13">+AV3+AW3</f>
        <v>0</v>
      </c>
      <c r="AY3" s="16">
        <f t="shared" si="12" ref="AY3:AY13">+AX3-BA3</f>
        <v>0</v>
      </c>
      <c r="AZ3" s="33">
        <f t="shared" si="13" ref="AZ3:AZ13">((AX3-AY3)*$B3)</f>
        <v>0</v>
      </c>
      <c r="BA3" s="22"/>
      <c r="BB3" s="18"/>
      <c r="BC3" s="15">
        <f t="shared" si="14" ref="BC3:BC13">+BA3+BB3</f>
        <v>0</v>
      </c>
      <c r="BD3" s="16">
        <f t="shared" si="15" ref="BD3:BD13">+BC3-BF3</f>
        <v>0</v>
      </c>
      <c r="BE3" s="33">
        <f t="shared" si="16" ref="BE3:BE13">((BC3-BD3)*$B3)</f>
        <v>0</v>
      </c>
      <c r="BF3" s="22"/>
      <c r="BG3" s="18"/>
      <c r="BH3" s="15">
        <f t="shared" si="17" ref="BH3:BH13">+BF3+BG3</f>
        <v>0</v>
      </c>
      <c r="BI3" s="16">
        <f t="shared" si="18" ref="BI3:BI13">+BH3-BK3</f>
        <v>0</v>
      </c>
      <c r="BJ3" s="33">
        <f t="shared" si="19" ref="BJ3:BJ13">((BH3-BI3)*$B3)</f>
        <v>0</v>
      </c>
      <c r="BK3" s="22"/>
    </row>
    <row r="4" spans="1:63" ht="16.5" thickBot="1">
      <c r="A4" s="186" t="s">
        <v>547</v>
      </c>
      <c r="B4" s="94">
        <v>30000</v>
      </c>
      <c r="C4" s="22"/>
      <c r="D4" s="18"/>
      <c r="E4" s="15"/>
      <c r="F4" s="16"/>
      <c r="G4" s="33"/>
      <c r="H4" s="22"/>
      <c r="I4" s="18"/>
      <c r="J4" s="15"/>
      <c r="K4" s="16"/>
      <c r="L4" s="33"/>
      <c r="M4" s="22"/>
      <c r="N4" s="18"/>
      <c r="O4" s="15"/>
      <c r="P4" s="16"/>
      <c r="Q4" s="33"/>
      <c r="R4" s="22"/>
      <c r="S4" s="18"/>
      <c r="T4" s="15"/>
      <c r="U4" s="16"/>
      <c r="V4" s="33"/>
      <c r="W4" s="22"/>
      <c r="X4" s="18"/>
      <c r="Y4" s="15"/>
      <c r="Z4" s="16"/>
      <c r="AA4" s="33"/>
      <c r="AB4" s="22"/>
      <c r="AC4" s="18"/>
      <c r="AD4" s="15"/>
      <c r="AE4" s="16">
        <f t="shared" si="0"/>
        <v>0</v>
      </c>
      <c r="AF4" s="33">
        <f t="shared" si="1"/>
        <v>0</v>
      </c>
      <c r="AG4" s="22"/>
      <c r="AH4" s="18"/>
      <c r="AI4" s="15">
        <f t="shared" si="2"/>
        <v>0</v>
      </c>
      <c r="AJ4" s="16">
        <f t="shared" si="3"/>
        <v>0</v>
      </c>
      <c r="AK4" s="33">
        <f t="shared" si="4"/>
        <v>0</v>
      </c>
      <c r="AL4" s="22"/>
      <c r="AM4" s="18">
        <v>6</v>
      </c>
      <c r="AN4" s="15">
        <f t="shared" si="5"/>
        <v>6</v>
      </c>
      <c r="AO4" s="16">
        <f t="shared" si="6"/>
        <v>1</v>
      </c>
      <c r="AP4" s="33">
        <f t="shared" si="7"/>
        <v>150000</v>
      </c>
      <c r="AQ4" s="22">
        <v>5</v>
      </c>
      <c r="AR4" s="18"/>
      <c r="AS4" s="15">
        <f t="shared" si="8"/>
        <v>5</v>
      </c>
      <c r="AT4" s="16">
        <f t="shared" si="9"/>
        <v>5</v>
      </c>
      <c r="AU4" s="33">
        <f t="shared" si="10"/>
        <v>0</v>
      </c>
      <c r="AV4" s="22"/>
      <c r="AW4" s="18"/>
      <c r="AX4" s="15">
        <f t="shared" si="11"/>
        <v>0</v>
      </c>
      <c r="AY4" s="16">
        <f t="shared" si="12"/>
        <v>0</v>
      </c>
      <c r="AZ4" s="33">
        <f t="shared" si="13"/>
        <v>0</v>
      </c>
      <c r="BA4" s="22"/>
      <c r="BB4" s="18"/>
      <c r="BC4" s="15">
        <f t="shared" si="14"/>
        <v>0</v>
      </c>
      <c r="BD4" s="16">
        <f t="shared" si="15"/>
        <v>0</v>
      </c>
      <c r="BE4" s="33">
        <f t="shared" si="16"/>
        <v>0</v>
      </c>
      <c r="BF4" s="22"/>
      <c r="BG4" s="18"/>
      <c r="BH4" s="15">
        <f t="shared" si="17"/>
        <v>0</v>
      </c>
      <c r="BI4" s="16">
        <f t="shared" si="18"/>
        <v>0</v>
      </c>
      <c r="BJ4" s="33">
        <f t="shared" si="19"/>
        <v>0</v>
      </c>
      <c r="BK4" s="22"/>
    </row>
    <row r="5" spans="1:63" ht="16.5" thickBot="1">
      <c r="A5" s="104" t="s">
        <v>548</v>
      </c>
      <c r="B5" s="94">
        <v>30000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/>
      <c r="AE5" s="16">
        <f t="shared" si="0"/>
        <v>0</v>
      </c>
      <c r="AF5" s="33">
        <f t="shared" si="1"/>
        <v>0</v>
      </c>
      <c r="AG5" s="22"/>
      <c r="AH5" s="18"/>
      <c r="AI5" s="15">
        <f t="shared" si="2"/>
        <v>0</v>
      </c>
      <c r="AJ5" s="16">
        <f t="shared" si="3"/>
        <v>0</v>
      </c>
      <c r="AK5" s="33">
        <f t="shared" si="4"/>
        <v>0</v>
      </c>
      <c r="AL5" s="22"/>
      <c r="AM5" s="18">
        <v>6</v>
      </c>
      <c r="AN5" s="15">
        <f t="shared" si="5"/>
        <v>6</v>
      </c>
      <c r="AO5" s="16">
        <f t="shared" si="6"/>
        <v>0</v>
      </c>
      <c r="AP5" s="33">
        <f t="shared" si="7"/>
        <v>180000</v>
      </c>
      <c r="AQ5" s="22">
        <v>6</v>
      </c>
      <c r="AR5" s="18"/>
      <c r="AS5" s="15">
        <f t="shared" si="8"/>
        <v>6</v>
      </c>
      <c r="AT5" s="16">
        <f t="shared" si="9"/>
        <v>6</v>
      </c>
      <c r="AU5" s="33">
        <f t="shared" si="10"/>
        <v>0</v>
      </c>
      <c r="AV5" s="22"/>
      <c r="AW5" s="18"/>
      <c r="AX5" s="15">
        <f t="shared" si="11"/>
        <v>0</v>
      </c>
      <c r="AY5" s="16">
        <f t="shared" si="12"/>
        <v>0</v>
      </c>
      <c r="AZ5" s="33">
        <f t="shared" si="13"/>
        <v>0</v>
      </c>
      <c r="BA5" s="22"/>
      <c r="BB5" s="18"/>
      <c r="BC5" s="15">
        <f t="shared" si="14"/>
        <v>0</v>
      </c>
      <c r="BD5" s="16">
        <f t="shared" si="15"/>
        <v>0</v>
      </c>
      <c r="BE5" s="33">
        <f t="shared" si="16"/>
        <v>0</v>
      </c>
      <c r="BF5" s="22"/>
      <c r="BG5" s="18"/>
      <c r="BH5" s="15">
        <f t="shared" si="17"/>
        <v>0</v>
      </c>
      <c r="BI5" s="16">
        <f t="shared" si="18"/>
        <v>0</v>
      </c>
      <c r="BJ5" s="33">
        <f t="shared" si="19"/>
        <v>0</v>
      </c>
      <c r="BK5" s="22"/>
    </row>
    <row r="6" spans="1:63" ht="16.5" thickBot="1">
      <c r="A6" s="104" t="s">
        <v>549</v>
      </c>
      <c r="B6" s="94">
        <v>33000</v>
      </c>
      <c r="C6" s="22"/>
      <c r="D6" s="18"/>
      <c r="E6" s="15"/>
      <c r="F6" s="16"/>
      <c r="G6" s="33"/>
      <c r="H6" s="22"/>
      <c r="I6" s="18"/>
      <c r="J6" s="15"/>
      <c r="K6" s="16"/>
      <c r="L6" s="33"/>
      <c r="M6" s="22"/>
      <c r="N6" s="18"/>
      <c r="O6" s="15"/>
      <c r="P6" s="16"/>
      <c r="Q6" s="33"/>
      <c r="R6" s="22"/>
      <c r="S6" s="18"/>
      <c r="T6" s="15"/>
      <c r="U6" s="16"/>
      <c r="V6" s="33"/>
      <c r="W6" s="22"/>
      <c r="X6" s="18"/>
      <c r="Y6" s="15"/>
      <c r="Z6" s="16"/>
      <c r="AA6" s="33"/>
      <c r="AB6" s="22"/>
      <c r="AC6" s="18"/>
      <c r="AD6" s="15"/>
      <c r="AE6" s="16">
        <f t="shared" si="0"/>
        <v>0</v>
      </c>
      <c r="AF6" s="33">
        <f t="shared" si="1"/>
        <v>0</v>
      </c>
      <c r="AG6" s="22"/>
      <c r="AH6" s="18"/>
      <c r="AI6" s="15">
        <f t="shared" si="2"/>
        <v>0</v>
      </c>
      <c r="AJ6" s="16">
        <f t="shared" si="3"/>
        <v>0</v>
      </c>
      <c r="AK6" s="33">
        <f t="shared" si="4"/>
        <v>0</v>
      </c>
      <c r="AL6" s="22"/>
      <c r="AM6" s="18">
        <v>6</v>
      </c>
      <c r="AN6" s="15">
        <f t="shared" si="5"/>
        <v>6</v>
      </c>
      <c r="AO6" s="16">
        <f t="shared" si="6"/>
        <v>3</v>
      </c>
      <c r="AP6" s="33">
        <f t="shared" si="7"/>
        <v>99000</v>
      </c>
      <c r="AQ6" s="22">
        <v>3</v>
      </c>
      <c r="AR6" s="18"/>
      <c r="AS6" s="15">
        <f t="shared" si="8"/>
        <v>3</v>
      </c>
      <c r="AT6" s="16">
        <f t="shared" si="9"/>
        <v>3</v>
      </c>
      <c r="AU6" s="33">
        <f t="shared" si="10"/>
        <v>0</v>
      </c>
      <c r="AV6" s="22"/>
      <c r="AW6" s="18"/>
      <c r="AX6" s="15">
        <f t="shared" si="11"/>
        <v>0</v>
      </c>
      <c r="AY6" s="16">
        <f t="shared" si="12"/>
        <v>0</v>
      </c>
      <c r="AZ6" s="33">
        <f t="shared" si="13"/>
        <v>0</v>
      </c>
      <c r="BA6" s="22"/>
      <c r="BB6" s="18"/>
      <c r="BC6" s="15">
        <f t="shared" si="14"/>
        <v>0</v>
      </c>
      <c r="BD6" s="16">
        <f t="shared" si="15"/>
        <v>0</v>
      </c>
      <c r="BE6" s="33">
        <f t="shared" si="16"/>
        <v>0</v>
      </c>
      <c r="BF6" s="22"/>
      <c r="BG6" s="18"/>
      <c r="BH6" s="15">
        <f t="shared" si="17"/>
        <v>0</v>
      </c>
      <c r="BI6" s="16">
        <f t="shared" si="18"/>
        <v>0</v>
      </c>
      <c r="BJ6" s="33">
        <f t="shared" si="19"/>
        <v>0</v>
      </c>
      <c r="BK6" s="22"/>
    </row>
    <row r="7" spans="1:63" ht="16.5" thickBot="1">
      <c r="A7" s="104" t="s">
        <v>550</v>
      </c>
      <c r="B7" s="94">
        <v>30000</v>
      </c>
      <c r="C7" s="22"/>
      <c r="D7" s="18"/>
      <c r="E7" s="15"/>
      <c r="F7" s="16"/>
      <c r="G7" s="33"/>
      <c r="H7" s="22"/>
      <c r="I7" s="18"/>
      <c r="J7" s="15"/>
      <c r="K7" s="16"/>
      <c r="L7" s="33"/>
      <c r="M7" s="22"/>
      <c r="N7" s="18"/>
      <c r="O7" s="15"/>
      <c r="P7" s="16"/>
      <c r="Q7" s="33"/>
      <c r="R7" s="22"/>
      <c r="S7" s="18"/>
      <c r="T7" s="15"/>
      <c r="U7" s="16"/>
      <c r="V7" s="33"/>
      <c r="W7" s="22"/>
      <c r="X7" s="18"/>
      <c r="Y7" s="15"/>
      <c r="Z7" s="16"/>
      <c r="AA7" s="33"/>
      <c r="AB7" s="22"/>
      <c r="AC7" s="18"/>
      <c r="AD7" s="15"/>
      <c r="AE7" s="16">
        <f t="shared" si="0"/>
        <v>0</v>
      </c>
      <c r="AF7" s="33">
        <f t="shared" si="1"/>
        <v>0</v>
      </c>
      <c r="AG7" s="22"/>
      <c r="AH7" s="18"/>
      <c r="AI7" s="15">
        <f t="shared" si="2"/>
        <v>0</v>
      </c>
      <c r="AJ7" s="16">
        <f t="shared" si="3"/>
        <v>0</v>
      </c>
      <c r="AK7" s="33">
        <f t="shared" si="4"/>
        <v>0</v>
      </c>
      <c r="AL7" s="22"/>
      <c r="AM7" s="18">
        <v>6</v>
      </c>
      <c r="AN7" s="15">
        <f t="shared" si="5"/>
        <v>6</v>
      </c>
      <c r="AO7" s="16">
        <f t="shared" si="6"/>
        <v>1</v>
      </c>
      <c r="AP7" s="33">
        <f t="shared" si="7"/>
        <v>150000</v>
      </c>
      <c r="AQ7" s="22">
        <v>5</v>
      </c>
      <c r="AR7" s="18"/>
      <c r="AS7" s="15">
        <f t="shared" si="8"/>
        <v>5</v>
      </c>
      <c r="AT7" s="16">
        <f t="shared" si="9"/>
        <v>5</v>
      </c>
      <c r="AU7" s="33">
        <f t="shared" si="10"/>
        <v>0</v>
      </c>
      <c r="AV7" s="22"/>
      <c r="AW7" s="18"/>
      <c r="AX7" s="15">
        <f t="shared" si="11"/>
        <v>0</v>
      </c>
      <c r="AY7" s="16">
        <f t="shared" si="12"/>
        <v>0</v>
      </c>
      <c r="AZ7" s="33">
        <f t="shared" si="13"/>
        <v>0</v>
      </c>
      <c r="BA7" s="22"/>
      <c r="BB7" s="18"/>
      <c r="BC7" s="15">
        <f t="shared" si="14"/>
        <v>0</v>
      </c>
      <c r="BD7" s="16">
        <f t="shared" si="15"/>
        <v>0</v>
      </c>
      <c r="BE7" s="33">
        <f t="shared" si="16"/>
        <v>0</v>
      </c>
      <c r="BF7" s="22"/>
      <c r="BG7" s="18"/>
      <c r="BH7" s="15">
        <f t="shared" si="17"/>
        <v>0</v>
      </c>
      <c r="BI7" s="16">
        <f t="shared" si="18"/>
        <v>0</v>
      </c>
      <c r="BJ7" s="33">
        <f t="shared" si="19"/>
        <v>0</v>
      </c>
      <c r="BK7" s="22"/>
    </row>
    <row r="8" spans="1:63" ht="16.5" thickBot="1">
      <c r="A8" s="104" t="s">
        <v>551</v>
      </c>
      <c r="B8" s="94">
        <v>30000</v>
      </c>
      <c r="C8" s="22"/>
      <c r="D8" s="18"/>
      <c r="E8" s="15"/>
      <c r="F8" s="16"/>
      <c r="G8" s="33"/>
      <c r="H8" s="22"/>
      <c r="I8" s="18"/>
      <c r="J8" s="15"/>
      <c r="K8" s="16"/>
      <c r="L8" s="33"/>
      <c r="M8" s="22"/>
      <c r="N8" s="18"/>
      <c r="O8" s="15"/>
      <c r="P8" s="16"/>
      <c r="Q8" s="33"/>
      <c r="R8" s="22"/>
      <c r="S8" s="18"/>
      <c r="T8" s="15"/>
      <c r="U8" s="16"/>
      <c r="V8" s="33"/>
      <c r="W8" s="22"/>
      <c r="X8" s="18"/>
      <c r="Y8" s="15"/>
      <c r="Z8" s="16"/>
      <c r="AA8" s="33"/>
      <c r="AB8" s="22"/>
      <c r="AC8" s="18"/>
      <c r="AD8" s="15"/>
      <c r="AE8" s="16">
        <f t="shared" si="0"/>
        <v>0</v>
      </c>
      <c r="AF8" s="33">
        <f t="shared" si="1"/>
        <v>0</v>
      </c>
      <c r="AG8" s="22"/>
      <c r="AH8" s="18"/>
      <c r="AI8" s="15">
        <f t="shared" si="2"/>
        <v>0</v>
      </c>
      <c r="AJ8" s="16">
        <f t="shared" si="3"/>
        <v>0</v>
      </c>
      <c r="AK8" s="33">
        <f t="shared" si="4"/>
        <v>0</v>
      </c>
      <c r="AL8" s="22"/>
      <c r="AM8" s="18">
        <v>6</v>
      </c>
      <c r="AN8" s="15">
        <f t="shared" si="5"/>
        <v>6</v>
      </c>
      <c r="AO8" s="16">
        <f t="shared" si="6"/>
        <v>0</v>
      </c>
      <c r="AP8" s="33">
        <f t="shared" si="7"/>
        <v>180000</v>
      </c>
      <c r="AQ8" s="22">
        <v>6</v>
      </c>
      <c r="AR8" s="18"/>
      <c r="AS8" s="15">
        <f t="shared" si="8"/>
        <v>6</v>
      </c>
      <c r="AT8" s="16">
        <f t="shared" si="9"/>
        <v>6</v>
      </c>
      <c r="AU8" s="33">
        <f t="shared" si="10"/>
        <v>0</v>
      </c>
      <c r="AV8" s="22"/>
      <c r="AW8" s="18"/>
      <c r="AX8" s="15">
        <f t="shared" si="11"/>
        <v>0</v>
      </c>
      <c r="AY8" s="16">
        <f t="shared" si="12"/>
        <v>0</v>
      </c>
      <c r="AZ8" s="33">
        <f t="shared" si="13"/>
        <v>0</v>
      </c>
      <c r="BA8" s="22"/>
      <c r="BB8" s="18"/>
      <c r="BC8" s="15">
        <f t="shared" si="14"/>
        <v>0</v>
      </c>
      <c r="BD8" s="16">
        <f t="shared" si="15"/>
        <v>0</v>
      </c>
      <c r="BE8" s="33">
        <f t="shared" si="16"/>
        <v>0</v>
      </c>
      <c r="BF8" s="22"/>
      <c r="BG8" s="18"/>
      <c r="BH8" s="15">
        <f t="shared" si="17"/>
        <v>0</v>
      </c>
      <c r="BI8" s="16">
        <f t="shared" si="18"/>
        <v>0</v>
      </c>
      <c r="BJ8" s="33">
        <f t="shared" si="19"/>
        <v>0</v>
      </c>
      <c r="BK8" s="22"/>
    </row>
    <row r="9" spans="1:63" ht="16.5" thickBot="1">
      <c r="A9" s="104" t="s">
        <v>552</v>
      </c>
      <c r="B9" s="94">
        <v>30000</v>
      </c>
      <c r="C9" s="22"/>
      <c r="D9" s="18"/>
      <c r="E9" s="15"/>
      <c r="F9" s="16"/>
      <c r="G9" s="33"/>
      <c r="H9" s="22"/>
      <c r="I9" s="18"/>
      <c r="J9" s="15"/>
      <c r="K9" s="16"/>
      <c r="L9" s="33"/>
      <c r="M9" s="22"/>
      <c r="N9" s="18"/>
      <c r="O9" s="15"/>
      <c r="P9" s="16"/>
      <c r="Q9" s="33"/>
      <c r="R9" s="22"/>
      <c r="S9" s="18"/>
      <c r="T9" s="15"/>
      <c r="U9" s="16"/>
      <c r="V9" s="33"/>
      <c r="W9" s="22"/>
      <c r="X9" s="18"/>
      <c r="Y9" s="15"/>
      <c r="Z9" s="16"/>
      <c r="AA9" s="33"/>
      <c r="AB9" s="22"/>
      <c r="AC9" s="18"/>
      <c r="AD9" s="15"/>
      <c r="AE9" s="16">
        <f t="shared" si="0"/>
        <v>0</v>
      </c>
      <c r="AF9" s="33">
        <f t="shared" si="1"/>
        <v>0</v>
      </c>
      <c r="AG9" s="22"/>
      <c r="AH9" s="18"/>
      <c r="AI9" s="15">
        <f t="shared" si="2"/>
        <v>0</v>
      </c>
      <c r="AJ9" s="16">
        <f t="shared" si="3"/>
        <v>0</v>
      </c>
      <c r="AK9" s="33">
        <f t="shared" si="4"/>
        <v>0</v>
      </c>
      <c r="AL9" s="22"/>
      <c r="AM9" s="18">
        <v>6</v>
      </c>
      <c r="AN9" s="15">
        <f t="shared" si="5"/>
        <v>6</v>
      </c>
      <c r="AO9" s="16">
        <f t="shared" si="6"/>
        <v>0</v>
      </c>
      <c r="AP9" s="33">
        <f t="shared" si="7"/>
        <v>180000</v>
      </c>
      <c r="AQ9" s="22">
        <v>6</v>
      </c>
      <c r="AR9" s="18"/>
      <c r="AS9" s="15">
        <f t="shared" si="8"/>
        <v>6</v>
      </c>
      <c r="AT9" s="16">
        <f t="shared" si="9"/>
        <v>6</v>
      </c>
      <c r="AU9" s="33">
        <f t="shared" si="10"/>
        <v>0</v>
      </c>
      <c r="AV9" s="22"/>
      <c r="AW9" s="18"/>
      <c r="AX9" s="15">
        <f t="shared" si="11"/>
        <v>0</v>
      </c>
      <c r="AY9" s="16">
        <f t="shared" si="12"/>
        <v>0</v>
      </c>
      <c r="AZ9" s="33">
        <f t="shared" si="13"/>
        <v>0</v>
      </c>
      <c r="BA9" s="22"/>
      <c r="BB9" s="18"/>
      <c r="BC9" s="15">
        <f t="shared" si="14"/>
        <v>0</v>
      </c>
      <c r="BD9" s="16">
        <f t="shared" si="15"/>
        <v>0</v>
      </c>
      <c r="BE9" s="33">
        <f t="shared" si="16"/>
        <v>0</v>
      </c>
      <c r="BF9" s="22"/>
      <c r="BG9" s="18"/>
      <c r="BH9" s="15">
        <f t="shared" si="17"/>
        <v>0</v>
      </c>
      <c r="BI9" s="16">
        <f t="shared" si="18"/>
        <v>0</v>
      </c>
      <c r="BJ9" s="33">
        <f t="shared" si="19"/>
        <v>0</v>
      </c>
      <c r="BK9" s="22"/>
    </row>
    <row r="10" spans="1:63" ht="16.5" thickBot="1">
      <c r="A10" s="104" t="s">
        <v>553</v>
      </c>
      <c r="B10" s="94">
        <v>33000</v>
      </c>
      <c r="C10" s="22"/>
      <c r="D10" s="18"/>
      <c r="E10" s="15"/>
      <c r="F10" s="16"/>
      <c r="G10" s="33"/>
      <c r="H10" s="22"/>
      <c r="I10" s="18"/>
      <c r="J10" s="15"/>
      <c r="K10" s="16"/>
      <c r="L10" s="33"/>
      <c r="M10" s="22"/>
      <c r="N10" s="18"/>
      <c r="O10" s="15"/>
      <c r="P10" s="16"/>
      <c r="Q10" s="33"/>
      <c r="R10" s="22"/>
      <c r="S10" s="18"/>
      <c r="T10" s="15"/>
      <c r="U10" s="16"/>
      <c r="V10" s="33"/>
      <c r="W10" s="22"/>
      <c r="X10" s="18"/>
      <c r="Y10" s="15"/>
      <c r="Z10" s="16"/>
      <c r="AA10" s="33"/>
      <c r="AB10" s="22"/>
      <c r="AC10" s="18"/>
      <c r="AD10" s="15"/>
      <c r="AE10" s="16">
        <f t="shared" si="0"/>
        <v>0</v>
      </c>
      <c r="AF10" s="33">
        <f t="shared" si="1"/>
        <v>0</v>
      </c>
      <c r="AG10" s="22"/>
      <c r="AH10" s="18"/>
      <c r="AI10" s="15">
        <f t="shared" si="2"/>
        <v>0</v>
      </c>
      <c r="AJ10" s="16">
        <f t="shared" si="3"/>
        <v>0</v>
      </c>
      <c r="AK10" s="33">
        <f t="shared" si="4"/>
        <v>0</v>
      </c>
      <c r="AL10" s="22"/>
      <c r="AM10" s="18">
        <v>6</v>
      </c>
      <c r="AN10" s="15">
        <f t="shared" si="5"/>
        <v>6</v>
      </c>
      <c r="AO10" s="16">
        <f t="shared" si="6"/>
        <v>3</v>
      </c>
      <c r="AP10" s="33">
        <f t="shared" si="7"/>
        <v>99000</v>
      </c>
      <c r="AQ10" s="22">
        <v>3</v>
      </c>
      <c r="AR10" s="18"/>
      <c r="AS10" s="15">
        <f t="shared" si="8"/>
        <v>3</v>
      </c>
      <c r="AT10" s="16">
        <f t="shared" si="9"/>
        <v>3</v>
      </c>
      <c r="AU10" s="33">
        <f t="shared" si="10"/>
        <v>0</v>
      </c>
      <c r="AV10" s="22"/>
      <c r="AW10" s="18"/>
      <c r="AX10" s="15">
        <f t="shared" si="11"/>
        <v>0</v>
      </c>
      <c r="AY10" s="16">
        <f t="shared" si="12"/>
        <v>0</v>
      </c>
      <c r="AZ10" s="33">
        <f t="shared" si="13"/>
        <v>0</v>
      </c>
      <c r="BA10" s="22"/>
      <c r="BB10" s="18"/>
      <c r="BC10" s="15">
        <f t="shared" si="14"/>
        <v>0</v>
      </c>
      <c r="BD10" s="16">
        <f t="shared" si="15"/>
        <v>0</v>
      </c>
      <c r="BE10" s="33">
        <f t="shared" si="16"/>
        <v>0</v>
      </c>
      <c r="BF10" s="22"/>
      <c r="BG10" s="18"/>
      <c r="BH10" s="15">
        <f t="shared" si="17"/>
        <v>0</v>
      </c>
      <c r="BI10" s="16">
        <f t="shared" si="18"/>
        <v>0</v>
      </c>
      <c r="BJ10" s="33">
        <f t="shared" si="19"/>
        <v>0</v>
      </c>
      <c r="BK10" s="22"/>
    </row>
    <row r="11" spans="1:63" ht="16.5" thickBot="1">
      <c r="A11" s="104" t="s">
        <v>554</v>
      </c>
      <c r="B11" s="94">
        <v>53000</v>
      </c>
      <c r="C11" s="22"/>
      <c r="D11" s="18"/>
      <c r="E11" s="15"/>
      <c r="F11" s="16"/>
      <c r="G11" s="33"/>
      <c r="H11" s="22"/>
      <c r="I11" s="18"/>
      <c r="J11" s="15"/>
      <c r="K11" s="16"/>
      <c r="L11" s="33"/>
      <c r="M11" s="22"/>
      <c r="N11" s="18"/>
      <c r="O11" s="15"/>
      <c r="P11" s="16"/>
      <c r="Q11" s="33"/>
      <c r="R11" s="22"/>
      <c r="S11" s="18"/>
      <c r="T11" s="15"/>
      <c r="U11" s="16"/>
      <c r="V11" s="33"/>
      <c r="W11" s="22"/>
      <c r="X11" s="18"/>
      <c r="Y11" s="15"/>
      <c r="Z11" s="16"/>
      <c r="AA11" s="33"/>
      <c r="AB11" s="22"/>
      <c r="AC11" s="18"/>
      <c r="AD11" s="15"/>
      <c r="AE11" s="16">
        <f t="shared" si="0"/>
        <v>0</v>
      </c>
      <c r="AF11" s="33">
        <f t="shared" si="1"/>
        <v>0</v>
      </c>
      <c r="AG11" s="22"/>
      <c r="AH11" s="18"/>
      <c r="AI11" s="15">
        <f t="shared" si="2"/>
        <v>0</v>
      </c>
      <c r="AJ11" s="16">
        <f t="shared" si="3"/>
        <v>0</v>
      </c>
      <c r="AK11" s="33">
        <f t="shared" si="4"/>
        <v>0</v>
      </c>
      <c r="AL11" s="22"/>
      <c r="AM11" s="18">
        <v>6</v>
      </c>
      <c r="AN11" s="15">
        <f t="shared" si="5"/>
        <v>6</v>
      </c>
      <c r="AO11" s="16">
        <f t="shared" si="6"/>
        <v>2</v>
      </c>
      <c r="AP11" s="33">
        <f t="shared" si="7"/>
        <v>212000</v>
      </c>
      <c r="AQ11" s="22">
        <v>4</v>
      </c>
      <c r="AR11" s="18"/>
      <c r="AS11" s="15">
        <f t="shared" si="8"/>
        <v>4</v>
      </c>
      <c r="AT11" s="16">
        <f t="shared" si="9"/>
        <v>4</v>
      </c>
      <c r="AU11" s="33">
        <f t="shared" si="10"/>
        <v>0</v>
      </c>
      <c r="AV11" s="22"/>
      <c r="AW11" s="18"/>
      <c r="AX11" s="15">
        <f t="shared" si="11"/>
        <v>0</v>
      </c>
      <c r="AY11" s="16">
        <f t="shared" si="12"/>
        <v>0</v>
      </c>
      <c r="AZ11" s="33">
        <f t="shared" si="13"/>
        <v>0</v>
      </c>
      <c r="BA11" s="22"/>
      <c r="BB11" s="18"/>
      <c r="BC11" s="15">
        <f t="shared" si="14"/>
        <v>0</v>
      </c>
      <c r="BD11" s="16">
        <f t="shared" si="15"/>
        <v>0</v>
      </c>
      <c r="BE11" s="33">
        <f t="shared" si="16"/>
        <v>0</v>
      </c>
      <c r="BF11" s="22"/>
      <c r="BG11" s="18"/>
      <c r="BH11" s="15">
        <f t="shared" si="17"/>
        <v>0</v>
      </c>
      <c r="BI11" s="16">
        <f t="shared" si="18"/>
        <v>0</v>
      </c>
      <c r="BJ11" s="33">
        <f t="shared" si="19"/>
        <v>0</v>
      </c>
      <c r="BK11" s="22"/>
    </row>
    <row r="12" spans="1:63" ht="16.5" thickBot="1">
      <c r="A12" s="104" t="s">
        <v>555</v>
      </c>
      <c r="B12" s="94">
        <v>30000</v>
      </c>
      <c r="C12" s="22"/>
      <c r="D12" s="18"/>
      <c r="E12" s="15"/>
      <c r="F12" s="16"/>
      <c r="G12" s="33"/>
      <c r="H12" s="22"/>
      <c r="I12" s="18"/>
      <c r="J12" s="15"/>
      <c r="K12" s="16"/>
      <c r="L12" s="33"/>
      <c r="M12" s="22"/>
      <c r="N12" s="18"/>
      <c r="O12" s="15"/>
      <c r="P12" s="16"/>
      <c r="Q12" s="33"/>
      <c r="R12" s="22"/>
      <c r="S12" s="18"/>
      <c r="T12" s="15"/>
      <c r="U12" s="16"/>
      <c r="V12" s="33"/>
      <c r="W12" s="22"/>
      <c r="X12" s="18"/>
      <c r="Y12" s="15"/>
      <c r="Z12" s="16"/>
      <c r="AA12" s="33"/>
      <c r="AB12" s="22"/>
      <c r="AC12" s="18"/>
      <c r="AD12" s="15"/>
      <c r="AE12" s="16">
        <f t="shared" si="0"/>
        <v>0</v>
      </c>
      <c r="AF12" s="33">
        <f t="shared" si="1"/>
        <v>0</v>
      </c>
      <c r="AG12" s="22"/>
      <c r="AH12" s="18"/>
      <c r="AI12" s="15">
        <f t="shared" si="2"/>
        <v>0</v>
      </c>
      <c r="AJ12" s="16">
        <f t="shared" si="3"/>
        <v>0</v>
      </c>
      <c r="AK12" s="33">
        <f t="shared" si="4"/>
        <v>0</v>
      </c>
      <c r="AL12" s="22"/>
      <c r="AM12" s="18">
        <v>6</v>
      </c>
      <c r="AN12" s="15">
        <f t="shared" si="5"/>
        <v>6</v>
      </c>
      <c r="AO12" s="16">
        <f t="shared" si="6"/>
        <v>1</v>
      </c>
      <c r="AP12" s="33">
        <f t="shared" si="7"/>
        <v>150000</v>
      </c>
      <c r="AQ12" s="22">
        <v>5</v>
      </c>
      <c r="AR12" s="18"/>
      <c r="AS12" s="15">
        <f t="shared" si="8"/>
        <v>5</v>
      </c>
      <c r="AT12" s="16">
        <f t="shared" si="9"/>
        <v>5</v>
      </c>
      <c r="AU12" s="33">
        <f t="shared" si="10"/>
        <v>0</v>
      </c>
      <c r="AV12" s="22"/>
      <c r="AW12" s="18"/>
      <c r="AX12" s="15">
        <f t="shared" si="11"/>
        <v>0</v>
      </c>
      <c r="AY12" s="16">
        <f t="shared" si="12"/>
        <v>0</v>
      </c>
      <c r="AZ12" s="33">
        <f t="shared" si="13"/>
        <v>0</v>
      </c>
      <c r="BA12" s="22"/>
      <c r="BB12" s="18"/>
      <c r="BC12" s="15">
        <f t="shared" si="14"/>
        <v>0</v>
      </c>
      <c r="BD12" s="16">
        <f t="shared" si="15"/>
        <v>0</v>
      </c>
      <c r="BE12" s="33">
        <f t="shared" si="16"/>
        <v>0</v>
      </c>
      <c r="BF12" s="22"/>
      <c r="BG12" s="18"/>
      <c r="BH12" s="15">
        <f t="shared" si="17"/>
        <v>0</v>
      </c>
      <c r="BI12" s="16">
        <f t="shared" si="18"/>
        <v>0</v>
      </c>
      <c r="BJ12" s="33">
        <f t="shared" si="19"/>
        <v>0</v>
      </c>
      <c r="BK12" s="22"/>
    </row>
    <row r="13" spans="1:63" ht="16.5" thickBot="1">
      <c r="A13" s="104" t="s">
        <v>556</v>
      </c>
      <c r="B13" s="94">
        <v>50800</v>
      </c>
      <c r="C13" s="22"/>
      <c r="D13" s="18"/>
      <c r="E13" s="15"/>
      <c r="F13" s="16"/>
      <c r="G13" s="33"/>
      <c r="H13" s="22"/>
      <c r="I13" s="18"/>
      <c r="J13" s="15"/>
      <c r="K13" s="16"/>
      <c r="L13" s="33"/>
      <c r="M13" s="22"/>
      <c r="N13" s="18"/>
      <c r="O13" s="15"/>
      <c r="P13" s="16"/>
      <c r="Q13" s="33"/>
      <c r="R13" s="22"/>
      <c r="S13" s="18"/>
      <c r="T13" s="15"/>
      <c r="U13" s="16"/>
      <c r="V13" s="33"/>
      <c r="W13" s="22"/>
      <c r="X13" s="18"/>
      <c r="Y13" s="15"/>
      <c r="Z13" s="16"/>
      <c r="AA13" s="33"/>
      <c r="AB13" s="22"/>
      <c r="AC13" s="18"/>
      <c r="AD13" s="15"/>
      <c r="AE13" s="16">
        <f t="shared" si="0"/>
        <v>0</v>
      </c>
      <c r="AF13" s="33">
        <f t="shared" si="1"/>
        <v>0</v>
      </c>
      <c r="AG13" s="22"/>
      <c r="AH13" s="18"/>
      <c r="AI13" s="15">
        <f t="shared" si="2"/>
        <v>0</v>
      </c>
      <c r="AJ13" s="16">
        <f t="shared" si="3"/>
        <v>0</v>
      </c>
      <c r="AK13" s="33">
        <f t="shared" si="4"/>
        <v>0</v>
      </c>
      <c r="AL13" s="22"/>
      <c r="AM13" s="18">
        <v>2</v>
      </c>
      <c r="AN13" s="15">
        <f t="shared" si="5"/>
        <v>2</v>
      </c>
      <c r="AO13" s="16">
        <f t="shared" si="6"/>
        <v>1</v>
      </c>
      <c r="AP13" s="33">
        <f t="shared" si="7"/>
        <v>50800</v>
      </c>
      <c r="AQ13" s="22">
        <v>1</v>
      </c>
      <c r="AR13" s="18"/>
      <c r="AS13" s="15">
        <f t="shared" si="8"/>
        <v>1</v>
      </c>
      <c r="AT13" s="16">
        <f t="shared" si="9"/>
        <v>1</v>
      </c>
      <c r="AU13" s="33">
        <f t="shared" si="10"/>
        <v>0</v>
      </c>
      <c r="AV13" s="22"/>
      <c r="AW13" s="18"/>
      <c r="AX13" s="15">
        <f t="shared" si="11"/>
        <v>0</v>
      </c>
      <c r="AY13" s="16">
        <f t="shared" si="12"/>
        <v>0</v>
      </c>
      <c r="AZ13" s="33">
        <f t="shared" si="13"/>
        <v>0</v>
      </c>
      <c r="BA13" s="22"/>
      <c r="BB13" s="18"/>
      <c r="BC13" s="15">
        <f t="shared" si="14"/>
        <v>0</v>
      </c>
      <c r="BD13" s="16">
        <f t="shared" si="15"/>
        <v>0</v>
      </c>
      <c r="BE13" s="33">
        <f t="shared" si="16"/>
        <v>0</v>
      </c>
      <c r="BF13" s="22"/>
      <c r="BG13" s="18"/>
      <c r="BH13" s="15">
        <f t="shared" si="17"/>
        <v>0</v>
      </c>
      <c r="BI13" s="16">
        <f t="shared" si="18"/>
        <v>0</v>
      </c>
      <c r="BJ13" s="33">
        <f t="shared" si="19"/>
        <v>0</v>
      </c>
      <c r="BK13" s="22"/>
    </row>
    <row r="14" spans="1:63" ht="15.75" customHeight="1" thickBot="1">
      <c r="A14" s="104"/>
      <c r="B14" s="94"/>
      <c r="C14" s="22"/>
      <c r="D14" s="18"/>
      <c r="E14" s="15"/>
      <c r="F14" s="16"/>
      <c r="G14" s="33"/>
      <c r="H14" s="22"/>
      <c r="I14" s="18"/>
      <c r="J14" s="15"/>
      <c r="K14" s="16"/>
      <c r="L14" s="33"/>
      <c r="M14" s="22"/>
      <c r="N14" s="18"/>
      <c r="O14" s="15"/>
      <c r="P14" s="16"/>
      <c r="Q14" s="33"/>
      <c r="R14" s="22"/>
      <c r="S14" s="18"/>
      <c r="T14" s="15"/>
      <c r="U14" s="16"/>
      <c r="V14" s="33"/>
      <c r="W14" s="22"/>
      <c r="X14" s="18"/>
      <c r="Y14" s="15"/>
      <c r="Z14" s="16"/>
      <c r="AA14" s="33"/>
      <c r="AB14" s="22"/>
      <c r="AC14" s="18"/>
      <c r="AD14" s="15"/>
      <c r="AE14" s="16">
        <f t="shared" si="0"/>
        <v>0</v>
      </c>
      <c r="AF14" s="33">
        <f t="shared" si="1"/>
        <v>0</v>
      </c>
      <c r="AG14" s="22"/>
      <c r="AH14" s="18"/>
      <c r="AI14" s="15">
        <f t="shared" si="2"/>
        <v>0</v>
      </c>
      <c r="AJ14" s="16">
        <f t="shared" si="3"/>
        <v>0</v>
      </c>
      <c r="AK14" s="33">
        <f t="shared" si="4"/>
        <v>0</v>
      </c>
      <c r="AL14" s="22"/>
      <c r="AM14" s="18"/>
      <c r="AN14" s="15">
        <f t="shared" si="5"/>
        <v>0</v>
      </c>
      <c r="AO14" s="16">
        <f t="shared" si="6"/>
        <v>0</v>
      </c>
      <c r="AP14" s="33">
        <f t="shared" si="7"/>
        <v>0</v>
      </c>
      <c r="AQ14" s="22"/>
      <c r="AR14" s="18"/>
      <c r="AS14" s="15"/>
      <c r="AT14" s="16"/>
      <c r="AU14" s="33"/>
      <c r="AV14" s="22"/>
      <c r="AW14" s="18"/>
      <c r="AX14" s="15"/>
      <c r="AY14" s="16"/>
      <c r="AZ14" s="33"/>
      <c r="BA14" s="22"/>
      <c r="BB14" s="18"/>
      <c r="BC14" s="15"/>
      <c r="BD14" s="16"/>
      <c r="BE14" s="33"/>
      <c r="BF14" s="22"/>
      <c r="BG14" s="18"/>
      <c r="BH14" s="15"/>
      <c r="BI14" s="16"/>
      <c r="BJ14" s="33"/>
      <c r="BK14" s="22"/>
    </row>
    <row r="15" spans="1:63" ht="15.75" customHeight="1" thickBot="1">
      <c r="A15" s="106"/>
      <c r="B15" s="95"/>
      <c r="C15" s="22"/>
      <c r="D15" s="18"/>
      <c r="E15" s="15"/>
      <c r="F15" s="16"/>
      <c r="G15" s="33"/>
      <c r="H15" s="22"/>
      <c r="I15" s="18"/>
      <c r="J15" s="15"/>
      <c r="K15" s="16"/>
      <c r="L15" s="33"/>
      <c r="M15" s="22"/>
      <c r="N15" s="18"/>
      <c r="O15" s="15"/>
      <c r="P15" s="16"/>
      <c r="Q15" s="33"/>
      <c r="R15" s="22"/>
      <c r="S15" s="18"/>
      <c r="T15" s="15"/>
      <c r="U15" s="16"/>
      <c r="V15" s="33"/>
      <c r="W15" s="22"/>
      <c r="X15" s="18"/>
      <c r="Y15" s="15"/>
      <c r="Z15" s="16"/>
      <c r="AA15" s="33"/>
      <c r="AB15" s="22"/>
      <c r="AC15" s="18"/>
      <c r="AD15" s="15"/>
      <c r="AE15" s="16">
        <f t="shared" si="0"/>
        <v>0</v>
      </c>
      <c r="AF15" s="33">
        <f t="shared" si="1"/>
        <v>0</v>
      </c>
      <c r="AG15" s="22"/>
      <c r="AH15" s="18"/>
      <c r="AI15" s="15">
        <f t="shared" si="2"/>
        <v>0</v>
      </c>
      <c r="AJ15" s="16">
        <f t="shared" si="3"/>
        <v>0</v>
      </c>
      <c r="AK15" s="33">
        <f t="shared" si="4"/>
        <v>0</v>
      </c>
      <c r="AL15" s="22"/>
      <c r="AM15" s="18"/>
      <c r="AN15" s="15">
        <f t="shared" si="5"/>
        <v>0</v>
      </c>
      <c r="AO15" s="16">
        <f t="shared" si="6"/>
        <v>0</v>
      </c>
      <c r="AP15" s="33">
        <f t="shared" si="7"/>
        <v>0</v>
      </c>
      <c r="AQ15" s="22"/>
      <c r="AR15" s="18"/>
      <c r="AS15" s="15"/>
      <c r="AT15" s="16"/>
      <c r="AU15" s="33"/>
      <c r="AV15" s="22"/>
      <c r="AW15" s="18"/>
      <c r="AX15" s="15"/>
      <c r="AY15" s="16"/>
      <c r="AZ15" s="33"/>
      <c r="BA15" s="22"/>
      <c r="BB15" s="18"/>
      <c r="BC15" s="15"/>
      <c r="BD15" s="16"/>
      <c r="BE15" s="33"/>
      <c r="BF15" s="22"/>
      <c r="BG15" s="18"/>
      <c r="BH15" s="15"/>
      <c r="BI15" s="16"/>
      <c r="BJ15" s="33"/>
      <c r="BK15" s="22"/>
    </row>
    <row r="16" spans="1:63" ht="15.75" customHeight="1" thickBot="1">
      <c r="A16" s="24"/>
      <c r="B16" s="25"/>
      <c r="C16" s="24"/>
      <c r="D16" s="26"/>
      <c r="E16" s="24"/>
      <c r="F16" s="24"/>
      <c r="G16" s="68">
        <f>+SUM(G3:G15)</f>
        <v>0</v>
      </c>
      <c r="H16" s="24"/>
      <c r="I16" s="26"/>
      <c r="J16" s="24"/>
      <c r="K16" s="24"/>
      <c r="L16" s="68">
        <f>+SUM(L3:L15)</f>
        <v>0</v>
      </c>
      <c r="M16" s="24"/>
      <c r="N16" s="26"/>
      <c r="O16" s="24"/>
      <c r="P16" s="24"/>
      <c r="Q16" s="68">
        <f>+SUM(Q3:Q15)</f>
        <v>0</v>
      </c>
      <c r="R16" s="24"/>
      <c r="S16" s="26"/>
      <c r="T16" s="24"/>
      <c r="U16" s="24"/>
      <c r="V16" s="68">
        <f>+SUM(V3:V15)</f>
        <v>0</v>
      </c>
      <c r="W16" s="24"/>
      <c r="X16" s="26"/>
      <c r="Y16" s="24"/>
      <c r="Z16" s="24"/>
      <c r="AA16" s="68">
        <f>+SUM(AA3:AA15)</f>
        <v>0</v>
      </c>
      <c r="AB16" s="24"/>
      <c r="AC16" s="26"/>
      <c r="AD16" s="24"/>
      <c r="AE16" s="24"/>
      <c r="AF16" s="68">
        <f>+SUM(AF3:AF15)</f>
        <v>0</v>
      </c>
      <c r="AG16" s="24"/>
      <c r="AH16" s="26"/>
      <c r="AI16" s="24"/>
      <c r="AJ16" s="24"/>
      <c r="AK16" s="68">
        <f>+SUM(AK3:AK15)</f>
        <v>0</v>
      </c>
      <c r="AL16" s="24"/>
      <c r="AM16" s="26"/>
      <c r="AN16" s="24"/>
      <c r="AO16" s="24"/>
      <c r="AP16" s="68">
        <f>+SUM(AP3:AP15)</f>
        <v>1600800</v>
      </c>
      <c r="AQ16" s="24"/>
      <c r="AR16" s="26"/>
      <c r="AS16" s="24"/>
      <c r="AT16" s="24"/>
      <c r="AU16" s="68">
        <f>+SUM(AU3:AU15)</f>
        <v>0</v>
      </c>
      <c r="AV16" s="24"/>
      <c r="AW16" s="26"/>
      <c r="AX16" s="24"/>
      <c r="AY16" s="24"/>
      <c r="AZ16" s="68">
        <f>+SUM(AZ3:AZ15)</f>
        <v>0</v>
      </c>
      <c r="BA16" s="24"/>
      <c r="BB16" s="26"/>
      <c r="BC16" s="24"/>
      <c r="BD16" s="24"/>
      <c r="BE16" s="68">
        <f>+SUM(BE3:BE15)</f>
        <v>0</v>
      </c>
      <c r="BF16" s="24"/>
      <c r="BG16" s="26"/>
      <c r="BH16" s="24"/>
      <c r="BI16" s="24"/>
      <c r="BJ16" s="68">
        <f>+SUM(BJ3:BJ15)</f>
        <v>0</v>
      </c>
      <c r="BK16" s="24"/>
    </row>
    <row r="17" spans="2:59" ht="15.75" customHeight="1">
      <c r="B17" s="35"/>
      <c r="D17" s="29"/>
      <c r="G17" s="58"/>
      <c r="I17" s="29"/>
      <c r="N17" s="29"/>
      <c r="S17" s="29"/>
      <c r="X17" s="29"/>
      <c r="AC17" s="29"/>
      <c r="AH17" s="29"/>
      <c r="AM17" s="29"/>
      <c r="AR17" s="29"/>
      <c r="AW17" s="29"/>
      <c r="BB17" s="29"/>
      <c r="BG17" s="29"/>
    </row>
    <row r="18" spans="2:59" ht="15.75" customHeight="1">
      <c r="B18" s="35"/>
      <c r="D18" s="29"/>
      <c r="G18" s="58"/>
      <c r="I18" s="29"/>
      <c r="N18" s="29"/>
      <c r="S18" s="29"/>
      <c r="X18" s="29"/>
      <c r="AC18" s="29"/>
      <c r="AH18" s="29"/>
      <c r="AM18" s="29"/>
      <c r="AR18" s="29"/>
      <c r="AW18" s="29"/>
      <c r="BB18" s="29"/>
      <c r="BG18" s="29"/>
    </row>
    <row r="19" spans="2:59" ht="15.75" customHeight="1">
      <c r="B19" s="35"/>
      <c r="D19" s="29"/>
      <c r="G19" s="58"/>
      <c r="I19" s="29"/>
      <c r="N19" s="29"/>
      <c r="S19" s="29"/>
      <c r="X19" s="29"/>
      <c r="AC19" s="29"/>
      <c r="AH19" s="29"/>
      <c r="AM19" s="29"/>
      <c r="AR19" s="29"/>
      <c r="AW19" s="29"/>
      <c r="BB19" s="29"/>
      <c r="BG19" s="29"/>
    </row>
    <row r="20" spans="2:59" ht="15.75" customHeight="1">
      <c r="B20" s="35"/>
      <c r="D20" s="29"/>
      <c r="G20" s="58"/>
      <c r="I20" s="29"/>
      <c r="N20" s="29"/>
      <c r="S20" s="29"/>
      <c r="X20" s="29"/>
      <c r="AC20" s="29"/>
      <c r="AH20" s="29"/>
      <c r="AM20" s="29"/>
      <c r="AR20" s="29"/>
      <c r="AW20" s="29"/>
      <c r="BB20" s="29"/>
      <c r="BG20" s="29"/>
    </row>
    <row r="21" spans="2:59" ht="15.75" customHeight="1">
      <c r="B21" s="35"/>
      <c r="D21" s="29"/>
      <c r="G21" s="58"/>
      <c r="I21" s="29"/>
      <c r="N21" s="29"/>
      <c r="S21" s="29"/>
      <c r="X21" s="29"/>
      <c r="AC21" s="29"/>
      <c r="AH21" s="29"/>
      <c r="AM21" s="29"/>
      <c r="AR21" s="29"/>
      <c r="AW21" s="29"/>
      <c r="BB21" s="29"/>
      <c r="BG21" s="29"/>
    </row>
    <row r="22" spans="2:59" ht="15.75" customHeight="1">
      <c r="B22" s="35"/>
      <c r="D22" s="29"/>
      <c r="G22" s="58"/>
      <c r="I22" s="29"/>
      <c r="N22" s="29"/>
      <c r="S22" s="29"/>
      <c r="X22" s="29"/>
      <c r="AC22" s="29"/>
      <c r="AH22" s="29"/>
      <c r="AJ22" s="179"/>
      <c r="AM22" s="29"/>
      <c r="AR22" s="29"/>
      <c r="AW22" s="29"/>
      <c r="BB22" s="29"/>
      <c r="BG22" s="29"/>
    </row>
    <row r="23" spans="2:59" ht="15.75" customHeight="1">
      <c r="B23" s="35"/>
      <c r="D23" s="29"/>
      <c r="G23" s="58"/>
      <c r="I23" s="29"/>
      <c r="N23" s="29"/>
      <c r="S23" s="29"/>
      <c r="X23" s="29"/>
      <c r="AC23" s="29"/>
      <c r="AH23" s="29"/>
      <c r="AM23" s="29"/>
      <c r="AR23" s="29"/>
      <c r="AW23" s="29"/>
      <c r="BB23" s="29"/>
      <c r="BG23" s="29"/>
    </row>
    <row r="24" spans="2:59" ht="15.75" customHeight="1">
      <c r="B24" s="35"/>
      <c r="D24" s="29"/>
      <c r="G24" s="58"/>
      <c r="I24" s="29"/>
      <c r="N24" s="29"/>
      <c r="S24" s="29"/>
      <c r="X24" s="29"/>
      <c r="AC24" s="29"/>
      <c r="AH24" s="29"/>
      <c r="AM24" s="29"/>
      <c r="AR24" s="29"/>
      <c r="AW24" s="29"/>
      <c r="BB24" s="29"/>
      <c r="BG24" s="29"/>
    </row>
    <row r="25" spans="2:59" ht="15.75" customHeight="1">
      <c r="B25" s="35"/>
      <c r="D25" s="29"/>
      <c r="G25" s="58"/>
      <c r="I25" s="29"/>
      <c r="N25" s="29"/>
      <c r="S25" s="29"/>
      <c r="X25" s="29"/>
      <c r="AC25" s="29"/>
      <c r="AH25" s="29"/>
      <c r="AM25" s="29"/>
      <c r="AR25" s="29"/>
      <c r="AW25" s="29"/>
      <c r="BB25" s="29"/>
      <c r="BG25" s="29"/>
    </row>
    <row r="26" spans="2:59" ht="15.75" customHeight="1">
      <c r="B26" s="35"/>
      <c r="D26" s="29"/>
      <c r="G26" s="58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2:59" ht="15.75" customHeight="1">
      <c r="B27" s="35"/>
      <c r="D27" s="29"/>
      <c r="G27" s="58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2:59" ht="15.75" customHeight="1">
      <c r="B28" s="35"/>
      <c r="D28" s="29"/>
      <c r="G28" s="58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2:59" ht="15.75" customHeight="1">
      <c r="B29" s="35"/>
      <c r="D29" s="29"/>
      <c r="G29" s="58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2:59" ht="15.75" customHeight="1">
      <c r="B30" s="35"/>
      <c r="D30" s="29"/>
      <c r="G30" s="58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2:59" ht="15.75" customHeight="1">
      <c r="B31" s="35"/>
      <c r="D31" s="29"/>
      <c r="G31" s="58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2:59" ht="15.75" customHeight="1">
      <c r="B32" s="35"/>
      <c r="D32" s="29"/>
      <c r="G32" s="58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2:59" ht="15.75" customHeight="1">
      <c r="B33" s="35"/>
      <c r="D33" s="29"/>
      <c r="G33" s="58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2:59" ht="15.75" customHeight="1">
      <c r="B34" s="35"/>
      <c r="D34" s="29"/>
      <c r="G34" s="58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2:59" ht="15.75" customHeight="1">
      <c r="B35" s="35"/>
      <c r="D35" s="29"/>
      <c r="G35" s="58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2:59" ht="15.75" customHeight="1">
      <c r="B36" s="35"/>
      <c r="D36" s="29"/>
      <c r="G36" s="58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2:59" ht="15.75" customHeight="1">
      <c r="B37" s="35"/>
      <c r="D37" s="29"/>
      <c r="G37" s="58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2:59" ht="15.75" customHeight="1">
      <c r="B38" s="35"/>
      <c r="D38" s="29"/>
      <c r="G38" s="58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2:59" ht="15.75" customHeight="1">
      <c r="B39" s="35"/>
      <c r="D39" s="29"/>
      <c r="G39" s="58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2:59" ht="15.75" customHeight="1">
      <c r="B40" s="35"/>
      <c r="D40" s="29"/>
      <c r="G40" s="58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2:59" ht="15.75" customHeight="1">
      <c r="B41" s="35"/>
      <c r="D41" s="29"/>
      <c r="G41" s="58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2:59" ht="15.75" customHeight="1">
      <c r="B42" s="35"/>
      <c r="D42" s="29"/>
      <c r="G42" s="58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2:59" ht="15.75" customHeight="1">
      <c r="B43" s="35"/>
      <c r="D43" s="29"/>
      <c r="G43" s="58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2:59" ht="15.75" customHeight="1">
      <c r="B44" s="35"/>
      <c r="D44" s="29"/>
      <c r="G44" s="58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2:59" ht="15.75" customHeight="1">
      <c r="B45" s="35"/>
      <c r="D45" s="29"/>
      <c r="G45" s="58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2:59" ht="15.75" customHeight="1">
      <c r="B46" s="35"/>
      <c r="D46" s="29"/>
      <c r="G46" s="58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2:59" ht="15.75" customHeight="1">
      <c r="B47" s="35"/>
      <c r="D47" s="29"/>
      <c r="G47" s="58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2:59" ht="15.75" customHeight="1">
      <c r="B48" s="35"/>
      <c r="D48" s="29"/>
      <c r="G48" s="58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2:59" ht="15.75" customHeight="1">
      <c r="B49" s="35"/>
      <c r="D49" s="29"/>
      <c r="G49" s="58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2:59" ht="15.75" customHeight="1">
      <c r="B50" s="35"/>
      <c r="D50" s="29"/>
      <c r="G50" s="58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2:59" ht="15.75" customHeight="1">
      <c r="B51" s="35"/>
      <c r="D51" s="29"/>
      <c r="G51" s="58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2:59" ht="15.75" customHeight="1">
      <c r="B52" s="35"/>
      <c r="D52" s="29"/>
      <c r="G52" s="58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2:59" ht="15.75" customHeight="1">
      <c r="B53" s="35"/>
      <c r="D53" s="29"/>
      <c r="G53" s="58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2:59" ht="15.75" customHeight="1">
      <c r="B54" s="35"/>
      <c r="D54" s="29"/>
      <c r="G54" s="58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2:59" ht="15.75" customHeight="1">
      <c r="B55" s="35"/>
      <c r="D55" s="29"/>
      <c r="G55" s="58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2:59" ht="15.75" customHeight="1">
      <c r="B56" s="35"/>
      <c r="D56" s="29"/>
      <c r="G56" s="58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2:59" ht="15.75" customHeight="1">
      <c r="B57" s="35"/>
      <c r="D57" s="29"/>
      <c r="G57" s="58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2:59" ht="15.75" customHeight="1">
      <c r="B58" s="35"/>
      <c r="D58" s="29"/>
      <c r="G58" s="58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2:59" ht="15.75" customHeight="1">
      <c r="B59" s="35"/>
      <c r="D59" s="29"/>
      <c r="G59" s="58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2:59" ht="15.75" customHeight="1">
      <c r="B60" s="35"/>
      <c r="D60" s="29"/>
      <c r="G60" s="58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2:59" ht="15.75" customHeight="1">
      <c r="B61" s="35"/>
      <c r="D61" s="29"/>
      <c r="G61" s="58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2:59" ht="15.75" customHeight="1">
      <c r="B62" s="35"/>
      <c r="D62" s="29"/>
      <c r="G62" s="58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2:59" ht="15.75" customHeight="1">
      <c r="B63" s="35"/>
      <c r="D63" s="29"/>
      <c r="G63" s="58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2:59" ht="15.75" customHeight="1">
      <c r="B64" s="35"/>
      <c r="D64" s="29"/>
      <c r="G64" s="58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2:59" ht="15.75" customHeight="1">
      <c r="B65" s="35"/>
      <c r="D65" s="29"/>
      <c r="G65" s="58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2:59" ht="15.75" customHeight="1">
      <c r="B66" s="35"/>
      <c r="D66" s="29"/>
      <c r="G66" s="58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2:59" ht="15.75" customHeight="1">
      <c r="B67" s="35"/>
      <c r="D67" s="29"/>
      <c r="G67" s="58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2:59" ht="15.75" customHeight="1">
      <c r="B68" s="35"/>
      <c r="D68" s="29"/>
      <c r="G68" s="58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2:59" ht="15.75" customHeight="1">
      <c r="B69" s="35"/>
      <c r="D69" s="29"/>
      <c r="G69" s="58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2:59" ht="15.75" customHeight="1">
      <c r="B70" s="35"/>
      <c r="D70" s="29"/>
      <c r="G70" s="58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2:59" ht="15.75" customHeight="1">
      <c r="B71" s="35"/>
      <c r="D71" s="29"/>
      <c r="G71" s="58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2:59" ht="15.75" customHeight="1">
      <c r="B72" s="35"/>
      <c r="D72" s="29"/>
      <c r="G72" s="58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2:59" ht="15.75" customHeight="1">
      <c r="B73" s="35"/>
      <c r="D73" s="29"/>
      <c r="G73" s="58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2:59" ht="15.75" customHeight="1">
      <c r="B74" s="35"/>
      <c r="D74" s="29"/>
      <c r="G74" s="58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2:59" ht="15.75" customHeight="1">
      <c r="B75" s="35"/>
      <c r="D75" s="29"/>
      <c r="G75" s="58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2:59" ht="15.75" customHeight="1">
      <c r="B76" s="35"/>
      <c r="D76" s="29"/>
      <c r="G76" s="58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2:59" ht="15.75" customHeight="1">
      <c r="B77" s="35"/>
      <c r="D77" s="29"/>
      <c r="G77" s="58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2:59" ht="15.75" customHeight="1">
      <c r="B78" s="35"/>
      <c r="D78" s="29"/>
      <c r="G78" s="58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2:59" ht="15.75" customHeight="1">
      <c r="B79" s="35"/>
      <c r="D79" s="29"/>
      <c r="G79" s="58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2:59" ht="15.75" customHeight="1">
      <c r="B80" s="35"/>
      <c r="D80" s="29"/>
      <c r="G80" s="58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2:59" ht="15.75" customHeight="1">
      <c r="B81" s="35"/>
      <c r="D81" s="29"/>
      <c r="G81" s="58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2:59" ht="15.75" customHeight="1">
      <c r="B82" s="35"/>
      <c r="D82" s="29"/>
      <c r="G82" s="58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2:59" ht="15.75" customHeight="1">
      <c r="B83" s="35"/>
      <c r="D83" s="29"/>
      <c r="G83" s="58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2:59" ht="15.75" customHeight="1">
      <c r="B84" s="35"/>
      <c r="D84" s="29"/>
      <c r="G84" s="58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2:59" ht="15.75" customHeight="1">
      <c r="B85" s="35"/>
      <c r="D85" s="29"/>
      <c r="G85" s="58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2:59" ht="15.75" customHeight="1">
      <c r="B86" s="35"/>
      <c r="D86" s="29"/>
      <c r="G86" s="58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2:59" ht="15.75" customHeight="1">
      <c r="B87" s="35"/>
      <c r="D87" s="29"/>
      <c r="G87" s="58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2:59" ht="15.75" customHeight="1">
      <c r="B88" s="35"/>
      <c r="D88" s="29"/>
      <c r="G88" s="58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2:59" ht="15.75" customHeight="1">
      <c r="B89" s="35"/>
      <c r="D89" s="29"/>
      <c r="G89" s="58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2:59" ht="15.75" customHeight="1">
      <c r="B90" s="35"/>
      <c r="D90" s="29"/>
      <c r="G90" s="58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2:59" ht="15.75" customHeight="1">
      <c r="B91" s="35"/>
      <c r="D91" s="29"/>
      <c r="G91" s="58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2:59" ht="15.75" customHeight="1">
      <c r="B92" s="35"/>
      <c r="D92" s="29"/>
      <c r="G92" s="58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2:59" ht="15.75" customHeight="1">
      <c r="B93" s="35"/>
      <c r="D93" s="29"/>
      <c r="G93" s="58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2:59" ht="15.75" customHeight="1">
      <c r="B94" s="35"/>
      <c r="D94" s="29"/>
      <c r="G94" s="58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2:59" ht="15.75" customHeight="1">
      <c r="B95" s="35"/>
      <c r="D95" s="29"/>
      <c r="G95" s="58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2:59" ht="15.75" customHeight="1">
      <c r="B96" s="35"/>
      <c r="D96" s="29"/>
      <c r="G96" s="58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2:59" ht="15.75" customHeight="1">
      <c r="B97" s="35"/>
      <c r="D97" s="29"/>
      <c r="G97" s="58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2:59" ht="15.75" customHeight="1">
      <c r="B98" s="35"/>
      <c r="D98" s="29"/>
      <c r="G98" s="58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2:59" ht="15.75" customHeight="1">
      <c r="B99" s="35"/>
      <c r="D99" s="29"/>
      <c r="G99" s="58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2:59" ht="15.75" customHeight="1">
      <c r="B100" s="35"/>
      <c r="D100" s="29"/>
      <c r="G100" s="58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2:59" ht="15.75" customHeight="1">
      <c r="B101" s="35"/>
      <c r="D101" s="29"/>
      <c r="G101" s="58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2:59" ht="15.75" customHeight="1">
      <c r="B102" s="35"/>
      <c r="D102" s="29"/>
      <c r="G102" s="58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2:59" ht="15.75" customHeight="1">
      <c r="B103" s="35"/>
      <c r="D103" s="29"/>
      <c r="G103" s="58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2:59" ht="15.75" customHeight="1">
      <c r="B104" s="35"/>
      <c r="D104" s="29"/>
      <c r="G104" s="58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2:59" ht="15.75" customHeight="1">
      <c r="B105" s="35"/>
      <c r="D105" s="29"/>
      <c r="G105" s="58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2:59" ht="15.75" customHeight="1">
      <c r="B106" s="35"/>
      <c r="D106" s="29"/>
      <c r="G106" s="58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2:59" ht="15.75" customHeight="1">
      <c r="B107" s="35"/>
      <c r="D107" s="29"/>
      <c r="G107" s="58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2:59" ht="15.75" customHeight="1">
      <c r="B108" s="35"/>
      <c r="D108" s="29"/>
      <c r="G108" s="58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2:59" ht="15.75" customHeight="1">
      <c r="B109" s="35"/>
      <c r="D109" s="29"/>
      <c r="G109" s="58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2:59" ht="15.75" customHeight="1">
      <c r="B110" s="35"/>
      <c r="D110" s="29"/>
      <c r="G110" s="58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2:59" ht="15.75" customHeight="1">
      <c r="B111" s="35"/>
      <c r="D111" s="29"/>
      <c r="G111" s="58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2:59" ht="15.75" customHeight="1">
      <c r="B112" s="35"/>
      <c r="D112" s="29"/>
      <c r="G112" s="58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2:59" ht="15.75" customHeight="1">
      <c r="B113" s="35"/>
      <c r="D113" s="29"/>
      <c r="G113" s="58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2:59" ht="15.75" customHeight="1">
      <c r="B114" s="35"/>
      <c r="D114" s="29"/>
      <c r="G114" s="58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2:59" ht="15.75" customHeight="1">
      <c r="B115" s="35"/>
      <c r="D115" s="29"/>
      <c r="G115" s="58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2:59" ht="15.75" customHeight="1">
      <c r="B116" s="35"/>
      <c r="D116" s="29"/>
      <c r="G116" s="58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2:59" ht="15.75" customHeight="1">
      <c r="B117" s="35"/>
      <c r="D117" s="29"/>
      <c r="G117" s="58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2:59" ht="15.75" customHeight="1">
      <c r="B118" s="35"/>
      <c r="D118" s="29"/>
      <c r="G118" s="58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2:59" ht="15.75" customHeight="1">
      <c r="B119" s="35"/>
      <c r="D119" s="29"/>
      <c r="G119" s="58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2:59" ht="15.75" customHeight="1">
      <c r="B120" s="35"/>
      <c r="D120" s="29"/>
      <c r="G120" s="58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2:59" ht="15.75" customHeight="1">
      <c r="B121" s="35"/>
      <c r="D121" s="29"/>
      <c r="G121" s="58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2:59" ht="15.75" customHeight="1">
      <c r="B122" s="35"/>
      <c r="D122" s="29"/>
      <c r="G122" s="58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2:59" ht="15.75" customHeight="1">
      <c r="B123" s="35"/>
      <c r="D123" s="29"/>
      <c r="G123" s="58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2:59" ht="15.75" customHeight="1">
      <c r="B124" s="35"/>
      <c r="D124" s="29"/>
      <c r="G124" s="58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2:59" ht="15.75" customHeight="1">
      <c r="B125" s="35"/>
      <c r="D125" s="29"/>
      <c r="G125" s="58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2:59" ht="15.75" customHeight="1">
      <c r="B126" s="35"/>
      <c r="D126" s="29"/>
      <c r="G126" s="58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2:59" ht="15.75" customHeight="1">
      <c r="B127" s="35"/>
      <c r="D127" s="29"/>
      <c r="G127" s="58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2:59" ht="15.75" customHeight="1">
      <c r="B128" s="35"/>
      <c r="D128" s="29"/>
      <c r="G128" s="58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2:59" ht="15.75" customHeight="1">
      <c r="B129" s="35"/>
      <c r="D129" s="29"/>
      <c r="G129" s="58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2:59" ht="15.75" customHeight="1">
      <c r="B130" s="35"/>
      <c r="D130" s="29"/>
      <c r="G130" s="58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2:59" ht="15.75" customHeight="1">
      <c r="B131" s="35"/>
      <c r="D131" s="29"/>
      <c r="G131" s="58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2:59" ht="15.75" customHeight="1">
      <c r="B132" s="35"/>
      <c r="D132" s="29"/>
      <c r="G132" s="58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2:59" ht="15.75" customHeight="1">
      <c r="B133" s="35"/>
      <c r="D133" s="29"/>
      <c r="G133" s="58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2:59" ht="15.75" customHeight="1">
      <c r="B134" s="35"/>
      <c r="D134" s="29"/>
      <c r="G134" s="58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2:59" ht="15.75" customHeight="1">
      <c r="B135" s="35"/>
      <c r="D135" s="29"/>
      <c r="G135" s="58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2:59" ht="15.75" customHeight="1">
      <c r="B136" s="35"/>
      <c r="D136" s="29"/>
      <c r="G136" s="58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2:59" ht="15.75" customHeight="1">
      <c r="B137" s="35"/>
      <c r="D137" s="29"/>
      <c r="G137" s="58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2:59" ht="15.75" customHeight="1">
      <c r="B138" s="35"/>
      <c r="D138" s="29"/>
      <c r="G138" s="58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2:59" ht="15.75" customHeight="1">
      <c r="B139" s="35"/>
      <c r="D139" s="29"/>
      <c r="G139" s="58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2:59" ht="15.75" customHeight="1">
      <c r="B140" s="35"/>
      <c r="D140" s="29"/>
      <c r="G140" s="58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2:59" ht="15.75" customHeight="1">
      <c r="B141" s="35"/>
      <c r="D141" s="29"/>
      <c r="G141" s="58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2:59" ht="15.75" customHeight="1">
      <c r="B142" s="35"/>
      <c r="D142" s="29"/>
      <c r="G142" s="58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2:59" ht="15.75" customHeight="1">
      <c r="B143" s="35"/>
      <c r="D143" s="29"/>
      <c r="G143" s="58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2:59" ht="15.75" customHeight="1">
      <c r="B144" s="35"/>
      <c r="D144" s="29"/>
      <c r="G144" s="58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2:59" ht="15.75" customHeight="1">
      <c r="B145" s="35"/>
      <c r="D145" s="29"/>
      <c r="G145" s="58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2:59" ht="15.75" customHeight="1">
      <c r="B146" s="35"/>
      <c r="D146" s="29"/>
      <c r="G146" s="58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2:59" ht="15.75" customHeight="1">
      <c r="B147" s="35"/>
      <c r="D147" s="29"/>
      <c r="G147" s="58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2:59" ht="15.75" customHeight="1">
      <c r="B148" s="35"/>
      <c r="D148" s="29"/>
      <c r="G148" s="58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2:59" ht="15.75" customHeight="1">
      <c r="B149" s="35"/>
      <c r="D149" s="29"/>
      <c r="G149" s="58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2:59" ht="15.75" customHeight="1">
      <c r="B150" s="35"/>
      <c r="D150" s="29"/>
      <c r="G150" s="58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2:59" ht="15.75" customHeight="1">
      <c r="B151" s="35"/>
      <c r="D151" s="29"/>
      <c r="G151" s="58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2:59" ht="15.75" customHeight="1">
      <c r="B152" s="35"/>
      <c r="D152" s="29"/>
      <c r="G152" s="58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2:59" ht="15.75" customHeight="1">
      <c r="B153" s="35"/>
      <c r="D153" s="29"/>
      <c r="G153" s="58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2:59" ht="15.75" customHeight="1">
      <c r="B154" s="35"/>
      <c r="D154" s="29"/>
      <c r="G154" s="58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2:59" ht="15.75" customHeight="1">
      <c r="B155" s="35"/>
      <c r="D155" s="29"/>
      <c r="G155" s="58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2:59" ht="15.75" customHeight="1">
      <c r="B156" s="35"/>
      <c r="D156" s="29"/>
      <c r="G156" s="58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2:59" ht="15.75" customHeight="1">
      <c r="B157" s="35"/>
      <c r="D157" s="29"/>
      <c r="G157" s="58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2:59" ht="15.75" customHeight="1">
      <c r="B158" s="35"/>
      <c r="D158" s="29"/>
      <c r="G158" s="58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2:59" ht="15.75" customHeight="1">
      <c r="B159" s="35"/>
      <c r="D159" s="29"/>
      <c r="G159" s="58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2:59" ht="15.75" customHeight="1">
      <c r="B160" s="35"/>
      <c r="D160" s="29"/>
      <c r="G160" s="58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2:59" ht="15.75" customHeight="1">
      <c r="B161" s="35"/>
      <c r="D161" s="29"/>
      <c r="G161" s="58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2:59" ht="15.75" customHeight="1">
      <c r="B162" s="35"/>
      <c r="D162" s="29"/>
      <c r="G162" s="58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2:59" ht="15.75" customHeight="1">
      <c r="B163" s="35"/>
      <c r="D163" s="29"/>
      <c r="G163" s="58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2:59" ht="15.75" customHeight="1">
      <c r="B164" s="35"/>
      <c r="D164" s="29"/>
      <c r="G164" s="58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2:59" ht="15.75" customHeight="1">
      <c r="B165" s="35"/>
      <c r="D165" s="29"/>
      <c r="G165" s="58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2:59" ht="15.75" customHeight="1">
      <c r="B166" s="35"/>
      <c r="D166" s="29"/>
      <c r="G166" s="58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2:59" ht="15.75" customHeight="1">
      <c r="B167" s="35"/>
      <c r="D167" s="29"/>
      <c r="G167" s="58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2:59" ht="15.75" customHeight="1">
      <c r="B168" s="35"/>
      <c r="D168" s="29"/>
      <c r="G168" s="58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2:59" ht="15.75" customHeight="1">
      <c r="B169" s="35"/>
      <c r="D169" s="29"/>
      <c r="G169" s="58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2:59" ht="15.75" customHeight="1">
      <c r="B170" s="35"/>
      <c r="D170" s="29"/>
      <c r="G170" s="58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2:59" ht="15.75" customHeight="1">
      <c r="B171" s="35"/>
      <c r="D171" s="29"/>
      <c r="G171" s="58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2:59" ht="15.75" customHeight="1">
      <c r="B172" s="35"/>
      <c r="D172" s="29"/>
      <c r="G172" s="58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2:59" ht="15.75" customHeight="1">
      <c r="B173" s="35"/>
      <c r="D173" s="29"/>
      <c r="G173" s="58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2:59" ht="15.75" customHeight="1">
      <c r="B174" s="35"/>
      <c r="D174" s="29"/>
      <c r="G174" s="58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2:59" ht="15.75" customHeight="1">
      <c r="B175" s="35"/>
      <c r="D175" s="29"/>
      <c r="G175" s="58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2:59" ht="15.75" customHeight="1">
      <c r="B176" s="35"/>
      <c r="D176" s="29"/>
      <c r="G176" s="58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2:59" ht="15.75" customHeight="1">
      <c r="B177" s="35"/>
      <c r="D177" s="29"/>
      <c r="G177" s="58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2:59" ht="15.75" customHeight="1">
      <c r="B178" s="35"/>
      <c r="D178" s="29"/>
      <c r="G178" s="58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2:59" ht="15.75" customHeight="1">
      <c r="B179" s="35"/>
      <c r="D179" s="29"/>
      <c r="G179" s="58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2:59" ht="15.75" customHeight="1">
      <c r="B180" s="35"/>
      <c r="D180" s="29"/>
      <c r="G180" s="58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2:59" ht="15.75" customHeight="1">
      <c r="B181" s="35"/>
      <c r="D181" s="29"/>
      <c r="G181" s="58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2:59" ht="15.75" customHeight="1">
      <c r="B182" s="35"/>
      <c r="D182" s="29"/>
      <c r="G182" s="58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2:59" ht="15.75" customHeight="1">
      <c r="B183" s="35"/>
      <c r="D183" s="29"/>
      <c r="G183" s="58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2:59" ht="15.75" customHeight="1">
      <c r="B184" s="35"/>
      <c r="D184" s="29"/>
      <c r="G184" s="58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2:59" ht="15.75" customHeight="1">
      <c r="B185" s="35"/>
      <c r="D185" s="29"/>
      <c r="G185" s="58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2:59" ht="15.75" customHeight="1">
      <c r="B186" s="35"/>
      <c r="D186" s="29"/>
      <c r="G186" s="58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2:59" ht="15.75" customHeight="1">
      <c r="B187" s="35"/>
      <c r="D187" s="29"/>
      <c r="G187" s="58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2:59" ht="15.75" customHeight="1">
      <c r="B188" s="35"/>
      <c r="D188" s="29"/>
      <c r="G188" s="58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2:59" ht="15.75" customHeight="1">
      <c r="B189" s="35"/>
      <c r="D189" s="29"/>
      <c r="G189" s="58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2:59" ht="15.75" customHeight="1">
      <c r="B190" s="35"/>
      <c r="D190" s="29"/>
      <c r="G190" s="58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2:59" ht="15.75" customHeight="1">
      <c r="B191" s="35"/>
      <c r="D191" s="29"/>
      <c r="G191" s="58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2:59" ht="15.75" customHeight="1">
      <c r="B192" s="35"/>
      <c r="D192" s="29"/>
      <c r="G192" s="58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2:59" ht="15.75" customHeight="1">
      <c r="B193" s="35"/>
      <c r="D193" s="29"/>
      <c r="G193" s="58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2:59" ht="15.75" customHeight="1">
      <c r="B194" s="35"/>
      <c r="D194" s="29"/>
      <c r="G194" s="58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2:59" ht="15.75" customHeight="1">
      <c r="B195" s="35"/>
      <c r="D195" s="29"/>
      <c r="G195" s="58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2:59" ht="15.75" customHeight="1">
      <c r="B196" s="35"/>
      <c r="D196" s="29"/>
      <c r="G196" s="58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2:59" ht="15.75" customHeight="1">
      <c r="B197" s="35"/>
      <c r="D197" s="29"/>
      <c r="G197" s="58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2:59" ht="15.75" customHeight="1">
      <c r="B198" s="35"/>
      <c r="D198" s="29"/>
      <c r="G198" s="58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2:59" ht="15.75" customHeight="1">
      <c r="B199" s="35"/>
      <c r="D199" s="29"/>
      <c r="G199" s="58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2:59" ht="15.75" customHeight="1">
      <c r="B200" s="35"/>
      <c r="D200" s="29"/>
      <c r="G200" s="58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2:59" ht="15.75" customHeight="1">
      <c r="B201" s="35"/>
      <c r="D201" s="29"/>
      <c r="G201" s="58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2:59" ht="15.75" customHeight="1">
      <c r="B202" s="35"/>
      <c r="D202" s="29"/>
      <c r="G202" s="58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2:59" ht="15.75" customHeight="1">
      <c r="B203" s="35"/>
      <c r="D203" s="29"/>
      <c r="G203" s="58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2:59" ht="15.75" customHeight="1">
      <c r="B204" s="35"/>
      <c r="D204" s="29"/>
      <c r="G204" s="58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2:59" ht="15.75" customHeight="1">
      <c r="B205" s="35"/>
      <c r="D205" s="29"/>
      <c r="G205" s="58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2:59" ht="15.75" customHeight="1">
      <c r="B206" s="35"/>
      <c r="D206" s="29"/>
      <c r="G206" s="58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2:59" ht="15.75" customHeight="1">
      <c r="B207" s="35"/>
      <c r="D207" s="29"/>
      <c r="G207" s="58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2:59" ht="15.75" customHeight="1">
      <c r="B208" s="35"/>
      <c r="D208" s="29"/>
      <c r="G208" s="58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2:59" ht="15.75" customHeight="1">
      <c r="B209" s="35"/>
      <c r="D209" s="29"/>
      <c r="G209" s="58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2:59" ht="15.75" customHeight="1">
      <c r="B210" s="35"/>
      <c r="D210" s="29"/>
      <c r="G210" s="58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2:59" ht="15.75" customHeight="1">
      <c r="B211" s="35"/>
      <c r="D211" s="29"/>
      <c r="G211" s="58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2:59" ht="15.75" customHeight="1">
      <c r="B212" s="35"/>
      <c r="D212" s="29"/>
      <c r="G212" s="58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2:59" ht="15.75" customHeight="1">
      <c r="B213" s="35"/>
      <c r="D213" s="29"/>
      <c r="G213" s="58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2:59" ht="15.75" customHeight="1">
      <c r="B214" s="35"/>
      <c r="D214" s="29"/>
      <c r="G214" s="58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2:59" ht="15.75" customHeight="1">
      <c r="B215" s="35"/>
      <c r="D215" s="29"/>
      <c r="G215" s="58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2:59" ht="15.75" customHeight="1">
      <c r="B216" s="35"/>
      <c r="D216" s="29"/>
      <c r="G216" s="58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2:59" ht="15.75" customHeight="1">
      <c r="B217" s="35"/>
      <c r="D217" s="29"/>
      <c r="G217" s="58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2:59" ht="15.75" customHeight="1">
      <c r="B218" s="35"/>
      <c r="D218" s="29"/>
      <c r="G218" s="58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2:59" ht="15.75" customHeight="1">
      <c r="B219" s="35"/>
      <c r="D219" s="29"/>
      <c r="G219" s="58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2:59" ht="15.75" customHeight="1">
      <c r="B220" s="35"/>
      <c r="D220" s="29"/>
      <c r="G220" s="58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2:59" ht="15.75" customHeight="1">
      <c r="B221" s="35"/>
      <c r="D221" s="29"/>
      <c r="G221" s="58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2:59" ht="15.75" customHeight="1">
      <c r="B222" s="35"/>
      <c r="D222" s="29"/>
      <c r="G222" s="58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2:59" ht="15.75" customHeight="1">
      <c r="B223" s="35"/>
      <c r="D223" s="29"/>
      <c r="G223" s="58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2:59" ht="15.75" customHeight="1">
      <c r="B224" s="35"/>
      <c r="D224" s="29"/>
      <c r="G224" s="58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2:59" ht="15.75" customHeight="1">
      <c r="B225" s="35"/>
      <c r="D225" s="29"/>
      <c r="G225" s="58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2:59" ht="15.75" customHeight="1">
      <c r="B226" s="35"/>
      <c r="D226" s="29"/>
      <c r="G226" s="58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2:59" ht="15.75" customHeight="1">
      <c r="B227" s="35"/>
      <c r="D227" s="29"/>
      <c r="G227" s="58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2:59" ht="15.75" customHeight="1">
      <c r="B228" s="35"/>
      <c r="D228" s="29"/>
      <c r="G228" s="58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2:59" ht="15.75" customHeight="1">
      <c r="B229" s="35"/>
      <c r="D229" s="29"/>
      <c r="G229" s="58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2:59" ht="15.75" customHeight="1">
      <c r="B230" s="35"/>
      <c r="D230" s="29"/>
      <c r="G230" s="58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2:59" ht="15.75" customHeight="1">
      <c r="B231" s="35"/>
      <c r="D231" s="29"/>
      <c r="G231" s="58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2:59" ht="15.75" customHeight="1">
      <c r="B232" s="35"/>
      <c r="D232" s="29"/>
      <c r="G232" s="58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2:59" ht="15.75" customHeight="1">
      <c r="B233" s="35"/>
      <c r="D233" s="29"/>
      <c r="G233" s="58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2:59" ht="15.75" customHeight="1">
      <c r="B234" s="35"/>
      <c r="D234" s="29"/>
      <c r="G234" s="58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2:59" ht="15.75" customHeight="1">
      <c r="B235" s="35"/>
      <c r="D235" s="29"/>
      <c r="G235" s="58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2:59" ht="15.75" customHeight="1">
      <c r="B236" s="35"/>
      <c r="D236" s="29"/>
      <c r="G236" s="58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2:59" ht="15.75" customHeight="1">
      <c r="B237" s="35"/>
      <c r="D237" s="29"/>
      <c r="G237" s="58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2:59" ht="15.75" customHeight="1">
      <c r="B238" s="35"/>
      <c r="D238" s="29"/>
      <c r="G238" s="58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2:59" ht="15.75" customHeight="1">
      <c r="B239" s="35"/>
      <c r="D239" s="29"/>
      <c r="G239" s="58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2:59" ht="15.75" customHeight="1">
      <c r="B240" s="35"/>
      <c r="D240" s="29"/>
      <c r="G240" s="58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2:59" ht="15.75" customHeight="1">
      <c r="B241" s="35"/>
      <c r="D241" s="29"/>
      <c r="G241" s="58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2:59" ht="15.75" customHeight="1">
      <c r="B242" s="35"/>
      <c r="D242" s="29"/>
      <c r="G242" s="58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2:59" ht="15.75" customHeight="1">
      <c r="B243" s="35"/>
      <c r="D243" s="29"/>
      <c r="G243" s="58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2:59" ht="15.75" customHeight="1">
      <c r="B244" s="35"/>
      <c r="D244" s="29"/>
      <c r="G244" s="58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2:59" ht="15.75" customHeight="1">
      <c r="B245" s="35"/>
      <c r="D245" s="29"/>
      <c r="G245" s="58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2:59" ht="15.75" customHeight="1">
      <c r="B246" s="35"/>
      <c r="D246" s="29"/>
      <c r="G246" s="58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2:59" ht="15.75" customHeight="1">
      <c r="B247" s="35"/>
      <c r="D247" s="29"/>
      <c r="G247" s="58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2:59" ht="15.75" customHeight="1">
      <c r="B248" s="35"/>
      <c r="D248" s="29"/>
      <c r="G248" s="58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2:59" ht="15.75" customHeight="1">
      <c r="B249" s="35"/>
      <c r="D249" s="29"/>
      <c r="G249" s="58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2:59" ht="15.75" customHeight="1">
      <c r="B250" s="35"/>
      <c r="D250" s="29"/>
      <c r="G250" s="58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2:59" ht="15.75" customHeight="1">
      <c r="B251" s="35"/>
      <c r="D251" s="29"/>
      <c r="G251" s="58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2:59" ht="15.75" customHeight="1">
      <c r="B252" s="35"/>
      <c r="D252" s="29"/>
      <c r="G252" s="58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2:59" ht="15.75" customHeight="1">
      <c r="B253" s="35"/>
      <c r="D253" s="29"/>
      <c r="G253" s="58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2:59" ht="15.75" customHeight="1">
      <c r="B254" s="35"/>
      <c r="D254" s="29"/>
      <c r="G254" s="58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2:59" ht="15.75" customHeight="1">
      <c r="B255" s="35"/>
      <c r="D255" s="29"/>
      <c r="G255" s="58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2:59" ht="15.75" customHeight="1">
      <c r="B256" s="35"/>
      <c r="D256" s="29"/>
      <c r="G256" s="58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2:59" ht="15.75" customHeight="1">
      <c r="B257" s="35"/>
      <c r="D257" s="29"/>
      <c r="G257" s="58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2:59" ht="15.75" customHeight="1">
      <c r="B258" s="35"/>
      <c r="D258" s="29"/>
      <c r="G258" s="58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2:59" ht="15.75" customHeight="1">
      <c r="B259" s="35"/>
      <c r="D259" s="29"/>
      <c r="G259" s="58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2:59" ht="15.75" customHeight="1">
      <c r="B260" s="35"/>
      <c r="D260" s="29"/>
      <c r="G260" s="58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2:59" ht="15.75" customHeight="1">
      <c r="B261" s="35"/>
      <c r="D261" s="29"/>
      <c r="G261" s="58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2:59" ht="15.75" customHeight="1">
      <c r="B262" s="35"/>
      <c r="D262" s="29"/>
      <c r="G262" s="58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2:59" ht="15.75" customHeight="1">
      <c r="B263" s="35"/>
      <c r="D263" s="29"/>
      <c r="G263" s="58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2:59" ht="15.75" customHeight="1">
      <c r="B264" s="35"/>
      <c r="D264" s="29"/>
      <c r="G264" s="58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2:59" ht="15.75" customHeight="1">
      <c r="B265" s="35"/>
      <c r="D265" s="29"/>
      <c r="G265" s="58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2:59" ht="15.75" customHeight="1">
      <c r="B266" s="35"/>
      <c r="D266" s="29"/>
      <c r="G266" s="58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2:59" ht="15.75" customHeight="1">
      <c r="B267" s="35"/>
      <c r="D267" s="29"/>
      <c r="G267" s="58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2:59" ht="15.75" customHeight="1">
      <c r="B268" s="35"/>
      <c r="D268" s="29"/>
      <c r="G268" s="58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2:59" ht="15.75" customHeight="1">
      <c r="B269" s="35"/>
      <c r="D269" s="29"/>
      <c r="G269" s="58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2:59" ht="15.75" customHeight="1">
      <c r="B270" s="35"/>
      <c r="D270" s="29"/>
      <c r="G270" s="58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2:59" ht="15.75" customHeight="1">
      <c r="B271" s="35"/>
      <c r="D271" s="29"/>
      <c r="G271" s="58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2:59" ht="15.75" customHeight="1">
      <c r="B272" s="35"/>
      <c r="D272" s="29"/>
      <c r="G272" s="58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2:59" ht="15.75" customHeight="1">
      <c r="B273" s="35"/>
      <c r="D273" s="29"/>
      <c r="G273" s="58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2:59" ht="15.75" customHeight="1">
      <c r="B274" s="35"/>
      <c r="D274" s="29"/>
      <c r="G274" s="58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2:59" ht="15.75" customHeight="1">
      <c r="B275" s="35"/>
      <c r="D275" s="29"/>
      <c r="G275" s="58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2:59" ht="15.75" customHeight="1">
      <c r="B276" s="35"/>
      <c r="D276" s="29"/>
      <c r="G276" s="58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2:59" ht="15.75" customHeight="1">
      <c r="B277" s="35"/>
      <c r="D277" s="29"/>
      <c r="G277" s="58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2:59" ht="15.75" customHeight="1">
      <c r="B278" s="35"/>
      <c r="D278" s="29"/>
      <c r="G278" s="58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2:59" ht="15.75" customHeight="1">
      <c r="B279" s="35"/>
      <c r="D279" s="29"/>
      <c r="G279" s="58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2:59" ht="15.75" customHeight="1">
      <c r="B280" s="35"/>
      <c r="D280" s="29"/>
      <c r="G280" s="58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2:59" ht="15.75" customHeight="1">
      <c r="B281" s="35"/>
      <c r="D281" s="29"/>
      <c r="G281" s="58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2:59" ht="15.75" customHeight="1">
      <c r="B282" s="35"/>
      <c r="D282" s="29"/>
      <c r="G282" s="58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2:59" ht="15.75" customHeight="1">
      <c r="B283" s="35"/>
      <c r="D283" s="29"/>
      <c r="G283" s="58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2:59" ht="15.75" customHeight="1">
      <c r="B284" s="35"/>
      <c r="D284" s="29"/>
      <c r="G284" s="58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2:59" ht="15.75" customHeight="1">
      <c r="B285" s="35"/>
      <c r="D285" s="29"/>
      <c r="G285" s="58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2:59" ht="15.75" customHeight="1">
      <c r="B286" s="35"/>
      <c r="D286" s="29"/>
      <c r="G286" s="58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2:59" ht="15.75" customHeight="1">
      <c r="B287" s="35"/>
      <c r="D287" s="29"/>
      <c r="G287" s="58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2:59" ht="15.75" customHeight="1">
      <c r="B288" s="35"/>
      <c r="D288" s="29"/>
      <c r="G288" s="58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2:59" ht="15.75" customHeight="1">
      <c r="B289" s="35"/>
      <c r="D289" s="29"/>
      <c r="G289" s="58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2:59" ht="15.75" customHeight="1">
      <c r="B290" s="35"/>
      <c r="D290" s="29"/>
      <c r="G290" s="58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2:59" ht="15.75" customHeight="1">
      <c r="B291" s="35"/>
      <c r="D291" s="29"/>
      <c r="G291" s="58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2:59" ht="15.75" customHeight="1">
      <c r="B292" s="35"/>
      <c r="D292" s="29"/>
      <c r="G292" s="58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2:59" ht="15.75" customHeight="1">
      <c r="B293" s="35"/>
      <c r="D293" s="29"/>
      <c r="G293" s="58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2:59" ht="15.75" customHeight="1">
      <c r="B294" s="35"/>
      <c r="D294" s="29"/>
      <c r="G294" s="58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2:59" ht="15.75" customHeight="1">
      <c r="B295" s="35"/>
      <c r="D295" s="29"/>
      <c r="G295" s="58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2:59" ht="15.75" customHeight="1">
      <c r="B296" s="35"/>
      <c r="D296" s="29"/>
      <c r="G296" s="58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2:59" ht="15.75" customHeight="1">
      <c r="B297" s="35"/>
      <c r="D297" s="29"/>
      <c r="G297" s="58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2:59" ht="15.75" customHeight="1">
      <c r="B298" s="35"/>
      <c r="D298" s="29"/>
      <c r="G298" s="58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2:59" ht="15.75" customHeight="1">
      <c r="B299" s="35"/>
      <c r="D299" s="29"/>
      <c r="G299" s="58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2:59" ht="15.75" customHeight="1">
      <c r="B300" s="35"/>
      <c r="D300" s="29"/>
      <c r="G300" s="58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2:59" ht="15.75" customHeight="1">
      <c r="B301" s="35"/>
      <c r="D301" s="29"/>
      <c r="G301" s="58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2:59" ht="15.75" customHeight="1">
      <c r="B302" s="35"/>
      <c r="D302" s="29"/>
      <c r="G302" s="58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2:59" ht="15.75" customHeight="1">
      <c r="B303" s="35"/>
      <c r="D303" s="29"/>
      <c r="G303" s="58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2:59" ht="15.75" customHeight="1">
      <c r="B304" s="35"/>
      <c r="D304" s="29"/>
      <c r="G304" s="58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2:59" ht="15.75" customHeight="1">
      <c r="B305" s="35"/>
      <c r="D305" s="29"/>
      <c r="G305" s="58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2:59" ht="15.75" customHeight="1">
      <c r="B306" s="35"/>
      <c r="D306" s="29"/>
      <c r="G306" s="58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2:59" ht="15.75" customHeight="1">
      <c r="B307" s="35"/>
      <c r="D307" s="29"/>
      <c r="G307" s="58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2:59" ht="15.75" customHeight="1">
      <c r="B308" s="35"/>
      <c r="D308" s="29"/>
      <c r="G308" s="58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2:59" ht="15.75" customHeight="1">
      <c r="B309" s="35"/>
      <c r="D309" s="29"/>
      <c r="G309" s="58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2:59" ht="15.75" customHeight="1">
      <c r="B310" s="35"/>
      <c r="D310" s="29"/>
      <c r="G310" s="58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2:59" ht="15.75" customHeight="1">
      <c r="B311" s="35"/>
      <c r="D311" s="29"/>
      <c r="G311" s="58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2:59" ht="15.75" customHeight="1">
      <c r="B312" s="35"/>
      <c r="D312" s="29"/>
      <c r="G312" s="58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2:59" ht="15.75" customHeight="1">
      <c r="B313" s="35"/>
      <c r="D313" s="29"/>
      <c r="G313" s="58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2:59" ht="15.75" customHeight="1">
      <c r="B314" s="35"/>
      <c r="D314" s="29"/>
      <c r="G314" s="58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2:59" ht="15.75" customHeight="1">
      <c r="B315" s="35"/>
      <c r="D315" s="29"/>
      <c r="G315" s="58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2:59" ht="15.75" customHeight="1">
      <c r="B316" s="35"/>
      <c r="D316" s="29"/>
      <c r="G316" s="58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2:59" ht="15.75" customHeight="1">
      <c r="B317" s="35"/>
      <c r="D317" s="29"/>
      <c r="G317" s="58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2:59" ht="15.75" customHeight="1">
      <c r="B318" s="35"/>
      <c r="D318" s="29"/>
      <c r="G318" s="58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2:59" ht="15.75" customHeight="1">
      <c r="B319" s="35"/>
      <c r="D319" s="29"/>
      <c r="G319" s="58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2:59" ht="15.75" customHeight="1">
      <c r="B320" s="35"/>
      <c r="D320" s="29"/>
      <c r="G320" s="58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2:59" ht="15.75" customHeight="1">
      <c r="B321" s="35"/>
      <c r="D321" s="29"/>
      <c r="G321" s="58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2:59" ht="15.75" customHeight="1">
      <c r="B322" s="35"/>
      <c r="D322" s="29"/>
      <c r="G322" s="58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2:59" ht="15.75" customHeight="1">
      <c r="B323" s="35"/>
      <c r="D323" s="29"/>
      <c r="G323" s="58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2:59" ht="15.75" customHeight="1">
      <c r="B324" s="35"/>
      <c r="D324" s="29"/>
      <c r="G324" s="58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2:59" ht="15.75" customHeight="1">
      <c r="B325" s="35"/>
      <c r="D325" s="29"/>
      <c r="G325" s="58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2:59" ht="15.75" customHeight="1">
      <c r="B326" s="35"/>
      <c r="D326" s="29"/>
      <c r="G326" s="58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2:59" ht="15.75" customHeight="1">
      <c r="B327" s="35"/>
      <c r="D327" s="29"/>
      <c r="G327" s="58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2:59" ht="15.75" customHeight="1">
      <c r="B328" s="35"/>
      <c r="D328" s="29"/>
      <c r="G328" s="58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2:59" ht="15.75" customHeight="1">
      <c r="B329" s="35"/>
      <c r="D329" s="29"/>
      <c r="G329" s="58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2:59" ht="15.75" customHeight="1">
      <c r="B330" s="35"/>
      <c r="D330" s="29"/>
      <c r="G330" s="58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2:59" ht="15.75" customHeight="1">
      <c r="B331" s="35"/>
      <c r="D331" s="29"/>
      <c r="G331" s="58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2:59" ht="15.75" customHeight="1">
      <c r="B332" s="35"/>
      <c r="D332" s="29"/>
      <c r="G332" s="58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2:59" ht="15.75" customHeight="1">
      <c r="B333" s="35"/>
      <c r="D333" s="29"/>
      <c r="G333" s="58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2:59" ht="15.75" customHeight="1">
      <c r="B334" s="35"/>
      <c r="D334" s="29"/>
      <c r="G334" s="58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2:59" ht="15.75" customHeight="1">
      <c r="B335" s="35"/>
      <c r="D335" s="29"/>
      <c r="G335" s="58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2:59" ht="15.75" customHeight="1">
      <c r="B336" s="35"/>
      <c r="D336" s="29"/>
      <c r="G336" s="58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2:59" ht="15.75" customHeight="1">
      <c r="B337" s="35"/>
      <c r="D337" s="29"/>
      <c r="G337" s="58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2:59" ht="15.75" customHeight="1">
      <c r="B338" s="35"/>
      <c r="D338" s="29"/>
      <c r="G338" s="58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2:59" ht="15.75" customHeight="1">
      <c r="B339" s="35"/>
      <c r="D339" s="29"/>
      <c r="G339" s="58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2:59" ht="15.75" customHeight="1">
      <c r="B340" s="35"/>
      <c r="D340" s="29"/>
      <c r="G340" s="58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2:59" ht="15.75" customHeight="1">
      <c r="B341" s="35"/>
      <c r="D341" s="29"/>
      <c r="G341" s="58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2:59" ht="15.75" customHeight="1">
      <c r="B342" s="35"/>
      <c r="D342" s="29"/>
      <c r="G342" s="58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2:59" ht="15.75" customHeight="1">
      <c r="B343" s="35"/>
      <c r="D343" s="29"/>
      <c r="G343" s="58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2:59" ht="15.75" customHeight="1">
      <c r="B344" s="35"/>
      <c r="D344" s="29"/>
      <c r="G344" s="58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2:59" ht="15.75" customHeight="1">
      <c r="B345" s="35"/>
      <c r="D345" s="29"/>
      <c r="G345" s="58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2:59" ht="15.75" customHeight="1">
      <c r="B346" s="35"/>
      <c r="D346" s="29"/>
      <c r="G346" s="58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2:59" ht="15.75" customHeight="1">
      <c r="B347" s="35"/>
      <c r="D347" s="29"/>
      <c r="G347" s="58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2:59" ht="15.75" customHeight="1">
      <c r="B348" s="35"/>
      <c r="D348" s="29"/>
      <c r="G348" s="58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2:59" ht="15.75" customHeight="1">
      <c r="B349" s="35"/>
      <c r="D349" s="29"/>
      <c r="G349" s="58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2:59" ht="15.75" customHeight="1">
      <c r="B350" s="35"/>
      <c r="D350" s="29"/>
      <c r="G350" s="58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2:59" ht="15.75" customHeight="1">
      <c r="B351" s="35"/>
      <c r="D351" s="29"/>
      <c r="G351" s="58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2:59" ht="15.75" customHeight="1">
      <c r="B352" s="35"/>
      <c r="D352" s="29"/>
      <c r="G352" s="58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2:59" ht="15.75" customHeight="1">
      <c r="B353" s="35"/>
      <c r="D353" s="29"/>
      <c r="G353" s="58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2:59" ht="15.75" customHeight="1">
      <c r="B354" s="35"/>
      <c r="D354" s="29"/>
      <c r="G354" s="58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2:59" ht="15.75" customHeight="1">
      <c r="B355" s="35"/>
      <c r="D355" s="29"/>
      <c r="G355" s="58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2:59" ht="15.75" customHeight="1">
      <c r="B356" s="35"/>
      <c r="D356" s="29"/>
      <c r="G356" s="58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2:59" ht="15.75" customHeight="1">
      <c r="B357" s="35"/>
      <c r="D357" s="29"/>
      <c r="G357" s="58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2:59" ht="15.75" customHeight="1">
      <c r="B358" s="35"/>
      <c r="D358" s="29"/>
      <c r="G358" s="58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2:59" ht="15.75" customHeight="1">
      <c r="B359" s="35"/>
      <c r="D359" s="29"/>
      <c r="G359" s="58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2:59" ht="15.75" customHeight="1">
      <c r="B360" s="35"/>
      <c r="D360" s="29"/>
      <c r="G360" s="58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2:59" ht="15.75" customHeight="1">
      <c r="B361" s="35"/>
      <c r="D361" s="29"/>
      <c r="G361" s="58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2:59" ht="15.75" customHeight="1">
      <c r="B362" s="35"/>
      <c r="D362" s="29"/>
      <c r="G362" s="58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2:59" ht="15.75" customHeight="1">
      <c r="B363" s="35"/>
      <c r="D363" s="29"/>
      <c r="G363" s="58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2:59" ht="15.75" customHeight="1">
      <c r="B364" s="35"/>
      <c r="D364" s="29"/>
      <c r="G364" s="58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2:59" ht="15.75" customHeight="1">
      <c r="B365" s="35"/>
      <c r="D365" s="29"/>
      <c r="G365" s="58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2:59" ht="15.75" customHeight="1">
      <c r="B366" s="35"/>
      <c r="D366" s="29"/>
      <c r="G366" s="58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2:59" ht="15.75" customHeight="1">
      <c r="B367" s="35"/>
      <c r="D367" s="29"/>
      <c r="G367" s="58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2:59" ht="15.75" customHeight="1">
      <c r="B368" s="35"/>
      <c r="D368" s="29"/>
      <c r="G368" s="58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2:59" ht="15.75" customHeight="1">
      <c r="B369" s="35"/>
      <c r="D369" s="29"/>
      <c r="G369" s="58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2:59" ht="15.75" customHeight="1">
      <c r="B370" s="35"/>
      <c r="D370" s="29"/>
      <c r="G370" s="58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2:59" ht="15.75" customHeight="1">
      <c r="B371" s="35"/>
      <c r="D371" s="29"/>
      <c r="G371" s="58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2:59" ht="15.75" customHeight="1">
      <c r="B372" s="35"/>
      <c r="D372" s="29"/>
      <c r="G372" s="58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2:59" ht="15.75" customHeight="1">
      <c r="B373" s="35"/>
      <c r="D373" s="29"/>
      <c r="G373" s="58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2:59" ht="15.75" customHeight="1">
      <c r="B374" s="35"/>
      <c r="D374" s="29"/>
      <c r="G374" s="58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2:59" ht="15.75" customHeight="1">
      <c r="B375" s="35"/>
      <c r="D375" s="29"/>
      <c r="G375" s="58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2:59" ht="15.75" customHeight="1">
      <c r="B376" s="35"/>
      <c r="D376" s="29"/>
      <c r="G376" s="58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2:59" ht="15.75" customHeight="1">
      <c r="B377" s="35"/>
      <c r="D377" s="29"/>
      <c r="G377" s="58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2:59" ht="15.75" customHeight="1">
      <c r="B378" s="35"/>
      <c r="D378" s="29"/>
      <c r="G378" s="58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2:59" ht="15.75" customHeight="1">
      <c r="B379" s="35"/>
      <c r="D379" s="29"/>
      <c r="G379" s="58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2:59" ht="15.75" customHeight="1">
      <c r="B380" s="35"/>
      <c r="D380" s="29"/>
      <c r="G380" s="58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2:59" ht="15.75" customHeight="1">
      <c r="B381" s="35"/>
      <c r="D381" s="29"/>
      <c r="G381" s="58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2:59" ht="15.75" customHeight="1">
      <c r="B382" s="35"/>
      <c r="D382" s="29"/>
      <c r="G382" s="58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2:59" ht="15.75" customHeight="1">
      <c r="B383" s="35"/>
      <c r="D383" s="29"/>
      <c r="G383" s="58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2:59" ht="15.75" customHeight="1">
      <c r="B384" s="35"/>
      <c r="D384" s="29"/>
      <c r="G384" s="58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2:59" ht="15.75" customHeight="1">
      <c r="B385" s="35"/>
      <c r="D385" s="29"/>
      <c r="G385" s="58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2:59" ht="15.75" customHeight="1">
      <c r="B386" s="35"/>
      <c r="D386" s="29"/>
      <c r="G386" s="58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2:59" ht="15.75" customHeight="1">
      <c r="B387" s="35"/>
      <c r="D387" s="29"/>
      <c r="G387" s="58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2:59" ht="15.75" customHeight="1">
      <c r="B388" s="35"/>
      <c r="D388" s="29"/>
      <c r="G388" s="58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2:59" ht="15.75" customHeight="1">
      <c r="B389" s="35"/>
      <c r="D389" s="29"/>
      <c r="G389" s="58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2:59" ht="15.75" customHeight="1">
      <c r="B390" s="35"/>
      <c r="D390" s="29"/>
      <c r="G390" s="58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2:59" ht="15.75" customHeight="1">
      <c r="B391" s="35"/>
      <c r="D391" s="29"/>
      <c r="G391" s="58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2:59" ht="15.75" customHeight="1">
      <c r="B392" s="35"/>
      <c r="D392" s="29"/>
      <c r="G392" s="58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2:59" ht="15.75" customHeight="1">
      <c r="B393" s="35"/>
      <c r="D393" s="29"/>
      <c r="G393" s="58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2:59" ht="15.75" customHeight="1">
      <c r="B394" s="35"/>
      <c r="D394" s="29"/>
      <c r="G394" s="58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2:59" ht="15.75" customHeight="1">
      <c r="B395" s="35"/>
      <c r="D395" s="29"/>
      <c r="G395" s="58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2:59" ht="15.75" customHeight="1">
      <c r="B396" s="35"/>
      <c r="D396" s="29"/>
      <c r="G396" s="58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2:59" ht="15.75" customHeight="1">
      <c r="B397" s="35"/>
      <c r="D397" s="29"/>
      <c r="G397" s="58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2:59" ht="15.75" customHeight="1">
      <c r="B398" s="35"/>
      <c r="D398" s="29"/>
      <c r="G398" s="58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2:59" ht="15.75" customHeight="1">
      <c r="B399" s="35"/>
      <c r="D399" s="29"/>
      <c r="G399" s="58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2:59" ht="15.75" customHeight="1">
      <c r="B400" s="35"/>
      <c r="D400" s="29"/>
      <c r="G400" s="58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2:59" ht="15.75" customHeight="1">
      <c r="B401" s="35"/>
      <c r="D401" s="29"/>
      <c r="G401" s="58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2:59" ht="15.75" customHeight="1">
      <c r="B402" s="35"/>
      <c r="D402" s="29"/>
      <c r="G402" s="58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2:59" ht="15.75" customHeight="1">
      <c r="B403" s="35"/>
      <c r="D403" s="29"/>
      <c r="G403" s="58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2:59" ht="15.75" customHeight="1">
      <c r="B404" s="35"/>
      <c r="D404" s="29"/>
      <c r="G404" s="58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2:59" ht="15.75" customHeight="1">
      <c r="B405" s="35"/>
      <c r="D405" s="29"/>
      <c r="G405" s="58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2:59" ht="15.75" customHeight="1">
      <c r="B406" s="35"/>
      <c r="D406" s="29"/>
      <c r="G406" s="58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2:59" ht="15.75" customHeight="1">
      <c r="B407" s="35"/>
      <c r="D407" s="29"/>
      <c r="G407" s="58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2:59" ht="15.75" customHeight="1">
      <c r="B408" s="35"/>
      <c r="D408" s="29"/>
      <c r="G408" s="58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2:59" ht="15.75" customHeight="1">
      <c r="B409" s="35"/>
      <c r="D409" s="29"/>
      <c r="G409" s="58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2:59" ht="15.75" customHeight="1">
      <c r="B410" s="35"/>
      <c r="D410" s="29"/>
      <c r="G410" s="58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2:59" ht="15.75" customHeight="1">
      <c r="B411" s="35"/>
      <c r="D411" s="29"/>
      <c r="G411" s="58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2:59" ht="15.75" customHeight="1">
      <c r="B412" s="35"/>
      <c r="D412" s="29"/>
      <c r="G412" s="58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2:59" ht="15.75" customHeight="1">
      <c r="B413" s="35"/>
      <c r="D413" s="29"/>
      <c r="G413" s="58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2:59" ht="15.75" customHeight="1">
      <c r="B414" s="35"/>
      <c r="D414" s="29"/>
      <c r="G414" s="58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2:59" ht="15.75" customHeight="1">
      <c r="B415" s="35"/>
      <c r="D415" s="29"/>
      <c r="G415" s="58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2:59" ht="15.75" customHeight="1">
      <c r="B416" s="35"/>
      <c r="D416" s="29"/>
      <c r="G416" s="58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2:59" ht="15.75" customHeight="1">
      <c r="B417" s="35"/>
      <c r="D417" s="29"/>
      <c r="G417" s="58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2:59" ht="15.75" customHeight="1">
      <c r="B418" s="35"/>
      <c r="D418" s="29"/>
      <c r="G418" s="58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2:59" ht="15.75" customHeight="1">
      <c r="B419" s="35"/>
      <c r="D419" s="29"/>
      <c r="G419" s="58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2:59" ht="15.75" customHeight="1">
      <c r="B420" s="35"/>
      <c r="D420" s="29"/>
      <c r="G420" s="58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2:59" ht="15.75" customHeight="1">
      <c r="B421" s="35"/>
      <c r="D421" s="29"/>
      <c r="G421" s="58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2:59" ht="15.75" customHeight="1">
      <c r="B422" s="35"/>
      <c r="D422" s="29"/>
      <c r="G422" s="58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2:59" ht="15.75" customHeight="1">
      <c r="B423" s="35"/>
      <c r="D423" s="29"/>
      <c r="G423" s="58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2:59" ht="15.75" customHeight="1">
      <c r="B424" s="35"/>
      <c r="D424" s="29"/>
      <c r="G424" s="58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2:59" ht="15.75" customHeight="1">
      <c r="B425" s="35"/>
      <c r="D425" s="29"/>
      <c r="G425" s="58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2:59" ht="15.75" customHeight="1">
      <c r="B426" s="35"/>
      <c r="D426" s="29"/>
      <c r="G426" s="58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2:59" ht="15.75" customHeight="1">
      <c r="B427" s="35"/>
      <c r="D427" s="29"/>
      <c r="G427" s="58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2:59" ht="15.75" customHeight="1">
      <c r="B428" s="35"/>
      <c r="D428" s="29"/>
      <c r="G428" s="58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2:59" ht="15.75" customHeight="1">
      <c r="B429" s="35"/>
      <c r="D429" s="29"/>
      <c r="G429" s="58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2:59" ht="15.75" customHeight="1">
      <c r="B430" s="35"/>
      <c r="D430" s="29"/>
      <c r="G430" s="58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2:59" ht="15.75" customHeight="1">
      <c r="B431" s="35"/>
      <c r="D431" s="29"/>
      <c r="G431" s="58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2:59" ht="15.75" customHeight="1">
      <c r="B432" s="35"/>
      <c r="D432" s="29"/>
      <c r="G432" s="58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2:59" ht="15.75" customHeight="1">
      <c r="B433" s="35"/>
      <c r="D433" s="29"/>
      <c r="G433" s="58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2:59" ht="15.75" customHeight="1">
      <c r="B434" s="35"/>
      <c r="D434" s="29"/>
      <c r="G434" s="58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2:59" ht="15.75" customHeight="1">
      <c r="B435" s="35"/>
      <c r="D435" s="29"/>
      <c r="G435" s="58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2:59" ht="15.75" customHeight="1">
      <c r="B436" s="35"/>
      <c r="D436" s="29"/>
      <c r="G436" s="58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2:59" ht="15.75" customHeight="1">
      <c r="B437" s="35"/>
      <c r="D437" s="29"/>
      <c r="G437" s="58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2:59" ht="15.75" customHeight="1">
      <c r="B438" s="35"/>
      <c r="D438" s="29"/>
      <c r="G438" s="58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2:59" ht="15.75" customHeight="1">
      <c r="B439" s="35"/>
      <c r="D439" s="29"/>
      <c r="G439" s="58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2:59" ht="15.75" customHeight="1">
      <c r="B440" s="35"/>
      <c r="D440" s="29"/>
      <c r="G440" s="58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2:59" ht="15.75" customHeight="1">
      <c r="B441" s="35"/>
      <c r="D441" s="29"/>
      <c r="G441" s="58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2:59" ht="15.75" customHeight="1">
      <c r="B442" s="35"/>
      <c r="D442" s="29"/>
      <c r="G442" s="58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2:59" ht="15.75" customHeight="1">
      <c r="B443" s="35"/>
      <c r="D443" s="29"/>
      <c r="G443" s="58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2:59" ht="15.75" customHeight="1">
      <c r="B444" s="35"/>
      <c r="D444" s="29"/>
      <c r="G444" s="58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2:59" ht="15.75" customHeight="1">
      <c r="B445" s="35"/>
      <c r="D445" s="29"/>
      <c r="G445" s="58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2:59" ht="15.75" customHeight="1">
      <c r="B446" s="35"/>
      <c r="D446" s="29"/>
      <c r="G446" s="58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2:59" ht="15.75" customHeight="1">
      <c r="B447" s="35"/>
      <c r="D447" s="29"/>
      <c r="G447" s="58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2:59" ht="15.75" customHeight="1">
      <c r="B448" s="35"/>
      <c r="D448" s="29"/>
      <c r="G448" s="58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2:59" ht="15.75" customHeight="1">
      <c r="B449" s="35"/>
      <c r="D449" s="29"/>
      <c r="G449" s="58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2:59" ht="15.75" customHeight="1">
      <c r="B450" s="35"/>
      <c r="D450" s="29"/>
      <c r="G450" s="58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2:59" ht="15.75" customHeight="1">
      <c r="B451" s="35"/>
      <c r="D451" s="29"/>
      <c r="G451" s="58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2:59" ht="15.75" customHeight="1">
      <c r="B452" s="35"/>
      <c r="D452" s="29"/>
      <c r="G452" s="58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2:59" ht="15.75" customHeight="1">
      <c r="B453" s="35"/>
      <c r="D453" s="29"/>
      <c r="G453" s="58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2:59" ht="15.75" customHeight="1">
      <c r="B454" s="35"/>
      <c r="D454" s="29"/>
      <c r="G454" s="58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2:59" ht="15.75" customHeight="1">
      <c r="B455" s="35"/>
      <c r="D455" s="29"/>
      <c r="G455" s="58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2:59" ht="15.75" customHeight="1">
      <c r="B456" s="35"/>
      <c r="D456" s="29"/>
      <c r="G456" s="58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2:59" ht="15.75" customHeight="1">
      <c r="B457" s="35"/>
      <c r="D457" s="29"/>
      <c r="G457" s="58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2:59" ht="15.75" customHeight="1">
      <c r="B458" s="35"/>
      <c r="D458" s="29"/>
      <c r="G458" s="58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2:59" ht="15.75" customHeight="1">
      <c r="B459" s="35"/>
      <c r="D459" s="29"/>
      <c r="G459" s="58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2:59" ht="15.75" customHeight="1">
      <c r="B460" s="35"/>
      <c r="D460" s="29"/>
      <c r="G460" s="58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2:59" ht="15.75" customHeight="1">
      <c r="B461" s="35"/>
      <c r="D461" s="29"/>
      <c r="G461" s="58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2:59" ht="15.75" customHeight="1">
      <c r="B462" s="35"/>
      <c r="D462" s="29"/>
      <c r="G462" s="58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2:59" ht="15.75" customHeight="1">
      <c r="B463" s="35"/>
      <c r="D463" s="29"/>
      <c r="G463" s="58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2:59" ht="15.75" customHeight="1">
      <c r="B464" s="35"/>
      <c r="D464" s="29"/>
      <c r="G464" s="58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2:59" ht="15.75" customHeight="1">
      <c r="B465" s="35"/>
      <c r="D465" s="29"/>
      <c r="G465" s="58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2:59" ht="15.75" customHeight="1">
      <c r="B466" s="35"/>
      <c r="D466" s="29"/>
      <c r="G466" s="58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2:59" ht="15.75" customHeight="1">
      <c r="B467" s="35"/>
      <c r="D467" s="29"/>
      <c r="G467" s="58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2:59" ht="15.75" customHeight="1">
      <c r="B468" s="35"/>
      <c r="D468" s="29"/>
      <c r="G468" s="58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2:59" ht="15.75" customHeight="1">
      <c r="B469" s="35"/>
      <c r="D469" s="29"/>
      <c r="G469" s="58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2:59" ht="15.75" customHeight="1">
      <c r="B470" s="35"/>
      <c r="D470" s="29"/>
      <c r="G470" s="58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2:59" ht="15.75" customHeight="1">
      <c r="B471" s="35"/>
      <c r="D471" s="29"/>
      <c r="G471" s="58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2:59" ht="15.75" customHeight="1">
      <c r="B472" s="35"/>
      <c r="D472" s="29"/>
      <c r="G472" s="58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2:59" ht="15.75" customHeight="1">
      <c r="B473" s="35"/>
      <c r="D473" s="29"/>
      <c r="G473" s="58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2:59" ht="15.75" customHeight="1">
      <c r="B474" s="35"/>
      <c r="D474" s="29"/>
      <c r="G474" s="58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2:59" ht="15.75" customHeight="1">
      <c r="B475" s="35"/>
      <c r="D475" s="29"/>
      <c r="G475" s="58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2:59" ht="15.75" customHeight="1">
      <c r="B476" s="35"/>
      <c r="D476" s="29"/>
      <c r="G476" s="58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2:59" ht="15.75" customHeight="1">
      <c r="B477" s="35"/>
      <c r="D477" s="29"/>
      <c r="G477" s="58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2:59" ht="15.75" customHeight="1">
      <c r="B478" s="35"/>
      <c r="D478" s="29"/>
      <c r="G478" s="58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2:59" ht="15.75" customHeight="1">
      <c r="B479" s="35"/>
      <c r="D479" s="29"/>
      <c r="G479" s="58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2:59" ht="15.75" customHeight="1">
      <c r="B480" s="35"/>
      <c r="D480" s="29"/>
      <c r="G480" s="58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2:59" ht="15.75" customHeight="1">
      <c r="B481" s="35"/>
      <c r="D481" s="29"/>
      <c r="G481" s="58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2:59" ht="15.75" customHeight="1">
      <c r="B482" s="35"/>
      <c r="D482" s="29"/>
      <c r="G482" s="58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2:59" ht="15.75" customHeight="1">
      <c r="B483" s="35"/>
      <c r="D483" s="29"/>
      <c r="G483" s="58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2:59" ht="15.75" customHeight="1">
      <c r="B484" s="35"/>
      <c r="D484" s="29"/>
      <c r="G484" s="58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2:59" ht="15.75" customHeight="1">
      <c r="B485" s="35"/>
      <c r="D485" s="29"/>
      <c r="G485" s="58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2:59" ht="15.75" customHeight="1">
      <c r="B486" s="35"/>
      <c r="D486" s="29"/>
      <c r="G486" s="58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2:59" ht="15.75" customHeight="1">
      <c r="B487" s="35"/>
      <c r="D487" s="29"/>
      <c r="G487" s="58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2:59" ht="15.75" customHeight="1">
      <c r="B488" s="35"/>
      <c r="D488" s="29"/>
      <c r="G488" s="58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2:59" ht="15.75" customHeight="1">
      <c r="B489" s="35"/>
      <c r="D489" s="29"/>
      <c r="G489" s="58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2:59" ht="15.75" customHeight="1">
      <c r="B490" s="35"/>
      <c r="D490" s="29"/>
      <c r="G490" s="58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2:59" ht="15.75" customHeight="1">
      <c r="B491" s="35"/>
      <c r="D491" s="29"/>
      <c r="G491" s="58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2:59" ht="15.75" customHeight="1">
      <c r="B492" s="35"/>
      <c r="D492" s="29"/>
      <c r="G492" s="58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2:59" ht="15.75" customHeight="1">
      <c r="B493" s="35"/>
      <c r="D493" s="29"/>
      <c r="G493" s="58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2:59" ht="15.75" customHeight="1">
      <c r="B494" s="35"/>
      <c r="D494" s="29"/>
      <c r="G494" s="58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2:59" ht="15.75" customHeight="1">
      <c r="B495" s="35"/>
      <c r="D495" s="29"/>
      <c r="G495" s="58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2:59" ht="15.75" customHeight="1">
      <c r="B496" s="35"/>
      <c r="D496" s="29"/>
      <c r="G496" s="58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2:59" ht="15.75" customHeight="1">
      <c r="B497" s="35"/>
      <c r="D497" s="29"/>
      <c r="G497" s="58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2:59" ht="15.75" customHeight="1">
      <c r="B498" s="35"/>
      <c r="D498" s="29"/>
      <c r="G498" s="58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2:59" ht="15.75" customHeight="1">
      <c r="B499" s="35"/>
      <c r="D499" s="29"/>
      <c r="G499" s="58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2:59" ht="15.75" customHeight="1">
      <c r="B500" s="35"/>
      <c r="D500" s="29"/>
      <c r="G500" s="58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2:59" ht="15.75" customHeight="1">
      <c r="B501" s="35"/>
      <c r="D501" s="29"/>
      <c r="G501" s="58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2:59" ht="15.75" customHeight="1">
      <c r="B502" s="35"/>
      <c r="D502" s="29"/>
      <c r="G502" s="58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2:59" ht="15.75" customHeight="1">
      <c r="B503" s="35"/>
      <c r="D503" s="29"/>
      <c r="G503" s="58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2:59" ht="15.75" customHeight="1">
      <c r="B504" s="35"/>
      <c r="D504" s="29"/>
      <c r="G504" s="58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2:59" ht="15.75" customHeight="1">
      <c r="B505" s="35"/>
      <c r="D505" s="29"/>
      <c r="G505" s="58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2:59" ht="15.75" customHeight="1">
      <c r="B506" s="35"/>
      <c r="D506" s="29"/>
      <c r="G506" s="58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2:59" ht="15.75" customHeight="1">
      <c r="B507" s="35"/>
      <c r="D507" s="29"/>
      <c r="G507" s="58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2:59" ht="15.75" customHeight="1">
      <c r="B508" s="35"/>
      <c r="D508" s="29"/>
      <c r="G508" s="58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2:59" ht="15.75" customHeight="1">
      <c r="B509" s="35"/>
      <c r="D509" s="29"/>
      <c r="G509" s="58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2:59" ht="15.75" customHeight="1">
      <c r="B510" s="35"/>
      <c r="D510" s="29"/>
      <c r="G510" s="58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2:59" ht="15.75" customHeight="1">
      <c r="B511" s="35"/>
      <c r="D511" s="29"/>
      <c r="G511" s="58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2:59" ht="15.75" customHeight="1">
      <c r="B512" s="35"/>
      <c r="D512" s="29"/>
      <c r="G512" s="58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2:59" ht="15.75" customHeight="1">
      <c r="B513" s="35"/>
      <c r="D513" s="29"/>
      <c r="G513" s="58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2:59" ht="15.75" customHeight="1">
      <c r="B514" s="35"/>
      <c r="D514" s="29"/>
      <c r="G514" s="58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2:59" ht="15.75" customHeight="1">
      <c r="B515" s="35"/>
      <c r="D515" s="29"/>
      <c r="G515" s="58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2:59" ht="15.75" customHeight="1">
      <c r="B516" s="35"/>
      <c r="D516" s="29"/>
      <c r="G516" s="58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2:59" ht="15.75" customHeight="1">
      <c r="B517" s="35"/>
      <c r="D517" s="29"/>
      <c r="G517" s="58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2:59" ht="15.75" customHeight="1">
      <c r="B518" s="35"/>
      <c r="D518" s="29"/>
      <c r="G518" s="58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2:59" ht="15.75" customHeight="1">
      <c r="B519" s="35"/>
      <c r="D519" s="29"/>
      <c r="G519" s="58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2:59" ht="15.75" customHeight="1">
      <c r="B520" s="35"/>
      <c r="D520" s="29"/>
      <c r="G520" s="58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2:59" ht="15.75" customHeight="1">
      <c r="B521" s="35"/>
      <c r="D521" s="29"/>
      <c r="G521" s="58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2:59" ht="15.75" customHeight="1">
      <c r="B522" s="35"/>
      <c r="D522" s="29"/>
      <c r="G522" s="58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2:59" ht="15.75" customHeight="1">
      <c r="B523" s="35"/>
      <c r="D523" s="29"/>
      <c r="G523" s="58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2:59" ht="15.75" customHeight="1">
      <c r="B524" s="35"/>
      <c r="D524" s="29"/>
      <c r="G524" s="58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2:59" ht="15.75" customHeight="1">
      <c r="B525" s="35"/>
      <c r="D525" s="29"/>
      <c r="G525" s="58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2:59" ht="15.75" customHeight="1">
      <c r="B526" s="35"/>
      <c r="D526" s="29"/>
      <c r="G526" s="58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2:59" ht="15.75" customHeight="1">
      <c r="B527" s="35"/>
      <c r="D527" s="29"/>
      <c r="G527" s="58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2:59" ht="15.75" customHeight="1">
      <c r="B528" s="35"/>
      <c r="D528" s="29"/>
      <c r="G528" s="58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2:59" ht="15.75" customHeight="1">
      <c r="B529" s="35"/>
      <c r="D529" s="29"/>
      <c r="G529" s="58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2:59" ht="15.75" customHeight="1">
      <c r="B530" s="35"/>
      <c r="D530" s="29"/>
      <c r="G530" s="58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2:59" ht="15.75" customHeight="1">
      <c r="B531" s="35"/>
      <c r="D531" s="29"/>
      <c r="G531" s="58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2:59" ht="15.75" customHeight="1">
      <c r="B532" s="35"/>
      <c r="D532" s="29"/>
      <c r="G532" s="58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2:59" ht="15.75" customHeight="1">
      <c r="B533" s="35"/>
      <c r="D533" s="29"/>
      <c r="G533" s="58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2:59" ht="15.75" customHeight="1">
      <c r="B534" s="35"/>
      <c r="D534" s="29"/>
      <c r="G534" s="58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2:59" ht="15.75" customHeight="1">
      <c r="B535" s="35"/>
      <c r="D535" s="29"/>
      <c r="G535" s="58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2:59" ht="15.75" customHeight="1">
      <c r="B536" s="35"/>
      <c r="D536" s="29"/>
      <c r="G536" s="58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2:59" ht="15.75" customHeight="1">
      <c r="B537" s="35"/>
      <c r="D537" s="29"/>
      <c r="G537" s="58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2:59" ht="15.75" customHeight="1">
      <c r="B538" s="35"/>
      <c r="D538" s="29"/>
      <c r="G538" s="58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2:59" ht="15.75" customHeight="1">
      <c r="B539" s="35"/>
      <c r="D539" s="29"/>
      <c r="G539" s="58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2:59" ht="15.75" customHeight="1">
      <c r="B540" s="35"/>
      <c r="D540" s="29"/>
      <c r="G540" s="58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2:59" ht="15.75" customHeight="1">
      <c r="B541" s="35"/>
      <c r="D541" s="29"/>
      <c r="G541" s="58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2:59" ht="15.75" customHeight="1">
      <c r="B542" s="35"/>
      <c r="D542" s="29"/>
      <c r="G542" s="58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2:59" ht="15.75" customHeight="1">
      <c r="B543" s="35"/>
      <c r="D543" s="29"/>
      <c r="G543" s="58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2:59" ht="15.75" customHeight="1">
      <c r="B544" s="35"/>
      <c r="D544" s="29"/>
      <c r="G544" s="58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2:59" ht="15.75" customHeight="1">
      <c r="B545" s="35"/>
      <c r="D545" s="29"/>
      <c r="G545" s="58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2:59" ht="15.75" customHeight="1">
      <c r="B546" s="35"/>
      <c r="D546" s="29"/>
      <c r="G546" s="58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2:59" ht="15.75" customHeight="1">
      <c r="B547" s="35"/>
      <c r="D547" s="29"/>
      <c r="G547" s="58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2:59" ht="15.75" customHeight="1">
      <c r="B548" s="35"/>
      <c r="D548" s="29"/>
      <c r="G548" s="58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2:59" ht="15.75" customHeight="1">
      <c r="B549" s="35"/>
      <c r="D549" s="29"/>
      <c r="G549" s="58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2:59" ht="15.75" customHeight="1">
      <c r="B550" s="35"/>
      <c r="D550" s="29"/>
      <c r="G550" s="58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2:59" ht="15.75" customHeight="1">
      <c r="B551" s="35"/>
      <c r="D551" s="29"/>
      <c r="G551" s="58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2:59" ht="15.75" customHeight="1">
      <c r="B552" s="35"/>
      <c r="D552" s="29"/>
      <c r="G552" s="58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2:59" ht="15.75" customHeight="1">
      <c r="B553" s="35"/>
      <c r="D553" s="29"/>
      <c r="G553" s="58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2:59" ht="15.75" customHeight="1">
      <c r="B554" s="35"/>
      <c r="D554" s="29"/>
      <c r="G554" s="58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2:59" ht="15.75" customHeight="1">
      <c r="B555" s="35"/>
      <c r="D555" s="29"/>
      <c r="G555" s="58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2:59" ht="15.75" customHeight="1">
      <c r="B556" s="35"/>
      <c r="D556" s="29"/>
      <c r="G556" s="58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2:59" ht="15.75" customHeight="1">
      <c r="B557" s="35"/>
      <c r="D557" s="29"/>
      <c r="G557" s="58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2:59" ht="15.75" customHeight="1">
      <c r="B558" s="35"/>
      <c r="D558" s="29"/>
      <c r="G558" s="58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2:59" ht="15.75" customHeight="1">
      <c r="B559" s="35"/>
      <c r="D559" s="29"/>
      <c r="G559" s="58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2:59" ht="15.75" customHeight="1">
      <c r="B560" s="35"/>
      <c r="D560" s="29"/>
      <c r="G560" s="58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2:59" ht="15.75" customHeight="1">
      <c r="B561" s="35"/>
      <c r="D561" s="29"/>
      <c r="G561" s="58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2:59" ht="15.75" customHeight="1">
      <c r="B562" s="35"/>
      <c r="D562" s="29"/>
      <c r="G562" s="58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2:59" ht="15.75" customHeight="1">
      <c r="B563" s="35"/>
      <c r="D563" s="29"/>
      <c r="G563" s="58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2:59" ht="15.75" customHeight="1">
      <c r="B564" s="35"/>
      <c r="D564" s="29"/>
      <c r="G564" s="58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2:59" ht="15.75" customHeight="1">
      <c r="B565" s="35"/>
      <c r="D565" s="29"/>
      <c r="G565" s="58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2:59" ht="15.75" customHeight="1">
      <c r="B566" s="35"/>
      <c r="D566" s="29"/>
      <c r="G566" s="58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2:59" ht="15.75" customHeight="1">
      <c r="B567" s="35"/>
      <c r="D567" s="29"/>
      <c r="G567" s="58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2:59" ht="15.75" customHeight="1">
      <c r="B568" s="35"/>
      <c r="D568" s="29"/>
      <c r="G568" s="58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2:59" ht="15.75" customHeight="1">
      <c r="B569" s="35"/>
      <c r="D569" s="29"/>
      <c r="G569" s="58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2:59" ht="15.75" customHeight="1">
      <c r="B570" s="35"/>
      <c r="D570" s="29"/>
      <c r="G570" s="58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2:59" ht="15.75" customHeight="1">
      <c r="B571" s="35"/>
      <c r="D571" s="29"/>
      <c r="G571" s="58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2:59" ht="15.75" customHeight="1">
      <c r="B572" s="35"/>
      <c r="D572" s="29"/>
      <c r="G572" s="58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2:59" ht="15.75" customHeight="1">
      <c r="B573" s="35"/>
      <c r="D573" s="29"/>
      <c r="G573" s="58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2:59" ht="15.75" customHeight="1">
      <c r="B574" s="35"/>
      <c r="D574" s="29"/>
      <c r="G574" s="58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2:59" ht="15.75" customHeight="1">
      <c r="B575" s="35"/>
      <c r="D575" s="29"/>
      <c r="G575" s="58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2:59" ht="15.75" customHeight="1">
      <c r="B576" s="35"/>
      <c r="D576" s="29"/>
      <c r="G576" s="58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2:59" ht="15.75" customHeight="1">
      <c r="B577" s="35"/>
      <c r="D577" s="29"/>
      <c r="G577" s="58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2:59" ht="15.75" customHeight="1">
      <c r="B578" s="35"/>
      <c r="D578" s="29"/>
      <c r="G578" s="58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2:59" ht="15.75" customHeight="1">
      <c r="B579" s="35"/>
      <c r="D579" s="29"/>
      <c r="G579" s="58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2:59" ht="15.75" customHeight="1">
      <c r="B580" s="35"/>
      <c r="D580" s="29"/>
      <c r="G580" s="58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2:59" ht="15.75" customHeight="1">
      <c r="B581" s="35"/>
      <c r="D581" s="29"/>
      <c r="G581" s="58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2:59" ht="15.75" customHeight="1">
      <c r="B582" s="35"/>
      <c r="D582" s="29"/>
      <c r="G582" s="58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2:59" ht="15.75" customHeight="1">
      <c r="B583" s="35"/>
      <c r="D583" s="29"/>
      <c r="G583" s="58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2:59" ht="15.75" customHeight="1">
      <c r="B584" s="35"/>
      <c r="D584" s="29"/>
      <c r="G584" s="58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2:59" ht="15.75" customHeight="1">
      <c r="B585" s="35"/>
      <c r="D585" s="29"/>
      <c r="G585" s="58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2:59" ht="15.75" customHeight="1">
      <c r="B586" s="35"/>
      <c r="D586" s="29"/>
      <c r="G586" s="58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2:59" ht="15.75" customHeight="1">
      <c r="B587" s="35"/>
      <c r="D587" s="29"/>
      <c r="G587" s="58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2:59" ht="15.75" customHeight="1">
      <c r="B588" s="35"/>
      <c r="D588" s="29"/>
      <c r="G588" s="58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2:59" ht="15.75" customHeight="1">
      <c r="B589" s="35"/>
      <c r="D589" s="29"/>
      <c r="G589" s="58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2:59" ht="15.75" customHeight="1">
      <c r="B590" s="35"/>
      <c r="D590" s="29"/>
      <c r="G590" s="58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2:59" ht="15.75" customHeight="1">
      <c r="B591" s="35"/>
      <c r="D591" s="29"/>
      <c r="G591" s="58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2:59" ht="15.75" customHeight="1">
      <c r="B592" s="35"/>
      <c r="D592" s="29"/>
      <c r="G592" s="58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2:59" ht="15.75" customHeight="1">
      <c r="B593" s="35"/>
      <c r="D593" s="29"/>
      <c r="G593" s="58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2:59" ht="15.75" customHeight="1">
      <c r="B594" s="35"/>
      <c r="D594" s="29"/>
      <c r="G594" s="58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2:59" ht="15.75" customHeight="1">
      <c r="B595" s="35"/>
      <c r="D595" s="29"/>
      <c r="G595" s="58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2:59" ht="15.75" customHeight="1">
      <c r="B596" s="35"/>
      <c r="D596" s="29"/>
      <c r="G596" s="58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2:59" ht="15.75" customHeight="1">
      <c r="B597" s="35"/>
      <c r="D597" s="29"/>
      <c r="G597" s="58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2:59" ht="15.75" customHeight="1">
      <c r="B598" s="35"/>
      <c r="D598" s="29"/>
      <c r="G598" s="58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2:59" ht="15.75" customHeight="1">
      <c r="B599" s="35"/>
      <c r="D599" s="29"/>
      <c r="G599" s="58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2:59" ht="15.75" customHeight="1">
      <c r="B600" s="35"/>
      <c r="D600" s="29"/>
      <c r="G600" s="58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2:59" ht="15.75" customHeight="1">
      <c r="B601" s="35"/>
      <c r="D601" s="29"/>
      <c r="G601" s="58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2:59" ht="15.75" customHeight="1">
      <c r="B602" s="35"/>
      <c r="D602" s="29"/>
      <c r="G602" s="58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2:59" ht="15.75" customHeight="1">
      <c r="B603" s="35"/>
      <c r="D603" s="29"/>
      <c r="G603" s="58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2:59" ht="15.75" customHeight="1">
      <c r="B604" s="35"/>
      <c r="D604" s="29"/>
      <c r="G604" s="58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2:59" ht="15.75" customHeight="1">
      <c r="B605" s="35"/>
      <c r="D605" s="29"/>
      <c r="G605" s="58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2:59" ht="15.75" customHeight="1">
      <c r="B606" s="35"/>
      <c r="D606" s="29"/>
      <c r="G606" s="58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2:59" ht="15.75" customHeight="1">
      <c r="B607" s="35"/>
      <c r="D607" s="29"/>
      <c r="G607" s="58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2:59" ht="15.75" customHeight="1">
      <c r="B608" s="35"/>
      <c r="D608" s="29"/>
      <c r="G608" s="58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2:59" ht="15.75" customHeight="1">
      <c r="B609" s="35"/>
      <c r="D609" s="29"/>
      <c r="G609" s="58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2:59" ht="15.75" customHeight="1">
      <c r="B610" s="35"/>
      <c r="D610" s="29"/>
      <c r="G610" s="58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2:59" ht="15.75" customHeight="1">
      <c r="B611" s="35"/>
      <c r="D611" s="29"/>
      <c r="G611" s="58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2:59" ht="15.75" customHeight="1">
      <c r="B612" s="35"/>
      <c r="D612" s="29"/>
      <c r="G612" s="58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2:59" ht="15.75" customHeight="1">
      <c r="B613" s="35"/>
      <c r="D613" s="29"/>
      <c r="G613" s="58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2:59" ht="15.75" customHeight="1">
      <c r="B614" s="35"/>
      <c r="D614" s="29"/>
      <c r="G614" s="58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2:59" ht="15.75" customHeight="1">
      <c r="B615" s="35"/>
      <c r="D615" s="29"/>
      <c r="G615" s="58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2:59" ht="15.75" customHeight="1">
      <c r="B616" s="35"/>
      <c r="D616" s="29"/>
      <c r="G616" s="58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2:59" ht="15.75" customHeight="1">
      <c r="B617" s="35"/>
      <c r="D617" s="29"/>
      <c r="G617" s="58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2:59" ht="15.75" customHeight="1">
      <c r="B618" s="35"/>
      <c r="D618" s="29"/>
      <c r="G618" s="58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2:59" ht="15.75" customHeight="1">
      <c r="B619" s="35"/>
      <c r="D619" s="29"/>
      <c r="G619" s="58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2:59" ht="15.75" customHeight="1">
      <c r="B620" s="35"/>
      <c r="D620" s="29"/>
      <c r="G620" s="58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2:59" ht="15.75" customHeight="1">
      <c r="B621" s="35"/>
      <c r="D621" s="29"/>
      <c r="G621" s="58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2:59" ht="15.75" customHeight="1">
      <c r="B622" s="35"/>
      <c r="D622" s="29"/>
      <c r="G622" s="58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2:59" ht="15.75" customHeight="1">
      <c r="B623" s="35"/>
      <c r="D623" s="29"/>
      <c r="G623" s="58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2:59" ht="15.75" customHeight="1">
      <c r="B624" s="35"/>
      <c r="D624" s="29"/>
      <c r="G624" s="58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2:59" ht="15.75" customHeight="1">
      <c r="B625" s="35"/>
      <c r="D625" s="29"/>
      <c r="G625" s="58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2:59" ht="15.75" customHeight="1">
      <c r="B626" s="35"/>
      <c r="D626" s="29"/>
      <c r="G626" s="58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2:59" ht="15.75" customHeight="1">
      <c r="B627" s="35"/>
      <c r="D627" s="29"/>
      <c r="G627" s="58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2:59" ht="15.75" customHeight="1">
      <c r="B628" s="35"/>
      <c r="D628" s="29"/>
      <c r="G628" s="58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2:59" ht="15.75" customHeight="1">
      <c r="B629" s="35"/>
      <c r="D629" s="29"/>
      <c r="G629" s="58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2:59" ht="15.75" customHeight="1">
      <c r="B630" s="35"/>
      <c r="D630" s="29"/>
      <c r="G630" s="58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2:59" ht="15.75" customHeight="1">
      <c r="B631" s="35"/>
      <c r="D631" s="29"/>
      <c r="G631" s="58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2:59" ht="15.75" customHeight="1">
      <c r="B632" s="35"/>
      <c r="D632" s="29"/>
      <c r="G632" s="58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2:59" ht="15.75" customHeight="1">
      <c r="B633" s="35"/>
      <c r="D633" s="29"/>
      <c r="G633" s="58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2:59" ht="15.75" customHeight="1">
      <c r="B634" s="35"/>
      <c r="D634" s="29"/>
      <c r="G634" s="58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2:59" ht="15.75" customHeight="1">
      <c r="B635" s="35"/>
      <c r="D635" s="29"/>
      <c r="G635" s="58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2:59" ht="15.75" customHeight="1">
      <c r="B636" s="35"/>
      <c r="D636" s="29"/>
      <c r="G636" s="58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2:59" ht="15.75" customHeight="1">
      <c r="B637" s="35"/>
      <c r="D637" s="29"/>
      <c r="G637" s="58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2:59" ht="15.75" customHeight="1">
      <c r="B638" s="35"/>
      <c r="D638" s="29"/>
      <c r="G638" s="58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2:59" ht="15.75" customHeight="1">
      <c r="B639" s="35"/>
      <c r="D639" s="29"/>
      <c r="G639" s="58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2:59" ht="15.75" customHeight="1">
      <c r="B640" s="35"/>
      <c r="D640" s="29"/>
      <c r="G640" s="58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2:59" ht="15.75" customHeight="1">
      <c r="B641" s="35"/>
      <c r="D641" s="29"/>
      <c r="G641" s="58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2:59" ht="15.75" customHeight="1">
      <c r="B642" s="35"/>
      <c r="D642" s="29"/>
      <c r="G642" s="58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2:59" ht="15.75" customHeight="1">
      <c r="B643" s="35"/>
      <c r="D643" s="29"/>
      <c r="G643" s="58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2:59" ht="15.75" customHeight="1">
      <c r="B644" s="35"/>
      <c r="D644" s="29"/>
      <c r="G644" s="58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2:59" ht="15.75" customHeight="1">
      <c r="B645" s="35"/>
      <c r="D645" s="29"/>
      <c r="G645" s="58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2:59" ht="15.75" customHeight="1">
      <c r="B646" s="35"/>
      <c r="D646" s="29"/>
      <c r="G646" s="58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2:59" ht="15.75" customHeight="1">
      <c r="B647" s="35"/>
      <c r="D647" s="29"/>
      <c r="G647" s="58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2:59" ht="15.75" customHeight="1">
      <c r="B648" s="35"/>
      <c r="D648" s="29"/>
      <c r="G648" s="58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2:59" ht="15.75" customHeight="1">
      <c r="B649" s="35"/>
      <c r="D649" s="29"/>
      <c r="G649" s="58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2:59" ht="15.75" customHeight="1">
      <c r="B650" s="35"/>
      <c r="D650" s="29"/>
      <c r="G650" s="58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2:59" ht="15.75" customHeight="1">
      <c r="B651" s="35"/>
      <c r="D651" s="29"/>
      <c r="G651" s="58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2:59" ht="15.75" customHeight="1">
      <c r="B652" s="35"/>
      <c r="D652" s="29"/>
      <c r="G652" s="58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2:59" ht="15.75" customHeight="1">
      <c r="B653" s="35"/>
      <c r="D653" s="29"/>
      <c r="G653" s="58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2:59" ht="15.75" customHeight="1">
      <c r="B654" s="35"/>
      <c r="D654" s="29"/>
      <c r="G654" s="58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2:59" ht="15.75" customHeight="1">
      <c r="B655" s="35"/>
      <c r="D655" s="29"/>
      <c r="G655" s="58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2:59" ht="15.75" customHeight="1">
      <c r="B656" s="35"/>
      <c r="D656" s="29"/>
      <c r="G656" s="58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2:59" ht="15.75" customHeight="1">
      <c r="B657" s="35"/>
      <c r="D657" s="29"/>
      <c r="G657" s="58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2:59" ht="15.75" customHeight="1">
      <c r="B658" s="35"/>
      <c r="D658" s="29"/>
      <c r="G658" s="58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2:59" ht="15.75" customHeight="1">
      <c r="B659" s="35"/>
      <c r="D659" s="29"/>
      <c r="G659" s="58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2:59" ht="15.75" customHeight="1">
      <c r="B660" s="35"/>
      <c r="D660" s="29"/>
      <c r="G660" s="58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2:59" ht="15.75" customHeight="1">
      <c r="B661" s="35"/>
      <c r="D661" s="29"/>
      <c r="G661" s="58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2:59" ht="15.75" customHeight="1">
      <c r="B662" s="35"/>
      <c r="D662" s="29"/>
      <c r="G662" s="58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2:59" ht="15.75" customHeight="1">
      <c r="B663" s="35"/>
      <c r="D663" s="29"/>
      <c r="G663" s="58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2:59" ht="15.75" customHeight="1">
      <c r="B664" s="35"/>
      <c r="D664" s="29"/>
      <c r="G664" s="58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2:59" ht="15.75" customHeight="1">
      <c r="B665" s="35"/>
      <c r="D665" s="29"/>
      <c r="G665" s="58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2:59" ht="15.75" customHeight="1">
      <c r="B666" s="35"/>
      <c r="D666" s="29"/>
      <c r="G666" s="58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2:59" ht="15.75" customHeight="1">
      <c r="B667" s="35"/>
      <c r="D667" s="29"/>
      <c r="G667" s="58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2:59" ht="15.75" customHeight="1">
      <c r="B668" s="35"/>
      <c r="D668" s="29"/>
      <c r="G668" s="58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2:59" ht="15.75" customHeight="1">
      <c r="B669" s="35"/>
      <c r="D669" s="29"/>
      <c r="G669" s="58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2:59" ht="15.75" customHeight="1">
      <c r="B670" s="35"/>
      <c r="D670" s="29"/>
      <c r="G670" s="58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2:59" ht="15.75" customHeight="1">
      <c r="B671" s="35"/>
      <c r="D671" s="29"/>
      <c r="G671" s="58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2:59" ht="15.75" customHeight="1">
      <c r="B672" s="35"/>
      <c r="D672" s="29"/>
      <c r="G672" s="58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2:59" ht="15.75" customHeight="1">
      <c r="B673" s="35"/>
      <c r="D673" s="29"/>
      <c r="G673" s="58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2:59" ht="15.75" customHeight="1">
      <c r="B674" s="35"/>
      <c r="D674" s="29"/>
      <c r="G674" s="58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2:59" ht="15.75" customHeight="1">
      <c r="B675" s="35"/>
      <c r="D675" s="29"/>
      <c r="G675" s="58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2:59" ht="15.75" customHeight="1">
      <c r="B676" s="35"/>
      <c r="D676" s="29"/>
      <c r="G676" s="58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2:59" ht="15.75" customHeight="1">
      <c r="B677" s="35"/>
      <c r="D677" s="29"/>
      <c r="G677" s="58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2:59" ht="15.75" customHeight="1">
      <c r="B678" s="35"/>
      <c r="D678" s="29"/>
      <c r="G678" s="58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2:59" ht="15.75" customHeight="1">
      <c r="B679" s="35"/>
      <c r="D679" s="29"/>
      <c r="G679" s="58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2:59" ht="15.75" customHeight="1">
      <c r="B680" s="35"/>
      <c r="D680" s="29"/>
      <c r="G680" s="58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2:59" ht="15.75" customHeight="1">
      <c r="B681" s="35"/>
      <c r="D681" s="29"/>
      <c r="G681" s="58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2:59" ht="15.75" customHeight="1">
      <c r="B682" s="35"/>
      <c r="D682" s="29"/>
      <c r="G682" s="58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2:59" ht="15.75" customHeight="1">
      <c r="B683" s="35"/>
      <c r="D683" s="29"/>
      <c r="G683" s="58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2:59" ht="15.75" customHeight="1">
      <c r="B684" s="35"/>
      <c r="D684" s="29"/>
      <c r="G684" s="58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2:59" ht="15.75" customHeight="1">
      <c r="B685" s="35"/>
      <c r="D685" s="29"/>
      <c r="G685" s="58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2:59" ht="15.75" customHeight="1">
      <c r="B686" s="35"/>
      <c r="D686" s="29"/>
      <c r="G686" s="58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2:59" ht="15.75" customHeight="1">
      <c r="B687" s="35"/>
      <c r="D687" s="29"/>
      <c r="G687" s="58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2:59" ht="15.75" customHeight="1">
      <c r="B688" s="35"/>
      <c r="D688" s="29"/>
      <c r="G688" s="58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2:59" ht="15.75" customHeight="1">
      <c r="B689" s="35"/>
      <c r="D689" s="29"/>
      <c r="G689" s="58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2:59" ht="15.75" customHeight="1">
      <c r="B690" s="35"/>
      <c r="D690" s="29"/>
      <c r="G690" s="58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2:59" ht="15.75" customHeight="1">
      <c r="B691" s="35"/>
      <c r="D691" s="29"/>
      <c r="G691" s="58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2:59" ht="15.75" customHeight="1">
      <c r="B692" s="35"/>
      <c r="D692" s="29"/>
      <c r="G692" s="58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2:59" ht="15.75" customHeight="1">
      <c r="B693" s="35"/>
      <c r="D693" s="29"/>
      <c r="G693" s="58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2:59" ht="15.75" customHeight="1">
      <c r="B694" s="35"/>
      <c r="D694" s="29"/>
      <c r="G694" s="58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2:59" ht="15.75" customHeight="1">
      <c r="B695" s="35"/>
      <c r="D695" s="29"/>
      <c r="G695" s="58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2:59" ht="15.75" customHeight="1">
      <c r="B696" s="35"/>
      <c r="D696" s="29"/>
      <c r="G696" s="58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2:59" ht="15.75" customHeight="1">
      <c r="B697" s="35"/>
      <c r="D697" s="29"/>
      <c r="G697" s="58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2:59" ht="15.75" customHeight="1">
      <c r="B698" s="35"/>
      <c r="D698" s="29"/>
      <c r="G698" s="58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2:59" ht="15.75" customHeight="1">
      <c r="B699" s="35"/>
      <c r="D699" s="29"/>
      <c r="G699" s="58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2:59" ht="15.75" customHeight="1">
      <c r="B700" s="35"/>
      <c r="D700" s="29"/>
      <c r="G700" s="58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2:59" ht="15.75" customHeight="1">
      <c r="B701" s="35"/>
      <c r="D701" s="29"/>
      <c r="G701" s="58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2:59" ht="15.75" customHeight="1">
      <c r="B702" s="35"/>
      <c r="D702" s="29"/>
      <c r="G702" s="58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2:59" ht="15.75" customHeight="1">
      <c r="B703" s="35"/>
      <c r="D703" s="29"/>
      <c r="G703" s="58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2:59" ht="15.75" customHeight="1">
      <c r="B704" s="35"/>
      <c r="D704" s="29"/>
      <c r="G704" s="58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2:59" ht="15.75" customHeight="1">
      <c r="B705" s="35"/>
      <c r="D705" s="29"/>
      <c r="G705" s="58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2:59" ht="15.75" customHeight="1">
      <c r="B706" s="35"/>
      <c r="D706" s="29"/>
      <c r="G706" s="58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2:59" ht="15.75" customHeight="1">
      <c r="B707" s="35"/>
      <c r="D707" s="29"/>
      <c r="G707" s="58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2:59" ht="15.75" customHeight="1">
      <c r="B708" s="35"/>
      <c r="D708" s="29"/>
      <c r="G708" s="58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2:59" ht="15.75" customHeight="1">
      <c r="B709" s="35"/>
      <c r="D709" s="29"/>
      <c r="G709" s="58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2:59" ht="15.75" customHeight="1">
      <c r="B710" s="35"/>
      <c r="D710" s="29"/>
      <c r="G710" s="58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2:59" ht="15.75" customHeight="1">
      <c r="B711" s="35"/>
      <c r="D711" s="29"/>
      <c r="G711" s="58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2:59" ht="15.75" customHeight="1">
      <c r="B712" s="35"/>
      <c r="D712" s="29"/>
      <c r="G712" s="58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2:59" ht="15.75" customHeight="1">
      <c r="B713" s="35"/>
      <c r="D713" s="29"/>
      <c r="G713" s="58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2:59" ht="15.75" customHeight="1">
      <c r="B714" s="35"/>
      <c r="D714" s="29"/>
      <c r="G714" s="58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2:59" ht="15.75" customHeight="1">
      <c r="B715" s="35"/>
      <c r="D715" s="29"/>
      <c r="G715" s="58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2:59" ht="15.75" customHeight="1">
      <c r="B716" s="35"/>
      <c r="D716" s="29"/>
      <c r="G716" s="58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2:59" ht="15.75" customHeight="1">
      <c r="B717" s="35"/>
      <c r="D717" s="29"/>
      <c r="G717" s="58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2:59" ht="15.75" customHeight="1">
      <c r="B718" s="35"/>
      <c r="D718" s="29"/>
      <c r="G718" s="58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2:59" ht="15.75" customHeight="1">
      <c r="B719" s="35"/>
      <c r="D719" s="29"/>
      <c r="G719" s="58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2:59" ht="15.75" customHeight="1">
      <c r="B720" s="35"/>
      <c r="D720" s="29"/>
      <c r="G720" s="58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2:59" ht="15.75" customHeight="1">
      <c r="B721" s="35"/>
      <c r="D721" s="29"/>
      <c r="G721" s="58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2:59" ht="15.75" customHeight="1">
      <c r="B722" s="35"/>
      <c r="D722" s="29"/>
      <c r="G722" s="58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2:59" ht="15.75" customHeight="1">
      <c r="B723" s="35"/>
      <c r="D723" s="29"/>
      <c r="G723" s="58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2:59" ht="15.75" customHeight="1">
      <c r="B724" s="35"/>
      <c r="D724" s="29"/>
      <c r="G724" s="58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2:59" ht="15.75" customHeight="1">
      <c r="B725" s="35"/>
      <c r="D725" s="29"/>
      <c r="G725" s="58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2:59" ht="15.75" customHeight="1">
      <c r="B726" s="35"/>
      <c r="D726" s="29"/>
      <c r="G726" s="58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2:59" ht="15.75" customHeight="1">
      <c r="B727" s="35"/>
      <c r="D727" s="29"/>
      <c r="G727" s="58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2:59" ht="15.75" customHeight="1">
      <c r="B728" s="35"/>
      <c r="D728" s="29"/>
      <c r="G728" s="58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2:59" ht="15.75" customHeight="1">
      <c r="B729" s="35"/>
      <c r="D729" s="29"/>
      <c r="G729" s="58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2:59" ht="15.75" customHeight="1">
      <c r="B730" s="35"/>
      <c r="D730" s="29"/>
      <c r="G730" s="58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2:59" ht="15.75" customHeight="1">
      <c r="B731" s="35"/>
      <c r="D731" s="29"/>
      <c r="G731" s="58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2:59" ht="15.75" customHeight="1">
      <c r="B732" s="35"/>
      <c r="D732" s="29"/>
      <c r="G732" s="58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2:59" ht="15.75" customHeight="1">
      <c r="B733" s="35"/>
      <c r="D733" s="29"/>
      <c r="G733" s="58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2:59" ht="15.75" customHeight="1">
      <c r="B734" s="35"/>
      <c r="D734" s="29"/>
      <c r="G734" s="58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2:59" ht="15.75" customHeight="1">
      <c r="B735" s="35"/>
      <c r="D735" s="29"/>
      <c r="G735" s="58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2:59" ht="15.75" customHeight="1">
      <c r="B736" s="35"/>
      <c r="D736" s="29"/>
      <c r="G736" s="58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2:59" ht="15.75" customHeight="1">
      <c r="B737" s="35"/>
      <c r="D737" s="29"/>
      <c r="G737" s="58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2:59" ht="15.75" customHeight="1">
      <c r="B738" s="35"/>
      <c r="D738" s="29"/>
      <c r="G738" s="58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2:59" ht="15.75" customHeight="1">
      <c r="B739" s="35"/>
      <c r="D739" s="29"/>
      <c r="G739" s="58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2:59" ht="15.75" customHeight="1">
      <c r="B740" s="35"/>
      <c r="D740" s="29"/>
      <c r="G740" s="58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2:59" ht="15.75" customHeight="1">
      <c r="B741" s="35"/>
      <c r="D741" s="29"/>
      <c r="G741" s="58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2:59" ht="15.75" customHeight="1">
      <c r="B742" s="35"/>
      <c r="D742" s="29"/>
      <c r="G742" s="58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2:59" ht="15.75" customHeight="1">
      <c r="B743" s="35"/>
      <c r="D743" s="29"/>
      <c r="G743" s="58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2:59" ht="15.75" customHeight="1">
      <c r="B744" s="35"/>
      <c r="D744" s="29"/>
      <c r="G744" s="58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2:59" ht="15.75" customHeight="1">
      <c r="B745" s="35"/>
      <c r="D745" s="29"/>
      <c r="G745" s="58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2:59" ht="15.75" customHeight="1">
      <c r="B746" s="35"/>
      <c r="D746" s="29"/>
      <c r="G746" s="58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2:59" ht="15.75" customHeight="1">
      <c r="B747" s="35"/>
      <c r="D747" s="29"/>
      <c r="G747" s="58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2:59" ht="15.75" customHeight="1">
      <c r="B748" s="35"/>
      <c r="D748" s="29"/>
      <c r="G748" s="58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2:59" ht="15.75" customHeight="1">
      <c r="B749" s="35"/>
      <c r="D749" s="29"/>
      <c r="G749" s="58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2:59" ht="15.75" customHeight="1">
      <c r="B750" s="35"/>
      <c r="D750" s="29"/>
      <c r="G750" s="58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2:59" ht="15.75" customHeight="1">
      <c r="B751" s="35"/>
      <c r="D751" s="29"/>
      <c r="G751" s="58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2:59" ht="15.75" customHeight="1">
      <c r="B752" s="35"/>
      <c r="D752" s="29"/>
      <c r="G752" s="58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2:59" ht="15.75" customHeight="1">
      <c r="B753" s="35"/>
      <c r="D753" s="29"/>
      <c r="G753" s="58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2:59" ht="15.75" customHeight="1">
      <c r="B754" s="35"/>
      <c r="D754" s="29"/>
      <c r="G754" s="58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2:59" ht="15.75" customHeight="1">
      <c r="B755" s="35"/>
      <c r="D755" s="29"/>
      <c r="G755" s="58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2:59" ht="15.75" customHeight="1">
      <c r="B756" s="35"/>
      <c r="D756" s="29"/>
      <c r="G756" s="58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2:59" ht="15.75" customHeight="1">
      <c r="B757" s="35"/>
      <c r="D757" s="29"/>
      <c r="G757" s="58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2:59" ht="15.75" customHeight="1">
      <c r="B758" s="35"/>
      <c r="D758" s="29"/>
      <c r="G758" s="58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2:59" ht="15.75" customHeight="1">
      <c r="B759" s="35"/>
      <c r="D759" s="29"/>
      <c r="G759" s="58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2:59" ht="15.75" customHeight="1">
      <c r="B760" s="35"/>
      <c r="D760" s="29"/>
      <c r="G760" s="58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2:59" ht="15.75" customHeight="1">
      <c r="B761" s="35"/>
      <c r="D761" s="29"/>
      <c r="G761" s="58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2:59" ht="15.75" customHeight="1">
      <c r="B762" s="35"/>
      <c r="D762" s="29"/>
      <c r="G762" s="58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2:59" ht="15.75" customHeight="1">
      <c r="B763" s="35"/>
      <c r="D763" s="29"/>
      <c r="G763" s="58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2:59" ht="15.75" customHeight="1">
      <c r="B764" s="35"/>
      <c r="D764" s="29"/>
      <c r="G764" s="58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2:59" ht="15.75" customHeight="1">
      <c r="B765" s="35"/>
      <c r="D765" s="29"/>
      <c r="G765" s="58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2:59" ht="15.75" customHeight="1">
      <c r="B766" s="35"/>
      <c r="D766" s="29"/>
      <c r="G766" s="58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2:59" ht="15.75" customHeight="1">
      <c r="B767" s="35"/>
      <c r="D767" s="29"/>
      <c r="G767" s="58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2:59" ht="15.75" customHeight="1">
      <c r="B768" s="35"/>
      <c r="D768" s="29"/>
      <c r="G768" s="58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2:59" ht="15.75" customHeight="1">
      <c r="B769" s="35"/>
      <c r="D769" s="29"/>
      <c r="G769" s="58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2:59" ht="15.75" customHeight="1">
      <c r="B770" s="35"/>
      <c r="D770" s="29"/>
      <c r="G770" s="58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2:59" ht="15.75" customHeight="1">
      <c r="B771" s="35"/>
      <c r="D771" s="29"/>
      <c r="G771" s="58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2:59" ht="15.75" customHeight="1">
      <c r="B772" s="35"/>
      <c r="D772" s="29"/>
      <c r="G772" s="58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2:59" ht="15.75" customHeight="1">
      <c r="B773" s="35"/>
      <c r="D773" s="29"/>
      <c r="G773" s="58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2:59" ht="15.75" customHeight="1">
      <c r="B774" s="35"/>
      <c r="D774" s="29"/>
      <c r="G774" s="58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2:59" ht="15.75" customHeight="1">
      <c r="B775" s="35"/>
      <c r="D775" s="29"/>
      <c r="G775" s="58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2:59" ht="15.75" customHeight="1">
      <c r="B776" s="35"/>
      <c r="D776" s="29"/>
      <c r="G776" s="58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2:59" ht="15.75" customHeight="1">
      <c r="B777" s="35"/>
      <c r="D777" s="29"/>
      <c r="G777" s="58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2:59" ht="15.75" customHeight="1">
      <c r="B778" s="35"/>
      <c r="D778" s="29"/>
      <c r="G778" s="58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2:59" ht="15.75" customHeight="1">
      <c r="B779" s="35"/>
      <c r="D779" s="29"/>
      <c r="G779" s="58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2:59" ht="15.75" customHeight="1">
      <c r="B780" s="35"/>
      <c r="D780" s="29"/>
      <c r="G780" s="58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2:59" ht="15.75" customHeight="1">
      <c r="B781" s="35"/>
      <c r="D781" s="29"/>
      <c r="G781" s="58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2:59" ht="15.75" customHeight="1">
      <c r="B782" s="35"/>
      <c r="D782" s="29"/>
      <c r="G782" s="58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2:59" ht="15.75" customHeight="1">
      <c r="B783" s="35"/>
      <c r="D783" s="29"/>
      <c r="G783" s="58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2:59" ht="15.75" customHeight="1">
      <c r="B784" s="35"/>
      <c r="D784" s="29"/>
      <c r="G784" s="58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2:59" ht="15.75" customHeight="1">
      <c r="B785" s="35"/>
      <c r="D785" s="29"/>
      <c r="G785" s="58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2:59" ht="15.75" customHeight="1">
      <c r="B786" s="35"/>
      <c r="D786" s="29"/>
      <c r="G786" s="58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2:59" ht="15.75" customHeight="1">
      <c r="B787" s="35"/>
      <c r="D787" s="29"/>
      <c r="G787" s="58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2:59" ht="15.75" customHeight="1">
      <c r="B788" s="35"/>
      <c r="D788" s="29"/>
      <c r="G788" s="58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2:59" ht="15.75" customHeight="1">
      <c r="B789" s="35"/>
      <c r="D789" s="29"/>
      <c r="G789" s="58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2:59" ht="15.75" customHeight="1">
      <c r="B790" s="35"/>
      <c r="D790" s="29"/>
      <c r="G790" s="58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2:59" ht="15.75" customHeight="1">
      <c r="B791" s="35"/>
      <c r="D791" s="29"/>
      <c r="G791" s="58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2:59" ht="15.75" customHeight="1">
      <c r="B792" s="35"/>
      <c r="D792" s="29"/>
      <c r="G792" s="58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2:59" ht="15.75" customHeight="1">
      <c r="B793" s="35"/>
      <c r="D793" s="29"/>
      <c r="G793" s="58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2:59" ht="15.75" customHeight="1">
      <c r="B794" s="35"/>
      <c r="D794" s="29"/>
      <c r="G794" s="58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2:59" ht="15.75" customHeight="1">
      <c r="B795" s="35"/>
      <c r="D795" s="29"/>
      <c r="G795" s="58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2:59" ht="15.75" customHeight="1">
      <c r="B796" s="35"/>
      <c r="D796" s="29"/>
      <c r="G796" s="58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2:59" ht="15.75" customHeight="1">
      <c r="B797" s="35"/>
      <c r="D797" s="29"/>
      <c r="G797" s="58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2:59" ht="15.75" customHeight="1">
      <c r="B798" s="35"/>
      <c r="D798" s="29"/>
      <c r="G798" s="58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2:59" ht="15.75" customHeight="1">
      <c r="B799" s="35"/>
      <c r="D799" s="29"/>
      <c r="G799" s="58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2:59" ht="15.75" customHeight="1">
      <c r="B800" s="35"/>
      <c r="D800" s="29"/>
      <c r="G800" s="58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2:59" ht="15.75" customHeight="1">
      <c r="B801" s="35"/>
      <c r="D801" s="29"/>
      <c r="G801" s="58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2:59" ht="15.75" customHeight="1">
      <c r="B802" s="35"/>
      <c r="D802" s="29"/>
      <c r="G802" s="58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2:59" ht="15.75" customHeight="1">
      <c r="B803" s="35"/>
      <c r="D803" s="29"/>
      <c r="G803" s="58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2:59" ht="15.75" customHeight="1">
      <c r="B804" s="35"/>
      <c r="D804" s="29"/>
      <c r="G804" s="58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2:59" ht="15.75" customHeight="1">
      <c r="B805" s="35"/>
      <c r="D805" s="29"/>
      <c r="G805" s="58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2:59" ht="15.75" customHeight="1">
      <c r="B806" s="35"/>
      <c r="D806" s="29"/>
      <c r="G806" s="58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2:59" ht="15.75" customHeight="1">
      <c r="B807" s="35"/>
      <c r="D807" s="29"/>
      <c r="G807" s="58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2:59" ht="15.75" customHeight="1">
      <c r="B808" s="35"/>
      <c r="D808" s="29"/>
      <c r="G808" s="58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2:59" ht="15.75" customHeight="1">
      <c r="B809" s="35"/>
      <c r="D809" s="29"/>
      <c r="G809" s="58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2:59" ht="15.75" customHeight="1">
      <c r="B810" s="35"/>
      <c r="D810" s="29"/>
      <c r="G810" s="58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2:59" ht="15.75" customHeight="1">
      <c r="B811" s="35"/>
      <c r="D811" s="29"/>
      <c r="G811" s="58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2:59" ht="15.75" customHeight="1">
      <c r="B812" s="35"/>
      <c r="D812" s="29"/>
      <c r="G812" s="58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2:59" ht="15.75" customHeight="1">
      <c r="B813" s="35"/>
      <c r="D813" s="29"/>
      <c r="G813" s="58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2:59" ht="15.75" customHeight="1">
      <c r="B814" s="35"/>
      <c r="D814" s="29"/>
      <c r="G814" s="58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2:59" ht="15.75" customHeight="1">
      <c r="B815" s="35"/>
      <c r="D815" s="29"/>
      <c r="G815" s="58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2:59" ht="15.75" customHeight="1">
      <c r="B816" s="35"/>
      <c r="D816" s="29"/>
      <c r="G816" s="58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2:59" ht="15.75" customHeight="1">
      <c r="B817" s="35"/>
      <c r="D817" s="29"/>
      <c r="G817" s="58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2:59" ht="15.75" customHeight="1">
      <c r="B818" s="35"/>
      <c r="D818" s="29"/>
      <c r="G818" s="58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2:59" ht="15.75" customHeight="1">
      <c r="B819" s="35"/>
      <c r="D819" s="29"/>
      <c r="G819" s="58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2:59" ht="15.75" customHeight="1">
      <c r="B820" s="35"/>
      <c r="D820" s="29"/>
      <c r="G820" s="58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2:59" ht="15.75" customHeight="1">
      <c r="B821" s="35"/>
      <c r="D821" s="29"/>
      <c r="G821" s="58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2:59" ht="15.75" customHeight="1">
      <c r="B822" s="35"/>
      <c r="D822" s="29"/>
      <c r="G822" s="58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2:59" ht="15.75" customHeight="1">
      <c r="B823" s="35"/>
      <c r="D823" s="29"/>
      <c r="G823" s="58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2:59" ht="15.75" customHeight="1">
      <c r="B824" s="35"/>
      <c r="D824" s="29"/>
      <c r="G824" s="58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2:59" ht="15.75" customHeight="1">
      <c r="B825" s="35"/>
      <c r="D825" s="29"/>
      <c r="G825" s="58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2:59" ht="15.75" customHeight="1">
      <c r="B826" s="35"/>
      <c r="D826" s="29"/>
      <c r="G826" s="58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2:59" ht="15.75" customHeight="1">
      <c r="B827" s="35"/>
      <c r="D827" s="29"/>
      <c r="G827" s="58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2:59" ht="15.75" customHeight="1">
      <c r="B828" s="35"/>
      <c r="D828" s="29"/>
      <c r="G828" s="58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2:59" ht="15.75" customHeight="1">
      <c r="B829" s="35"/>
      <c r="D829" s="29"/>
      <c r="G829" s="58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2:59" ht="15.75" customHeight="1">
      <c r="B830" s="35"/>
      <c r="D830" s="29"/>
      <c r="G830" s="58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2:59" ht="15.75" customHeight="1">
      <c r="B831" s="35"/>
      <c r="D831" s="29"/>
      <c r="G831" s="58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2:59" ht="15.75" customHeight="1">
      <c r="B832" s="35"/>
      <c r="D832" s="29"/>
      <c r="G832" s="58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2:59" ht="15.75" customHeight="1">
      <c r="B833" s="35"/>
      <c r="D833" s="29"/>
      <c r="G833" s="58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2:59" ht="15.75" customHeight="1">
      <c r="B834" s="35"/>
      <c r="D834" s="29"/>
      <c r="G834" s="58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2:59" ht="15.75" customHeight="1">
      <c r="B835" s="35"/>
      <c r="D835" s="29"/>
      <c r="G835" s="58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2:59" ht="15.75" customHeight="1">
      <c r="B836" s="35"/>
      <c r="D836" s="29"/>
      <c r="G836" s="58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2:59" ht="15.75" customHeight="1">
      <c r="B837" s="35"/>
      <c r="D837" s="29"/>
      <c r="G837" s="58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2:59" ht="15.75" customHeight="1">
      <c r="B838" s="35"/>
      <c r="D838" s="29"/>
      <c r="G838" s="58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2:59" ht="15.75" customHeight="1">
      <c r="B839" s="35"/>
      <c r="D839" s="29"/>
      <c r="G839" s="58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2:59" ht="15.75" customHeight="1">
      <c r="B840" s="35"/>
      <c r="D840" s="29"/>
      <c r="G840" s="58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2:59" ht="15.75" customHeight="1">
      <c r="B841" s="35"/>
      <c r="D841" s="29"/>
      <c r="G841" s="58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2:59" ht="15.75" customHeight="1">
      <c r="B842" s="35"/>
      <c r="D842" s="29"/>
      <c r="G842" s="58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2:59" ht="15.75" customHeight="1">
      <c r="B843" s="35"/>
      <c r="D843" s="29"/>
      <c r="G843" s="58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2:59" ht="15.75" customHeight="1">
      <c r="B844" s="35"/>
      <c r="D844" s="29"/>
      <c r="G844" s="58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2:59" ht="15.75" customHeight="1">
      <c r="B845" s="35"/>
      <c r="D845" s="29"/>
      <c r="G845" s="58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2:59" ht="15.75" customHeight="1">
      <c r="B846" s="35"/>
      <c r="D846" s="29"/>
      <c r="G846" s="58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2:59" ht="15.75" customHeight="1">
      <c r="B847" s="35"/>
      <c r="D847" s="29"/>
      <c r="G847" s="58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2:59" ht="15.75" customHeight="1">
      <c r="B848" s="35"/>
      <c r="D848" s="29"/>
      <c r="G848" s="58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2:59" ht="15.75" customHeight="1">
      <c r="B849" s="35"/>
      <c r="D849" s="29"/>
      <c r="G849" s="58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2:59" ht="15.75" customHeight="1">
      <c r="B850" s="35"/>
      <c r="D850" s="29"/>
      <c r="G850" s="58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2:59" ht="15.75" customHeight="1">
      <c r="B851" s="35"/>
      <c r="D851" s="29"/>
      <c r="G851" s="58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2:59" ht="15.75" customHeight="1">
      <c r="B852" s="35"/>
      <c r="D852" s="29"/>
      <c r="G852" s="58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2:59" ht="15.75" customHeight="1">
      <c r="B853" s="35"/>
      <c r="D853" s="29"/>
      <c r="G853" s="58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2:59" ht="15.75" customHeight="1">
      <c r="B854" s="35"/>
      <c r="D854" s="29"/>
      <c r="G854" s="58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2:59" ht="15.75" customHeight="1">
      <c r="B855" s="35"/>
      <c r="D855" s="29"/>
      <c r="G855" s="58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2:59" ht="15.75" customHeight="1">
      <c r="B856" s="35"/>
      <c r="D856" s="29"/>
      <c r="G856" s="58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2:59" ht="15.75" customHeight="1">
      <c r="B857" s="35"/>
      <c r="D857" s="29"/>
      <c r="G857" s="58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2:59" ht="15.75" customHeight="1">
      <c r="B858" s="35"/>
      <c r="D858" s="29"/>
      <c r="G858" s="58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2:59" ht="15.75" customHeight="1">
      <c r="B859" s="35"/>
      <c r="D859" s="29"/>
      <c r="G859" s="58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2:59" ht="15.75" customHeight="1">
      <c r="B860" s="35"/>
      <c r="D860" s="29"/>
      <c r="G860" s="58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2:59" ht="15.75" customHeight="1">
      <c r="B861" s="35"/>
      <c r="D861" s="29"/>
      <c r="G861" s="58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2:59" ht="15.75" customHeight="1">
      <c r="B862" s="35"/>
      <c r="D862" s="29"/>
      <c r="G862" s="58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2:59" ht="15.75" customHeight="1">
      <c r="B863" s="35"/>
      <c r="D863" s="29"/>
      <c r="G863" s="58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2:59" ht="15.75" customHeight="1">
      <c r="B864" s="35"/>
      <c r="D864" s="29"/>
      <c r="G864" s="58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2:59" ht="15.75" customHeight="1">
      <c r="B865" s="35"/>
      <c r="D865" s="29"/>
      <c r="G865" s="58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2:59" ht="15.75" customHeight="1">
      <c r="B866" s="35"/>
      <c r="D866" s="29"/>
      <c r="G866" s="58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2:59" ht="15.75" customHeight="1">
      <c r="B867" s="35"/>
      <c r="D867" s="29"/>
      <c r="G867" s="58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2:59" ht="15.75" customHeight="1">
      <c r="B868" s="35"/>
      <c r="D868" s="29"/>
      <c r="G868" s="58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2:59" ht="15.75" customHeight="1">
      <c r="B869" s="35"/>
      <c r="D869" s="29"/>
      <c r="G869" s="58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2:59" ht="15.75" customHeight="1">
      <c r="B870" s="35"/>
      <c r="D870" s="29"/>
      <c r="G870" s="58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2:59" ht="15.75" customHeight="1">
      <c r="B871" s="35"/>
      <c r="D871" s="29"/>
      <c r="G871" s="58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2:59" ht="15.75" customHeight="1">
      <c r="B872" s="35"/>
      <c r="D872" s="29"/>
      <c r="G872" s="58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2:59" ht="15.75" customHeight="1">
      <c r="B873" s="35"/>
      <c r="D873" s="29"/>
      <c r="G873" s="58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2:59" ht="15.75" customHeight="1">
      <c r="B874" s="35"/>
      <c r="D874" s="29"/>
      <c r="G874" s="58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2:59" ht="15.75" customHeight="1">
      <c r="B875" s="35"/>
      <c r="D875" s="29"/>
      <c r="G875" s="58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2:59" ht="15.75" customHeight="1">
      <c r="B876" s="35"/>
      <c r="D876" s="29"/>
      <c r="G876" s="58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2:59" ht="15.75" customHeight="1">
      <c r="B877" s="35"/>
      <c r="D877" s="29"/>
      <c r="G877" s="58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2:59" ht="15.75" customHeight="1">
      <c r="B878" s="35"/>
      <c r="D878" s="29"/>
      <c r="G878" s="58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2:59" ht="15.75" customHeight="1">
      <c r="B879" s="35"/>
      <c r="D879" s="29"/>
      <c r="G879" s="58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2:59" ht="15.75" customHeight="1">
      <c r="B880" s="35"/>
      <c r="D880" s="29"/>
      <c r="G880" s="58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2:59" ht="15.75" customHeight="1">
      <c r="B881" s="35"/>
      <c r="D881" s="29"/>
      <c r="G881" s="58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2:59" ht="15.75" customHeight="1">
      <c r="B882" s="35"/>
      <c r="D882" s="29"/>
      <c r="G882" s="58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2:59" ht="15.75" customHeight="1">
      <c r="B883" s="35"/>
      <c r="D883" s="29"/>
      <c r="G883" s="58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2:59" ht="15.75" customHeight="1">
      <c r="B884" s="35"/>
      <c r="D884" s="29"/>
      <c r="G884" s="58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2:59" ht="15.75" customHeight="1">
      <c r="B885" s="35"/>
      <c r="D885" s="29"/>
      <c r="G885" s="58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2:59" ht="15.75" customHeight="1">
      <c r="B886" s="35"/>
      <c r="D886" s="29"/>
      <c r="G886" s="58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2:59" ht="15.75" customHeight="1">
      <c r="B887" s="35"/>
      <c r="D887" s="29"/>
      <c r="G887" s="58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2:59" ht="15.75" customHeight="1">
      <c r="B888" s="35"/>
      <c r="D888" s="29"/>
      <c r="G888" s="58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2:59" ht="15.75" customHeight="1">
      <c r="B889" s="35"/>
      <c r="D889" s="29"/>
      <c r="G889" s="58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2:59" ht="15.75" customHeight="1">
      <c r="B890" s="35"/>
      <c r="D890" s="29"/>
      <c r="G890" s="58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2:59" ht="15.75" customHeight="1">
      <c r="B891" s="35"/>
      <c r="D891" s="29"/>
      <c r="G891" s="58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2:59" ht="15.75" customHeight="1">
      <c r="B892" s="35"/>
      <c r="D892" s="29"/>
      <c r="G892" s="58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2:59" ht="15.75" customHeight="1">
      <c r="B893" s="35"/>
      <c r="D893" s="29"/>
      <c r="G893" s="58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2:59" ht="15.75" customHeight="1">
      <c r="B894" s="35"/>
      <c r="D894" s="29"/>
      <c r="G894" s="58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2:59" ht="15.75" customHeight="1">
      <c r="B895" s="35"/>
      <c r="D895" s="29"/>
      <c r="G895" s="58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2:59" ht="15.75" customHeight="1">
      <c r="B896" s="35"/>
      <c r="D896" s="29"/>
      <c r="G896" s="58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2:59" ht="15.75" customHeight="1">
      <c r="B897" s="35"/>
      <c r="D897" s="29"/>
      <c r="G897" s="58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2:59" ht="15.75" customHeight="1">
      <c r="B898" s="35"/>
      <c r="D898" s="29"/>
      <c r="G898" s="58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2:59" ht="15.75" customHeight="1">
      <c r="B899" s="35"/>
      <c r="D899" s="29"/>
      <c r="G899" s="58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2:59" ht="15.75" customHeight="1">
      <c r="B900" s="35"/>
      <c r="D900" s="29"/>
      <c r="G900" s="58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2:59" ht="15.75" customHeight="1">
      <c r="B901" s="35"/>
      <c r="D901" s="29"/>
      <c r="G901" s="58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2:59" ht="15.75" customHeight="1">
      <c r="B902" s="35"/>
      <c r="D902" s="29"/>
      <c r="G902" s="58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2:59" ht="15.75" customHeight="1">
      <c r="B903" s="35"/>
      <c r="D903" s="29"/>
      <c r="G903" s="58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2:59" ht="15.75" customHeight="1">
      <c r="B904" s="35"/>
      <c r="D904" s="29"/>
      <c r="G904" s="58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2:59" ht="15.75" customHeight="1">
      <c r="B905" s="35"/>
      <c r="D905" s="29"/>
      <c r="G905" s="58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2:59" ht="15.75" customHeight="1">
      <c r="B906" s="35"/>
      <c r="D906" s="29"/>
      <c r="G906" s="58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2:59" ht="15.75" customHeight="1">
      <c r="B907" s="35"/>
      <c r="D907" s="29"/>
      <c r="G907" s="58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2:59" ht="15.75" customHeight="1">
      <c r="B908" s="35"/>
      <c r="D908" s="29"/>
      <c r="G908" s="58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2:59" ht="15.75" customHeight="1">
      <c r="B909" s="35"/>
      <c r="D909" s="29"/>
      <c r="G909" s="58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2:59" ht="15.75" customHeight="1">
      <c r="B910" s="35"/>
      <c r="D910" s="29"/>
      <c r="G910" s="58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2:59" ht="15.75" customHeight="1">
      <c r="B911" s="35"/>
      <c r="D911" s="29"/>
      <c r="G911" s="58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2:59" ht="15.75" customHeight="1">
      <c r="B912" s="35"/>
      <c r="D912" s="29"/>
      <c r="G912" s="58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2:59" ht="15.75" customHeight="1">
      <c r="B913" s="35"/>
      <c r="D913" s="29"/>
      <c r="G913" s="58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2:59" ht="15.75" customHeight="1">
      <c r="B914" s="35"/>
      <c r="D914" s="29"/>
      <c r="G914" s="58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2:59" ht="15.75" customHeight="1">
      <c r="B915" s="35"/>
      <c r="D915" s="29"/>
      <c r="G915" s="58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2:59" ht="15.75" customHeight="1">
      <c r="B916" s="35"/>
      <c r="D916" s="29"/>
      <c r="G916" s="58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2:59" ht="15.75" customHeight="1">
      <c r="B917" s="35"/>
      <c r="D917" s="29"/>
      <c r="G917" s="58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2:59" ht="15.75" customHeight="1">
      <c r="B918" s="35"/>
      <c r="D918" s="29"/>
      <c r="G918" s="58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2:59" ht="15.75" customHeight="1">
      <c r="B919" s="35"/>
      <c r="D919" s="29"/>
      <c r="G919" s="58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2:59" ht="15.75" customHeight="1">
      <c r="B920" s="35"/>
      <c r="D920" s="29"/>
      <c r="G920" s="58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2:59" ht="15.75" customHeight="1">
      <c r="B921" s="35"/>
      <c r="D921" s="29"/>
      <c r="G921" s="58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2:59" ht="15.75" customHeight="1">
      <c r="B922" s="35"/>
      <c r="D922" s="29"/>
      <c r="G922" s="58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2:59" ht="15.75" customHeight="1">
      <c r="B923" s="35"/>
      <c r="D923" s="29"/>
      <c r="G923" s="58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2:59" ht="15.75" customHeight="1">
      <c r="B924" s="35"/>
      <c r="D924" s="29"/>
      <c r="G924" s="58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2:59" ht="15.75" customHeight="1">
      <c r="B925" s="35"/>
      <c r="D925" s="29"/>
      <c r="G925" s="58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2:59" ht="15.75" customHeight="1">
      <c r="B926" s="35"/>
      <c r="D926" s="29"/>
      <c r="G926" s="58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2:59" ht="15.75" customHeight="1">
      <c r="B927" s="35"/>
      <c r="D927" s="29"/>
      <c r="G927" s="58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2:59" ht="15.75" customHeight="1">
      <c r="B928" s="35"/>
      <c r="D928" s="29"/>
      <c r="G928" s="58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2:59" ht="15.75" customHeight="1">
      <c r="B929" s="35"/>
      <c r="D929" s="29"/>
      <c r="G929" s="58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2:59" ht="15.75" customHeight="1">
      <c r="B930" s="35"/>
      <c r="D930" s="29"/>
      <c r="G930" s="58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2:59" ht="15.75" customHeight="1">
      <c r="B931" s="35"/>
      <c r="D931" s="29"/>
      <c r="G931" s="58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2:59" ht="15.75" customHeight="1">
      <c r="B932" s="35"/>
      <c r="D932" s="29"/>
      <c r="G932" s="58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2:59" ht="15.75" customHeight="1">
      <c r="B933" s="35"/>
      <c r="D933" s="29"/>
      <c r="G933" s="58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2:59" ht="15.75" customHeight="1">
      <c r="B934" s="35"/>
      <c r="D934" s="29"/>
      <c r="G934" s="58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2:59" ht="15.75" customHeight="1">
      <c r="B935" s="35"/>
      <c r="D935" s="29"/>
      <c r="G935" s="58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2:59" ht="15.75" customHeight="1">
      <c r="B936" s="35"/>
      <c r="D936" s="29"/>
      <c r="G936" s="58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2:59" ht="15.75" customHeight="1">
      <c r="B937" s="35"/>
      <c r="D937" s="29"/>
      <c r="G937" s="58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2:59" ht="15.75" customHeight="1">
      <c r="B938" s="35"/>
      <c r="D938" s="29"/>
      <c r="G938" s="58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2:59" ht="15.75" customHeight="1">
      <c r="B939" s="35"/>
      <c r="D939" s="29"/>
      <c r="G939" s="58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2:59" ht="15.75" customHeight="1">
      <c r="B940" s="35"/>
      <c r="D940" s="29"/>
      <c r="G940" s="58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2:59" ht="15.75" customHeight="1">
      <c r="B941" s="35"/>
      <c r="D941" s="29"/>
      <c r="G941" s="58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2:59" ht="15.75" customHeight="1">
      <c r="B942" s="35"/>
      <c r="D942" s="29"/>
      <c r="G942" s="58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2:59" ht="15.75" customHeight="1">
      <c r="B943" s="35"/>
      <c r="D943" s="29"/>
      <c r="G943" s="58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2:59" ht="15.75" customHeight="1">
      <c r="B944" s="35"/>
      <c r="D944" s="29"/>
      <c r="G944" s="58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2:59" ht="15.75" customHeight="1">
      <c r="B945" s="35"/>
      <c r="D945" s="29"/>
      <c r="G945" s="58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2:59" ht="15.75" customHeight="1">
      <c r="B946" s="35"/>
      <c r="D946" s="29"/>
      <c r="G946" s="58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2:59" ht="15.75" customHeight="1">
      <c r="B947" s="35"/>
      <c r="D947" s="29"/>
      <c r="G947" s="58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2:59" ht="15.75" customHeight="1">
      <c r="B948" s="35"/>
      <c r="D948" s="29"/>
      <c r="G948" s="58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2:59" ht="15.75" customHeight="1">
      <c r="B949" s="35"/>
      <c r="D949" s="29"/>
      <c r="G949" s="58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2:59" ht="15.75" customHeight="1">
      <c r="B950" s="35"/>
      <c r="D950" s="29"/>
      <c r="G950" s="58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2:59" ht="15.75" customHeight="1">
      <c r="B951" s="35"/>
      <c r="D951" s="29"/>
      <c r="G951" s="58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2:59" ht="15.75" customHeight="1">
      <c r="B952" s="35"/>
      <c r="D952" s="29"/>
      <c r="G952" s="58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2:59" ht="15.75" customHeight="1">
      <c r="B953" s="35"/>
      <c r="D953" s="29"/>
      <c r="G953" s="58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2:59" ht="15.75" customHeight="1">
      <c r="B954" s="35"/>
      <c r="D954" s="29"/>
      <c r="G954" s="58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2:59" ht="15.75" customHeight="1">
      <c r="B955" s="35"/>
      <c r="D955" s="29"/>
      <c r="G955" s="58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2:59" ht="15.75" customHeight="1">
      <c r="B956" s="35"/>
      <c r="D956" s="29"/>
      <c r="G956" s="58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2:59" ht="15.75" customHeight="1">
      <c r="B957" s="35"/>
      <c r="D957" s="29"/>
      <c r="G957" s="58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2:59" ht="15.75" customHeight="1">
      <c r="B958" s="35"/>
      <c r="D958" s="29"/>
      <c r="G958" s="58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2:59" ht="15.75" customHeight="1">
      <c r="B959" s="35"/>
      <c r="D959" s="29"/>
      <c r="G959" s="58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2:59" ht="15.75" customHeight="1">
      <c r="B960" s="35"/>
      <c r="D960" s="29"/>
      <c r="G960" s="58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2:59" ht="15.75" customHeight="1">
      <c r="B961" s="35"/>
      <c r="D961" s="29"/>
      <c r="G961" s="58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2:59" ht="15.75" customHeight="1">
      <c r="B962" s="35"/>
      <c r="D962" s="29"/>
      <c r="G962" s="58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2:59" ht="15.75" customHeight="1">
      <c r="B963" s="35"/>
      <c r="D963" s="29"/>
      <c r="G963" s="58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2:59" ht="15.75" customHeight="1">
      <c r="B964" s="35"/>
      <c r="D964" s="29"/>
      <c r="G964" s="58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2:59" ht="15.75" customHeight="1">
      <c r="B965" s="35"/>
      <c r="D965" s="29"/>
      <c r="G965" s="58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2:59" ht="15.75" customHeight="1">
      <c r="B966" s="35"/>
      <c r="D966" s="29"/>
      <c r="G966" s="58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2:59" ht="15.75" customHeight="1">
      <c r="B967" s="35"/>
      <c r="D967" s="29"/>
      <c r="G967" s="58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2:59" ht="15.75" customHeight="1">
      <c r="B968" s="35"/>
      <c r="D968" s="29"/>
      <c r="G968" s="58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2:59" ht="15.75" customHeight="1">
      <c r="B969" s="35"/>
      <c r="D969" s="29"/>
      <c r="G969" s="58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2:59" ht="15.75" customHeight="1">
      <c r="B970" s="35"/>
      <c r="D970" s="29"/>
      <c r="G970" s="58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2:59" ht="15.75" customHeight="1" thickBot="1">
      <c r="B971" s="35"/>
      <c r="D971" s="29"/>
      <c r="G971" s="58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K997"/>
  <sheetViews>
    <sheetView workbookViewId="0" topLeftCell="A1">
      <pane xSplit="2" ySplit="1" topLeftCell="AB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R8" sqref="AR8"/>
    </sheetView>
  </sheetViews>
  <sheetFormatPr defaultColWidth="14.4242857142857" defaultRowHeight="15"/>
  <cols>
    <col min="1" max="1" width="26.8571428571429" customWidth="1"/>
    <col min="2" max="2" width="12" bestFit="1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3.1428571428571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1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.2857142857143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1.8571428571429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4.8571428571429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.2857142857143" bestFit="1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5.5714285714286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8571428571429" bestFit="1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5.7142857142857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2.5714285714286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3.1428571428571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1.2857142857143" customWidth="1"/>
    <col min="63" max="63" width="7.57142857142857" customWidth="1"/>
  </cols>
  <sheetData>
    <row r="1" spans="1:63" ht="16.5" thickBot="1">
      <c r="A1" s="31" t="s">
        <v>335</v>
      </c>
      <c r="B1" s="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23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11" t="s">
        <v>336</v>
      </c>
      <c r="B3" s="93">
        <v>29500</v>
      </c>
      <c r="C3" s="22"/>
      <c r="D3" s="18"/>
      <c r="E3" s="15"/>
      <c r="F3" s="16"/>
      <c r="G3" s="33"/>
      <c r="H3" s="22"/>
      <c r="I3" s="18"/>
      <c r="J3" s="15"/>
      <c r="K3" s="16"/>
      <c r="L3" s="33"/>
      <c r="M3" s="22"/>
      <c r="N3" s="18"/>
      <c r="O3" s="15"/>
      <c r="P3" s="16"/>
      <c r="Q3" s="33"/>
      <c r="R3" s="22"/>
      <c r="S3" s="18"/>
      <c r="T3" s="15"/>
      <c r="U3" s="16"/>
      <c r="V3" s="33"/>
      <c r="W3" s="22"/>
      <c r="X3" s="18"/>
      <c r="Y3" s="15"/>
      <c r="Z3" s="16"/>
      <c r="AA3" s="33"/>
      <c r="AB3" s="22"/>
      <c r="AC3" s="18"/>
      <c r="AD3" s="15">
        <f t="shared" si="0" ref="AD3:AD7">+AB3+AC3</f>
        <v>0</v>
      </c>
      <c r="AE3" s="16">
        <f t="shared" si="1" ref="AE3:AE7">+AD3-AG3</f>
        <v>-33</v>
      </c>
      <c r="AF3" s="33">
        <f t="shared" si="2" ref="AF3:AF7">((AD3-AE3)*$B3)</f>
        <v>973500</v>
      </c>
      <c r="AG3" s="22">
        <v>33</v>
      </c>
      <c r="AH3" s="18"/>
      <c r="AI3" s="15">
        <f t="shared" si="3" ref="AI3:AI7">+AG3+AH3</f>
        <v>33</v>
      </c>
      <c r="AJ3" s="16">
        <f t="shared" si="4" ref="AJ3:AJ7">+AI3-AL3</f>
        <v>13</v>
      </c>
      <c r="AK3" s="33">
        <f t="shared" si="5" ref="AK3:AK7">((AI3-AJ3)*$B3)</f>
        <v>590000</v>
      </c>
      <c r="AL3" s="22">
        <v>20</v>
      </c>
      <c r="AM3" s="18"/>
      <c r="AN3" s="15">
        <f t="shared" si="6" ref="AN3:AN7">+AL3+AM3</f>
        <v>20</v>
      </c>
      <c r="AO3" s="16">
        <f t="shared" si="7" ref="AO3:AO7">+AN3-AQ3</f>
        <v>10</v>
      </c>
      <c r="AP3" s="33">
        <f t="shared" si="8" ref="AP3:AP7">((AN3-AO3)*$B3)</f>
        <v>295000</v>
      </c>
      <c r="AQ3" s="22">
        <v>10</v>
      </c>
      <c r="AR3" s="18">
        <v>39</v>
      </c>
      <c r="AS3" s="15">
        <f t="shared" si="9" ref="AS3:AS7">+AQ3+AR3</f>
        <v>49</v>
      </c>
      <c r="AT3" s="16">
        <f t="shared" si="10" ref="AT3:AT7">+AS3-AV3</f>
        <v>49</v>
      </c>
      <c r="AU3" s="33">
        <f t="shared" si="11" ref="AU3:AU7">((AS3-AT3)*$B3)</f>
        <v>0</v>
      </c>
      <c r="AV3" s="22"/>
      <c r="AW3" s="18"/>
      <c r="AX3" s="15">
        <f t="shared" si="12" ref="AX3:AX7">+AV3+AW3</f>
        <v>0</v>
      </c>
      <c r="AY3" s="16">
        <f t="shared" si="13" ref="AY3:AY7">+AX3-BA3</f>
        <v>0</v>
      </c>
      <c r="AZ3" s="33">
        <f t="shared" si="14" ref="AZ3:AZ7">((AX3-AY3)*$B3)</f>
        <v>0</v>
      </c>
      <c r="BA3" s="22"/>
      <c r="BB3" s="18"/>
      <c r="BC3" s="15">
        <f t="shared" si="15" ref="BC3:BC7">+BA3+BB3</f>
        <v>0</v>
      </c>
      <c r="BD3" s="16">
        <f t="shared" si="16" ref="BD3:BD7">+BC3-BF3</f>
        <v>0</v>
      </c>
      <c r="BE3" s="33">
        <f t="shared" si="17" ref="BE3:BE7">((BC3-BD3)*$B3)</f>
        <v>0</v>
      </c>
      <c r="BF3" s="22"/>
      <c r="BG3" s="18"/>
      <c r="BH3" s="15">
        <f t="shared" si="18" ref="BH3:BH7">+BF3+BG3</f>
        <v>0</v>
      </c>
      <c r="BI3" s="16">
        <f t="shared" si="19" ref="BI3:BI7">+BH3-BK3</f>
        <v>0</v>
      </c>
      <c r="BJ3" s="33">
        <f t="shared" si="20" ref="BJ3:BJ7">((BH3-BI3)*$B3)</f>
        <v>0</v>
      </c>
      <c r="BK3" s="22"/>
    </row>
    <row r="4" spans="1:63" ht="16.5" thickBot="1">
      <c r="A4" s="112" t="s">
        <v>337</v>
      </c>
      <c r="B4" s="94">
        <v>26000</v>
      </c>
      <c r="C4" s="22"/>
      <c r="D4" s="18"/>
      <c r="E4" s="15"/>
      <c r="F4" s="16"/>
      <c r="G4" s="33"/>
      <c r="H4" s="22"/>
      <c r="I4" s="18"/>
      <c r="J4" s="15"/>
      <c r="K4" s="16"/>
      <c r="L4" s="33"/>
      <c r="M4" s="22"/>
      <c r="N4" s="18"/>
      <c r="O4" s="15"/>
      <c r="P4" s="16"/>
      <c r="Q4" s="33"/>
      <c r="R4" s="22"/>
      <c r="S4" s="18"/>
      <c r="T4" s="15"/>
      <c r="U4" s="16"/>
      <c r="V4" s="33"/>
      <c r="W4" s="22"/>
      <c r="X4" s="18"/>
      <c r="Y4" s="15"/>
      <c r="Z4" s="16"/>
      <c r="AA4" s="33"/>
      <c r="AB4" s="22"/>
      <c r="AC4" s="18"/>
      <c r="AD4" s="15">
        <f t="shared" si="0"/>
        <v>0</v>
      </c>
      <c r="AE4" s="16">
        <f t="shared" si="1"/>
        <v>-6</v>
      </c>
      <c r="AF4" s="33">
        <f t="shared" si="2"/>
        <v>156000</v>
      </c>
      <c r="AG4" s="22">
        <v>6</v>
      </c>
      <c r="AH4" s="18"/>
      <c r="AI4" s="15">
        <f t="shared" si="3"/>
        <v>6</v>
      </c>
      <c r="AJ4" s="16">
        <f t="shared" si="4"/>
        <v>2</v>
      </c>
      <c r="AK4" s="33">
        <f t="shared" si="5"/>
        <v>104000</v>
      </c>
      <c r="AL4" s="22">
        <v>4</v>
      </c>
      <c r="AM4" s="18"/>
      <c r="AN4" s="15">
        <f t="shared" si="6"/>
        <v>4</v>
      </c>
      <c r="AO4" s="16">
        <f t="shared" si="7"/>
        <v>1</v>
      </c>
      <c r="AP4" s="33">
        <f t="shared" si="8"/>
        <v>78000</v>
      </c>
      <c r="AQ4" s="22">
        <v>3</v>
      </c>
      <c r="AR4" s="18"/>
      <c r="AS4" s="15">
        <f t="shared" si="9"/>
        <v>3</v>
      </c>
      <c r="AT4" s="16">
        <f t="shared" si="10"/>
        <v>3</v>
      </c>
      <c r="AU4" s="33">
        <f t="shared" si="11"/>
        <v>0</v>
      </c>
      <c r="AV4" s="22"/>
      <c r="AW4" s="18"/>
      <c r="AX4" s="15">
        <f t="shared" si="12"/>
        <v>0</v>
      </c>
      <c r="AY4" s="16">
        <f t="shared" si="13"/>
        <v>0</v>
      </c>
      <c r="AZ4" s="33">
        <f t="shared" si="14"/>
        <v>0</v>
      </c>
      <c r="BA4" s="22"/>
      <c r="BB4" s="18"/>
      <c r="BC4" s="15">
        <f t="shared" si="15"/>
        <v>0</v>
      </c>
      <c r="BD4" s="16">
        <f t="shared" si="16"/>
        <v>0</v>
      </c>
      <c r="BE4" s="33">
        <f t="shared" si="17"/>
        <v>0</v>
      </c>
      <c r="BF4" s="22"/>
      <c r="BG4" s="18"/>
      <c r="BH4" s="15">
        <f t="shared" si="18"/>
        <v>0</v>
      </c>
      <c r="BI4" s="16">
        <f t="shared" si="19"/>
        <v>0</v>
      </c>
      <c r="BJ4" s="33">
        <f t="shared" si="20"/>
        <v>0</v>
      </c>
      <c r="BK4" s="22"/>
    </row>
    <row r="5" spans="1:63" ht="16.5" thickBot="1">
      <c r="A5" s="112" t="s">
        <v>338</v>
      </c>
      <c r="B5" s="94">
        <v>80000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>
        <f t="shared" si="0"/>
        <v>0</v>
      </c>
      <c r="AE5" s="16">
        <f t="shared" si="1"/>
        <v>-4</v>
      </c>
      <c r="AF5" s="33">
        <f t="shared" si="2"/>
        <v>320000</v>
      </c>
      <c r="AG5" s="22">
        <v>4</v>
      </c>
      <c r="AH5" s="18"/>
      <c r="AI5" s="15">
        <f t="shared" si="3"/>
        <v>4</v>
      </c>
      <c r="AJ5" s="16">
        <f t="shared" si="4"/>
        <v>1</v>
      </c>
      <c r="AK5" s="33">
        <f t="shared" si="5"/>
        <v>240000</v>
      </c>
      <c r="AL5" s="22">
        <v>3</v>
      </c>
      <c r="AM5" s="18"/>
      <c r="AN5" s="15">
        <f t="shared" si="6"/>
        <v>3</v>
      </c>
      <c r="AO5" s="16">
        <f t="shared" si="7"/>
        <v>0</v>
      </c>
      <c r="AP5" s="33">
        <f t="shared" si="8"/>
        <v>240000</v>
      </c>
      <c r="AQ5" s="22">
        <v>3</v>
      </c>
      <c r="AR5" s="18"/>
      <c r="AS5" s="15">
        <f t="shared" si="9"/>
        <v>3</v>
      </c>
      <c r="AT5" s="16">
        <f t="shared" si="10"/>
        <v>3</v>
      </c>
      <c r="AU5" s="33">
        <f t="shared" si="11"/>
        <v>0</v>
      </c>
      <c r="AV5" s="22"/>
      <c r="AW5" s="18"/>
      <c r="AX5" s="15">
        <f t="shared" si="12"/>
        <v>0</v>
      </c>
      <c r="AY5" s="16">
        <f t="shared" si="13"/>
        <v>0</v>
      </c>
      <c r="AZ5" s="33">
        <f t="shared" si="14"/>
        <v>0</v>
      </c>
      <c r="BA5" s="22"/>
      <c r="BB5" s="18"/>
      <c r="BC5" s="15">
        <f t="shared" si="15"/>
        <v>0</v>
      </c>
      <c r="BD5" s="16">
        <f t="shared" si="16"/>
        <v>0</v>
      </c>
      <c r="BE5" s="33">
        <f t="shared" si="17"/>
        <v>0</v>
      </c>
      <c r="BF5" s="22"/>
      <c r="BG5" s="18"/>
      <c r="BH5" s="15">
        <f t="shared" si="18"/>
        <v>0</v>
      </c>
      <c r="BI5" s="16">
        <f t="shared" si="19"/>
        <v>0</v>
      </c>
      <c r="BJ5" s="33">
        <f t="shared" si="20"/>
        <v>0</v>
      </c>
      <c r="BK5" s="22"/>
    </row>
    <row r="6" spans="1:63" ht="16.5" thickBot="1">
      <c r="A6" s="112" t="s">
        <v>448</v>
      </c>
      <c r="B6" s="94">
        <v>40625</v>
      </c>
      <c r="C6" s="22"/>
      <c r="D6" s="18"/>
      <c r="E6" s="15"/>
      <c r="F6" s="16"/>
      <c r="G6" s="33"/>
      <c r="H6" s="22"/>
      <c r="I6" s="18"/>
      <c r="J6" s="15"/>
      <c r="K6" s="16"/>
      <c r="L6" s="33"/>
      <c r="M6" s="22"/>
      <c r="N6" s="18"/>
      <c r="O6" s="15"/>
      <c r="P6" s="16"/>
      <c r="Q6" s="33"/>
      <c r="R6" s="22"/>
      <c r="S6" s="18"/>
      <c r="T6" s="15"/>
      <c r="U6" s="16"/>
      <c r="V6" s="33"/>
      <c r="W6" s="22"/>
      <c r="X6" s="18"/>
      <c r="Y6" s="15"/>
      <c r="Z6" s="16"/>
      <c r="AA6" s="33"/>
      <c r="AB6" s="22"/>
      <c r="AC6" s="18"/>
      <c r="AD6" s="15">
        <f t="shared" si="0"/>
        <v>0</v>
      </c>
      <c r="AE6" s="16">
        <f t="shared" si="1"/>
        <v>0</v>
      </c>
      <c r="AF6" s="33"/>
      <c r="AG6" s="22">
        <v>0</v>
      </c>
      <c r="AH6" s="18">
        <v>8</v>
      </c>
      <c r="AI6" s="15">
        <f t="shared" si="3"/>
        <v>8</v>
      </c>
      <c r="AJ6" s="16">
        <f t="shared" si="4"/>
        <v>1</v>
      </c>
      <c r="AK6" s="33">
        <f t="shared" si="5"/>
        <v>284375</v>
      </c>
      <c r="AL6" s="22">
        <v>7</v>
      </c>
      <c r="AM6" s="18"/>
      <c r="AN6" s="15">
        <f t="shared" si="6"/>
        <v>7</v>
      </c>
      <c r="AO6" s="16">
        <f t="shared" si="7"/>
        <v>0</v>
      </c>
      <c r="AP6" s="33">
        <f t="shared" si="8"/>
        <v>284375</v>
      </c>
      <c r="AQ6" s="22">
        <v>7</v>
      </c>
      <c r="AR6" s="18"/>
      <c r="AS6" s="15"/>
      <c r="AT6" s="16"/>
      <c r="AU6" s="33"/>
      <c r="AV6" s="22"/>
      <c r="AW6" s="18"/>
      <c r="AX6" s="15"/>
      <c r="AY6" s="16"/>
      <c r="AZ6" s="33"/>
      <c r="BA6" s="22"/>
      <c r="BB6" s="18"/>
      <c r="BC6" s="15"/>
      <c r="BD6" s="16"/>
      <c r="BE6" s="33"/>
      <c r="BF6" s="22"/>
      <c r="BG6" s="18"/>
      <c r="BH6" s="15"/>
      <c r="BI6" s="16"/>
      <c r="BJ6" s="33"/>
      <c r="BK6" s="22"/>
    </row>
    <row r="7" spans="1:63" ht="16.5" thickBot="1">
      <c r="A7" s="113" t="s">
        <v>339</v>
      </c>
      <c r="B7" s="95">
        <v>325000</v>
      </c>
      <c r="C7" s="22"/>
      <c r="D7" s="18"/>
      <c r="E7" s="15"/>
      <c r="F7" s="16"/>
      <c r="G7" s="33"/>
      <c r="H7" s="22"/>
      <c r="I7" s="18"/>
      <c r="J7" s="15"/>
      <c r="K7" s="16"/>
      <c r="L7" s="33"/>
      <c r="M7" s="22"/>
      <c r="N7" s="18"/>
      <c r="O7" s="15"/>
      <c r="P7" s="16"/>
      <c r="Q7" s="33"/>
      <c r="R7" s="22"/>
      <c r="S7" s="18"/>
      <c r="T7" s="15"/>
      <c r="U7" s="16"/>
      <c r="V7" s="33"/>
      <c r="W7" s="22"/>
      <c r="X7" s="18"/>
      <c r="Y7" s="15"/>
      <c r="Z7" s="16"/>
      <c r="AA7" s="33"/>
      <c r="AB7" s="22"/>
      <c r="AC7" s="18"/>
      <c r="AD7" s="15">
        <f t="shared" si="0"/>
        <v>0</v>
      </c>
      <c r="AE7" s="16">
        <f t="shared" si="1"/>
        <v>-1</v>
      </c>
      <c r="AF7" s="33">
        <f t="shared" si="2"/>
        <v>325000</v>
      </c>
      <c r="AG7" s="22">
        <v>1</v>
      </c>
      <c r="AH7" s="18">
        <v>3</v>
      </c>
      <c r="AI7" s="15">
        <f t="shared" si="3"/>
        <v>4</v>
      </c>
      <c r="AJ7" s="16">
        <f t="shared" si="4"/>
        <v>1</v>
      </c>
      <c r="AK7" s="33">
        <f t="shared" si="5"/>
        <v>975000</v>
      </c>
      <c r="AL7" s="22">
        <v>3</v>
      </c>
      <c r="AM7" s="18"/>
      <c r="AN7" s="15">
        <f t="shared" si="6"/>
        <v>3</v>
      </c>
      <c r="AO7" s="16">
        <f t="shared" si="7"/>
        <v>2</v>
      </c>
      <c r="AP7" s="33">
        <f t="shared" si="8"/>
        <v>325000</v>
      </c>
      <c r="AQ7" s="22">
        <v>1</v>
      </c>
      <c r="AR7" s="18">
        <v>4</v>
      </c>
      <c r="AS7" s="15">
        <f t="shared" si="9"/>
        <v>5</v>
      </c>
      <c r="AT7" s="16">
        <f t="shared" si="10"/>
        <v>5</v>
      </c>
      <c r="AU7" s="33">
        <f t="shared" si="11"/>
        <v>0</v>
      </c>
      <c r="AV7" s="22"/>
      <c r="AW7" s="18"/>
      <c r="AX7" s="15">
        <f t="shared" si="12"/>
        <v>0</v>
      </c>
      <c r="AY7" s="16">
        <f t="shared" si="13"/>
        <v>0</v>
      </c>
      <c r="AZ7" s="33">
        <f t="shared" si="14"/>
        <v>0</v>
      </c>
      <c r="BA7" s="22"/>
      <c r="BB7" s="18"/>
      <c r="BC7" s="15">
        <f t="shared" si="15"/>
        <v>0</v>
      </c>
      <c r="BD7" s="16">
        <f t="shared" si="16"/>
        <v>0</v>
      </c>
      <c r="BE7" s="33">
        <f t="shared" si="17"/>
        <v>0</v>
      </c>
      <c r="BF7" s="22"/>
      <c r="BG7" s="18"/>
      <c r="BH7" s="15">
        <f t="shared" si="18"/>
        <v>0</v>
      </c>
      <c r="BI7" s="16">
        <f t="shared" si="19"/>
        <v>0</v>
      </c>
      <c r="BJ7" s="33">
        <f t="shared" si="20"/>
        <v>0</v>
      </c>
      <c r="BK7" s="22"/>
    </row>
    <row r="8" spans="1:63" ht="16.5" thickBot="1">
      <c r="A8" s="24"/>
      <c r="B8" s="30"/>
      <c r="C8" s="24"/>
      <c r="D8" s="26"/>
      <c r="E8" s="24"/>
      <c r="F8" s="24"/>
      <c r="G8" s="68">
        <f>SUM(G3:G7)</f>
        <v>0</v>
      </c>
      <c r="H8" s="24"/>
      <c r="I8" s="26"/>
      <c r="J8" s="24"/>
      <c r="K8" s="24"/>
      <c r="L8" s="68">
        <f>SUM(L3:L7)</f>
        <v>0</v>
      </c>
      <c r="M8" s="24"/>
      <c r="N8" s="26"/>
      <c r="O8" s="24"/>
      <c r="P8" s="24"/>
      <c r="Q8" s="68">
        <f>SUM(Q3:Q7)</f>
        <v>0</v>
      </c>
      <c r="R8" s="24"/>
      <c r="S8" s="26"/>
      <c r="T8" s="24"/>
      <c r="U8" s="24"/>
      <c r="V8" s="68">
        <f>SUM(V3:V7)</f>
        <v>0</v>
      </c>
      <c r="W8" s="24"/>
      <c r="X8" s="26"/>
      <c r="Y8" s="24"/>
      <c r="Z8" s="24"/>
      <c r="AA8" s="68">
        <f>SUM(AA3:AA7)</f>
        <v>0</v>
      </c>
      <c r="AB8" s="24"/>
      <c r="AC8" s="26"/>
      <c r="AD8" s="24"/>
      <c r="AE8" s="24"/>
      <c r="AF8" s="68">
        <f>SUM(AF3:AF7)</f>
        <v>1774500</v>
      </c>
      <c r="AG8" s="24"/>
      <c r="AH8" s="26"/>
      <c r="AI8" s="24"/>
      <c r="AJ8" s="24"/>
      <c r="AK8" s="68">
        <f>SUM(AK3:AK7)</f>
        <v>2193375</v>
      </c>
      <c r="AL8" s="24"/>
      <c r="AM8" s="26"/>
      <c r="AN8" s="24"/>
      <c r="AO8" s="24"/>
      <c r="AP8" s="68">
        <f>+SUM(AP3:AP7)</f>
        <v>1222375</v>
      </c>
      <c r="AQ8" s="24"/>
      <c r="AR8" s="26"/>
      <c r="AS8" s="24"/>
      <c r="AT8" s="24"/>
      <c r="AU8" s="68">
        <f>+SUM(AU3:AU7)</f>
        <v>0</v>
      </c>
      <c r="AV8" s="24"/>
      <c r="AW8" s="26"/>
      <c r="AX8" s="24"/>
      <c r="AY8" s="24"/>
      <c r="AZ8" s="68">
        <f>+SUM(AZ3:AZ7)</f>
        <v>0</v>
      </c>
      <c r="BA8" s="24"/>
      <c r="BB8" s="26"/>
      <c r="BC8" s="24"/>
      <c r="BD8" s="24"/>
      <c r="BE8" s="68">
        <f>+SUM(BE3:BE7)</f>
        <v>0</v>
      </c>
      <c r="BF8" s="24"/>
      <c r="BG8" s="26"/>
      <c r="BH8" s="24"/>
      <c r="BI8" s="24"/>
      <c r="BJ8" s="68">
        <f>+SUM(BJ3:BJ7)</f>
        <v>0</v>
      </c>
      <c r="BK8" s="24"/>
    </row>
    <row r="9" spans="2:59" ht="15">
      <c r="B9" s="28"/>
      <c r="D9" s="29"/>
      <c r="I9" s="29"/>
      <c r="N9" s="29"/>
      <c r="S9" s="29"/>
      <c r="X9" s="29"/>
      <c r="AC9" s="29"/>
      <c r="AH9" s="29"/>
      <c r="AM9" s="29"/>
      <c r="AR9" s="29"/>
      <c r="AW9" s="29"/>
      <c r="BB9" s="29"/>
      <c r="BG9" s="29"/>
    </row>
    <row r="10" spans="2:59" ht="15">
      <c r="B10" s="28"/>
      <c r="D10" s="29"/>
      <c r="I10" s="29"/>
      <c r="N10" s="29"/>
      <c r="S10" s="29"/>
      <c r="X10" s="29"/>
      <c r="AC10" s="29"/>
      <c r="AH10" s="29"/>
      <c r="AM10" s="29"/>
      <c r="AR10" s="29"/>
      <c r="AW10" s="29"/>
      <c r="BB10" s="29"/>
      <c r="BG10" s="29"/>
    </row>
    <row r="11" spans="2:59" ht="15">
      <c r="B11" s="28"/>
      <c r="D11" s="29"/>
      <c r="I11" s="29"/>
      <c r="N11" s="29"/>
      <c r="S11" s="29"/>
      <c r="X11" s="29"/>
      <c r="AC11" s="29"/>
      <c r="AH11" s="29"/>
      <c r="AM11" s="29"/>
      <c r="AR11" s="29"/>
      <c r="AW11" s="29"/>
      <c r="BB11" s="29"/>
      <c r="BG11" s="29"/>
    </row>
    <row r="12" spans="2:59" ht="15">
      <c r="B12" s="28"/>
      <c r="D12" s="29"/>
      <c r="I12" s="29"/>
      <c r="N12" s="29"/>
      <c r="S12" s="29"/>
      <c r="X12" s="29"/>
      <c r="AC12" s="29"/>
      <c r="AH12" s="29"/>
      <c r="AM12" s="29"/>
      <c r="AR12" s="29"/>
      <c r="AW12" s="29"/>
      <c r="BB12" s="29"/>
      <c r="BG12" s="29"/>
    </row>
    <row r="13" spans="2:59" ht="15">
      <c r="B13" s="28"/>
      <c r="D13" s="29"/>
      <c r="I13" s="29"/>
      <c r="N13" s="29"/>
      <c r="S13" s="29"/>
      <c r="X13" s="29"/>
      <c r="AC13" s="29"/>
      <c r="AH13" s="29"/>
      <c r="AM13" s="29"/>
      <c r="AR13" s="29"/>
      <c r="AW13" s="29"/>
      <c r="BB13" s="29"/>
      <c r="BG13" s="29"/>
    </row>
    <row r="14" spans="2:59" ht="15">
      <c r="B14" s="28"/>
      <c r="D14" s="29"/>
      <c r="I14" s="29"/>
      <c r="N14" s="29"/>
      <c r="S14" s="29"/>
      <c r="X14" s="29"/>
      <c r="AC14" s="29"/>
      <c r="AH14" s="29"/>
      <c r="AM14" s="29"/>
      <c r="AR14" s="29"/>
      <c r="AW14" s="29"/>
      <c r="BB14" s="29"/>
      <c r="BG14" s="29"/>
    </row>
    <row r="15" spans="2:59" ht="15">
      <c r="B15" s="28"/>
      <c r="D15" s="29"/>
      <c r="I15" s="29"/>
      <c r="N15" s="29"/>
      <c r="S15" s="29"/>
      <c r="X15" s="29"/>
      <c r="AC15" s="29"/>
      <c r="AH15" s="29"/>
      <c r="AM15" s="29"/>
      <c r="AR15" s="29"/>
      <c r="AW15" s="29"/>
      <c r="BB15" s="29"/>
      <c r="BG15" s="29"/>
    </row>
    <row r="16" spans="2:59" ht="15">
      <c r="B16" s="28"/>
      <c r="D16" s="29"/>
      <c r="I16" s="29"/>
      <c r="N16" s="29"/>
      <c r="S16" s="29"/>
      <c r="X16" s="29"/>
      <c r="AC16" s="29"/>
      <c r="AH16" s="29"/>
      <c r="AM16" s="29"/>
      <c r="AR16" s="29"/>
      <c r="AW16" s="29"/>
      <c r="BB16" s="29"/>
      <c r="BG16" s="29"/>
    </row>
    <row r="17" spans="2:59" ht="15">
      <c r="B17" s="28"/>
      <c r="D17" s="29"/>
      <c r="I17" s="29"/>
      <c r="N17" s="29"/>
      <c r="S17" s="29"/>
      <c r="X17" s="29"/>
      <c r="AC17" s="29"/>
      <c r="AH17" s="29"/>
      <c r="AM17" s="29"/>
      <c r="AR17" s="29"/>
      <c r="AW17" s="29"/>
      <c r="BB17" s="29"/>
      <c r="BG17" s="29"/>
    </row>
    <row r="18" spans="2:59" ht="15.75" customHeight="1">
      <c r="B18" s="28"/>
      <c r="D18" s="29"/>
      <c r="I18" s="29"/>
      <c r="N18" s="29"/>
      <c r="S18" s="29"/>
      <c r="X18" s="29"/>
      <c r="AC18" s="29"/>
      <c r="AH18" s="29"/>
      <c r="AM18" s="29"/>
      <c r="AR18" s="29"/>
      <c r="AW18" s="29"/>
      <c r="BB18" s="29"/>
      <c r="BG18" s="29"/>
    </row>
    <row r="19" spans="2:59" ht="15.75" customHeight="1">
      <c r="B19" s="28"/>
      <c r="D19" s="29"/>
      <c r="I19" s="29"/>
      <c r="N19" s="29"/>
      <c r="S19" s="29"/>
      <c r="X19" s="29"/>
      <c r="AC19" s="29"/>
      <c r="AH19" s="29"/>
      <c r="AM19" s="29"/>
      <c r="AR19" s="29"/>
      <c r="AW19" s="29"/>
      <c r="BB19" s="29"/>
      <c r="BG19" s="29"/>
    </row>
    <row r="20" spans="2:59" ht="15.75" customHeight="1">
      <c r="B20" s="28"/>
      <c r="D20" s="29"/>
      <c r="I20" s="29"/>
      <c r="N20" s="29"/>
      <c r="S20" s="29"/>
      <c r="X20" s="29"/>
      <c r="AC20" s="29"/>
      <c r="AH20" s="29"/>
      <c r="AM20" s="29"/>
      <c r="AR20" s="29"/>
      <c r="AW20" s="29"/>
      <c r="BB20" s="29"/>
      <c r="BG20" s="29"/>
    </row>
    <row r="21" spans="2:59" ht="15.75" customHeight="1">
      <c r="B21" s="28"/>
      <c r="D21" s="29"/>
      <c r="I21" s="29"/>
      <c r="N21" s="29"/>
      <c r="S21" s="29"/>
      <c r="X21" s="29"/>
      <c r="AC21" s="29"/>
      <c r="AH21" s="29"/>
      <c r="AM21" s="29"/>
      <c r="AR21" s="29"/>
      <c r="AW21" s="29"/>
      <c r="BB21" s="29"/>
      <c r="BG21" s="29"/>
    </row>
    <row r="22" spans="2:59" ht="15.75" customHeight="1">
      <c r="B22" s="28"/>
      <c r="D22" s="29"/>
      <c r="I22" s="29"/>
      <c r="N22" s="29"/>
      <c r="S22" s="29"/>
      <c r="X22" s="29"/>
      <c r="AC22" s="29"/>
      <c r="AH22" s="29"/>
      <c r="AM22" s="29"/>
      <c r="AR22" s="29"/>
      <c r="AW22" s="29"/>
      <c r="BB22" s="29"/>
      <c r="BG22" s="29"/>
    </row>
    <row r="23" spans="2:59" ht="15.75" customHeight="1">
      <c r="B23" s="28"/>
      <c r="D23" s="29"/>
      <c r="I23" s="29"/>
      <c r="N23" s="29"/>
      <c r="S23" s="29"/>
      <c r="X23" s="29"/>
      <c r="AC23" s="29"/>
      <c r="AH23" s="29"/>
      <c r="AM23" s="29"/>
      <c r="AR23" s="29"/>
      <c r="AW23" s="29"/>
      <c r="BB23" s="29"/>
      <c r="BG23" s="29"/>
    </row>
    <row r="24" spans="2:59" ht="15.75" customHeight="1">
      <c r="B24" s="28"/>
      <c r="D24" s="29"/>
      <c r="I24" s="29"/>
      <c r="N24" s="29"/>
      <c r="S24" s="29"/>
      <c r="X24" s="29"/>
      <c r="AC24" s="29"/>
      <c r="AH24" s="29"/>
      <c r="AM24" s="29"/>
      <c r="AR24" s="29"/>
      <c r="AW24" s="29"/>
      <c r="BB24" s="29"/>
      <c r="BG24" s="29"/>
    </row>
    <row r="25" spans="2:59" ht="15.75" customHeight="1">
      <c r="B25" s="28"/>
      <c r="D25" s="29"/>
      <c r="I25" s="29"/>
      <c r="N25" s="29"/>
      <c r="S25" s="29"/>
      <c r="X25" s="29"/>
      <c r="AC25" s="29"/>
      <c r="AH25" s="29"/>
      <c r="AM25" s="29"/>
      <c r="AR25" s="29"/>
      <c r="AW25" s="29"/>
      <c r="BB25" s="29"/>
      <c r="BG25" s="29"/>
    </row>
    <row r="26" spans="2:59" ht="15.75" customHeight="1">
      <c r="B26" s="28"/>
      <c r="D26" s="29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2:59" ht="15.75" customHeight="1">
      <c r="B27" s="28"/>
      <c r="D27" s="29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2:59" ht="15.75" customHeight="1">
      <c r="B28" s="28"/>
      <c r="D28" s="29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2:59" ht="15.75" customHeight="1">
      <c r="B29" s="28"/>
      <c r="D29" s="29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2:59" ht="15.75" customHeight="1">
      <c r="B30" s="28"/>
      <c r="D30" s="29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2:59" ht="15.75" customHeight="1">
      <c r="B31" s="28"/>
      <c r="D31" s="29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2:59" ht="15.75" customHeight="1">
      <c r="B32" s="28"/>
      <c r="D32" s="29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2:59" ht="15.75" customHeight="1">
      <c r="B33" s="28"/>
      <c r="D33" s="29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2:59" ht="15.75" customHeight="1">
      <c r="B34" s="28"/>
      <c r="D34" s="29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2:59" ht="15.75" customHeight="1">
      <c r="B35" s="28"/>
      <c r="D35" s="29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2:59" ht="15.75" customHeight="1">
      <c r="B36" s="28"/>
      <c r="D36" s="29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2:59" ht="15.75" customHeight="1">
      <c r="B37" s="28"/>
      <c r="D37" s="29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2:59" ht="15.75" customHeight="1">
      <c r="B38" s="28"/>
      <c r="D38" s="29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2:59" ht="15.75" customHeight="1">
      <c r="B39" s="28"/>
      <c r="D39" s="29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2:59" ht="15.75" customHeight="1">
      <c r="B40" s="28"/>
      <c r="D40" s="29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2:59" ht="15.75" customHeight="1">
      <c r="B41" s="28"/>
      <c r="D41" s="29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2:59" ht="15.75" customHeight="1">
      <c r="B42" s="28"/>
      <c r="D42" s="29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2:59" ht="15.75" customHeight="1">
      <c r="B43" s="28"/>
      <c r="D43" s="29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2:59" ht="15.75" customHeight="1">
      <c r="B44" s="28"/>
      <c r="D44" s="29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2:59" ht="15.75" customHeight="1">
      <c r="B45" s="28"/>
      <c r="D45" s="29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2:59" ht="15.75" customHeight="1">
      <c r="B46" s="28"/>
      <c r="D46" s="29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2:59" ht="15.75" customHeight="1">
      <c r="B47" s="28"/>
      <c r="D47" s="29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2:59" ht="15.75" customHeight="1">
      <c r="B48" s="28"/>
      <c r="D48" s="29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2:59" ht="15.75" customHeight="1">
      <c r="B49" s="28"/>
      <c r="D49" s="29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2:59" ht="15.75" customHeight="1">
      <c r="B50" s="28"/>
      <c r="D50" s="29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2:59" ht="15.75" customHeight="1">
      <c r="B51" s="28"/>
      <c r="D51" s="29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2:59" ht="15.75" customHeight="1">
      <c r="B52" s="28"/>
      <c r="D52" s="29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2:59" ht="15.75" customHeight="1">
      <c r="B53" s="28"/>
      <c r="D53" s="29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2:59" ht="15.75" customHeight="1">
      <c r="B54" s="28"/>
      <c r="D54" s="29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2:59" ht="15.75" customHeight="1">
      <c r="B55" s="28"/>
      <c r="D55" s="29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2:59" ht="15.75" customHeight="1">
      <c r="B56" s="28"/>
      <c r="D56" s="29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2:59" ht="15.75" customHeight="1">
      <c r="B57" s="28"/>
      <c r="D57" s="29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2:59" ht="15.75" customHeight="1">
      <c r="B58" s="28"/>
      <c r="D58" s="29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2:59" ht="15.75" customHeight="1">
      <c r="B59" s="28"/>
      <c r="D59" s="29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2:59" ht="15.75" customHeight="1">
      <c r="B60" s="28"/>
      <c r="D60" s="29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2:59" ht="15.75" customHeight="1">
      <c r="B61" s="28"/>
      <c r="D61" s="29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2:59" ht="15.75" customHeight="1">
      <c r="B62" s="28"/>
      <c r="D62" s="29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2:59" ht="15.75" customHeight="1">
      <c r="B63" s="28"/>
      <c r="D63" s="29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2:59" ht="15.75" customHeight="1">
      <c r="B64" s="28"/>
      <c r="D64" s="29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2:59" ht="15.75" customHeight="1">
      <c r="B65" s="28"/>
      <c r="D65" s="29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2:59" ht="15.75" customHeight="1">
      <c r="B66" s="28"/>
      <c r="D66" s="29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2:59" ht="15.75" customHeight="1">
      <c r="B67" s="28"/>
      <c r="D67" s="29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2:59" ht="15.75" customHeight="1">
      <c r="B68" s="28"/>
      <c r="D68" s="29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2:59" ht="15.75" customHeight="1">
      <c r="B69" s="28"/>
      <c r="D69" s="29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2:59" ht="15.75" customHeight="1">
      <c r="B70" s="28"/>
      <c r="D70" s="29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2:59" ht="15.75" customHeight="1">
      <c r="B71" s="28"/>
      <c r="D71" s="29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2:59" ht="15.75" customHeight="1">
      <c r="B72" s="28"/>
      <c r="D72" s="29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2:59" ht="15.75" customHeight="1">
      <c r="B73" s="28"/>
      <c r="D73" s="29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2:59" ht="15.75" customHeight="1">
      <c r="B74" s="28"/>
      <c r="D74" s="29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2:59" ht="15.75" customHeight="1">
      <c r="B75" s="28"/>
      <c r="D75" s="29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2:59" ht="15.75" customHeight="1">
      <c r="B76" s="28"/>
      <c r="D76" s="29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2:59" ht="15.75" customHeight="1">
      <c r="B77" s="28"/>
      <c r="D77" s="29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2:59" ht="15.75" customHeight="1">
      <c r="B78" s="28"/>
      <c r="D78" s="29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2:59" ht="15.75" customHeight="1">
      <c r="B79" s="28"/>
      <c r="D79" s="29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2:59" ht="15.75" customHeight="1">
      <c r="B80" s="28"/>
      <c r="D80" s="29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2:59" ht="15.75" customHeight="1">
      <c r="B81" s="28"/>
      <c r="D81" s="29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2:59" ht="15.75" customHeight="1">
      <c r="B82" s="28"/>
      <c r="D82" s="29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2:59" ht="15.75" customHeight="1">
      <c r="B83" s="28"/>
      <c r="D83" s="29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2:59" ht="15.75" customHeight="1">
      <c r="B84" s="28"/>
      <c r="D84" s="29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2:59" ht="15.75" customHeight="1">
      <c r="B85" s="28"/>
      <c r="D85" s="29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2:59" ht="15.75" customHeight="1">
      <c r="B86" s="28"/>
      <c r="D86" s="29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2:59" ht="15.75" customHeight="1">
      <c r="B87" s="28"/>
      <c r="D87" s="29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2:59" ht="15.75" customHeight="1">
      <c r="B88" s="28"/>
      <c r="D88" s="29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2:59" ht="15.75" customHeight="1">
      <c r="B89" s="28"/>
      <c r="D89" s="29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2:59" ht="15.75" customHeight="1">
      <c r="B90" s="28"/>
      <c r="D90" s="29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2:59" ht="15.75" customHeight="1">
      <c r="B91" s="28"/>
      <c r="D91" s="29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2:59" ht="15.75" customHeight="1">
      <c r="B92" s="28"/>
      <c r="D92" s="29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2:59" ht="15.75" customHeight="1">
      <c r="B93" s="28"/>
      <c r="D93" s="29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2:59" ht="15.75" customHeight="1">
      <c r="B94" s="28"/>
      <c r="D94" s="29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2:59" ht="15.75" customHeight="1">
      <c r="B95" s="28"/>
      <c r="D95" s="29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2:59" ht="15.75" customHeight="1">
      <c r="B96" s="28"/>
      <c r="D96" s="29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2:59" ht="15.75" customHeight="1">
      <c r="B97" s="28"/>
      <c r="D97" s="29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2:59" ht="15.75" customHeight="1">
      <c r="B98" s="28"/>
      <c r="D98" s="29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2:59" ht="15.75" customHeight="1">
      <c r="B99" s="28"/>
      <c r="D99" s="29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2:59" ht="15.75" customHeight="1">
      <c r="B100" s="28"/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2:59" ht="15.75" customHeight="1">
      <c r="B101" s="28"/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2:59" ht="15.75" customHeight="1">
      <c r="B102" s="28"/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2:59" ht="15.75" customHeight="1">
      <c r="B103" s="28"/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2:59" ht="15.75" customHeight="1">
      <c r="B104" s="28"/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2:59" ht="15.75" customHeight="1">
      <c r="B105" s="28"/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2:59" ht="15.75" customHeight="1">
      <c r="B106" s="28"/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2:59" ht="15.75" customHeight="1">
      <c r="B107" s="28"/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2:59" ht="15.75" customHeight="1">
      <c r="B108" s="28"/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2:59" ht="15.75" customHeight="1">
      <c r="B109" s="28"/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2:59" ht="15.75" customHeight="1">
      <c r="B110" s="28"/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2:59" ht="15.75" customHeight="1">
      <c r="B111" s="28"/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2:59" ht="15.75" customHeight="1">
      <c r="B112" s="28"/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2:59" ht="15.75" customHeight="1">
      <c r="B113" s="28"/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2:59" ht="15.75" customHeight="1">
      <c r="B114" s="28"/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2:59" ht="15.75" customHeight="1">
      <c r="B115" s="28"/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2:59" ht="15.75" customHeight="1">
      <c r="B116" s="28"/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2:59" ht="15.75" customHeight="1">
      <c r="B117" s="28"/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2:59" ht="15.75" customHeight="1">
      <c r="B118" s="28"/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2:59" ht="15.75" customHeight="1">
      <c r="B119" s="28"/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2:59" ht="15.75" customHeight="1">
      <c r="B120" s="28"/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2:59" ht="15.75" customHeight="1">
      <c r="B121" s="28"/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2:59" ht="15.75" customHeight="1">
      <c r="B122" s="28"/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2:59" ht="15.75" customHeight="1">
      <c r="B123" s="28"/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2:59" ht="15.75" customHeight="1">
      <c r="B124" s="28"/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2:59" ht="15.75" customHeight="1">
      <c r="B125" s="28"/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2:59" ht="15.75" customHeight="1">
      <c r="B126" s="28"/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2:59" ht="15.75" customHeight="1">
      <c r="B127" s="28"/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2:59" ht="15.75" customHeight="1">
      <c r="B128" s="28"/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2:59" ht="15.75" customHeight="1">
      <c r="B129" s="28"/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2:59" ht="15.75" customHeight="1">
      <c r="B130" s="28"/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2:59" ht="15.75" customHeight="1">
      <c r="B131" s="28"/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2:59" ht="15.75" customHeight="1">
      <c r="B132" s="28"/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2:59" ht="15.75" customHeight="1">
      <c r="B133" s="28"/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2:59" ht="15.75" customHeight="1">
      <c r="B134" s="28"/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2:59" ht="15.75" customHeight="1">
      <c r="B135" s="28"/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2:59" ht="15.75" customHeight="1">
      <c r="B136" s="28"/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2:59" ht="15.75" customHeight="1">
      <c r="B137" s="28"/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2:59" ht="15.75" customHeight="1">
      <c r="B138" s="28"/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2:59" ht="15.75" customHeight="1">
      <c r="B139" s="28"/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2:59" ht="15.75" customHeight="1">
      <c r="B140" s="28"/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2:59" ht="15.75" customHeight="1">
      <c r="B141" s="28"/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2:59" ht="15.75" customHeight="1">
      <c r="B142" s="28"/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2:59" ht="15.75" customHeight="1">
      <c r="B143" s="28"/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2:59" ht="15.75" customHeight="1">
      <c r="B144" s="28"/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2:59" ht="15.75" customHeight="1">
      <c r="B145" s="28"/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2:59" ht="15.75" customHeight="1">
      <c r="B146" s="28"/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2:59" ht="15.75" customHeight="1">
      <c r="B147" s="28"/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2:59" ht="15.75" customHeight="1">
      <c r="B148" s="28"/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2:59" ht="15.75" customHeight="1">
      <c r="B149" s="28"/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2:59" ht="15.75" customHeight="1">
      <c r="B150" s="28"/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2:59" ht="15.75" customHeight="1">
      <c r="B151" s="28"/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2:59" ht="15.75" customHeight="1">
      <c r="B152" s="28"/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2:59" ht="15.75" customHeight="1">
      <c r="B153" s="28"/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2:59" ht="15.75" customHeight="1">
      <c r="B154" s="28"/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2:59" ht="15.75" customHeight="1">
      <c r="B155" s="28"/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2:59" ht="15.75" customHeight="1">
      <c r="B156" s="28"/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2:59" ht="15.75" customHeight="1">
      <c r="B157" s="28"/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2:59" ht="15.75" customHeight="1">
      <c r="B158" s="28"/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2:59" ht="15.75" customHeight="1">
      <c r="B159" s="28"/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2:59" ht="15.75" customHeight="1">
      <c r="B160" s="28"/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2:59" ht="15.75" customHeight="1">
      <c r="B161" s="28"/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2:59" ht="15.75" customHeight="1">
      <c r="B162" s="28"/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2:59" ht="15.75" customHeight="1">
      <c r="B163" s="28"/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2:59" ht="15.75" customHeight="1">
      <c r="B164" s="28"/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2:59" ht="15.75" customHeight="1">
      <c r="B165" s="28"/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2:59" ht="15.75" customHeight="1">
      <c r="B166" s="28"/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2:59" ht="15.75" customHeight="1">
      <c r="B167" s="28"/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2:59" ht="15.75" customHeight="1">
      <c r="B168" s="28"/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2:59" ht="15.75" customHeight="1">
      <c r="B169" s="28"/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2:59" ht="15.75" customHeight="1">
      <c r="B170" s="28"/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2:59" ht="15.75" customHeight="1">
      <c r="B171" s="28"/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2:59" ht="15.75" customHeight="1">
      <c r="B172" s="28"/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2:59" ht="15.75" customHeight="1">
      <c r="B173" s="28"/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2:59" ht="15.75" customHeight="1">
      <c r="B174" s="28"/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2:59" ht="15.75" customHeight="1">
      <c r="B175" s="28"/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2:59" ht="15.75" customHeight="1">
      <c r="B176" s="28"/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2:59" ht="15.75" customHeight="1">
      <c r="B177" s="28"/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2:59" ht="15.75" customHeight="1">
      <c r="B178" s="28"/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2:59" ht="15.75" customHeight="1">
      <c r="B179" s="28"/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2:59" ht="15.75" customHeight="1">
      <c r="B180" s="28"/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2:59" ht="15.75" customHeight="1">
      <c r="B181" s="28"/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2:59" ht="15.75" customHeight="1">
      <c r="B182" s="28"/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2:59" ht="15.75" customHeight="1">
      <c r="B183" s="28"/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2:59" ht="15.75" customHeight="1">
      <c r="B184" s="28"/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2:59" ht="15.75" customHeight="1">
      <c r="B185" s="28"/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2:59" ht="15.75" customHeight="1">
      <c r="B186" s="28"/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2:59" ht="15.75" customHeight="1">
      <c r="B187" s="28"/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2:59" ht="15.75" customHeight="1">
      <c r="B188" s="28"/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2:59" ht="15.75" customHeight="1">
      <c r="B189" s="28"/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2:59" ht="15.75" customHeight="1">
      <c r="B190" s="28"/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2:59" ht="15.75" customHeight="1">
      <c r="B191" s="28"/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2:59" ht="15.75" customHeight="1">
      <c r="B192" s="28"/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2:59" ht="15.75" customHeight="1">
      <c r="B193" s="28"/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2:59" ht="15.75" customHeight="1">
      <c r="B194" s="28"/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2:59" ht="15.75" customHeight="1">
      <c r="B195" s="28"/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2:59" ht="15.75" customHeight="1">
      <c r="B196" s="28"/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2:59" ht="15.75" customHeight="1">
      <c r="B197" s="28"/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2:59" ht="15.75" customHeight="1">
      <c r="B198" s="28"/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2:59" ht="15.75" customHeight="1">
      <c r="B199" s="28"/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2:59" ht="15.75" customHeight="1">
      <c r="B200" s="28"/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2:59" ht="15.75" customHeight="1">
      <c r="B201" s="28"/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2:59" ht="15.75" customHeight="1">
      <c r="B202" s="28"/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2:59" ht="15.75" customHeight="1">
      <c r="B203" s="28"/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2:59" ht="15.75" customHeight="1">
      <c r="B204" s="28"/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2:59" ht="15.75" customHeight="1">
      <c r="B205" s="28"/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2:59" ht="15.75" customHeight="1">
      <c r="B206" s="28"/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2:59" ht="15.75" customHeight="1">
      <c r="B207" s="28"/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2:59" ht="15.75" customHeight="1">
      <c r="B208" s="28"/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2:59" ht="15.75" customHeight="1">
      <c r="B209" s="28"/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2:59" ht="15.75" customHeight="1">
      <c r="B210" s="28"/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2:59" ht="15.75" customHeight="1">
      <c r="B211" s="28"/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2:59" ht="15.75" customHeight="1">
      <c r="B212" s="28"/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2:59" ht="15.75" customHeight="1">
      <c r="B213" s="28"/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2:59" ht="15.75" customHeight="1">
      <c r="B214" s="28"/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2:59" ht="15.75" customHeight="1">
      <c r="B215" s="28"/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2:59" ht="15.75" customHeight="1">
      <c r="B216" s="28"/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2:59" ht="15.75" customHeight="1">
      <c r="B217" s="28"/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2:59" ht="15.75" customHeight="1">
      <c r="B218" s="28"/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2:59" ht="15.75" customHeight="1">
      <c r="B219" s="28"/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2:59" ht="15.75" customHeight="1">
      <c r="B220" s="28"/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2:59" ht="15.75" customHeight="1">
      <c r="B221" s="28"/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2:59" ht="15.75" customHeight="1">
      <c r="B222" s="28"/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2:59" ht="15.75" customHeight="1">
      <c r="B223" s="28"/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2:59" ht="15.75" customHeight="1">
      <c r="B224" s="28"/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2:59" ht="15.75" customHeight="1">
      <c r="B225" s="28"/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2:59" ht="15.75" customHeight="1">
      <c r="B226" s="28"/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2:59" ht="15.75" customHeight="1">
      <c r="B227" s="28"/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2:59" ht="15.75" customHeight="1">
      <c r="B228" s="28"/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2:59" ht="15.75" customHeight="1">
      <c r="B229" s="28"/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2:59" ht="15.75" customHeight="1">
      <c r="B230" s="28"/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2:59" ht="15.75" customHeight="1">
      <c r="B231" s="28"/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2:59" ht="15.75" customHeight="1">
      <c r="B232" s="28"/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2:59" ht="15.75" customHeight="1">
      <c r="B233" s="28"/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2:59" ht="15.75" customHeight="1">
      <c r="B234" s="28"/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2:59" ht="15.75" customHeight="1">
      <c r="B235" s="28"/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2:59" ht="15.75" customHeight="1">
      <c r="B236" s="28"/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2:59" ht="15.75" customHeight="1">
      <c r="B237" s="28"/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2:59" ht="15.75" customHeight="1">
      <c r="B238" s="28"/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2:59" ht="15.75" customHeight="1">
      <c r="B239" s="28"/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2:59" ht="15.75" customHeight="1">
      <c r="B240" s="28"/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2:59" ht="15.75" customHeight="1">
      <c r="B241" s="28"/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2:59" ht="15.75" customHeight="1">
      <c r="B242" s="28"/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2:59" ht="15.75" customHeight="1">
      <c r="B243" s="28"/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2:59" ht="15.75" customHeight="1">
      <c r="B244" s="28"/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2:59" ht="15.75" customHeight="1">
      <c r="B245" s="28"/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2:59" ht="15.75" customHeight="1">
      <c r="B246" s="28"/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2:59" ht="15.75" customHeight="1">
      <c r="B247" s="28"/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2:59" ht="15.75" customHeight="1">
      <c r="B248" s="28"/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2:59" ht="15.75" customHeight="1">
      <c r="B249" s="28"/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2:59" ht="15.75" customHeight="1">
      <c r="B250" s="28"/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2:59" ht="15.75" customHeight="1">
      <c r="B251" s="28"/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2:59" ht="15.75" customHeight="1">
      <c r="B252" s="28"/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2:59" ht="15.75" customHeight="1">
      <c r="B253" s="28"/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2:59" ht="15.75" customHeight="1">
      <c r="B254" s="28"/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2:59" ht="15.75" customHeight="1">
      <c r="B255" s="28"/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2:59" ht="15.75" customHeight="1">
      <c r="B256" s="28"/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2:59" ht="15.75" customHeight="1">
      <c r="B257" s="28"/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2:59" ht="15.75" customHeight="1">
      <c r="B258" s="28"/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2:59" ht="15.75" customHeight="1">
      <c r="B259" s="28"/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2:59" ht="15.75" customHeight="1">
      <c r="B260" s="28"/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2:59" ht="15.75" customHeight="1">
      <c r="B261" s="28"/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2:59" ht="15.75" customHeight="1">
      <c r="B262" s="28"/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2:59" ht="15.75" customHeight="1">
      <c r="B263" s="28"/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2:59" ht="15.75" customHeight="1">
      <c r="B264" s="28"/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2:59" ht="15.75" customHeight="1">
      <c r="B265" s="28"/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2:59" ht="15.75" customHeight="1">
      <c r="B266" s="28"/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2:59" ht="15.75" customHeight="1">
      <c r="B267" s="28"/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2:59" ht="15.75" customHeight="1">
      <c r="B268" s="28"/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2:59" ht="15.75" customHeight="1">
      <c r="B269" s="28"/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2:59" ht="15.75" customHeight="1">
      <c r="B270" s="28"/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2:59" ht="15.75" customHeight="1">
      <c r="B271" s="28"/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2:59" ht="15.75" customHeight="1">
      <c r="B272" s="28"/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2:59" ht="15.75" customHeight="1">
      <c r="B273" s="28"/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2:59" ht="15.75" customHeight="1">
      <c r="B274" s="28"/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2:59" ht="15.75" customHeight="1">
      <c r="B275" s="28"/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2:59" ht="15.75" customHeight="1">
      <c r="B276" s="28"/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2:59" ht="15.75" customHeight="1">
      <c r="B277" s="28"/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2:59" ht="15.75" customHeight="1">
      <c r="B278" s="28"/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2:59" ht="15.75" customHeight="1">
      <c r="B279" s="28"/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2:59" ht="15.75" customHeight="1">
      <c r="B280" s="28"/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2:59" ht="15.75" customHeight="1">
      <c r="B281" s="28"/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2:59" ht="15.75" customHeight="1">
      <c r="B282" s="28"/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2:59" ht="15.75" customHeight="1">
      <c r="B283" s="28"/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2:59" ht="15.75" customHeight="1">
      <c r="B284" s="28"/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2:59" ht="15.75" customHeight="1">
      <c r="B285" s="28"/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2:59" ht="15.75" customHeight="1">
      <c r="B286" s="28"/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2:59" ht="15.75" customHeight="1">
      <c r="B287" s="28"/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2:59" ht="15.75" customHeight="1">
      <c r="B288" s="28"/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2:59" ht="15.75" customHeight="1">
      <c r="B289" s="28"/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2:59" ht="15.75" customHeight="1">
      <c r="B290" s="28"/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2:59" ht="15.75" customHeight="1">
      <c r="B291" s="28"/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2:59" ht="15.75" customHeight="1">
      <c r="B292" s="28"/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2:59" ht="15.75" customHeight="1">
      <c r="B293" s="28"/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2:59" ht="15.75" customHeight="1">
      <c r="B294" s="28"/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2:59" ht="15.75" customHeight="1">
      <c r="B295" s="28"/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2:59" ht="15.75" customHeight="1">
      <c r="B296" s="28"/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2:59" ht="15.75" customHeight="1">
      <c r="B297" s="28"/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2:59" ht="15.75" customHeight="1">
      <c r="B298" s="28"/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2:59" ht="15.75" customHeight="1">
      <c r="B299" s="28"/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2:59" ht="15.75" customHeight="1">
      <c r="B300" s="28"/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2:59" ht="15.75" customHeight="1">
      <c r="B301" s="28"/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2:59" ht="15.75" customHeight="1">
      <c r="B302" s="28"/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2:59" ht="15.75" customHeight="1">
      <c r="B303" s="28"/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2:59" ht="15.75" customHeight="1">
      <c r="B304" s="28"/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2:59" ht="15.75" customHeight="1">
      <c r="B305" s="28"/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2:59" ht="15.75" customHeight="1">
      <c r="B306" s="28"/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2:59" ht="15.75" customHeight="1">
      <c r="B307" s="28"/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2:59" ht="15.75" customHeight="1">
      <c r="B308" s="28"/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2:59" ht="15.75" customHeight="1">
      <c r="B309" s="28"/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2:59" ht="15.75" customHeight="1">
      <c r="B310" s="28"/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2:59" ht="15.75" customHeight="1">
      <c r="B311" s="28"/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2:59" ht="15.75" customHeight="1">
      <c r="B312" s="28"/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2:59" ht="15.75" customHeight="1">
      <c r="B313" s="28"/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2:59" ht="15.75" customHeight="1">
      <c r="B314" s="28"/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2:59" ht="15.75" customHeight="1">
      <c r="B315" s="28"/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2:59" ht="15.75" customHeight="1">
      <c r="B316" s="28"/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2:59" ht="15.75" customHeight="1">
      <c r="B317" s="28"/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2:59" ht="15.75" customHeight="1">
      <c r="B318" s="28"/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2:59" ht="15.75" customHeight="1">
      <c r="B319" s="28"/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2:59" ht="15.75" customHeight="1">
      <c r="B320" s="28"/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2:59" ht="15.75" customHeight="1">
      <c r="B321" s="28"/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2:59" ht="15.75" customHeight="1">
      <c r="B322" s="28"/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2:59" ht="15.75" customHeight="1">
      <c r="B323" s="28"/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2:59" ht="15.75" customHeight="1">
      <c r="B324" s="28"/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2:59" ht="15.75" customHeight="1">
      <c r="B325" s="28"/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2:59" ht="15.75" customHeight="1">
      <c r="B326" s="28"/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2:59" ht="15.75" customHeight="1">
      <c r="B327" s="28"/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2:59" ht="15.75" customHeight="1">
      <c r="B328" s="28"/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2:59" ht="15.75" customHeight="1">
      <c r="B329" s="28"/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2:59" ht="15.75" customHeight="1">
      <c r="B330" s="28"/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2:59" ht="15.75" customHeight="1">
      <c r="B331" s="28"/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2:59" ht="15.75" customHeight="1">
      <c r="B332" s="28"/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2:59" ht="15.75" customHeight="1">
      <c r="B333" s="28"/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2:59" ht="15.75" customHeight="1">
      <c r="B334" s="28"/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2:59" ht="15.75" customHeight="1">
      <c r="B335" s="28"/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2:59" ht="15.75" customHeight="1">
      <c r="B336" s="28"/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2:59" ht="15.75" customHeight="1">
      <c r="B337" s="28"/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2:59" ht="15.75" customHeight="1">
      <c r="B338" s="28"/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2:59" ht="15.75" customHeight="1">
      <c r="B339" s="28"/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2:59" ht="15.75" customHeight="1">
      <c r="B340" s="28"/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2:59" ht="15.75" customHeight="1">
      <c r="B341" s="28"/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2:59" ht="15.75" customHeight="1">
      <c r="B342" s="28"/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2:59" ht="15.75" customHeight="1">
      <c r="B343" s="28"/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2:59" ht="15.75" customHeight="1">
      <c r="B344" s="28"/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2:59" ht="15.75" customHeight="1">
      <c r="B345" s="28"/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2:59" ht="15.75" customHeight="1">
      <c r="B346" s="28"/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2:59" ht="15.75" customHeight="1">
      <c r="B347" s="28"/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2:59" ht="15.75" customHeight="1">
      <c r="B348" s="28"/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2:59" ht="15.75" customHeight="1">
      <c r="B349" s="28"/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2:59" ht="15.75" customHeight="1">
      <c r="B350" s="28"/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2:59" ht="15.75" customHeight="1">
      <c r="B351" s="28"/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2:59" ht="15.75" customHeight="1">
      <c r="B352" s="28"/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2:59" ht="15.75" customHeight="1">
      <c r="B353" s="28"/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2:59" ht="15.75" customHeight="1">
      <c r="B354" s="28"/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2:59" ht="15.75" customHeight="1">
      <c r="B355" s="28"/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2:59" ht="15.75" customHeight="1">
      <c r="B356" s="28"/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2:59" ht="15.75" customHeight="1">
      <c r="B357" s="28"/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2:59" ht="15.75" customHeight="1">
      <c r="B358" s="28"/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2:59" ht="15.75" customHeight="1">
      <c r="B359" s="28"/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2:59" ht="15.75" customHeight="1">
      <c r="B360" s="28"/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2:59" ht="15.75" customHeight="1">
      <c r="B361" s="28"/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2:59" ht="15.75" customHeight="1">
      <c r="B362" s="28"/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2:59" ht="15.75" customHeight="1">
      <c r="B363" s="28"/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2:59" ht="15.75" customHeight="1">
      <c r="B364" s="28"/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2:59" ht="15.75" customHeight="1">
      <c r="B365" s="28"/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2:59" ht="15.75" customHeight="1">
      <c r="B366" s="28"/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2:59" ht="15.75" customHeight="1">
      <c r="B367" s="28"/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2:59" ht="15.75" customHeight="1">
      <c r="B368" s="28"/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2:59" ht="15.75" customHeight="1">
      <c r="B369" s="28"/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2:59" ht="15.75" customHeight="1">
      <c r="B370" s="28"/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2:59" ht="15.75" customHeight="1">
      <c r="B371" s="28"/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2:59" ht="15.75" customHeight="1">
      <c r="B372" s="28"/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2:59" ht="15.75" customHeight="1">
      <c r="B373" s="28"/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2:59" ht="15.75" customHeight="1">
      <c r="B374" s="28"/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2:59" ht="15.75" customHeight="1">
      <c r="B375" s="28"/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2:59" ht="15.75" customHeight="1">
      <c r="B376" s="28"/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2:59" ht="15.75" customHeight="1">
      <c r="B377" s="28"/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2:59" ht="15.75" customHeight="1">
      <c r="B378" s="28"/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2:59" ht="15.75" customHeight="1">
      <c r="B379" s="28"/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2:59" ht="15.75" customHeight="1">
      <c r="B380" s="28"/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2:59" ht="15.75" customHeight="1">
      <c r="B381" s="28"/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2:59" ht="15.75" customHeight="1">
      <c r="B382" s="28"/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2:59" ht="15.75" customHeight="1">
      <c r="B383" s="28"/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2:59" ht="15.75" customHeight="1">
      <c r="B384" s="28"/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2:59" ht="15.75" customHeight="1">
      <c r="B385" s="28"/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2:59" ht="15.75" customHeight="1">
      <c r="B386" s="28"/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2:59" ht="15.75" customHeight="1">
      <c r="B387" s="28"/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2:59" ht="15.75" customHeight="1">
      <c r="B388" s="28"/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2:59" ht="15.75" customHeight="1">
      <c r="B389" s="28"/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2:59" ht="15.75" customHeight="1">
      <c r="B390" s="28"/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2:59" ht="15.75" customHeight="1">
      <c r="B391" s="28"/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2:59" ht="15.75" customHeight="1">
      <c r="B392" s="28"/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2:59" ht="15.75" customHeight="1">
      <c r="B393" s="28"/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2:59" ht="15.75" customHeight="1">
      <c r="B394" s="28"/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2:59" ht="15.75" customHeight="1">
      <c r="B395" s="28"/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2:59" ht="15.75" customHeight="1">
      <c r="B396" s="28"/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2:59" ht="15.75" customHeight="1">
      <c r="B397" s="28"/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2:59" ht="15.75" customHeight="1">
      <c r="B398" s="28"/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2:59" ht="15.75" customHeight="1">
      <c r="B399" s="28"/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2:59" ht="15.75" customHeight="1">
      <c r="B400" s="28"/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2:59" ht="15.75" customHeight="1">
      <c r="B401" s="28"/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2:59" ht="15.75" customHeight="1">
      <c r="B402" s="28"/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2:59" ht="15.75" customHeight="1">
      <c r="B403" s="28"/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2:59" ht="15.75" customHeight="1">
      <c r="B404" s="28"/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2:59" ht="15.75" customHeight="1">
      <c r="B405" s="28"/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2:59" ht="15.75" customHeight="1">
      <c r="B406" s="28"/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2:59" ht="15.75" customHeight="1">
      <c r="B407" s="28"/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2:59" ht="15.75" customHeight="1">
      <c r="B408" s="28"/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2:59" ht="15.75" customHeight="1">
      <c r="B409" s="28"/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2:59" ht="15.75" customHeight="1">
      <c r="B410" s="28"/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2:59" ht="15.75" customHeight="1">
      <c r="B411" s="28"/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2:59" ht="15.75" customHeight="1">
      <c r="B412" s="28"/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2:59" ht="15.75" customHeight="1">
      <c r="B413" s="28"/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2:59" ht="15.75" customHeight="1">
      <c r="B414" s="28"/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2:59" ht="15.75" customHeight="1">
      <c r="B415" s="28"/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2:59" ht="15.75" customHeight="1">
      <c r="B416" s="28"/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2:59" ht="15.75" customHeight="1">
      <c r="B417" s="28"/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2:59" ht="15.75" customHeight="1">
      <c r="B418" s="28"/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2:59" ht="15.75" customHeight="1">
      <c r="B419" s="28"/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2:59" ht="15.75" customHeight="1">
      <c r="B420" s="28"/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2:59" ht="15.75" customHeight="1">
      <c r="B421" s="28"/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2:59" ht="15.75" customHeight="1">
      <c r="B422" s="28"/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2:59" ht="15.75" customHeight="1">
      <c r="B423" s="28"/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2:59" ht="15.75" customHeight="1">
      <c r="B424" s="28"/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2:59" ht="15.75" customHeight="1">
      <c r="B425" s="28"/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2:59" ht="15.75" customHeight="1">
      <c r="B426" s="28"/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2:59" ht="15.75" customHeight="1">
      <c r="B427" s="28"/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2:59" ht="15.75" customHeight="1">
      <c r="B428" s="28"/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2:59" ht="15.75" customHeight="1">
      <c r="B429" s="28"/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2:59" ht="15.75" customHeight="1">
      <c r="B430" s="28"/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2:59" ht="15.75" customHeight="1">
      <c r="B431" s="28"/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2:59" ht="15.75" customHeight="1">
      <c r="B432" s="28"/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2:59" ht="15.75" customHeight="1">
      <c r="B433" s="28"/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2:59" ht="15.75" customHeight="1">
      <c r="B434" s="28"/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2:59" ht="15.75" customHeight="1">
      <c r="B435" s="28"/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2:59" ht="15.75" customHeight="1">
      <c r="B436" s="28"/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2:59" ht="15.75" customHeight="1">
      <c r="B437" s="28"/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2:59" ht="15.75" customHeight="1">
      <c r="B438" s="28"/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2:59" ht="15.75" customHeight="1">
      <c r="B439" s="28"/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2:59" ht="15.75" customHeight="1">
      <c r="B440" s="28"/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2:59" ht="15.75" customHeight="1">
      <c r="B441" s="28"/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2:59" ht="15.75" customHeight="1">
      <c r="B442" s="28"/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2:59" ht="15.75" customHeight="1">
      <c r="B443" s="28"/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2:59" ht="15.75" customHeight="1">
      <c r="B444" s="28"/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2:59" ht="15.75" customHeight="1">
      <c r="B445" s="28"/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2:59" ht="15.75" customHeight="1">
      <c r="B446" s="28"/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2:59" ht="15.75" customHeight="1">
      <c r="B447" s="28"/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2:59" ht="15.75" customHeight="1">
      <c r="B448" s="28"/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2:59" ht="15.75" customHeight="1">
      <c r="B449" s="28"/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2:59" ht="15.75" customHeight="1">
      <c r="B450" s="28"/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2:59" ht="15.75" customHeight="1">
      <c r="B451" s="28"/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2:59" ht="15.75" customHeight="1">
      <c r="B452" s="28"/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2:59" ht="15.75" customHeight="1">
      <c r="B453" s="28"/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2:59" ht="15.75" customHeight="1">
      <c r="B454" s="28"/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2:59" ht="15.75" customHeight="1">
      <c r="B455" s="28"/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2:59" ht="15.75" customHeight="1">
      <c r="B456" s="28"/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2:59" ht="15.75" customHeight="1">
      <c r="B457" s="28"/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2:59" ht="15.75" customHeight="1">
      <c r="B458" s="28"/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2:59" ht="15.75" customHeight="1">
      <c r="B459" s="28"/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2:59" ht="15.75" customHeight="1">
      <c r="B460" s="28"/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2:59" ht="15.75" customHeight="1">
      <c r="B461" s="28"/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2:59" ht="15.75" customHeight="1">
      <c r="B462" s="28"/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2:59" ht="15.75" customHeight="1">
      <c r="B463" s="28"/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2:59" ht="15.75" customHeight="1">
      <c r="B464" s="28"/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2:59" ht="15.75" customHeight="1">
      <c r="B465" s="28"/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2:59" ht="15.75" customHeight="1">
      <c r="B466" s="28"/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2:59" ht="15.75" customHeight="1">
      <c r="B467" s="28"/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2:59" ht="15.75" customHeight="1">
      <c r="B468" s="28"/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2:59" ht="15.75" customHeight="1">
      <c r="B469" s="28"/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2:59" ht="15.75" customHeight="1">
      <c r="B470" s="28"/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2:59" ht="15.75" customHeight="1">
      <c r="B471" s="28"/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2:59" ht="15.75" customHeight="1">
      <c r="B472" s="28"/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2:59" ht="15.75" customHeight="1">
      <c r="B473" s="28"/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2:59" ht="15.75" customHeight="1">
      <c r="B474" s="28"/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2:59" ht="15.75" customHeight="1">
      <c r="B475" s="28"/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2:59" ht="15.75" customHeight="1">
      <c r="B476" s="28"/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2:59" ht="15.75" customHeight="1">
      <c r="B477" s="28"/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2:59" ht="15.75" customHeight="1">
      <c r="B478" s="28"/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2:59" ht="15.75" customHeight="1">
      <c r="B479" s="28"/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2:59" ht="15.75" customHeight="1">
      <c r="B480" s="28"/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2:59" ht="15.75" customHeight="1">
      <c r="B481" s="28"/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2:59" ht="15.75" customHeight="1">
      <c r="B482" s="28"/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2:59" ht="15.75" customHeight="1">
      <c r="B483" s="28"/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2:59" ht="15.75" customHeight="1">
      <c r="B484" s="28"/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2:59" ht="15.75" customHeight="1">
      <c r="B485" s="28"/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2:59" ht="15.75" customHeight="1">
      <c r="B486" s="28"/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2:59" ht="15.75" customHeight="1">
      <c r="B487" s="28"/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2:59" ht="15.75" customHeight="1">
      <c r="B488" s="28"/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2:59" ht="15.75" customHeight="1">
      <c r="B489" s="28"/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2:59" ht="15.75" customHeight="1">
      <c r="B490" s="28"/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2:59" ht="15.75" customHeight="1">
      <c r="B491" s="28"/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2:59" ht="15.75" customHeight="1">
      <c r="B492" s="28"/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2:59" ht="15.75" customHeight="1">
      <c r="B493" s="28"/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2:59" ht="15.75" customHeight="1">
      <c r="B494" s="28"/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2:59" ht="15.75" customHeight="1">
      <c r="B495" s="28"/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2:59" ht="15.75" customHeight="1">
      <c r="B496" s="28"/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2:59" ht="15.75" customHeight="1">
      <c r="B497" s="28"/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2:59" ht="15.75" customHeight="1">
      <c r="B498" s="28"/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2:59" ht="15.75" customHeight="1">
      <c r="B499" s="28"/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2:59" ht="15.75" customHeight="1">
      <c r="B500" s="28"/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2:59" ht="15.75" customHeight="1">
      <c r="B501" s="28"/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2:59" ht="15.75" customHeight="1">
      <c r="B502" s="28"/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2:59" ht="15.75" customHeight="1">
      <c r="B503" s="28"/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2:59" ht="15.75" customHeight="1">
      <c r="B504" s="28"/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2:59" ht="15.75" customHeight="1">
      <c r="B505" s="28"/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2:59" ht="15.75" customHeight="1">
      <c r="B506" s="28"/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2:59" ht="15.75" customHeight="1">
      <c r="B507" s="28"/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2:59" ht="15.75" customHeight="1">
      <c r="B508" s="28"/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2:59" ht="15.75" customHeight="1">
      <c r="B509" s="28"/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2:59" ht="15.75" customHeight="1">
      <c r="B510" s="28"/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2:59" ht="15.75" customHeight="1">
      <c r="B511" s="28"/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2:59" ht="15.75" customHeight="1">
      <c r="B512" s="28"/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2:59" ht="15.75" customHeight="1">
      <c r="B513" s="28"/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2:59" ht="15.75" customHeight="1">
      <c r="B514" s="28"/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2:59" ht="15.75" customHeight="1">
      <c r="B515" s="28"/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2:59" ht="15.75" customHeight="1">
      <c r="B516" s="28"/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2:59" ht="15.75" customHeight="1">
      <c r="B517" s="28"/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2:59" ht="15.75" customHeight="1">
      <c r="B518" s="28"/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2:59" ht="15.75" customHeight="1">
      <c r="B519" s="28"/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2:59" ht="15.75" customHeight="1">
      <c r="B520" s="28"/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2:59" ht="15.75" customHeight="1">
      <c r="B521" s="28"/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2:59" ht="15.75" customHeight="1">
      <c r="B522" s="28"/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2:59" ht="15.75" customHeight="1">
      <c r="B523" s="28"/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2:59" ht="15.75" customHeight="1">
      <c r="B524" s="28"/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2:59" ht="15.75" customHeight="1">
      <c r="B525" s="28"/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2:59" ht="15.75" customHeight="1">
      <c r="B526" s="28"/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2:59" ht="15.75" customHeight="1">
      <c r="B527" s="28"/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2:59" ht="15.75" customHeight="1">
      <c r="B528" s="28"/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2:59" ht="15.75" customHeight="1">
      <c r="B529" s="28"/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2:59" ht="15.75" customHeight="1">
      <c r="B530" s="28"/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2:59" ht="15.75" customHeight="1">
      <c r="B531" s="28"/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2:59" ht="15.75" customHeight="1">
      <c r="B532" s="28"/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2:59" ht="15.75" customHeight="1">
      <c r="B533" s="28"/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2:59" ht="15.75" customHeight="1">
      <c r="B534" s="28"/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2:59" ht="15.75" customHeight="1">
      <c r="B535" s="28"/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2:59" ht="15.75" customHeight="1">
      <c r="B536" s="28"/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2:59" ht="15.75" customHeight="1">
      <c r="B537" s="28"/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2:59" ht="15.75" customHeight="1">
      <c r="B538" s="28"/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2:59" ht="15.75" customHeight="1">
      <c r="B539" s="28"/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2:59" ht="15.75" customHeight="1">
      <c r="B540" s="28"/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2:59" ht="15.75" customHeight="1">
      <c r="B541" s="28"/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2:59" ht="15.75" customHeight="1">
      <c r="B542" s="28"/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2:59" ht="15.75" customHeight="1">
      <c r="B543" s="28"/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2:59" ht="15.75" customHeight="1">
      <c r="B544" s="28"/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2:59" ht="15.75" customHeight="1">
      <c r="B545" s="28"/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2:59" ht="15.75" customHeight="1">
      <c r="B546" s="28"/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2:59" ht="15.75" customHeight="1">
      <c r="B547" s="28"/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2:59" ht="15.75" customHeight="1">
      <c r="B548" s="28"/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2:59" ht="15.75" customHeight="1">
      <c r="B549" s="28"/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2:59" ht="15.75" customHeight="1">
      <c r="B550" s="28"/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2:59" ht="15.75" customHeight="1">
      <c r="B551" s="28"/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2:59" ht="15.75" customHeight="1">
      <c r="B552" s="28"/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2:59" ht="15.75" customHeight="1">
      <c r="B553" s="28"/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2:59" ht="15.75" customHeight="1">
      <c r="B554" s="28"/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2:59" ht="15.75" customHeight="1">
      <c r="B555" s="28"/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2:59" ht="15.75" customHeight="1">
      <c r="B556" s="28"/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2:59" ht="15.75" customHeight="1">
      <c r="B557" s="28"/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2:59" ht="15.75" customHeight="1">
      <c r="B558" s="28"/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2:59" ht="15.75" customHeight="1">
      <c r="B559" s="28"/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2:59" ht="15.75" customHeight="1">
      <c r="B560" s="28"/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2:59" ht="15.75" customHeight="1">
      <c r="B561" s="28"/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2:59" ht="15.75" customHeight="1">
      <c r="B562" s="28"/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2:59" ht="15.75" customHeight="1">
      <c r="B563" s="28"/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2:59" ht="15.75" customHeight="1">
      <c r="B564" s="28"/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2:59" ht="15.75" customHeight="1">
      <c r="B565" s="28"/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2:59" ht="15.75" customHeight="1">
      <c r="B566" s="28"/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2:59" ht="15.75" customHeight="1">
      <c r="B567" s="28"/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2:59" ht="15.75" customHeight="1">
      <c r="B568" s="28"/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2:59" ht="15.75" customHeight="1">
      <c r="B569" s="28"/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2:59" ht="15.75" customHeight="1">
      <c r="B570" s="28"/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2:59" ht="15.75" customHeight="1">
      <c r="B571" s="28"/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2:59" ht="15.75" customHeight="1">
      <c r="B572" s="28"/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2:59" ht="15.75" customHeight="1">
      <c r="B573" s="28"/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2:59" ht="15.75" customHeight="1">
      <c r="B574" s="28"/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2:59" ht="15.75" customHeight="1">
      <c r="B575" s="28"/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2:59" ht="15.75" customHeight="1">
      <c r="B576" s="28"/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2:59" ht="15.75" customHeight="1">
      <c r="B577" s="28"/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2:59" ht="15.75" customHeight="1">
      <c r="B578" s="28"/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2:59" ht="15.75" customHeight="1">
      <c r="B579" s="28"/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2:59" ht="15.75" customHeight="1">
      <c r="B580" s="28"/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2:59" ht="15.75" customHeight="1">
      <c r="B581" s="28"/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2:59" ht="15.75" customHeight="1">
      <c r="B582" s="28"/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2:59" ht="15.75" customHeight="1">
      <c r="B583" s="28"/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2:59" ht="15.75" customHeight="1">
      <c r="B584" s="28"/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2:59" ht="15.75" customHeight="1">
      <c r="B585" s="28"/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2:59" ht="15.75" customHeight="1">
      <c r="B586" s="28"/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2:59" ht="15.75" customHeight="1">
      <c r="B587" s="28"/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2:59" ht="15.75" customHeight="1">
      <c r="B588" s="28"/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2:59" ht="15.75" customHeight="1">
      <c r="B589" s="28"/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2:59" ht="15.75" customHeight="1">
      <c r="B590" s="28"/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2:59" ht="15.75" customHeight="1">
      <c r="B591" s="28"/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2:59" ht="15.75" customHeight="1">
      <c r="B592" s="28"/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2:59" ht="15.75" customHeight="1">
      <c r="B593" s="28"/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2:59" ht="15.75" customHeight="1">
      <c r="B594" s="28"/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2:59" ht="15.75" customHeight="1">
      <c r="B595" s="28"/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2:59" ht="15.75" customHeight="1">
      <c r="B596" s="28"/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2:59" ht="15.75" customHeight="1">
      <c r="B597" s="28"/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2:59" ht="15.75" customHeight="1">
      <c r="B598" s="28"/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2:59" ht="15.75" customHeight="1">
      <c r="B599" s="28"/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2:59" ht="15.75" customHeight="1">
      <c r="B600" s="28"/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2:59" ht="15.75" customHeight="1">
      <c r="B601" s="28"/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2:59" ht="15.75" customHeight="1">
      <c r="B602" s="28"/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2:59" ht="15.75" customHeight="1">
      <c r="B603" s="28"/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2:59" ht="15.75" customHeight="1">
      <c r="B604" s="28"/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2:59" ht="15.75" customHeight="1">
      <c r="B605" s="28"/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2:59" ht="15.75" customHeight="1">
      <c r="B606" s="28"/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2:59" ht="15.75" customHeight="1">
      <c r="B607" s="28"/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2:59" ht="15.75" customHeight="1">
      <c r="B608" s="28"/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2:59" ht="15.75" customHeight="1">
      <c r="B609" s="28"/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2:59" ht="15.75" customHeight="1">
      <c r="B610" s="28"/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2:59" ht="15.75" customHeight="1">
      <c r="B611" s="28"/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2:59" ht="15.75" customHeight="1">
      <c r="B612" s="28"/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2:59" ht="15.75" customHeight="1">
      <c r="B613" s="28"/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2:59" ht="15.75" customHeight="1">
      <c r="B614" s="28"/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2:59" ht="15.75" customHeight="1">
      <c r="B615" s="28"/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2:59" ht="15.75" customHeight="1">
      <c r="B616" s="28"/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2:59" ht="15.75" customHeight="1">
      <c r="B617" s="28"/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2:59" ht="15.75" customHeight="1">
      <c r="B618" s="28"/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2:59" ht="15.75" customHeight="1">
      <c r="B619" s="28"/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2:59" ht="15.75" customHeight="1">
      <c r="B620" s="28"/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2:59" ht="15.75" customHeight="1">
      <c r="B621" s="28"/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2:59" ht="15.75" customHeight="1">
      <c r="B622" s="28"/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2:59" ht="15.75" customHeight="1">
      <c r="B623" s="28"/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2:59" ht="15.75" customHeight="1">
      <c r="B624" s="28"/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2:59" ht="15.75" customHeight="1">
      <c r="B625" s="28"/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2:59" ht="15.75" customHeight="1">
      <c r="B626" s="28"/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2:59" ht="15.75" customHeight="1">
      <c r="B627" s="28"/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2:59" ht="15.75" customHeight="1">
      <c r="B628" s="28"/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2:59" ht="15.75" customHeight="1">
      <c r="B629" s="28"/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2:59" ht="15.75" customHeight="1">
      <c r="B630" s="28"/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2:59" ht="15.75" customHeight="1">
      <c r="B631" s="28"/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2:59" ht="15.75" customHeight="1">
      <c r="B632" s="28"/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2:59" ht="15.75" customHeight="1">
      <c r="B633" s="28"/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2:59" ht="15.75" customHeight="1">
      <c r="B634" s="28"/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2:59" ht="15.75" customHeight="1">
      <c r="B635" s="28"/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2:59" ht="15.75" customHeight="1">
      <c r="B636" s="28"/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2:59" ht="15.75" customHeight="1">
      <c r="B637" s="28"/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2:59" ht="15.75" customHeight="1">
      <c r="B638" s="28"/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2:59" ht="15.75" customHeight="1">
      <c r="B639" s="28"/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2:59" ht="15.75" customHeight="1">
      <c r="B640" s="28"/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2:59" ht="15.75" customHeight="1">
      <c r="B641" s="28"/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2:59" ht="15.75" customHeight="1">
      <c r="B642" s="28"/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2:59" ht="15.75" customHeight="1">
      <c r="B643" s="28"/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2:59" ht="15.75" customHeight="1">
      <c r="B644" s="28"/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2:59" ht="15.75" customHeight="1">
      <c r="B645" s="28"/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2:59" ht="15.75" customHeight="1">
      <c r="B646" s="28"/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2:59" ht="15.75" customHeight="1">
      <c r="B647" s="28"/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2:59" ht="15.75" customHeight="1">
      <c r="B648" s="28"/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2:59" ht="15.75" customHeight="1">
      <c r="B649" s="28"/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2:59" ht="15.75" customHeight="1">
      <c r="B650" s="28"/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2:59" ht="15.75" customHeight="1">
      <c r="B651" s="28"/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2:59" ht="15.75" customHeight="1">
      <c r="B652" s="28"/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2:59" ht="15.75" customHeight="1">
      <c r="B653" s="28"/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2:59" ht="15.75" customHeight="1">
      <c r="B654" s="28"/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2:59" ht="15.75" customHeight="1">
      <c r="B655" s="28"/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2:59" ht="15.75" customHeight="1">
      <c r="B656" s="28"/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2:59" ht="15.75" customHeight="1">
      <c r="B657" s="28"/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2:59" ht="15.75" customHeight="1">
      <c r="B658" s="28"/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2:59" ht="15.75" customHeight="1">
      <c r="B659" s="28"/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2:59" ht="15.75" customHeight="1">
      <c r="B660" s="28"/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2:59" ht="15.75" customHeight="1">
      <c r="B661" s="28"/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2:59" ht="15.75" customHeight="1">
      <c r="B662" s="28"/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2:59" ht="15.75" customHeight="1">
      <c r="B663" s="28"/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2:59" ht="15.75" customHeight="1">
      <c r="B664" s="28"/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2:59" ht="15.75" customHeight="1">
      <c r="B665" s="28"/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2:59" ht="15.75" customHeight="1">
      <c r="B666" s="28"/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2:59" ht="15.75" customHeight="1">
      <c r="B667" s="28"/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2:59" ht="15.75" customHeight="1">
      <c r="B668" s="28"/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2:59" ht="15.75" customHeight="1">
      <c r="B669" s="28"/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2:59" ht="15.75" customHeight="1">
      <c r="B670" s="28"/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2:59" ht="15.75" customHeight="1">
      <c r="B671" s="28"/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2:59" ht="15.75" customHeight="1">
      <c r="B672" s="28"/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2:59" ht="15.75" customHeight="1">
      <c r="B673" s="28"/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2:59" ht="15.75" customHeight="1">
      <c r="B674" s="28"/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2:59" ht="15.75" customHeight="1">
      <c r="B675" s="28"/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2:59" ht="15.75" customHeight="1">
      <c r="B676" s="28"/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2:59" ht="15.75" customHeight="1">
      <c r="B677" s="28"/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2:59" ht="15.75" customHeight="1">
      <c r="B678" s="28"/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2:59" ht="15.75" customHeight="1">
      <c r="B679" s="28"/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2:59" ht="15.75" customHeight="1">
      <c r="B680" s="28"/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2:59" ht="15.75" customHeight="1">
      <c r="B681" s="28"/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2:59" ht="15.75" customHeight="1">
      <c r="B682" s="28"/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2:59" ht="15.75" customHeight="1">
      <c r="B683" s="28"/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2:59" ht="15.75" customHeight="1">
      <c r="B684" s="28"/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2:59" ht="15.75" customHeight="1">
      <c r="B685" s="28"/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2:59" ht="15.75" customHeight="1">
      <c r="B686" s="28"/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2:59" ht="15.75" customHeight="1">
      <c r="B687" s="28"/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2:59" ht="15.75" customHeight="1">
      <c r="B688" s="28"/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2:59" ht="15.75" customHeight="1">
      <c r="B689" s="28"/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2:59" ht="15.75" customHeight="1">
      <c r="B690" s="28"/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2:59" ht="15.75" customHeight="1">
      <c r="B691" s="28"/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2:59" ht="15.75" customHeight="1">
      <c r="B692" s="28"/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2:59" ht="15.75" customHeight="1">
      <c r="B693" s="28"/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2:59" ht="15.75" customHeight="1">
      <c r="B694" s="28"/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2:59" ht="15.75" customHeight="1">
      <c r="B695" s="28"/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2:59" ht="15.75" customHeight="1">
      <c r="B696" s="28"/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2:59" ht="15.75" customHeight="1">
      <c r="B697" s="28"/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2:59" ht="15.75" customHeight="1">
      <c r="B698" s="28"/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2:59" ht="15.75" customHeight="1">
      <c r="B699" s="28"/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2:59" ht="15.75" customHeight="1">
      <c r="B700" s="28"/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2:59" ht="15.75" customHeight="1">
      <c r="B701" s="28"/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2:59" ht="15.75" customHeight="1">
      <c r="B702" s="28"/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2:59" ht="15.75" customHeight="1">
      <c r="B703" s="28"/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2:59" ht="15.75" customHeight="1">
      <c r="B704" s="28"/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2:59" ht="15.75" customHeight="1">
      <c r="B705" s="28"/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2:59" ht="15.75" customHeight="1">
      <c r="B706" s="28"/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2:59" ht="15.75" customHeight="1">
      <c r="B707" s="28"/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2:59" ht="15.75" customHeight="1">
      <c r="B708" s="28"/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2:59" ht="15.75" customHeight="1">
      <c r="B709" s="28"/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2:59" ht="15.75" customHeight="1">
      <c r="B710" s="28"/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2:59" ht="15.75" customHeight="1">
      <c r="B711" s="28"/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2:59" ht="15.75" customHeight="1">
      <c r="B712" s="28"/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2:59" ht="15.75" customHeight="1">
      <c r="B713" s="28"/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2:59" ht="15.75" customHeight="1">
      <c r="B714" s="28"/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2:59" ht="15.75" customHeight="1">
      <c r="B715" s="28"/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2:59" ht="15.75" customHeight="1">
      <c r="B716" s="28"/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2:59" ht="15.75" customHeight="1">
      <c r="B717" s="28"/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2:59" ht="15.75" customHeight="1">
      <c r="B718" s="28"/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2:59" ht="15.75" customHeight="1">
      <c r="B719" s="28"/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2:59" ht="15.75" customHeight="1">
      <c r="B720" s="28"/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2:59" ht="15.75" customHeight="1">
      <c r="B721" s="28"/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2:59" ht="15.75" customHeight="1">
      <c r="B722" s="28"/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2:59" ht="15.75" customHeight="1">
      <c r="B723" s="28"/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2:59" ht="15.75" customHeight="1">
      <c r="B724" s="28"/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2:59" ht="15.75" customHeight="1">
      <c r="B725" s="28"/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2:59" ht="15.75" customHeight="1">
      <c r="B726" s="28"/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2:59" ht="15.75" customHeight="1">
      <c r="B727" s="28"/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2:59" ht="15.75" customHeight="1">
      <c r="B728" s="28"/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2:59" ht="15.75" customHeight="1">
      <c r="B729" s="28"/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2:59" ht="15.75" customHeight="1">
      <c r="B730" s="28"/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2:59" ht="15.75" customHeight="1">
      <c r="B731" s="28"/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2:59" ht="15.75" customHeight="1">
      <c r="B732" s="28"/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2:59" ht="15.75" customHeight="1">
      <c r="B733" s="28"/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2:59" ht="15.75" customHeight="1">
      <c r="B734" s="28"/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2:59" ht="15.75" customHeight="1">
      <c r="B735" s="28"/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2:59" ht="15.75" customHeight="1">
      <c r="B736" s="28"/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2:59" ht="15.75" customHeight="1">
      <c r="B737" s="28"/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2:59" ht="15.75" customHeight="1">
      <c r="B738" s="28"/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2:59" ht="15.75" customHeight="1">
      <c r="B739" s="28"/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2:59" ht="15.75" customHeight="1">
      <c r="B740" s="28"/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2:59" ht="15.75" customHeight="1">
      <c r="B741" s="28"/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2:59" ht="15.75" customHeight="1">
      <c r="B742" s="28"/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2:59" ht="15.75" customHeight="1">
      <c r="B743" s="28"/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2:59" ht="15.75" customHeight="1">
      <c r="B744" s="28"/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2:59" ht="15.75" customHeight="1">
      <c r="B745" s="28"/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2:59" ht="15.75" customHeight="1">
      <c r="B746" s="28"/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2:59" ht="15.75" customHeight="1">
      <c r="B747" s="28"/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2:59" ht="15.75" customHeight="1">
      <c r="B748" s="28"/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2:59" ht="15.75" customHeight="1">
      <c r="B749" s="28"/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2:59" ht="15.75" customHeight="1">
      <c r="B750" s="28"/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2:59" ht="15.75" customHeight="1">
      <c r="B751" s="28"/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2:59" ht="15.75" customHeight="1">
      <c r="B752" s="28"/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2:59" ht="15.75" customHeight="1">
      <c r="B753" s="28"/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2:59" ht="15.75" customHeight="1">
      <c r="B754" s="28"/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2:59" ht="15.75" customHeight="1">
      <c r="B755" s="28"/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2:59" ht="15.75" customHeight="1">
      <c r="B756" s="28"/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2:59" ht="15.75" customHeight="1">
      <c r="B757" s="28"/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2:59" ht="15.75" customHeight="1">
      <c r="B758" s="28"/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2:59" ht="15.75" customHeight="1">
      <c r="B759" s="28"/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2:59" ht="15.75" customHeight="1">
      <c r="B760" s="28"/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2:59" ht="15.75" customHeight="1">
      <c r="B761" s="28"/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2:59" ht="15.75" customHeight="1">
      <c r="B762" s="28"/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2:59" ht="15.75" customHeight="1">
      <c r="B763" s="28"/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2:59" ht="15.75" customHeight="1">
      <c r="B764" s="28"/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2:59" ht="15.75" customHeight="1">
      <c r="B765" s="28"/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2:59" ht="15.75" customHeight="1">
      <c r="B766" s="28"/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2:59" ht="15.75" customHeight="1">
      <c r="B767" s="28"/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2:59" ht="15.75" customHeight="1">
      <c r="B768" s="28"/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2:59" ht="15.75" customHeight="1">
      <c r="B769" s="28"/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2:59" ht="15.75" customHeight="1">
      <c r="B770" s="28"/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2:59" ht="15.75" customHeight="1">
      <c r="B771" s="28"/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2:59" ht="15.75" customHeight="1">
      <c r="B772" s="28"/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2:59" ht="15.75" customHeight="1">
      <c r="B773" s="28"/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2:59" ht="15.75" customHeight="1">
      <c r="B774" s="28"/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2:59" ht="15.75" customHeight="1">
      <c r="B775" s="28"/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2:59" ht="15.75" customHeight="1">
      <c r="B776" s="28"/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2:59" ht="15.75" customHeight="1">
      <c r="B777" s="28"/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2:59" ht="15.75" customHeight="1">
      <c r="B778" s="28"/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2:59" ht="15.75" customHeight="1">
      <c r="B779" s="28"/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2:59" ht="15.75" customHeight="1">
      <c r="B780" s="28"/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2:59" ht="15.75" customHeight="1">
      <c r="B781" s="28"/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2:59" ht="15.75" customHeight="1">
      <c r="B782" s="28"/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2:59" ht="15.75" customHeight="1">
      <c r="B783" s="28"/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2:59" ht="15.75" customHeight="1">
      <c r="B784" s="28"/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2:59" ht="15.75" customHeight="1">
      <c r="B785" s="28"/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2:59" ht="15.75" customHeight="1">
      <c r="B786" s="28"/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2:59" ht="15.75" customHeight="1">
      <c r="B787" s="28"/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2:59" ht="15.75" customHeight="1">
      <c r="B788" s="28"/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2:59" ht="15.75" customHeight="1">
      <c r="B789" s="28"/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2:59" ht="15.75" customHeight="1">
      <c r="B790" s="28"/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2:59" ht="15.75" customHeight="1">
      <c r="B791" s="28"/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2:59" ht="15.75" customHeight="1">
      <c r="B792" s="28"/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2:59" ht="15.75" customHeight="1">
      <c r="B793" s="28"/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2:59" ht="15.75" customHeight="1">
      <c r="B794" s="28"/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2:59" ht="15.75" customHeight="1">
      <c r="B795" s="28"/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2:59" ht="15.75" customHeight="1">
      <c r="B796" s="28"/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2:59" ht="15.75" customHeight="1">
      <c r="B797" s="28"/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2:59" ht="15.75" customHeight="1">
      <c r="B798" s="28"/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2:59" ht="15.75" customHeight="1">
      <c r="B799" s="28"/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2:59" ht="15.75" customHeight="1">
      <c r="B800" s="28"/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2:59" ht="15.75" customHeight="1">
      <c r="B801" s="28"/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2:59" ht="15.75" customHeight="1">
      <c r="B802" s="28"/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2:59" ht="15.75" customHeight="1">
      <c r="B803" s="28"/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2:59" ht="15.75" customHeight="1">
      <c r="B804" s="28"/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2:59" ht="15.75" customHeight="1">
      <c r="B805" s="28"/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2:59" ht="15.75" customHeight="1">
      <c r="B806" s="28"/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2:59" ht="15.75" customHeight="1">
      <c r="B807" s="28"/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2:59" ht="15.75" customHeight="1">
      <c r="B808" s="28"/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2:59" ht="15.75" customHeight="1">
      <c r="B809" s="28"/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2:59" ht="15.75" customHeight="1">
      <c r="B810" s="28"/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2:59" ht="15.75" customHeight="1">
      <c r="B811" s="28"/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2:59" ht="15.75" customHeight="1">
      <c r="B812" s="28"/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2:59" ht="15.75" customHeight="1">
      <c r="B813" s="28"/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2:59" ht="15.75" customHeight="1">
      <c r="B814" s="28"/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2:59" ht="15.75" customHeight="1">
      <c r="B815" s="28"/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2:59" ht="15.75" customHeight="1">
      <c r="B816" s="28"/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2:59" ht="15.75" customHeight="1">
      <c r="B817" s="28"/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2:59" ht="15.75" customHeight="1">
      <c r="B818" s="28"/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2:59" ht="15.75" customHeight="1">
      <c r="B819" s="28"/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2:59" ht="15.75" customHeight="1">
      <c r="B820" s="28"/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2:59" ht="15.75" customHeight="1">
      <c r="B821" s="28"/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2:59" ht="15.75" customHeight="1">
      <c r="B822" s="28"/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2:59" ht="15.75" customHeight="1">
      <c r="B823" s="28"/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2:59" ht="15.75" customHeight="1">
      <c r="B824" s="28"/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2:59" ht="15.75" customHeight="1">
      <c r="B825" s="28"/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2:59" ht="15.75" customHeight="1">
      <c r="B826" s="28"/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2:59" ht="15.75" customHeight="1">
      <c r="B827" s="28"/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2:59" ht="15.75" customHeight="1">
      <c r="B828" s="28"/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2:59" ht="15.75" customHeight="1">
      <c r="B829" s="28"/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2:59" ht="15.75" customHeight="1">
      <c r="B830" s="28"/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2:59" ht="15.75" customHeight="1">
      <c r="B831" s="28"/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2:59" ht="15.75" customHeight="1">
      <c r="B832" s="28"/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2:59" ht="15.75" customHeight="1">
      <c r="B833" s="28"/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2:59" ht="15.75" customHeight="1">
      <c r="B834" s="28"/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2:59" ht="15.75" customHeight="1">
      <c r="B835" s="28"/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2:59" ht="15.75" customHeight="1">
      <c r="B836" s="28"/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2:59" ht="15.75" customHeight="1">
      <c r="B837" s="28"/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2:59" ht="15.75" customHeight="1">
      <c r="B838" s="28"/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2:59" ht="15.75" customHeight="1">
      <c r="B839" s="28"/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2:59" ht="15.75" customHeight="1">
      <c r="B840" s="28"/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2:59" ht="15.75" customHeight="1">
      <c r="B841" s="28"/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2:59" ht="15.75" customHeight="1">
      <c r="B842" s="28"/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2:59" ht="15.75" customHeight="1">
      <c r="B843" s="28"/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2:59" ht="15.75" customHeight="1">
      <c r="B844" s="28"/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2:59" ht="15.75" customHeight="1">
      <c r="B845" s="28"/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2:59" ht="15.75" customHeight="1">
      <c r="B846" s="28"/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2:59" ht="15.75" customHeight="1">
      <c r="B847" s="28"/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2:59" ht="15.75" customHeight="1">
      <c r="B848" s="28"/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2:59" ht="15.75" customHeight="1">
      <c r="B849" s="28"/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2:59" ht="15.75" customHeight="1">
      <c r="B850" s="28"/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2:59" ht="15.75" customHeight="1">
      <c r="B851" s="28"/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2:59" ht="15.75" customHeight="1">
      <c r="B852" s="28"/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2:59" ht="15.75" customHeight="1">
      <c r="B853" s="28"/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2:59" ht="15.75" customHeight="1">
      <c r="B854" s="28"/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2:59" ht="15.75" customHeight="1">
      <c r="B855" s="28"/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2:59" ht="15.75" customHeight="1">
      <c r="B856" s="28"/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2:59" ht="15.75" customHeight="1">
      <c r="B857" s="28"/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2:59" ht="15.75" customHeight="1">
      <c r="B858" s="28"/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2:59" ht="15.75" customHeight="1">
      <c r="B859" s="28"/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2:59" ht="15.75" customHeight="1">
      <c r="B860" s="28"/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2:59" ht="15.75" customHeight="1">
      <c r="B861" s="28"/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2:59" ht="15.75" customHeight="1">
      <c r="B862" s="28"/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2:59" ht="15.75" customHeight="1">
      <c r="B863" s="28"/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2:59" ht="15.75" customHeight="1">
      <c r="B864" s="28"/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2:59" ht="15.75" customHeight="1">
      <c r="B865" s="28"/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2:59" ht="15.75" customHeight="1">
      <c r="B866" s="28"/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2:59" ht="15.75" customHeight="1">
      <c r="B867" s="28"/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2:59" ht="15.75" customHeight="1">
      <c r="B868" s="28"/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2:59" ht="15.75" customHeight="1">
      <c r="B869" s="28"/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2:59" ht="15.75" customHeight="1">
      <c r="B870" s="28"/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2:59" ht="15.75" customHeight="1">
      <c r="B871" s="28"/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2:59" ht="15.75" customHeight="1">
      <c r="B872" s="28"/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2:59" ht="15.75" customHeight="1">
      <c r="B873" s="28"/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2:59" ht="15.75" customHeight="1">
      <c r="B874" s="28"/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2:59" ht="15.75" customHeight="1">
      <c r="B875" s="28"/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2:59" ht="15.75" customHeight="1">
      <c r="B876" s="28"/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2:59" ht="15.75" customHeight="1">
      <c r="B877" s="28"/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2:59" ht="15.75" customHeight="1">
      <c r="B878" s="28"/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2:59" ht="15.75" customHeight="1">
      <c r="B879" s="28"/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2:59" ht="15.75" customHeight="1">
      <c r="B880" s="28"/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2:59" ht="15.75" customHeight="1">
      <c r="B881" s="28"/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2:59" ht="15.75" customHeight="1">
      <c r="B882" s="28"/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2:59" ht="15.75" customHeight="1">
      <c r="B883" s="28"/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2:59" ht="15.75" customHeight="1">
      <c r="B884" s="28"/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2:59" ht="15.75" customHeight="1">
      <c r="B885" s="28"/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2:59" ht="15.75" customHeight="1">
      <c r="B886" s="28"/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2:59" ht="15.75" customHeight="1">
      <c r="B887" s="28"/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2:59" ht="15.75" customHeight="1">
      <c r="B888" s="28"/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2:59" ht="15.75" customHeight="1">
      <c r="B889" s="28"/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2:59" ht="15.75" customHeight="1">
      <c r="B890" s="28"/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2:59" ht="15.75" customHeight="1">
      <c r="B891" s="28"/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2:59" ht="15.75" customHeight="1">
      <c r="B892" s="28"/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2:59" ht="15.75" customHeight="1">
      <c r="B893" s="28"/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2:59" ht="15.75" customHeight="1">
      <c r="B894" s="28"/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2:59" ht="15.75" customHeight="1">
      <c r="B895" s="28"/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2:59" ht="15.75" customHeight="1">
      <c r="B896" s="28"/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2:59" ht="15.75" customHeight="1">
      <c r="B897" s="28"/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2:59" ht="15.75" customHeight="1">
      <c r="B898" s="28"/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2:59" ht="15.75" customHeight="1">
      <c r="B899" s="28"/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2:59" ht="15.75" customHeight="1">
      <c r="B900" s="28"/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2:59" ht="15.75" customHeight="1">
      <c r="B901" s="28"/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2:59" ht="15.75" customHeight="1">
      <c r="B902" s="28"/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2:59" ht="15.75" customHeight="1">
      <c r="B903" s="28"/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2:59" ht="15.75" customHeight="1">
      <c r="B904" s="28"/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2:59" ht="15.75" customHeight="1">
      <c r="B905" s="28"/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2:59" ht="15.75" customHeight="1">
      <c r="B906" s="28"/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2:59" ht="15.75" customHeight="1">
      <c r="B907" s="28"/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2:59" ht="15.75" customHeight="1">
      <c r="B908" s="28"/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2:59" ht="15.75" customHeight="1">
      <c r="B909" s="28"/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2:59" ht="15.75" customHeight="1">
      <c r="B910" s="28"/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2:59" ht="15.75" customHeight="1">
      <c r="B911" s="28"/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2:59" ht="15.75" customHeight="1">
      <c r="B912" s="28"/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2:59" ht="15.75" customHeight="1">
      <c r="B913" s="28"/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2:59" ht="15.75" customHeight="1">
      <c r="B914" s="28"/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2:59" ht="15.75" customHeight="1">
      <c r="B915" s="28"/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2:59" ht="15.75" customHeight="1">
      <c r="B916" s="28"/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2:59" ht="15.75" customHeight="1">
      <c r="B917" s="28"/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2:59" ht="15.75" customHeight="1">
      <c r="B918" s="28"/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2:59" ht="15.75" customHeight="1">
      <c r="B919" s="28"/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2:59" ht="15.75" customHeight="1">
      <c r="B920" s="28"/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2:59" ht="15.75" customHeight="1">
      <c r="B921" s="28"/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2:59" ht="15.75" customHeight="1">
      <c r="B922" s="28"/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2:59" ht="15.75" customHeight="1">
      <c r="B923" s="28"/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2:59" ht="15.75" customHeight="1">
      <c r="B924" s="28"/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2:59" ht="15.75" customHeight="1">
      <c r="B925" s="28"/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2:59" ht="15.75" customHeight="1">
      <c r="B926" s="28"/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2:59" ht="15.75" customHeight="1">
      <c r="B927" s="28"/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2:59" ht="15.75" customHeight="1">
      <c r="B928" s="28"/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2:59" ht="15.75" customHeight="1">
      <c r="B929" s="28"/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2:59" ht="15.75" customHeight="1">
      <c r="B930" s="28"/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2:59" ht="15.75" customHeight="1">
      <c r="B931" s="28"/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2:59" ht="15.75" customHeight="1">
      <c r="B932" s="28"/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2:59" ht="15.75" customHeight="1">
      <c r="B933" s="28"/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2:59" ht="15.75" customHeight="1">
      <c r="B934" s="28"/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2:59" ht="15.75" customHeight="1">
      <c r="B935" s="28"/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2:59" ht="15.75" customHeight="1">
      <c r="B936" s="28"/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2:59" ht="15.75" customHeight="1">
      <c r="B937" s="28"/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2:59" ht="15.75" customHeight="1">
      <c r="B938" s="28"/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2:59" ht="15.75" customHeight="1">
      <c r="B939" s="28"/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2:59" ht="15.75" customHeight="1">
      <c r="B940" s="28"/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2:59" ht="15.75" customHeight="1">
      <c r="B941" s="28"/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2:59" ht="15.75" customHeight="1">
      <c r="B942" s="28"/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2:59" ht="15.75" customHeight="1">
      <c r="B943" s="28"/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2:59" ht="15.75" customHeight="1">
      <c r="B944" s="28"/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2:59" ht="15.75" customHeight="1">
      <c r="B945" s="28"/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2:59" ht="15.75" customHeight="1">
      <c r="B946" s="28"/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2:59" ht="15.75" customHeight="1">
      <c r="B947" s="28"/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2:59" ht="15.75" customHeight="1">
      <c r="B948" s="28"/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2:59" ht="15.75" customHeight="1">
      <c r="B949" s="28"/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2:59" ht="15.75" customHeight="1">
      <c r="B950" s="28"/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2:59" ht="15.75" customHeight="1">
      <c r="B951" s="28"/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2:59" ht="15.75" customHeight="1">
      <c r="B952" s="28"/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2:59" ht="15.75" customHeight="1">
      <c r="B953" s="28"/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2:59" ht="15.75" customHeight="1">
      <c r="B954" s="28"/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2:59" ht="15.75" customHeight="1">
      <c r="B955" s="28"/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2:59" ht="15.75" customHeight="1">
      <c r="B956" s="28"/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2:59" ht="15.75" customHeight="1">
      <c r="B957" s="28"/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2:59" ht="15.75" customHeight="1">
      <c r="B958" s="28"/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2:59" ht="15.75" customHeight="1">
      <c r="B959" s="28"/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2:59" ht="15.75" customHeight="1">
      <c r="B960" s="28"/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2:59" ht="15.75" customHeight="1">
      <c r="B961" s="28"/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2:59" ht="15.75" customHeight="1">
      <c r="B962" s="28"/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2:59" ht="15.75" customHeight="1">
      <c r="B963" s="28"/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2:59" ht="15.75" customHeight="1">
      <c r="B964" s="28"/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2:59" ht="15.75" customHeight="1">
      <c r="B965" s="28"/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2:59" ht="15.75" customHeight="1">
      <c r="B966" s="28"/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2:59" ht="15.75" customHeight="1">
      <c r="B967" s="28"/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2:59" ht="15.75" customHeight="1">
      <c r="B968" s="28"/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2:59" ht="15.75" customHeight="1">
      <c r="B969" s="28"/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2:59" ht="15.75" customHeight="1">
      <c r="B970" s="28"/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2:59" ht="15.75" customHeight="1">
      <c r="B971" s="28"/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2:59" ht="15.75" customHeight="1">
      <c r="B972" s="28"/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2:59" ht="15.75" customHeight="1">
      <c r="B973" s="28"/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2:59" ht="15.75" customHeight="1">
      <c r="B974" s="28"/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2:59" ht="15.75" customHeight="1">
      <c r="B975" s="28"/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2:59" ht="15.75" customHeight="1">
      <c r="B976" s="28"/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2:59" ht="15.75" customHeight="1">
      <c r="B977" s="28"/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2:59" ht="15.75" customHeight="1">
      <c r="B978" s="28"/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2:59" ht="15.75" customHeight="1">
      <c r="B979" s="28"/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2:59" ht="15.75" customHeight="1">
      <c r="B980" s="28"/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2:59" ht="15.75" customHeight="1">
      <c r="B981" s="28"/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2:59" ht="15.75" customHeight="1">
      <c r="B982" s="28"/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2:59" ht="15.75" customHeight="1">
      <c r="B983" s="28"/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2:59" ht="15.75" customHeight="1">
      <c r="B984" s="28"/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  <row r="985" spans="2:59" ht="15.75" customHeight="1">
      <c r="B985" s="28"/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BB985" s="29"/>
      <c r="BG985" s="29"/>
    </row>
    <row r="986" spans="2:59" ht="15.75" customHeight="1">
      <c r="B986" s="28"/>
      <c r="D986" s="29"/>
      <c r="I986" s="29"/>
      <c r="N986" s="29"/>
      <c r="S986" s="29"/>
      <c r="X986" s="29"/>
      <c r="AC986" s="29"/>
      <c r="AH986" s="29"/>
      <c r="AM986" s="29"/>
      <c r="AR986" s="29"/>
      <c r="AW986" s="29"/>
      <c r="BB986" s="29"/>
      <c r="BG986" s="29"/>
    </row>
    <row r="987" spans="2:59" ht="15.75" customHeight="1">
      <c r="B987" s="28"/>
      <c r="D987" s="29"/>
      <c r="I987" s="29"/>
      <c r="N987" s="29"/>
      <c r="S987" s="29"/>
      <c r="X987" s="29"/>
      <c r="AC987" s="29"/>
      <c r="AH987" s="29"/>
      <c r="AM987" s="29"/>
      <c r="AR987" s="29"/>
      <c r="AW987" s="29"/>
      <c r="BB987" s="29"/>
      <c r="BG987" s="29"/>
    </row>
    <row r="988" spans="2:59" ht="15.75" customHeight="1">
      <c r="B988" s="28"/>
      <c r="D988" s="29"/>
      <c r="I988" s="29"/>
      <c r="N988" s="29"/>
      <c r="S988" s="29"/>
      <c r="X988" s="29"/>
      <c r="AC988" s="29"/>
      <c r="AH988" s="29"/>
      <c r="AM988" s="29"/>
      <c r="AR988" s="29"/>
      <c r="AW988" s="29"/>
      <c r="BB988" s="29"/>
      <c r="BG988" s="29"/>
    </row>
    <row r="989" spans="2:59" ht="15.75" customHeight="1">
      <c r="B989" s="28"/>
      <c r="D989" s="29"/>
      <c r="I989" s="29"/>
      <c r="N989" s="29"/>
      <c r="S989" s="29"/>
      <c r="X989" s="29"/>
      <c r="AC989" s="29"/>
      <c r="AH989" s="29"/>
      <c r="AM989" s="29"/>
      <c r="AR989" s="29"/>
      <c r="AW989" s="29"/>
      <c r="BB989" s="29"/>
      <c r="BG989" s="29"/>
    </row>
    <row r="990" spans="2:59" ht="15.75" customHeight="1">
      <c r="B990" s="28"/>
      <c r="D990" s="29"/>
      <c r="I990" s="29"/>
      <c r="N990" s="29"/>
      <c r="S990" s="29"/>
      <c r="X990" s="29"/>
      <c r="AC990" s="29"/>
      <c r="AH990" s="29"/>
      <c r="AM990" s="29"/>
      <c r="AR990" s="29"/>
      <c r="AW990" s="29"/>
      <c r="BB990" s="29"/>
      <c r="BG990" s="29"/>
    </row>
    <row r="991" spans="2:59" ht="15.75" customHeight="1">
      <c r="B991" s="28"/>
      <c r="D991" s="29"/>
      <c r="I991" s="29"/>
      <c r="N991" s="29"/>
      <c r="S991" s="29"/>
      <c r="X991" s="29"/>
      <c r="AC991" s="29"/>
      <c r="AH991" s="29"/>
      <c r="AM991" s="29"/>
      <c r="AR991" s="29"/>
      <c r="AW991" s="29"/>
      <c r="BB991" s="29"/>
      <c r="BG991" s="29"/>
    </row>
    <row r="992" spans="2:59" ht="15.75" customHeight="1">
      <c r="B992" s="28"/>
      <c r="D992" s="29"/>
      <c r="I992" s="29"/>
      <c r="N992" s="29"/>
      <c r="S992" s="29"/>
      <c r="X992" s="29"/>
      <c r="AC992" s="29"/>
      <c r="AH992" s="29"/>
      <c r="AM992" s="29"/>
      <c r="AR992" s="29"/>
      <c r="AW992" s="29"/>
      <c r="BB992" s="29"/>
      <c r="BG992" s="29"/>
    </row>
    <row r="993" spans="2:59" ht="15.75" customHeight="1">
      <c r="B993" s="28"/>
      <c r="D993" s="29"/>
      <c r="I993" s="29"/>
      <c r="N993" s="29"/>
      <c r="S993" s="29"/>
      <c r="X993" s="29"/>
      <c r="AC993" s="29"/>
      <c r="AH993" s="29"/>
      <c r="AM993" s="29"/>
      <c r="AR993" s="29"/>
      <c r="AW993" s="29"/>
      <c r="BB993" s="29"/>
      <c r="BG993" s="29"/>
    </row>
    <row r="994" spans="2:59" ht="15.75" customHeight="1">
      <c r="B994" s="28"/>
      <c r="D994" s="29"/>
      <c r="I994" s="29"/>
      <c r="N994" s="29"/>
      <c r="S994" s="29"/>
      <c r="X994" s="29"/>
      <c r="AC994" s="29"/>
      <c r="AH994" s="29"/>
      <c r="AM994" s="29"/>
      <c r="AR994" s="29"/>
      <c r="AW994" s="29"/>
      <c r="BB994" s="29"/>
      <c r="BG994" s="29"/>
    </row>
    <row r="995" spans="2:59" ht="15.75" customHeight="1">
      <c r="B995" s="28"/>
      <c r="D995" s="29"/>
      <c r="I995" s="29"/>
      <c r="N995" s="29"/>
      <c r="S995" s="29"/>
      <c r="X995" s="29"/>
      <c r="AC995" s="29"/>
      <c r="AH995" s="29"/>
      <c r="AM995" s="29"/>
      <c r="AR995" s="29"/>
      <c r="AW995" s="29"/>
      <c r="BB995" s="29"/>
      <c r="BG995" s="29"/>
    </row>
    <row r="996" spans="2:59" ht="15.75" customHeight="1">
      <c r="B996" s="28"/>
      <c r="D996" s="29"/>
      <c r="I996" s="29"/>
      <c r="N996" s="29"/>
      <c r="S996" s="29"/>
      <c r="X996" s="29"/>
      <c r="AC996" s="29"/>
      <c r="AH996" s="29"/>
      <c r="AM996" s="29"/>
      <c r="AR996" s="29"/>
      <c r="AW996" s="29"/>
      <c r="BB996" s="29"/>
      <c r="BG996" s="29"/>
    </row>
    <row r="997" spans="2:59" ht="15.75" customHeight="1" thickBot="1">
      <c r="B997" s="28"/>
      <c r="D997" s="29"/>
      <c r="I997" s="29"/>
      <c r="N997" s="29"/>
      <c r="S997" s="29"/>
      <c r="X997" s="29"/>
      <c r="AC997" s="29"/>
      <c r="AH997" s="29"/>
      <c r="AM997" s="29"/>
      <c r="AR997" s="29"/>
      <c r="AW997" s="29"/>
      <c r="BB997" s="29"/>
      <c r="BG997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K1006"/>
  <sheetViews>
    <sheetView workbookViewId="0" topLeftCell="A1">
      <pane xSplit="2" ySplit="1" topLeftCell="AE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P17" sqref="AP17"/>
    </sheetView>
  </sheetViews>
  <sheetFormatPr defaultColWidth="14.4242857142857" defaultRowHeight="15"/>
  <cols>
    <col min="1" max="1" width="30.7142857142857" customWidth="1"/>
    <col min="2" max="2" width="12" bestFit="1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3.1428571428571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1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.2857142857143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1.8571428571429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4.8571428571429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.2857142857143" bestFit="1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5.5714285714286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8571428571429" bestFit="1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5.7142857142857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2.5714285714286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3.1428571428571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1.2857142857143" customWidth="1"/>
    <col min="63" max="63" width="7.57142857142857" customWidth="1"/>
  </cols>
  <sheetData>
    <row r="1" spans="1:63" ht="16.5" thickBot="1">
      <c r="A1" s="31" t="s">
        <v>340</v>
      </c>
      <c r="B1" s="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23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11" t="s">
        <v>341</v>
      </c>
      <c r="B3" s="114">
        <v>38000</v>
      </c>
      <c r="C3" s="22"/>
      <c r="D3" s="18"/>
      <c r="E3" s="15"/>
      <c r="F3" s="16"/>
      <c r="G3" s="33"/>
      <c r="H3" s="22"/>
      <c r="I3" s="18"/>
      <c r="J3" s="15"/>
      <c r="K3" s="16"/>
      <c r="L3" s="33"/>
      <c r="M3" s="22"/>
      <c r="N3" s="18"/>
      <c r="O3" s="15"/>
      <c r="P3" s="16"/>
      <c r="Q3" s="33"/>
      <c r="R3" s="22"/>
      <c r="S3" s="18"/>
      <c r="T3" s="15"/>
      <c r="U3" s="16"/>
      <c r="V3" s="33"/>
      <c r="W3" s="22"/>
      <c r="X3" s="18"/>
      <c r="Y3" s="15"/>
      <c r="Z3" s="16"/>
      <c r="AA3" s="33"/>
      <c r="AB3" s="22"/>
      <c r="AC3" s="18"/>
      <c r="AD3" s="15">
        <f t="shared" si="0" ref="AD3:AD16">+AB3+AC3</f>
        <v>0</v>
      </c>
      <c r="AE3" s="16">
        <f t="shared" si="1" ref="AE3:AE16">+AD3-AG3</f>
        <v>-3</v>
      </c>
      <c r="AF3" s="33">
        <f t="shared" si="2" ref="AF3:AF16">((AD3-AE3)*$B3)</f>
        <v>114000</v>
      </c>
      <c r="AG3" s="22">
        <v>3</v>
      </c>
      <c r="AH3" s="18"/>
      <c r="AI3" s="15">
        <f t="shared" si="3" ref="AI3:AI16">+AG3+AH3</f>
        <v>3</v>
      </c>
      <c r="AJ3" s="16">
        <f t="shared" si="4" ref="AJ3:AJ16">+AI3-AL3</f>
        <v>0</v>
      </c>
      <c r="AK3" s="33">
        <f t="shared" si="5" ref="AK3:AK16">((AI3-AJ3)*$B3)</f>
        <v>114000</v>
      </c>
      <c r="AL3" s="22">
        <v>3</v>
      </c>
      <c r="AM3" s="18"/>
      <c r="AN3" s="15">
        <f t="shared" si="6" ref="AN3:AN16">+AL3+AM3</f>
        <v>3</v>
      </c>
      <c r="AO3" s="16">
        <f t="shared" si="7" ref="AO3:AO16">+AN3-AQ3</f>
        <v>1</v>
      </c>
      <c r="AP3" s="33">
        <f t="shared" si="8" ref="AP3:AP16">((AN3-AO3)*$B3)</f>
        <v>76000</v>
      </c>
      <c r="AQ3" s="22">
        <v>2</v>
      </c>
      <c r="AR3" s="18"/>
      <c r="AS3" s="15">
        <f t="shared" si="9" ref="AS3:AS16">+AQ3+AR3</f>
        <v>2</v>
      </c>
      <c r="AT3" s="16">
        <f t="shared" si="10" ref="AT3:AT16">+AS3-AV3</f>
        <v>2</v>
      </c>
      <c r="AU3" s="33">
        <f t="shared" si="11" ref="AU3:AU16">((AS3-AT3)*$B3)</f>
        <v>0</v>
      </c>
      <c r="AV3" s="22"/>
      <c r="AW3" s="18"/>
      <c r="AX3" s="15">
        <f t="shared" si="12" ref="AX3:AX16">+AV3+AW3</f>
        <v>0</v>
      </c>
      <c r="AY3" s="16">
        <f t="shared" si="13" ref="AY3:AY16">+AX3-BA3</f>
        <v>0</v>
      </c>
      <c r="AZ3" s="33">
        <f t="shared" si="14" ref="AZ3:AZ16">((AX3-AY3)*$B3)</f>
        <v>0</v>
      </c>
      <c r="BA3" s="22"/>
      <c r="BB3" s="18"/>
      <c r="BC3" s="15">
        <f t="shared" si="15" ref="BC3:BC16">+BA3+BB3</f>
        <v>0</v>
      </c>
      <c r="BD3" s="16">
        <f t="shared" si="16" ref="BD3:BD16">+BC3-BF3</f>
        <v>0</v>
      </c>
      <c r="BE3" s="33">
        <f t="shared" si="17" ref="BE3:BE16">((BC3-BD3)*$B3)</f>
        <v>0</v>
      </c>
      <c r="BF3" s="22"/>
      <c r="BG3" s="18"/>
      <c r="BH3" s="15">
        <f t="shared" si="18" ref="BH3:BH16">+BF3+BG3</f>
        <v>0</v>
      </c>
      <c r="BI3" s="16">
        <f t="shared" si="19" ref="BI3:BI16">+BH3-BK3</f>
        <v>0</v>
      </c>
      <c r="BJ3" s="33">
        <f t="shared" si="20" ref="BJ3:BJ16">((BH3-BI3)*$B3)</f>
        <v>0</v>
      </c>
      <c r="BK3" s="22"/>
    </row>
    <row r="4" spans="1:63" ht="16.5" thickBot="1">
      <c r="A4" s="112" t="s">
        <v>354</v>
      </c>
      <c r="B4" s="101">
        <v>44000</v>
      </c>
      <c r="C4" s="22"/>
      <c r="D4" s="18"/>
      <c r="E4" s="15"/>
      <c r="F4" s="16"/>
      <c r="G4" s="33"/>
      <c r="H4" s="22"/>
      <c r="I4" s="18"/>
      <c r="J4" s="15"/>
      <c r="K4" s="16"/>
      <c r="L4" s="33"/>
      <c r="M4" s="22"/>
      <c r="N4" s="18"/>
      <c r="O4" s="15"/>
      <c r="P4" s="16"/>
      <c r="Q4" s="33"/>
      <c r="R4" s="22"/>
      <c r="S4" s="18"/>
      <c r="T4" s="15"/>
      <c r="U4" s="16"/>
      <c r="V4" s="33"/>
      <c r="W4" s="22"/>
      <c r="X4" s="18"/>
      <c r="Y4" s="15"/>
      <c r="Z4" s="16"/>
      <c r="AA4" s="33"/>
      <c r="AB4" s="22"/>
      <c r="AC4" s="18"/>
      <c r="AD4" s="15">
        <f t="shared" si="0"/>
        <v>0</v>
      </c>
      <c r="AE4" s="16">
        <f t="shared" si="1"/>
        <v>-11</v>
      </c>
      <c r="AF4" s="33">
        <f t="shared" si="2"/>
        <v>484000</v>
      </c>
      <c r="AG4" s="22">
        <v>11</v>
      </c>
      <c r="AH4" s="18"/>
      <c r="AI4" s="15">
        <f t="shared" si="3"/>
        <v>11</v>
      </c>
      <c r="AJ4" s="16">
        <f t="shared" si="4"/>
        <v>4</v>
      </c>
      <c r="AK4" s="33">
        <f t="shared" si="5"/>
        <v>308000</v>
      </c>
      <c r="AL4" s="22">
        <v>7</v>
      </c>
      <c r="AM4" s="18"/>
      <c r="AN4" s="15">
        <f t="shared" si="6"/>
        <v>7</v>
      </c>
      <c r="AO4" s="16">
        <f t="shared" si="7"/>
        <v>1</v>
      </c>
      <c r="AP4" s="33">
        <f t="shared" si="8"/>
        <v>264000</v>
      </c>
      <c r="AQ4" s="22">
        <v>6</v>
      </c>
      <c r="AR4" s="18"/>
      <c r="AS4" s="15">
        <f t="shared" si="9"/>
        <v>6</v>
      </c>
      <c r="AT4" s="16">
        <f t="shared" si="10"/>
        <v>6</v>
      </c>
      <c r="AU4" s="33">
        <f t="shared" si="11"/>
        <v>0</v>
      </c>
      <c r="AV4" s="22"/>
      <c r="AW4" s="18"/>
      <c r="AX4" s="15">
        <f t="shared" si="12"/>
        <v>0</v>
      </c>
      <c r="AY4" s="16">
        <f t="shared" si="13"/>
        <v>0</v>
      </c>
      <c r="AZ4" s="33">
        <f t="shared" si="14"/>
        <v>0</v>
      </c>
      <c r="BA4" s="22"/>
      <c r="BB4" s="18"/>
      <c r="BC4" s="15">
        <f t="shared" si="15"/>
        <v>0</v>
      </c>
      <c r="BD4" s="16">
        <f t="shared" si="16"/>
        <v>0</v>
      </c>
      <c r="BE4" s="33">
        <f t="shared" si="17"/>
        <v>0</v>
      </c>
      <c r="BF4" s="22"/>
      <c r="BG4" s="18"/>
      <c r="BH4" s="15">
        <f t="shared" si="18"/>
        <v>0</v>
      </c>
      <c r="BI4" s="16">
        <f t="shared" si="19"/>
        <v>0</v>
      </c>
      <c r="BJ4" s="33">
        <f t="shared" si="20"/>
        <v>0</v>
      </c>
      <c r="BK4" s="22"/>
    </row>
    <row r="5" spans="1:63" ht="16.5" thickBot="1">
      <c r="A5" s="112" t="s">
        <v>342</v>
      </c>
      <c r="B5" s="101">
        <v>29000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>
        <f t="shared" si="0"/>
        <v>0</v>
      </c>
      <c r="AE5" s="16">
        <f t="shared" si="1"/>
        <v>-1</v>
      </c>
      <c r="AF5" s="33">
        <f t="shared" si="2"/>
        <v>29000</v>
      </c>
      <c r="AG5" s="22">
        <v>1</v>
      </c>
      <c r="AH5" s="18">
        <v>2</v>
      </c>
      <c r="AI5" s="15">
        <f t="shared" si="3"/>
        <v>3</v>
      </c>
      <c r="AJ5" s="16">
        <f t="shared" si="4"/>
        <v>1</v>
      </c>
      <c r="AK5" s="33">
        <f t="shared" si="5"/>
        <v>58000</v>
      </c>
      <c r="AL5" s="22">
        <v>2</v>
      </c>
      <c r="AM5" s="18"/>
      <c r="AN5" s="15">
        <f t="shared" si="6"/>
        <v>2</v>
      </c>
      <c r="AO5" s="16">
        <f t="shared" si="7"/>
        <v>1</v>
      </c>
      <c r="AP5" s="33">
        <f t="shared" si="8"/>
        <v>29000</v>
      </c>
      <c r="AQ5" s="22">
        <v>1</v>
      </c>
      <c r="AR5" s="18"/>
      <c r="AS5" s="15">
        <f t="shared" si="9"/>
        <v>1</v>
      </c>
      <c r="AT5" s="16">
        <f t="shared" si="10"/>
        <v>1</v>
      </c>
      <c r="AU5" s="33">
        <f t="shared" si="11"/>
        <v>0</v>
      </c>
      <c r="AV5" s="22"/>
      <c r="AW5" s="18"/>
      <c r="AX5" s="15">
        <f t="shared" si="12"/>
        <v>0</v>
      </c>
      <c r="AY5" s="16">
        <f t="shared" si="13"/>
        <v>0</v>
      </c>
      <c r="AZ5" s="33">
        <f t="shared" si="14"/>
        <v>0</v>
      </c>
      <c r="BA5" s="22"/>
      <c r="BB5" s="18"/>
      <c r="BC5" s="15">
        <f t="shared" si="15"/>
        <v>0</v>
      </c>
      <c r="BD5" s="16">
        <f t="shared" si="16"/>
        <v>0</v>
      </c>
      <c r="BE5" s="33">
        <f t="shared" si="17"/>
        <v>0</v>
      </c>
      <c r="BF5" s="22"/>
      <c r="BG5" s="18"/>
      <c r="BH5" s="15">
        <f t="shared" si="18"/>
        <v>0</v>
      </c>
      <c r="BI5" s="16">
        <f t="shared" si="19"/>
        <v>0</v>
      </c>
      <c r="BJ5" s="33">
        <f t="shared" si="20"/>
        <v>0</v>
      </c>
      <c r="BK5" s="22"/>
    </row>
    <row r="6" spans="1:63" ht="16.5" thickBot="1">
      <c r="A6" s="112" t="s">
        <v>343</v>
      </c>
      <c r="B6" s="101">
        <v>45000</v>
      </c>
      <c r="C6" s="22"/>
      <c r="D6" s="18"/>
      <c r="E6" s="15"/>
      <c r="F6" s="16"/>
      <c r="G6" s="33"/>
      <c r="H6" s="22"/>
      <c r="I6" s="18"/>
      <c r="J6" s="15"/>
      <c r="K6" s="16"/>
      <c r="L6" s="33"/>
      <c r="M6" s="22"/>
      <c r="N6" s="18"/>
      <c r="O6" s="15"/>
      <c r="P6" s="16"/>
      <c r="Q6" s="33"/>
      <c r="R6" s="22"/>
      <c r="S6" s="18"/>
      <c r="T6" s="15"/>
      <c r="U6" s="16"/>
      <c r="V6" s="33"/>
      <c r="W6" s="22"/>
      <c r="X6" s="18"/>
      <c r="Y6" s="15"/>
      <c r="Z6" s="16"/>
      <c r="AA6" s="33"/>
      <c r="AB6" s="22"/>
      <c r="AC6" s="18"/>
      <c r="AD6" s="15">
        <f t="shared" si="0"/>
        <v>0</v>
      </c>
      <c r="AE6" s="16">
        <f t="shared" si="1"/>
        <v>0</v>
      </c>
      <c r="AF6" s="33">
        <f t="shared" si="2"/>
        <v>0</v>
      </c>
      <c r="AG6" s="22">
        <v>0</v>
      </c>
      <c r="AH6" s="18"/>
      <c r="AI6" s="15">
        <f t="shared" si="3"/>
        <v>0</v>
      </c>
      <c r="AJ6" s="16">
        <f t="shared" si="4"/>
        <v>0</v>
      </c>
      <c r="AK6" s="33">
        <f t="shared" si="5"/>
        <v>0</v>
      </c>
      <c r="AL6" s="22">
        <v>0</v>
      </c>
      <c r="AM6" s="18"/>
      <c r="AN6" s="15">
        <f t="shared" si="6"/>
        <v>0</v>
      </c>
      <c r="AO6" s="16">
        <f t="shared" si="7"/>
        <v>0</v>
      </c>
      <c r="AP6" s="33">
        <f t="shared" si="8"/>
        <v>0</v>
      </c>
      <c r="AQ6" s="22">
        <v>0</v>
      </c>
      <c r="AR6" s="18"/>
      <c r="AS6" s="15">
        <f t="shared" si="9"/>
        <v>0</v>
      </c>
      <c r="AT6" s="16">
        <f t="shared" si="10"/>
        <v>0</v>
      </c>
      <c r="AU6" s="33"/>
      <c r="AV6" s="22"/>
      <c r="AW6" s="18"/>
      <c r="AX6" s="15"/>
      <c r="AY6" s="16"/>
      <c r="AZ6" s="33"/>
      <c r="BA6" s="22"/>
      <c r="BB6" s="18"/>
      <c r="BC6" s="15"/>
      <c r="BD6" s="16"/>
      <c r="BE6" s="33"/>
      <c r="BF6" s="22"/>
      <c r="BG6" s="18"/>
      <c r="BH6" s="15"/>
      <c r="BI6" s="16"/>
      <c r="BJ6" s="33"/>
      <c r="BK6" s="22"/>
    </row>
    <row r="7" spans="1:63" ht="16.5" thickBot="1">
      <c r="A7" s="112" t="s">
        <v>344</v>
      </c>
      <c r="B7" s="101">
        <v>27000</v>
      </c>
      <c r="C7" s="22"/>
      <c r="D7" s="18"/>
      <c r="E7" s="15"/>
      <c r="F7" s="16"/>
      <c r="G7" s="33"/>
      <c r="H7" s="22"/>
      <c r="I7" s="18"/>
      <c r="J7" s="15"/>
      <c r="K7" s="16"/>
      <c r="L7" s="33"/>
      <c r="M7" s="22"/>
      <c r="N7" s="18"/>
      <c r="O7" s="15"/>
      <c r="P7" s="16"/>
      <c r="Q7" s="33"/>
      <c r="R7" s="22"/>
      <c r="S7" s="18"/>
      <c r="T7" s="15"/>
      <c r="U7" s="16"/>
      <c r="V7" s="33"/>
      <c r="W7" s="22"/>
      <c r="X7" s="18"/>
      <c r="Y7" s="15"/>
      <c r="Z7" s="16"/>
      <c r="AA7" s="33"/>
      <c r="AB7" s="22"/>
      <c r="AC7" s="18"/>
      <c r="AD7" s="15">
        <f t="shared" si="0"/>
        <v>0</v>
      </c>
      <c r="AE7" s="16">
        <f t="shared" si="1"/>
        <v>0</v>
      </c>
      <c r="AF7" s="33">
        <f t="shared" si="2"/>
        <v>0</v>
      </c>
      <c r="AG7" s="22">
        <v>0</v>
      </c>
      <c r="AH7" s="18">
        <v>2</v>
      </c>
      <c r="AI7" s="15">
        <f t="shared" si="3"/>
        <v>2</v>
      </c>
      <c r="AJ7" s="16">
        <f t="shared" si="4"/>
        <v>0</v>
      </c>
      <c r="AK7" s="33">
        <f t="shared" si="5"/>
        <v>54000</v>
      </c>
      <c r="AL7" s="22">
        <v>2</v>
      </c>
      <c r="AM7" s="18"/>
      <c r="AN7" s="15">
        <f t="shared" si="6"/>
        <v>2</v>
      </c>
      <c r="AO7" s="16">
        <f t="shared" si="7"/>
        <v>0</v>
      </c>
      <c r="AP7" s="33">
        <f t="shared" si="8"/>
        <v>54000</v>
      </c>
      <c r="AQ7" s="22">
        <v>2</v>
      </c>
      <c r="AR7" s="18"/>
      <c r="AS7" s="15">
        <f t="shared" si="9"/>
        <v>2</v>
      </c>
      <c r="AT7" s="16">
        <f t="shared" si="10"/>
        <v>2</v>
      </c>
      <c r="AU7" s="33"/>
      <c r="AV7" s="22"/>
      <c r="AW7" s="18"/>
      <c r="AX7" s="15"/>
      <c r="AY7" s="16"/>
      <c r="AZ7" s="33"/>
      <c r="BA7" s="22"/>
      <c r="BB7" s="18"/>
      <c r="BC7" s="15"/>
      <c r="BD7" s="16"/>
      <c r="BE7" s="33"/>
      <c r="BF7" s="22"/>
      <c r="BG7" s="18"/>
      <c r="BH7" s="15"/>
      <c r="BI7" s="16"/>
      <c r="BJ7" s="33"/>
      <c r="BK7" s="22"/>
    </row>
    <row r="8" spans="1:63" ht="16.5" thickBot="1">
      <c r="A8" s="112" t="s">
        <v>345</v>
      </c>
      <c r="B8" s="101">
        <v>36000</v>
      </c>
      <c r="C8" s="22"/>
      <c r="D8" s="18"/>
      <c r="E8" s="15"/>
      <c r="F8" s="16"/>
      <c r="G8" s="33"/>
      <c r="H8" s="22"/>
      <c r="I8" s="18"/>
      <c r="J8" s="15"/>
      <c r="K8" s="16"/>
      <c r="L8" s="33"/>
      <c r="M8" s="22"/>
      <c r="N8" s="18"/>
      <c r="O8" s="15"/>
      <c r="P8" s="16"/>
      <c r="Q8" s="33"/>
      <c r="R8" s="22"/>
      <c r="S8" s="18"/>
      <c r="T8" s="15"/>
      <c r="U8" s="16"/>
      <c r="V8" s="33"/>
      <c r="W8" s="22"/>
      <c r="X8" s="18"/>
      <c r="Y8" s="15"/>
      <c r="Z8" s="16"/>
      <c r="AA8" s="33"/>
      <c r="AB8" s="22"/>
      <c r="AC8" s="18"/>
      <c r="AD8" s="15">
        <f t="shared" si="0"/>
        <v>0</v>
      </c>
      <c r="AE8" s="16">
        <f t="shared" si="1"/>
        <v>-7</v>
      </c>
      <c r="AF8" s="33">
        <f t="shared" si="2"/>
        <v>252000</v>
      </c>
      <c r="AG8" s="22">
        <v>7</v>
      </c>
      <c r="AH8" s="18"/>
      <c r="AI8" s="15">
        <f t="shared" si="3"/>
        <v>7</v>
      </c>
      <c r="AJ8" s="16">
        <f t="shared" si="4"/>
        <v>1</v>
      </c>
      <c r="AK8" s="33">
        <f t="shared" si="5"/>
        <v>216000</v>
      </c>
      <c r="AL8" s="22">
        <v>6</v>
      </c>
      <c r="AM8" s="18"/>
      <c r="AN8" s="15">
        <f t="shared" si="6"/>
        <v>6</v>
      </c>
      <c r="AO8" s="16">
        <f t="shared" si="7"/>
        <v>0</v>
      </c>
      <c r="AP8" s="33">
        <f t="shared" si="8"/>
        <v>216000</v>
      </c>
      <c r="AQ8" s="22">
        <v>6</v>
      </c>
      <c r="AR8" s="18"/>
      <c r="AS8" s="15">
        <f t="shared" si="9"/>
        <v>6</v>
      </c>
      <c r="AT8" s="16">
        <f t="shared" si="10"/>
        <v>6</v>
      </c>
      <c r="AU8" s="33"/>
      <c r="AV8" s="22"/>
      <c r="AW8" s="18"/>
      <c r="AX8" s="15"/>
      <c r="AY8" s="16"/>
      <c r="AZ8" s="33"/>
      <c r="BA8" s="22"/>
      <c r="BB8" s="18"/>
      <c r="BC8" s="15"/>
      <c r="BD8" s="16"/>
      <c r="BE8" s="33"/>
      <c r="BF8" s="22"/>
      <c r="BG8" s="18"/>
      <c r="BH8" s="15"/>
      <c r="BI8" s="16"/>
      <c r="BJ8" s="33"/>
      <c r="BK8" s="22"/>
    </row>
    <row r="9" spans="1:63" ht="16.5" thickBot="1">
      <c r="A9" s="112" t="s">
        <v>346</v>
      </c>
      <c r="B9" s="101">
        <v>34000</v>
      </c>
      <c r="C9" s="22"/>
      <c r="D9" s="18"/>
      <c r="E9" s="15"/>
      <c r="F9" s="16"/>
      <c r="G9" s="33"/>
      <c r="H9" s="22"/>
      <c r="I9" s="18"/>
      <c r="J9" s="15"/>
      <c r="K9" s="16"/>
      <c r="L9" s="33"/>
      <c r="M9" s="22"/>
      <c r="N9" s="18"/>
      <c r="O9" s="15"/>
      <c r="P9" s="16"/>
      <c r="Q9" s="33"/>
      <c r="R9" s="22"/>
      <c r="S9" s="18"/>
      <c r="T9" s="15"/>
      <c r="U9" s="16"/>
      <c r="V9" s="33"/>
      <c r="W9" s="22"/>
      <c r="X9" s="18"/>
      <c r="Y9" s="15"/>
      <c r="Z9" s="16"/>
      <c r="AA9" s="33"/>
      <c r="AB9" s="22"/>
      <c r="AC9" s="18"/>
      <c r="AD9" s="15">
        <f t="shared" si="0"/>
        <v>0</v>
      </c>
      <c r="AE9" s="16">
        <f t="shared" si="1"/>
        <v>-2</v>
      </c>
      <c r="AF9" s="33">
        <f t="shared" si="2"/>
        <v>68000</v>
      </c>
      <c r="AG9" s="22">
        <v>2</v>
      </c>
      <c r="AH9" s="18"/>
      <c r="AI9" s="15">
        <f t="shared" si="3"/>
        <v>2</v>
      </c>
      <c r="AJ9" s="16">
        <f t="shared" si="4"/>
        <v>0</v>
      </c>
      <c r="AK9" s="33">
        <f t="shared" si="5"/>
        <v>68000</v>
      </c>
      <c r="AL9" s="22">
        <v>2</v>
      </c>
      <c r="AM9" s="18"/>
      <c r="AN9" s="15">
        <f t="shared" si="6"/>
        <v>2</v>
      </c>
      <c r="AO9" s="16">
        <f t="shared" si="7"/>
        <v>1</v>
      </c>
      <c r="AP9" s="33">
        <f t="shared" si="8"/>
        <v>34000</v>
      </c>
      <c r="AQ9" s="22">
        <v>1</v>
      </c>
      <c r="AR9" s="18"/>
      <c r="AS9" s="15">
        <f t="shared" si="9"/>
        <v>1</v>
      </c>
      <c r="AT9" s="16">
        <f t="shared" si="10"/>
        <v>1</v>
      </c>
      <c r="AU9" s="33"/>
      <c r="AV9" s="22"/>
      <c r="AW9" s="18"/>
      <c r="AX9" s="15"/>
      <c r="AY9" s="16"/>
      <c r="AZ9" s="33"/>
      <c r="BA9" s="22"/>
      <c r="BB9" s="18"/>
      <c r="BC9" s="15"/>
      <c r="BD9" s="16"/>
      <c r="BE9" s="33"/>
      <c r="BF9" s="22"/>
      <c r="BG9" s="18"/>
      <c r="BH9" s="15"/>
      <c r="BI9" s="16"/>
      <c r="BJ9" s="33"/>
      <c r="BK9" s="22"/>
    </row>
    <row r="10" spans="1:63" ht="16.5" thickBot="1">
      <c r="A10" s="112" t="s">
        <v>347</v>
      </c>
      <c r="B10" s="101">
        <v>34000</v>
      </c>
      <c r="C10" s="22"/>
      <c r="D10" s="18"/>
      <c r="E10" s="15"/>
      <c r="F10" s="16"/>
      <c r="G10" s="33"/>
      <c r="H10" s="22"/>
      <c r="I10" s="18"/>
      <c r="J10" s="15"/>
      <c r="K10" s="16"/>
      <c r="L10" s="33"/>
      <c r="M10" s="22"/>
      <c r="N10" s="18"/>
      <c r="O10" s="15"/>
      <c r="P10" s="16"/>
      <c r="Q10" s="33"/>
      <c r="R10" s="22"/>
      <c r="S10" s="18"/>
      <c r="T10" s="15"/>
      <c r="U10" s="16"/>
      <c r="V10" s="33"/>
      <c r="W10" s="22"/>
      <c r="X10" s="18"/>
      <c r="Y10" s="15"/>
      <c r="Z10" s="16"/>
      <c r="AA10" s="33"/>
      <c r="AB10" s="22"/>
      <c r="AC10" s="18"/>
      <c r="AD10" s="15">
        <f t="shared" si="0"/>
        <v>0</v>
      </c>
      <c r="AE10" s="16">
        <f t="shared" si="1"/>
        <v>-1</v>
      </c>
      <c r="AF10" s="33">
        <f t="shared" si="2"/>
        <v>34000</v>
      </c>
      <c r="AG10" s="22">
        <v>1</v>
      </c>
      <c r="AH10" s="18">
        <v>4</v>
      </c>
      <c r="AI10" s="15">
        <f t="shared" si="3"/>
        <v>5</v>
      </c>
      <c r="AJ10" s="16">
        <f t="shared" si="4"/>
        <v>4</v>
      </c>
      <c r="AK10" s="33">
        <f t="shared" si="5"/>
        <v>34000</v>
      </c>
      <c r="AL10" s="22">
        <v>1</v>
      </c>
      <c r="AM10" s="18">
        <v>3</v>
      </c>
      <c r="AN10" s="15">
        <f t="shared" si="6"/>
        <v>4</v>
      </c>
      <c r="AO10" s="16">
        <f t="shared" si="7"/>
        <v>2</v>
      </c>
      <c r="AP10" s="33">
        <f t="shared" si="8"/>
        <v>68000</v>
      </c>
      <c r="AQ10" s="22">
        <v>2</v>
      </c>
      <c r="AR10" s="18"/>
      <c r="AS10" s="15">
        <f t="shared" si="9"/>
        <v>2</v>
      </c>
      <c r="AT10" s="16">
        <f t="shared" si="10"/>
        <v>2</v>
      </c>
      <c r="AU10" s="33"/>
      <c r="AV10" s="22"/>
      <c r="AW10" s="18"/>
      <c r="AX10" s="15"/>
      <c r="AY10" s="16"/>
      <c r="AZ10" s="33"/>
      <c r="BA10" s="22"/>
      <c r="BB10" s="18"/>
      <c r="BC10" s="15"/>
      <c r="BD10" s="16"/>
      <c r="BE10" s="33"/>
      <c r="BF10" s="22"/>
      <c r="BG10" s="18"/>
      <c r="BH10" s="15"/>
      <c r="BI10" s="16"/>
      <c r="BJ10" s="33"/>
      <c r="BK10" s="22"/>
    </row>
    <row r="11" spans="1:63" ht="16.5" thickBot="1">
      <c r="A11" s="112" t="s">
        <v>348</v>
      </c>
      <c r="B11" s="101">
        <v>34000</v>
      </c>
      <c r="C11" s="22"/>
      <c r="D11" s="18"/>
      <c r="E11" s="15"/>
      <c r="F11" s="16"/>
      <c r="G11" s="33"/>
      <c r="H11" s="22"/>
      <c r="I11" s="18"/>
      <c r="J11" s="15"/>
      <c r="K11" s="16"/>
      <c r="L11" s="33"/>
      <c r="M11" s="22"/>
      <c r="N11" s="18"/>
      <c r="O11" s="15"/>
      <c r="P11" s="16"/>
      <c r="Q11" s="33"/>
      <c r="R11" s="22"/>
      <c r="S11" s="18"/>
      <c r="T11" s="15"/>
      <c r="U11" s="16"/>
      <c r="V11" s="33"/>
      <c r="W11" s="22"/>
      <c r="X11" s="18"/>
      <c r="Y11" s="15"/>
      <c r="Z11" s="16"/>
      <c r="AA11" s="33"/>
      <c r="AB11" s="22"/>
      <c r="AC11" s="18"/>
      <c r="AD11" s="15">
        <f t="shared" si="0"/>
        <v>0</v>
      </c>
      <c r="AE11" s="16">
        <f t="shared" si="1"/>
        <v>-3</v>
      </c>
      <c r="AF11" s="33">
        <f t="shared" si="2"/>
        <v>102000</v>
      </c>
      <c r="AG11" s="22">
        <v>3</v>
      </c>
      <c r="AH11" s="18"/>
      <c r="AI11" s="15">
        <f t="shared" si="3"/>
        <v>3</v>
      </c>
      <c r="AJ11" s="16">
        <f t="shared" si="4"/>
        <v>0</v>
      </c>
      <c r="AK11" s="33">
        <f t="shared" si="5"/>
        <v>102000</v>
      </c>
      <c r="AL11" s="22">
        <v>3</v>
      </c>
      <c r="AM11" s="18"/>
      <c r="AN11" s="15">
        <f t="shared" si="6"/>
        <v>3</v>
      </c>
      <c r="AO11" s="16">
        <f t="shared" si="7"/>
        <v>0</v>
      </c>
      <c r="AP11" s="33">
        <f t="shared" si="8"/>
        <v>102000</v>
      </c>
      <c r="AQ11" s="22">
        <v>3</v>
      </c>
      <c r="AR11" s="18"/>
      <c r="AS11" s="15">
        <f t="shared" si="9"/>
        <v>3</v>
      </c>
      <c r="AT11" s="16">
        <f t="shared" si="10"/>
        <v>3</v>
      </c>
      <c r="AU11" s="33"/>
      <c r="AV11" s="22"/>
      <c r="AW11" s="18"/>
      <c r="AX11" s="15"/>
      <c r="AY11" s="16"/>
      <c r="AZ11" s="33"/>
      <c r="BA11" s="22"/>
      <c r="BB11" s="18"/>
      <c r="BC11" s="15"/>
      <c r="BD11" s="16"/>
      <c r="BE11" s="33"/>
      <c r="BF11" s="22"/>
      <c r="BG11" s="18"/>
      <c r="BH11" s="15"/>
      <c r="BI11" s="16"/>
      <c r="BJ11" s="33"/>
      <c r="BK11" s="22"/>
    </row>
    <row r="12" spans="1:63" ht="16.5" thickBot="1">
      <c r="A12" s="112" t="s">
        <v>349</v>
      </c>
      <c r="B12" s="101">
        <v>45000</v>
      </c>
      <c r="C12" s="22"/>
      <c r="D12" s="18"/>
      <c r="E12" s="15"/>
      <c r="F12" s="16"/>
      <c r="G12" s="33"/>
      <c r="H12" s="22"/>
      <c r="I12" s="18"/>
      <c r="J12" s="15"/>
      <c r="K12" s="16"/>
      <c r="L12" s="33"/>
      <c r="M12" s="22"/>
      <c r="N12" s="18"/>
      <c r="O12" s="15"/>
      <c r="P12" s="16"/>
      <c r="Q12" s="33"/>
      <c r="R12" s="22"/>
      <c r="S12" s="18"/>
      <c r="T12" s="15"/>
      <c r="U12" s="16"/>
      <c r="V12" s="33"/>
      <c r="W12" s="22"/>
      <c r="X12" s="18"/>
      <c r="Y12" s="15"/>
      <c r="Z12" s="16"/>
      <c r="AA12" s="33"/>
      <c r="AB12" s="22"/>
      <c r="AC12" s="18"/>
      <c r="AD12" s="15">
        <f t="shared" si="0"/>
        <v>0</v>
      </c>
      <c r="AE12" s="16">
        <f t="shared" si="1"/>
        <v>-1</v>
      </c>
      <c r="AF12" s="33">
        <f t="shared" si="2"/>
        <v>45000</v>
      </c>
      <c r="AG12" s="22">
        <v>1</v>
      </c>
      <c r="AH12" s="18"/>
      <c r="AI12" s="15">
        <f t="shared" si="3"/>
        <v>1</v>
      </c>
      <c r="AJ12" s="16">
        <f t="shared" si="4"/>
        <v>0</v>
      </c>
      <c r="AK12" s="33">
        <f t="shared" si="5"/>
        <v>45000</v>
      </c>
      <c r="AL12" s="22">
        <v>1</v>
      </c>
      <c r="AM12" s="18"/>
      <c r="AN12" s="15">
        <f t="shared" si="6"/>
        <v>1</v>
      </c>
      <c r="AO12" s="16">
        <f t="shared" si="7"/>
        <v>0</v>
      </c>
      <c r="AP12" s="33">
        <f t="shared" si="8"/>
        <v>45000</v>
      </c>
      <c r="AQ12" s="22">
        <v>1</v>
      </c>
      <c r="AR12" s="18"/>
      <c r="AS12" s="15">
        <f t="shared" si="9"/>
        <v>1</v>
      </c>
      <c r="AT12" s="16">
        <f t="shared" si="10"/>
        <v>1</v>
      </c>
      <c r="AU12" s="33"/>
      <c r="AV12" s="22"/>
      <c r="AW12" s="18"/>
      <c r="AX12" s="15"/>
      <c r="AY12" s="16"/>
      <c r="AZ12" s="33"/>
      <c r="BA12" s="22"/>
      <c r="BB12" s="18"/>
      <c r="BC12" s="15"/>
      <c r="BD12" s="16"/>
      <c r="BE12" s="33"/>
      <c r="BF12" s="22"/>
      <c r="BG12" s="18"/>
      <c r="BH12" s="15"/>
      <c r="BI12" s="16"/>
      <c r="BJ12" s="33"/>
      <c r="BK12" s="22"/>
    </row>
    <row r="13" spans="1:63" ht="16.5" thickBot="1">
      <c r="A13" s="112" t="s">
        <v>350</v>
      </c>
      <c r="B13" s="101">
        <v>33000</v>
      </c>
      <c r="C13" s="22"/>
      <c r="D13" s="18"/>
      <c r="E13" s="15"/>
      <c r="F13" s="16"/>
      <c r="G13" s="33"/>
      <c r="H13" s="22"/>
      <c r="I13" s="18"/>
      <c r="J13" s="15"/>
      <c r="K13" s="16"/>
      <c r="L13" s="33"/>
      <c r="M13" s="22"/>
      <c r="N13" s="18"/>
      <c r="O13" s="15"/>
      <c r="P13" s="16"/>
      <c r="Q13" s="33"/>
      <c r="R13" s="22"/>
      <c r="S13" s="18"/>
      <c r="T13" s="15"/>
      <c r="U13" s="16"/>
      <c r="V13" s="33"/>
      <c r="W13" s="22"/>
      <c r="X13" s="18"/>
      <c r="Y13" s="15"/>
      <c r="Z13" s="16"/>
      <c r="AA13" s="33"/>
      <c r="AB13" s="22"/>
      <c r="AC13" s="18"/>
      <c r="AD13" s="15">
        <f t="shared" si="0"/>
        <v>0</v>
      </c>
      <c r="AE13" s="16">
        <f t="shared" si="1"/>
        <v>-1</v>
      </c>
      <c r="AF13" s="33">
        <f t="shared" si="2"/>
        <v>33000</v>
      </c>
      <c r="AG13" s="22">
        <v>1</v>
      </c>
      <c r="AH13" s="18"/>
      <c r="AI13" s="15">
        <f t="shared" si="3"/>
        <v>1</v>
      </c>
      <c r="AJ13" s="16">
        <f t="shared" si="4"/>
        <v>0</v>
      </c>
      <c r="AK13" s="33">
        <f t="shared" si="5"/>
        <v>33000</v>
      </c>
      <c r="AL13" s="22">
        <v>1</v>
      </c>
      <c r="AM13" s="18"/>
      <c r="AN13" s="15">
        <f t="shared" si="6"/>
        <v>1</v>
      </c>
      <c r="AO13" s="16">
        <f t="shared" si="7"/>
        <v>1</v>
      </c>
      <c r="AP13" s="33">
        <f t="shared" si="8"/>
        <v>0</v>
      </c>
      <c r="AQ13" s="22">
        <v>0</v>
      </c>
      <c r="AR13" s="18"/>
      <c r="AS13" s="15">
        <f t="shared" si="9"/>
        <v>0</v>
      </c>
      <c r="AT13" s="16">
        <f t="shared" si="10"/>
        <v>0</v>
      </c>
      <c r="AU13" s="33"/>
      <c r="AV13" s="22"/>
      <c r="AW13" s="18"/>
      <c r="AX13" s="15"/>
      <c r="AY13" s="16"/>
      <c r="AZ13" s="33"/>
      <c r="BA13" s="22"/>
      <c r="BB13" s="18"/>
      <c r="BC13" s="15"/>
      <c r="BD13" s="16"/>
      <c r="BE13" s="33"/>
      <c r="BF13" s="22"/>
      <c r="BG13" s="18"/>
      <c r="BH13" s="15"/>
      <c r="BI13" s="16"/>
      <c r="BJ13" s="33"/>
      <c r="BK13" s="22"/>
    </row>
    <row r="14" spans="1:63" ht="16.5" thickBot="1">
      <c r="A14" s="112" t="s">
        <v>351</v>
      </c>
      <c r="B14" s="101">
        <v>33000</v>
      </c>
      <c r="C14" s="22"/>
      <c r="D14" s="18"/>
      <c r="E14" s="15"/>
      <c r="F14" s="16"/>
      <c r="G14" s="33"/>
      <c r="H14" s="22"/>
      <c r="I14" s="18"/>
      <c r="J14" s="15"/>
      <c r="K14" s="16"/>
      <c r="L14" s="33"/>
      <c r="M14" s="22"/>
      <c r="N14" s="18"/>
      <c r="O14" s="15"/>
      <c r="P14" s="16"/>
      <c r="Q14" s="33"/>
      <c r="R14" s="22"/>
      <c r="S14" s="18"/>
      <c r="T14" s="15"/>
      <c r="U14" s="16"/>
      <c r="V14" s="33"/>
      <c r="W14" s="22"/>
      <c r="X14" s="18"/>
      <c r="Y14" s="15"/>
      <c r="Z14" s="16"/>
      <c r="AA14" s="33"/>
      <c r="AB14" s="22"/>
      <c r="AC14" s="18"/>
      <c r="AD14" s="15">
        <f t="shared" si="0"/>
        <v>0</v>
      </c>
      <c r="AE14" s="16">
        <f t="shared" si="1"/>
        <v>-3</v>
      </c>
      <c r="AF14" s="33">
        <f t="shared" si="2"/>
        <v>99000</v>
      </c>
      <c r="AG14" s="22">
        <v>3</v>
      </c>
      <c r="AH14" s="18"/>
      <c r="AI14" s="15">
        <f t="shared" si="3"/>
        <v>3</v>
      </c>
      <c r="AJ14" s="16">
        <f t="shared" si="4"/>
        <v>0</v>
      </c>
      <c r="AK14" s="33">
        <f t="shared" si="5"/>
        <v>99000</v>
      </c>
      <c r="AL14" s="22">
        <v>3</v>
      </c>
      <c r="AM14" s="18"/>
      <c r="AN14" s="15">
        <f t="shared" si="6"/>
        <v>3</v>
      </c>
      <c r="AO14" s="16">
        <f t="shared" si="7"/>
        <v>1</v>
      </c>
      <c r="AP14" s="33">
        <f t="shared" si="8"/>
        <v>66000</v>
      </c>
      <c r="AQ14" s="22">
        <v>2</v>
      </c>
      <c r="AR14" s="18"/>
      <c r="AS14" s="15">
        <f t="shared" si="9"/>
        <v>2</v>
      </c>
      <c r="AT14" s="16">
        <f t="shared" si="10"/>
        <v>2</v>
      </c>
      <c r="AU14" s="33"/>
      <c r="AV14" s="22"/>
      <c r="AW14" s="18"/>
      <c r="AX14" s="15"/>
      <c r="AY14" s="16"/>
      <c r="AZ14" s="33"/>
      <c r="BA14" s="22"/>
      <c r="BB14" s="18"/>
      <c r="BC14" s="15"/>
      <c r="BD14" s="16"/>
      <c r="BE14" s="33"/>
      <c r="BF14" s="22"/>
      <c r="BG14" s="18"/>
      <c r="BH14" s="15"/>
      <c r="BI14" s="16"/>
      <c r="BJ14" s="33"/>
      <c r="BK14" s="22"/>
    </row>
    <row r="15" spans="1:63" ht="16.5" thickBot="1">
      <c r="A15" s="112" t="s">
        <v>352</v>
      </c>
      <c r="B15" s="101">
        <v>36000</v>
      </c>
      <c r="C15" s="22"/>
      <c r="D15" s="18"/>
      <c r="E15" s="15"/>
      <c r="F15" s="16"/>
      <c r="G15" s="33"/>
      <c r="H15" s="22"/>
      <c r="I15" s="18"/>
      <c r="J15" s="15"/>
      <c r="K15" s="16"/>
      <c r="L15" s="33"/>
      <c r="M15" s="22"/>
      <c r="N15" s="18"/>
      <c r="O15" s="15"/>
      <c r="P15" s="16"/>
      <c r="Q15" s="33"/>
      <c r="R15" s="22"/>
      <c r="S15" s="18"/>
      <c r="T15" s="15"/>
      <c r="U15" s="16"/>
      <c r="V15" s="33"/>
      <c r="W15" s="22"/>
      <c r="X15" s="18"/>
      <c r="Y15" s="15"/>
      <c r="Z15" s="16"/>
      <c r="AA15" s="33"/>
      <c r="AB15" s="22"/>
      <c r="AC15" s="18"/>
      <c r="AD15" s="15">
        <f t="shared" si="0"/>
        <v>0</v>
      </c>
      <c r="AE15" s="16">
        <f t="shared" si="1"/>
        <v>-2</v>
      </c>
      <c r="AF15" s="33">
        <f t="shared" si="2"/>
        <v>72000</v>
      </c>
      <c r="AG15" s="22">
        <v>2</v>
      </c>
      <c r="AH15" s="18"/>
      <c r="AI15" s="15">
        <f t="shared" si="3"/>
        <v>2</v>
      </c>
      <c r="AJ15" s="16">
        <f t="shared" si="4"/>
        <v>0</v>
      </c>
      <c r="AK15" s="33">
        <f t="shared" si="5"/>
        <v>72000</v>
      </c>
      <c r="AL15" s="22">
        <v>2</v>
      </c>
      <c r="AM15" s="18"/>
      <c r="AN15" s="15">
        <f t="shared" si="6"/>
        <v>2</v>
      </c>
      <c r="AO15" s="16">
        <f t="shared" si="7"/>
        <v>1</v>
      </c>
      <c r="AP15" s="33">
        <f t="shared" si="8"/>
        <v>36000</v>
      </c>
      <c r="AQ15" s="22">
        <v>1</v>
      </c>
      <c r="AR15" s="18"/>
      <c r="AS15" s="15">
        <f t="shared" si="9"/>
        <v>1</v>
      </c>
      <c r="AT15" s="16">
        <f t="shared" si="10"/>
        <v>1</v>
      </c>
      <c r="AU15" s="33"/>
      <c r="AV15" s="22"/>
      <c r="AW15" s="18"/>
      <c r="AX15" s="15"/>
      <c r="AY15" s="16"/>
      <c r="AZ15" s="33"/>
      <c r="BA15" s="22"/>
      <c r="BB15" s="18"/>
      <c r="BC15" s="15"/>
      <c r="BD15" s="16"/>
      <c r="BE15" s="33"/>
      <c r="BF15" s="22"/>
      <c r="BG15" s="18"/>
      <c r="BH15" s="15"/>
      <c r="BI15" s="16"/>
      <c r="BJ15" s="33"/>
      <c r="BK15" s="22"/>
    </row>
    <row r="16" spans="1:63" ht="16.5" thickBot="1">
      <c r="A16" s="112" t="s">
        <v>353</v>
      </c>
      <c r="B16" s="101">
        <v>36700</v>
      </c>
      <c r="C16" s="22"/>
      <c r="D16" s="18"/>
      <c r="E16" s="15"/>
      <c r="F16" s="16"/>
      <c r="G16" s="33"/>
      <c r="H16" s="22"/>
      <c r="I16" s="18"/>
      <c r="J16" s="15"/>
      <c r="K16" s="16"/>
      <c r="L16" s="33"/>
      <c r="M16" s="22"/>
      <c r="N16" s="18"/>
      <c r="O16" s="15"/>
      <c r="P16" s="16"/>
      <c r="Q16" s="33"/>
      <c r="R16" s="22"/>
      <c r="S16" s="18"/>
      <c r="T16" s="15"/>
      <c r="U16" s="16"/>
      <c r="V16" s="33"/>
      <c r="W16" s="22"/>
      <c r="X16" s="18"/>
      <c r="Y16" s="15"/>
      <c r="Z16" s="16"/>
      <c r="AA16" s="33"/>
      <c r="AB16" s="22"/>
      <c r="AC16" s="18"/>
      <c r="AD16" s="15">
        <f t="shared" si="0"/>
        <v>0</v>
      </c>
      <c r="AE16" s="16">
        <f t="shared" si="1"/>
        <v>-1</v>
      </c>
      <c r="AF16" s="33">
        <f t="shared" si="2"/>
        <v>36700</v>
      </c>
      <c r="AG16" s="22">
        <v>1</v>
      </c>
      <c r="AH16" s="18">
        <f>2+2</f>
        <v>4</v>
      </c>
      <c r="AI16" s="15">
        <f t="shared" si="3"/>
        <v>5</v>
      </c>
      <c r="AJ16" s="16">
        <f t="shared" si="4"/>
        <v>2</v>
      </c>
      <c r="AK16" s="33">
        <f t="shared" si="5"/>
        <v>110100</v>
      </c>
      <c r="AL16" s="22">
        <v>3</v>
      </c>
      <c r="AM16" s="18"/>
      <c r="AN16" s="15">
        <f t="shared" si="6"/>
        <v>3</v>
      </c>
      <c r="AO16" s="16">
        <f t="shared" si="7"/>
        <v>1</v>
      </c>
      <c r="AP16" s="33">
        <f t="shared" si="8"/>
        <v>73400</v>
      </c>
      <c r="AQ16" s="22">
        <v>2</v>
      </c>
      <c r="AR16" s="18"/>
      <c r="AS16" s="15">
        <f t="shared" si="9"/>
        <v>2</v>
      </c>
      <c r="AT16" s="16">
        <f t="shared" si="10"/>
        <v>2</v>
      </c>
      <c r="AU16" s="33">
        <f t="shared" si="11"/>
        <v>0</v>
      </c>
      <c r="AV16" s="22"/>
      <c r="AW16" s="18"/>
      <c r="AX16" s="15">
        <f t="shared" si="12"/>
        <v>0</v>
      </c>
      <c r="AY16" s="16">
        <f t="shared" si="13"/>
        <v>0</v>
      </c>
      <c r="AZ16" s="33">
        <f t="shared" si="14"/>
        <v>0</v>
      </c>
      <c r="BA16" s="22"/>
      <c r="BB16" s="18"/>
      <c r="BC16" s="15">
        <f t="shared" si="15"/>
        <v>0</v>
      </c>
      <c r="BD16" s="16">
        <f t="shared" si="16"/>
        <v>0</v>
      </c>
      <c r="BE16" s="33">
        <f t="shared" si="17"/>
        <v>0</v>
      </c>
      <c r="BF16" s="22"/>
      <c r="BG16" s="18"/>
      <c r="BH16" s="15">
        <f t="shared" si="18"/>
        <v>0</v>
      </c>
      <c r="BI16" s="16">
        <f t="shared" si="19"/>
        <v>0</v>
      </c>
      <c r="BJ16" s="33">
        <f t="shared" si="20"/>
        <v>0</v>
      </c>
      <c r="BK16" s="22"/>
    </row>
    <row r="17" spans="1:63" ht="16.5" thickBot="1">
      <c r="A17" s="24"/>
      <c r="B17" s="30"/>
      <c r="C17" s="24"/>
      <c r="D17" s="26"/>
      <c r="E17" s="24"/>
      <c r="F17" s="24"/>
      <c r="G17" s="68">
        <f>SUM(G3:G16)</f>
        <v>0</v>
      </c>
      <c r="H17" s="24"/>
      <c r="I17" s="26"/>
      <c r="J17" s="24"/>
      <c r="K17" s="24"/>
      <c r="L17" s="68">
        <f>SUM(L3:L16)</f>
        <v>0</v>
      </c>
      <c r="M17" s="24"/>
      <c r="N17" s="26"/>
      <c r="O17" s="24"/>
      <c r="P17" s="24"/>
      <c r="Q17" s="68">
        <f>SUM(Q3:Q16)</f>
        <v>0</v>
      </c>
      <c r="R17" s="24"/>
      <c r="S17" s="26"/>
      <c r="T17" s="24"/>
      <c r="U17" s="24"/>
      <c r="V17" s="68">
        <f>SUM(V3:V16)</f>
        <v>0</v>
      </c>
      <c r="W17" s="24"/>
      <c r="X17" s="26"/>
      <c r="Y17" s="24"/>
      <c r="Z17" s="24"/>
      <c r="AA17" s="68">
        <f>SUM(AA3:AA16)</f>
        <v>0</v>
      </c>
      <c r="AB17" s="24"/>
      <c r="AC17" s="26"/>
      <c r="AD17" s="24"/>
      <c r="AE17" s="24"/>
      <c r="AF17" s="68">
        <f>SUM(AF3:AF16)</f>
        <v>1368700</v>
      </c>
      <c r="AG17" s="24"/>
      <c r="AH17" s="26"/>
      <c r="AI17" s="24"/>
      <c r="AJ17" s="24"/>
      <c r="AK17" s="68">
        <f>SUM(AK3:AK16)</f>
        <v>1313100</v>
      </c>
      <c r="AL17" s="24"/>
      <c r="AM17" s="26"/>
      <c r="AN17" s="24"/>
      <c r="AO17" s="24"/>
      <c r="AP17" s="68">
        <f>+SUM(AP3:AP16)</f>
        <v>1063400</v>
      </c>
      <c r="AQ17" s="24"/>
      <c r="AR17" s="26"/>
      <c r="AS17" s="24"/>
      <c r="AT17" s="24"/>
      <c r="AU17" s="68">
        <f>+SUM(AU3:AU16)</f>
        <v>0</v>
      </c>
      <c r="AV17" s="24"/>
      <c r="AW17" s="26"/>
      <c r="AX17" s="24"/>
      <c r="AY17" s="24"/>
      <c r="AZ17" s="68">
        <f>+SUM(AZ3:AZ16)</f>
        <v>0</v>
      </c>
      <c r="BA17" s="24"/>
      <c r="BB17" s="26"/>
      <c r="BC17" s="24"/>
      <c r="BD17" s="24"/>
      <c r="BE17" s="68">
        <f>+SUM(BE3:BE16)</f>
        <v>0</v>
      </c>
      <c r="BF17" s="24"/>
      <c r="BG17" s="26"/>
      <c r="BH17" s="24"/>
      <c r="BI17" s="24"/>
      <c r="BJ17" s="68">
        <f>+SUM(BJ3:BJ16)</f>
        <v>0</v>
      </c>
      <c r="BK17" s="24"/>
    </row>
    <row r="18" spans="2:59" ht="15">
      <c r="B18" s="28"/>
      <c r="D18" s="29"/>
      <c r="I18" s="29"/>
      <c r="N18" s="29"/>
      <c r="S18" s="29"/>
      <c r="X18" s="29"/>
      <c r="AC18" s="29"/>
      <c r="AH18" s="29"/>
      <c r="AM18" s="29"/>
      <c r="AR18" s="29"/>
      <c r="AW18" s="29"/>
      <c r="BB18" s="29"/>
      <c r="BG18" s="29"/>
    </row>
    <row r="19" spans="2:59" ht="15">
      <c r="B19" s="28"/>
      <c r="D19" s="29"/>
      <c r="I19" s="29"/>
      <c r="N19" s="29"/>
      <c r="S19" s="29"/>
      <c r="X19" s="29"/>
      <c r="AC19" s="29"/>
      <c r="AH19" s="29"/>
      <c r="AM19" s="29"/>
      <c r="AR19" s="29"/>
      <c r="AW19" s="29"/>
      <c r="BB19" s="29"/>
      <c r="BG19" s="29"/>
    </row>
    <row r="20" spans="2:59" ht="15">
      <c r="B20" s="28"/>
      <c r="D20" s="29"/>
      <c r="I20" s="29"/>
      <c r="N20" s="29"/>
      <c r="S20" s="29"/>
      <c r="X20" s="29"/>
      <c r="AC20" s="29"/>
      <c r="AH20" s="29"/>
      <c r="AM20" s="29"/>
      <c r="AR20" s="29"/>
      <c r="AW20" s="29"/>
      <c r="BB20" s="29"/>
      <c r="BG20" s="29"/>
    </row>
    <row r="21" spans="2:59" ht="15">
      <c r="B21" s="28"/>
      <c r="D21" s="29"/>
      <c r="I21" s="29"/>
      <c r="N21" s="29"/>
      <c r="S21" s="29"/>
      <c r="X21" s="29"/>
      <c r="AC21" s="29"/>
      <c r="AH21" s="29"/>
      <c r="AM21" s="29"/>
      <c r="AR21" s="29"/>
      <c r="AW21" s="29"/>
      <c r="BB21" s="29"/>
      <c r="BG21" s="29"/>
    </row>
    <row r="22" spans="2:59" ht="15">
      <c r="B22" s="28"/>
      <c r="D22" s="29"/>
      <c r="I22" s="29"/>
      <c r="N22" s="29"/>
      <c r="S22" s="29"/>
      <c r="X22" s="29"/>
      <c r="AC22" s="29"/>
      <c r="AH22" s="29"/>
      <c r="AM22" s="29"/>
      <c r="AR22" s="29"/>
      <c r="AW22" s="29"/>
      <c r="BB22" s="29"/>
      <c r="BG22" s="29"/>
    </row>
    <row r="23" spans="2:59" ht="15">
      <c r="B23" s="28"/>
      <c r="D23" s="29"/>
      <c r="I23" s="29"/>
      <c r="N23" s="29"/>
      <c r="S23" s="29"/>
      <c r="X23" s="29"/>
      <c r="AC23" s="29"/>
      <c r="AH23" s="29"/>
      <c r="AM23" s="29"/>
      <c r="AR23" s="29"/>
      <c r="AW23" s="29"/>
      <c r="BB23" s="29"/>
      <c r="BG23" s="29"/>
    </row>
    <row r="24" spans="2:59" ht="15">
      <c r="B24" s="28"/>
      <c r="D24" s="29"/>
      <c r="I24" s="29"/>
      <c r="N24" s="29"/>
      <c r="S24" s="29"/>
      <c r="X24" s="29"/>
      <c r="AC24" s="29"/>
      <c r="AH24" s="29"/>
      <c r="AM24" s="29"/>
      <c r="AR24" s="29"/>
      <c r="AW24" s="29"/>
      <c r="BB24" s="29"/>
      <c r="BG24" s="29"/>
    </row>
    <row r="25" spans="2:59" ht="15">
      <c r="B25" s="28"/>
      <c r="D25" s="29"/>
      <c r="I25" s="29"/>
      <c r="N25" s="29"/>
      <c r="S25" s="29"/>
      <c r="X25" s="29"/>
      <c r="AC25" s="29"/>
      <c r="AH25" s="29"/>
      <c r="AM25" s="29"/>
      <c r="AR25" s="29"/>
      <c r="AW25" s="29"/>
      <c r="BB25" s="29"/>
      <c r="BG25" s="29"/>
    </row>
    <row r="26" spans="2:59" ht="15">
      <c r="B26" s="28"/>
      <c r="D26" s="29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2:59" ht="15.75" customHeight="1">
      <c r="B27" s="28"/>
      <c r="D27" s="29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2:59" ht="15.75" customHeight="1">
      <c r="B28" s="28"/>
      <c r="D28" s="29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2:59" ht="15.75" customHeight="1">
      <c r="B29" s="28"/>
      <c r="D29" s="29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2:59" ht="15.75" customHeight="1">
      <c r="B30" s="28"/>
      <c r="D30" s="29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2:59" ht="15.75" customHeight="1">
      <c r="B31" s="28"/>
      <c r="D31" s="29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2:59" ht="15.75" customHeight="1">
      <c r="B32" s="28"/>
      <c r="D32" s="29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2:59" ht="15.75" customHeight="1">
      <c r="B33" s="28"/>
      <c r="D33" s="29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2:59" ht="15.75" customHeight="1">
      <c r="B34" s="28"/>
      <c r="D34" s="29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2:59" ht="15.75" customHeight="1">
      <c r="B35" s="28"/>
      <c r="D35" s="29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2:59" ht="15.75" customHeight="1">
      <c r="B36" s="28"/>
      <c r="D36" s="29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2:59" ht="15.75" customHeight="1">
      <c r="B37" s="28"/>
      <c r="D37" s="29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2:59" ht="15.75" customHeight="1">
      <c r="B38" s="28"/>
      <c r="D38" s="29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2:59" ht="15.75" customHeight="1">
      <c r="B39" s="28"/>
      <c r="D39" s="29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2:59" ht="15.75" customHeight="1">
      <c r="B40" s="28"/>
      <c r="D40" s="29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2:59" ht="15.75" customHeight="1">
      <c r="B41" s="28"/>
      <c r="D41" s="29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2:59" ht="15.75" customHeight="1">
      <c r="B42" s="28"/>
      <c r="D42" s="29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2:59" ht="15.75" customHeight="1">
      <c r="B43" s="28"/>
      <c r="D43" s="29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2:59" ht="15.75" customHeight="1">
      <c r="B44" s="28"/>
      <c r="D44" s="29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2:59" ht="15.75" customHeight="1">
      <c r="B45" s="28"/>
      <c r="D45" s="29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2:59" ht="15.75" customHeight="1">
      <c r="B46" s="28"/>
      <c r="D46" s="29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2:59" ht="15.75" customHeight="1">
      <c r="B47" s="28"/>
      <c r="D47" s="29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2:59" ht="15.75" customHeight="1">
      <c r="B48" s="28"/>
      <c r="D48" s="29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2:59" ht="15.75" customHeight="1">
      <c r="B49" s="28"/>
      <c r="D49" s="29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2:59" ht="15.75" customHeight="1">
      <c r="B50" s="28"/>
      <c r="D50" s="29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2:59" ht="15.75" customHeight="1">
      <c r="B51" s="28"/>
      <c r="D51" s="29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2:59" ht="15.75" customHeight="1">
      <c r="B52" s="28"/>
      <c r="D52" s="29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2:59" ht="15.75" customHeight="1">
      <c r="B53" s="28"/>
      <c r="D53" s="29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2:59" ht="15.75" customHeight="1">
      <c r="B54" s="28"/>
      <c r="D54" s="29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2:59" ht="15.75" customHeight="1">
      <c r="B55" s="28"/>
      <c r="D55" s="29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2:59" ht="15.75" customHeight="1">
      <c r="B56" s="28"/>
      <c r="D56" s="29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2:59" ht="15.75" customHeight="1">
      <c r="B57" s="28"/>
      <c r="D57" s="29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2:59" ht="15.75" customHeight="1">
      <c r="B58" s="28"/>
      <c r="D58" s="29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2:59" ht="15.75" customHeight="1">
      <c r="B59" s="28"/>
      <c r="D59" s="29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2:59" ht="15.75" customHeight="1">
      <c r="B60" s="28"/>
      <c r="D60" s="29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2:59" ht="15.75" customHeight="1">
      <c r="B61" s="28"/>
      <c r="D61" s="29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2:59" ht="15.75" customHeight="1">
      <c r="B62" s="28"/>
      <c r="D62" s="29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2:59" ht="15.75" customHeight="1">
      <c r="B63" s="28"/>
      <c r="D63" s="29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2:59" ht="15.75" customHeight="1">
      <c r="B64" s="28"/>
      <c r="D64" s="29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2:59" ht="15.75" customHeight="1">
      <c r="B65" s="28"/>
      <c r="D65" s="29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2:59" ht="15.75" customHeight="1">
      <c r="B66" s="28"/>
      <c r="D66" s="29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2:59" ht="15.75" customHeight="1">
      <c r="B67" s="28"/>
      <c r="D67" s="29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2:59" ht="15.75" customHeight="1">
      <c r="B68" s="28"/>
      <c r="D68" s="29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2:59" ht="15.75" customHeight="1">
      <c r="B69" s="28"/>
      <c r="D69" s="29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2:59" ht="15.75" customHeight="1">
      <c r="B70" s="28"/>
      <c r="D70" s="29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2:59" ht="15.75" customHeight="1">
      <c r="B71" s="28"/>
      <c r="D71" s="29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2:59" ht="15.75" customHeight="1">
      <c r="B72" s="28"/>
      <c r="D72" s="29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2:59" ht="15.75" customHeight="1">
      <c r="B73" s="28"/>
      <c r="D73" s="29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2:59" ht="15.75" customHeight="1">
      <c r="B74" s="28"/>
      <c r="D74" s="29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2:59" ht="15.75" customHeight="1">
      <c r="B75" s="28"/>
      <c r="D75" s="29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2:59" ht="15.75" customHeight="1">
      <c r="B76" s="28"/>
      <c r="D76" s="29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2:59" ht="15.75" customHeight="1">
      <c r="B77" s="28"/>
      <c r="D77" s="29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2:59" ht="15.75" customHeight="1">
      <c r="B78" s="28"/>
      <c r="D78" s="29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2:59" ht="15.75" customHeight="1">
      <c r="B79" s="28"/>
      <c r="D79" s="29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2:59" ht="15.75" customHeight="1">
      <c r="B80" s="28"/>
      <c r="D80" s="29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2:59" ht="15.75" customHeight="1">
      <c r="B81" s="28"/>
      <c r="D81" s="29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2:59" ht="15.75" customHeight="1">
      <c r="B82" s="28"/>
      <c r="D82" s="29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2:59" ht="15.75" customHeight="1">
      <c r="B83" s="28"/>
      <c r="D83" s="29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2:59" ht="15.75" customHeight="1">
      <c r="B84" s="28"/>
      <c r="D84" s="29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2:59" ht="15.75" customHeight="1">
      <c r="B85" s="28"/>
      <c r="D85" s="29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2:59" ht="15.75" customHeight="1">
      <c r="B86" s="28"/>
      <c r="D86" s="29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2:59" ht="15.75" customHeight="1">
      <c r="B87" s="28"/>
      <c r="D87" s="29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2:59" ht="15.75" customHeight="1">
      <c r="B88" s="28"/>
      <c r="D88" s="29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2:59" ht="15.75" customHeight="1">
      <c r="B89" s="28"/>
      <c r="D89" s="29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2:59" ht="15.75" customHeight="1">
      <c r="B90" s="28"/>
      <c r="D90" s="29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2:59" ht="15.75" customHeight="1">
      <c r="B91" s="28"/>
      <c r="D91" s="29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2:59" ht="15.75" customHeight="1">
      <c r="B92" s="28"/>
      <c r="D92" s="29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2:59" ht="15.75" customHeight="1">
      <c r="B93" s="28"/>
      <c r="D93" s="29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2:59" ht="15.75" customHeight="1">
      <c r="B94" s="28"/>
      <c r="D94" s="29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2:59" ht="15.75" customHeight="1">
      <c r="B95" s="28"/>
      <c r="D95" s="29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2:59" ht="15.75" customHeight="1">
      <c r="B96" s="28"/>
      <c r="D96" s="29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2:59" ht="15.75" customHeight="1">
      <c r="B97" s="28"/>
      <c r="D97" s="29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2:59" ht="15.75" customHeight="1">
      <c r="B98" s="28"/>
      <c r="D98" s="29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2:59" ht="15.75" customHeight="1">
      <c r="B99" s="28"/>
      <c r="D99" s="29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2:59" ht="15.75" customHeight="1">
      <c r="B100" s="28"/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2:59" ht="15.75" customHeight="1">
      <c r="B101" s="28"/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2:59" ht="15.75" customHeight="1">
      <c r="B102" s="28"/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2:59" ht="15.75" customHeight="1">
      <c r="B103" s="28"/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2:59" ht="15.75" customHeight="1">
      <c r="B104" s="28"/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2:59" ht="15.75" customHeight="1">
      <c r="B105" s="28"/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2:59" ht="15.75" customHeight="1">
      <c r="B106" s="28"/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2:59" ht="15.75" customHeight="1">
      <c r="B107" s="28"/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2:59" ht="15.75" customHeight="1">
      <c r="B108" s="28"/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2:59" ht="15.75" customHeight="1">
      <c r="B109" s="28"/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2:59" ht="15.75" customHeight="1">
      <c r="B110" s="28"/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2:59" ht="15.75" customHeight="1">
      <c r="B111" s="28"/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2:59" ht="15.75" customHeight="1">
      <c r="B112" s="28"/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2:59" ht="15.75" customHeight="1">
      <c r="B113" s="28"/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2:59" ht="15.75" customHeight="1">
      <c r="B114" s="28"/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2:59" ht="15.75" customHeight="1">
      <c r="B115" s="28"/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2:59" ht="15.75" customHeight="1">
      <c r="B116" s="28"/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2:59" ht="15.75" customHeight="1">
      <c r="B117" s="28"/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2:59" ht="15.75" customHeight="1">
      <c r="B118" s="28"/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2:59" ht="15.75" customHeight="1">
      <c r="B119" s="28"/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2:59" ht="15.75" customHeight="1">
      <c r="B120" s="28"/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2:59" ht="15.75" customHeight="1">
      <c r="B121" s="28"/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2:59" ht="15.75" customHeight="1">
      <c r="B122" s="28"/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2:59" ht="15.75" customHeight="1">
      <c r="B123" s="28"/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2:59" ht="15.75" customHeight="1">
      <c r="B124" s="28"/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2:59" ht="15.75" customHeight="1">
      <c r="B125" s="28"/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2:59" ht="15.75" customHeight="1">
      <c r="B126" s="28"/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2:59" ht="15.75" customHeight="1">
      <c r="B127" s="28"/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2:59" ht="15.75" customHeight="1">
      <c r="B128" s="28"/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2:59" ht="15.75" customHeight="1">
      <c r="B129" s="28"/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2:59" ht="15.75" customHeight="1">
      <c r="B130" s="28"/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2:59" ht="15.75" customHeight="1">
      <c r="B131" s="28"/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2:59" ht="15.75" customHeight="1">
      <c r="B132" s="28"/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2:59" ht="15.75" customHeight="1">
      <c r="B133" s="28"/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2:59" ht="15.75" customHeight="1">
      <c r="B134" s="28"/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2:59" ht="15.75" customHeight="1">
      <c r="B135" s="28"/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2:59" ht="15.75" customHeight="1">
      <c r="B136" s="28"/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2:59" ht="15.75" customHeight="1">
      <c r="B137" s="28"/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2:59" ht="15.75" customHeight="1">
      <c r="B138" s="28"/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2:59" ht="15.75" customHeight="1">
      <c r="B139" s="28"/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2:59" ht="15.75" customHeight="1">
      <c r="B140" s="28"/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2:59" ht="15.75" customHeight="1">
      <c r="B141" s="28"/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2:59" ht="15.75" customHeight="1">
      <c r="B142" s="28"/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2:59" ht="15.75" customHeight="1">
      <c r="B143" s="28"/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2:59" ht="15.75" customHeight="1">
      <c r="B144" s="28"/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2:59" ht="15.75" customHeight="1">
      <c r="B145" s="28"/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2:59" ht="15.75" customHeight="1">
      <c r="B146" s="28"/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2:59" ht="15.75" customHeight="1">
      <c r="B147" s="28"/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2:59" ht="15.75" customHeight="1">
      <c r="B148" s="28"/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2:59" ht="15.75" customHeight="1">
      <c r="B149" s="28"/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2:59" ht="15.75" customHeight="1">
      <c r="B150" s="28"/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2:59" ht="15.75" customHeight="1">
      <c r="B151" s="28"/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2:59" ht="15.75" customHeight="1">
      <c r="B152" s="28"/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2:59" ht="15.75" customHeight="1">
      <c r="B153" s="28"/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2:59" ht="15.75" customHeight="1">
      <c r="B154" s="28"/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2:59" ht="15.75" customHeight="1">
      <c r="B155" s="28"/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2:59" ht="15.75" customHeight="1">
      <c r="B156" s="28"/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2:59" ht="15.75" customHeight="1">
      <c r="B157" s="28"/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2:59" ht="15.75" customHeight="1">
      <c r="B158" s="28"/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2:59" ht="15.75" customHeight="1">
      <c r="B159" s="28"/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2:59" ht="15.75" customHeight="1">
      <c r="B160" s="28"/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2:59" ht="15.75" customHeight="1">
      <c r="B161" s="28"/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2:59" ht="15.75" customHeight="1">
      <c r="B162" s="28"/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2:59" ht="15.75" customHeight="1">
      <c r="B163" s="28"/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2:59" ht="15.75" customHeight="1">
      <c r="B164" s="28"/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2:59" ht="15.75" customHeight="1">
      <c r="B165" s="28"/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2:59" ht="15.75" customHeight="1">
      <c r="B166" s="28"/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2:59" ht="15.75" customHeight="1">
      <c r="B167" s="28"/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2:59" ht="15.75" customHeight="1">
      <c r="B168" s="28"/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2:59" ht="15.75" customHeight="1">
      <c r="B169" s="28"/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2:59" ht="15.75" customHeight="1">
      <c r="B170" s="28"/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2:59" ht="15.75" customHeight="1">
      <c r="B171" s="28"/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2:59" ht="15.75" customHeight="1">
      <c r="B172" s="28"/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2:59" ht="15.75" customHeight="1">
      <c r="B173" s="28"/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2:59" ht="15.75" customHeight="1">
      <c r="B174" s="28"/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2:59" ht="15.75" customHeight="1">
      <c r="B175" s="28"/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2:59" ht="15.75" customHeight="1">
      <c r="B176" s="28"/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2:59" ht="15.75" customHeight="1">
      <c r="B177" s="28"/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2:59" ht="15.75" customHeight="1">
      <c r="B178" s="28"/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2:59" ht="15.75" customHeight="1">
      <c r="B179" s="28"/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2:59" ht="15.75" customHeight="1">
      <c r="B180" s="28"/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2:59" ht="15.75" customHeight="1">
      <c r="B181" s="28"/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2:59" ht="15.75" customHeight="1">
      <c r="B182" s="28"/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2:59" ht="15.75" customHeight="1">
      <c r="B183" s="28"/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2:59" ht="15.75" customHeight="1">
      <c r="B184" s="28"/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2:59" ht="15.75" customHeight="1">
      <c r="B185" s="28"/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2:59" ht="15.75" customHeight="1">
      <c r="B186" s="28"/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2:59" ht="15.75" customHeight="1">
      <c r="B187" s="28"/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2:59" ht="15.75" customHeight="1">
      <c r="B188" s="28"/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2:59" ht="15.75" customHeight="1">
      <c r="B189" s="28"/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2:59" ht="15.75" customHeight="1">
      <c r="B190" s="28"/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2:59" ht="15.75" customHeight="1">
      <c r="B191" s="28"/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2:59" ht="15.75" customHeight="1">
      <c r="B192" s="28"/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2:59" ht="15.75" customHeight="1">
      <c r="B193" s="28"/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2:59" ht="15.75" customHeight="1">
      <c r="B194" s="28"/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2:59" ht="15.75" customHeight="1">
      <c r="B195" s="28"/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2:59" ht="15.75" customHeight="1">
      <c r="B196" s="28"/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2:59" ht="15.75" customHeight="1">
      <c r="B197" s="28"/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2:59" ht="15.75" customHeight="1">
      <c r="B198" s="28"/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2:59" ht="15.75" customHeight="1">
      <c r="B199" s="28"/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2:59" ht="15.75" customHeight="1">
      <c r="B200" s="28"/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2:59" ht="15.75" customHeight="1">
      <c r="B201" s="28"/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2:59" ht="15.75" customHeight="1">
      <c r="B202" s="28"/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2:59" ht="15.75" customHeight="1">
      <c r="B203" s="28"/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2:59" ht="15.75" customHeight="1">
      <c r="B204" s="28"/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2:59" ht="15.75" customHeight="1">
      <c r="B205" s="28"/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2:59" ht="15.75" customHeight="1">
      <c r="B206" s="28"/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2:59" ht="15.75" customHeight="1">
      <c r="B207" s="28"/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2:59" ht="15.75" customHeight="1">
      <c r="B208" s="28"/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2:59" ht="15.75" customHeight="1">
      <c r="B209" s="28"/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2:59" ht="15.75" customHeight="1">
      <c r="B210" s="28"/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2:59" ht="15.75" customHeight="1">
      <c r="B211" s="28"/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2:59" ht="15.75" customHeight="1">
      <c r="B212" s="28"/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2:59" ht="15.75" customHeight="1">
      <c r="B213" s="28"/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2:59" ht="15.75" customHeight="1">
      <c r="B214" s="28"/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2:59" ht="15.75" customHeight="1">
      <c r="B215" s="28"/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2:59" ht="15.75" customHeight="1">
      <c r="B216" s="28"/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2:59" ht="15.75" customHeight="1">
      <c r="B217" s="28"/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2:59" ht="15.75" customHeight="1">
      <c r="B218" s="28"/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2:59" ht="15.75" customHeight="1">
      <c r="B219" s="28"/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2:59" ht="15.75" customHeight="1">
      <c r="B220" s="28"/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2:59" ht="15.75" customHeight="1">
      <c r="B221" s="28"/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2:59" ht="15.75" customHeight="1">
      <c r="B222" s="28"/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2:59" ht="15.75" customHeight="1">
      <c r="B223" s="28"/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2:59" ht="15.75" customHeight="1">
      <c r="B224" s="28"/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2:59" ht="15.75" customHeight="1">
      <c r="B225" s="28"/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2:59" ht="15.75" customHeight="1">
      <c r="B226" s="28"/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2:59" ht="15.75" customHeight="1">
      <c r="B227" s="28"/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2:59" ht="15.75" customHeight="1">
      <c r="B228" s="28"/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2:59" ht="15.75" customHeight="1">
      <c r="B229" s="28"/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2:59" ht="15.75" customHeight="1">
      <c r="B230" s="28"/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2:59" ht="15.75" customHeight="1">
      <c r="B231" s="28"/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2:59" ht="15.75" customHeight="1">
      <c r="B232" s="28"/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2:59" ht="15.75" customHeight="1">
      <c r="B233" s="28"/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2:59" ht="15.75" customHeight="1">
      <c r="B234" s="28"/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2:59" ht="15.75" customHeight="1">
      <c r="B235" s="28"/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2:59" ht="15.75" customHeight="1">
      <c r="B236" s="28"/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2:59" ht="15.75" customHeight="1">
      <c r="B237" s="28"/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2:59" ht="15.75" customHeight="1">
      <c r="B238" s="28"/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2:59" ht="15.75" customHeight="1">
      <c r="B239" s="28"/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2:59" ht="15.75" customHeight="1">
      <c r="B240" s="28"/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2:59" ht="15.75" customHeight="1">
      <c r="B241" s="28"/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2:59" ht="15.75" customHeight="1">
      <c r="B242" s="28"/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2:59" ht="15.75" customHeight="1">
      <c r="B243" s="28"/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2:59" ht="15.75" customHeight="1">
      <c r="B244" s="28"/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2:59" ht="15.75" customHeight="1">
      <c r="B245" s="28"/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2:59" ht="15.75" customHeight="1">
      <c r="B246" s="28"/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2:59" ht="15.75" customHeight="1">
      <c r="B247" s="28"/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2:59" ht="15.75" customHeight="1">
      <c r="B248" s="28"/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2:59" ht="15.75" customHeight="1">
      <c r="B249" s="28"/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2:59" ht="15.75" customHeight="1">
      <c r="B250" s="28"/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2:59" ht="15.75" customHeight="1">
      <c r="B251" s="28"/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2:59" ht="15.75" customHeight="1">
      <c r="B252" s="28"/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2:59" ht="15.75" customHeight="1">
      <c r="B253" s="28"/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2:59" ht="15.75" customHeight="1">
      <c r="B254" s="28"/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2:59" ht="15.75" customHeight="1">
      <c r="B255" s="28"/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2:59" ht="15.75" customHeight="1">
      <c r="B256" s="28"/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2:59" ht="15.75" customHeight="1">
      <c r="B257" s="28"/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2:59" ht="15.75" customHeight="1">
      <c r="B258" s="28"/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2:59" ht="15.75" customHeight="1">
      <c r="B259" s="28"/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2:59" ht="15.75" customHeight="1">
      <c r="B260" s="28"/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2:59" ht="15.75" customHeight="1">
      <c r="B261" s="28"/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2:59" ht="15.75" customHeight="1">
      <c r="B262" s="28"/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2:59" ht="15.75" customHeight="1">
      <c r="B263" s="28"/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2:59" ht="15.75" customHeight="1">
      <c r="B264" s="28"/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2:59" ht="15.75" customHeight="1">
      <c r="B265" s="28"/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2:59" ht="15.75" customHeight="1">
      <c r="B266" s="28"/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2:59" ht="15.75" customHeight="1">
      <c r="B267" s="28"/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2:59" ht="15.75" customHeight="1">
      <c r="B268" s="28"/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2:59" ht="15.75" customHeight="1">
      <c r="B269" s="28"/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2:59" ht="15.75" customHeight="1">
      <c r="B270" s="28"/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2:59" ht="15.75" customHeight="1">
      <c r="B271" s="28"/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2:59" ht="15.75" customHeight="1">
      <c r="B272" s="28"/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2:59" ht="15.75" customHeight="1">
      <c r="B273" s="28"/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2:59" ht="15.75" customHeight="1">
      <c r="B274" s="28"/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2:59" ht="15.75" customHeight="1">
      <c r="B275" s="28"/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2:59" ht="15.75" customHeight="1">
      <c r="B276" s="28"/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2:59" ht="15.75" customHeight="1">
      <c r="B277" s="28"/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2:59" ht="15.75" customHeight="1">
      <c r="B278" s="28"/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2:59" ht="15.75" customHeight="1">
      <c r="B279" s="28"/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2:59" ht="15.75" customHeight="1">
      <c r="B280" s="28"/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2:59" ht="15.75" customHeight="1">
      <c r="B281" s="28"/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2:59" ht="15.75" customHeight="1">
      <c r="B282" s="28"/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2:59" ht="15.75" customHeight="1">
      <c r="B283" s="28"/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2:59" ht="15.75" customHeight="1">
      <c r="B284" s="28"/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2:59" ht="15.75" customHeight="1">
      <c r="B285" s="28"/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2:59" ht="15.75" customHeight="1">
      <c r="B286" s="28"/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2:59" ht="15.75" customHeight="1">
      <c r="B287" s="28"/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2:59" ht="15.75" customHeight="1">
      <c r="B288" s="28"/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2:59" ht="15.75" customHeight="1">
      <c r="B289" s="28"/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2:59" ht="15.75" customHeight="1">
      <c r="B290" s="28"/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2:59" ht="15.75" customHeight="1">
      <c r="B291" s="28"/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2:59" ht="15.75" customHeight="1">
      <c r="B292" s="28"/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2:59" ht="15.75" customHeight="1">
      <c r="B293" s="28"/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2:59" ht="15.75" customHeight="1">
      <c r="B294" s="28"/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2:59" ht="15.75" customHeight="1">
      <c r="B295" s="28"/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2:59" ht="15.75" customHeight="1">
      <c r="B296" s="28"/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2:59" ht="15.75" customHeight="1">
      <c r="B297" s="28"/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2:59" ht="15.75" customHeight="1">
      <c r="B298" s="28"/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2:59" ht="15.75" customHeight="1">
      <c r="B299" s="28"/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2:59" ht="15.75" customHeight="1">
      <c r="B300" s="28"/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2:59" ht="15.75" customHeight="1">
      <c r="B301" s="28"/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2:59" ht="15.75" customHeight="1">
      <c r="B302" s="28"/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2:59" ht="15.75" customHeight="1">
      <c r="B303" s="28"/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2:59" ht="15.75" customHeight="1">
      <c r="B304" s="28"/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2:59" ht="15.75" customHeight="1">
      <c r="B305" s="28"/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2:59" ht="15.75" customHeight="1">
      <c r="B306" s="28"/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2:59" ht="15.75" customHeight="1">
      <c r="B307" s="28"/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2:59" ht="15.75" customHeight="1">
      <c r="B308" s="28"/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2:59" ht="15.75" customHeight="1">
      <c r="B309" s="28"/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2:59" ht="15.75" customHeight="1">
      <c r="B310" s="28"/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2:59" ht="15.75" customHeight="1">
      <c r="B311" s="28"/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2:59" ht="15.75" customHeight="1">
      <c r="B312" s="28"/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2:59" ht="15.75" customHeight="1">
      <c r="B313" s="28"/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2:59" ht="15.75" customHeight="1">
      <c r="B314" s="28"/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2:59" ht="15.75" customHeight="1">
      <c r="B315" s="28"/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2:59" ht="15.75" customHeight="1">
      <c r="B316" s="28"/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2:59" ht="15.75" customHeight="1">
      <c r="B317" s="28"/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2:59" ht="15.75" customHeight="1">
      <c r="B318" s="28"/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2:59" ht="15.75" customHeight="1">
      <c r="B319" s="28"/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2:59" ht="15.75" customHeight="1">
      <c r="B320" s="28"/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2:59" ht="15.75" customHeight="1">
      <c r="B321" s="28"/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2:59" ht="15.75" customHeight="1">
      <c r="B322" s="28"/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2:59" ht="15.75" customHeight="1">
      <c r="B323" s="28"/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2:59" ht="15.75" customHeight="1">
      <c r="B324" s="28"/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2:59" ht="15.75" customHeight="1">
      <c r="B325" s="28"/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2:59" ht="15.75" customHeight="1">
      <c r="B326" s="28"/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2:59" ht="15.75" customHeight="1">
      <c r="B327" s="28"/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2:59" ht="15.75" customHeight="1">
      <c r="B328" s="28"/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2:59" ht="15.75" customHeight="1">
      <c r="B329" s="28"/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2:59" ht="15.75" customHeight="1">
      <c r="B330" s="28"/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2:59" ht="15.75" customHeight="1">
      <c r="B331" s="28"/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2:59" ht="15.75" customHeight="1">
      <c r="B332" s="28"/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2:59" ht="15.75" customHeight="1">
      <c r="B333" s="28"/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2:59" ht="15.75" customHeight="1">
      <c r="B334" s="28"/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2:59" ht="15.75" customHeight="1">
      <c r="B335" s="28"/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2:59" ht="15.75" customHeight="1">
      <c r="B336" s="28"/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2:59" ht="15.75" customHeight="1">
      <c r="B337" s="28"/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2:59" ht="15.75" customHeight="1">
      <c r="B338" s="28"/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2:59" ht="15.75" customHeight="1">
      <c r="B339" s="28"/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2:59" ht="15.75" customHeight="1">
      <c r="B340" s="28"/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2:59" ht="15.75" customHeight="1">
      <c r="B341" s="28"/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2:59" ht="15.75" customHeight="1">
      <c r="B342" s="28"/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2:59" ht="15.75" customHeight="1">
      <c r="B343" s="28"/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2:59" ht="15.75" customHeight="1">
      <c r="B344" s="28"/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2:59" ht="15.75" customHeight="1">
      <c r="B345" s="28"/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2:59" ht="15.75" customHeight="1">
      <c r="B346" s="28"/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2:59" ht="15.75" customHeight="1">
      <c r="B347" s="28"/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2:59" ht="15.75" customHeight="1">
      <c r="B348" s="28"/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2:59" ht="15.75" customHeight="1">
      <c r="B349" s="28"/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2:59" ht="15.75" customHeight="1">
      <c r="B350" s="28"/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2:59" ht="15.75" customHeight="1">
      <c r="B351" s="28"/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2:59" ht="15.75" customHeight="1">
      <c r="B352" s="28"/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2:59" ht="15.75" customHeight="1">
      <c r="B353" s="28"/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2:59" ht="15.75" customHeight="1">
      <c r="B354" s="28"/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2:59" ht="15.75" customHeight="1">
      <c r="B355" s="28"/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2:59" ht="15.75" customHeight="1">
      <c r="B356" s="28"/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2:59" ht="15.75" customHeight="1">
      <c r="B357" s="28"/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2:59" ht="15.75" customHeight="1">
      <c r="B358" s="28"/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2:59" ht="15.75" customHeight="1">
      <c r="B359" s="28"/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2:59" ht="15.75" customHeight="1">
      <c r="B360" s="28"/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2:59" ht="15.75" customHeight="1">
      <c r="B361" s="28"/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2:59" ht="15.75" customHeight="1">
      <c r="B362" s="28"/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2:59" ht="15.75" customHeight="1">
      <c r="B363" s="28"/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2:59" ht="15.75" customHeight="1">
      <c r="B364" s="28"/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2:59" ht="15.75" customHeight="1">
      <c r="B365" s="28"/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2:59" ht="15.75" customHeight="1">
      <c r="B366" s="28"/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2:59" ht="15.75" customHeight="1">
      <c r="B367" s="28"/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2:59" ht="15.75" customHeight="1">
      <c r="B368" s="28"/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2:59" ht="15.75" customHeight="1">
      <c r="B369" s="28"/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2:59" ht="15.75" customHeight="1">
      <c r="B370" s="28"/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2:59" ht="15.75" customHeight="1">
      <c r="B371" s="28"/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2:59" ht="15.75" customHeight="1">
      <c r="B372" s="28"/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2:59" ht="15.75" customHeight="1">
      <c r="B373" s="28"/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2:59" ht="15.75" customHeight="1">
      <c r="B374" s="28"/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2:59" ht="15.75" customHeight="1">
      <c r="B375" s="28"/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2:59" ht="15.75" customHeight="1">
      <c r="B376" s="28"/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2:59" ht="15.75" customHeight="1">
      <c r="B377" s="28"/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2:59" ht="15.75" customHeight="1">
      <c r="B378" s="28"/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2:59" ht="15.75" customHeight="1">
      <c r="B379" s="28"/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2:59" ht="15.75" customHeight="1">
      <c r="B380" s="28"/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2:59" ht="15.75" customHeight="1">
      <c r="B381" s="28"/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2:59" ht="15.75" customHeight="1">
      <c r="B382" s="28"/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2:59" ht="15.75" customHeight="1">
      <c r="B383" s="28"/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2:59" ht="15.75" customHeight="1">
      <c r="B384" s="28"/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2:59" ht="15.75" customHeight="1">
      <c r="B385" s="28"/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2:59" ht="15.75" customHeight="1">
      <c r="B386" s="28"/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2:59" ht="15.75" customHeight="1">
      <c r="B387" s="28"/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2:59" ht="15.75" customHeight="1">
      <c r="B388" s="28"/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2:59" ht="15.75" customHeight="1">
      <c r="B389" s="28"/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2:59" ht="15.75" customHeight="1">
      <c r="B390" s="28"/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2:59" ht="15.75" customHeight="1">
      <c r="B391" s="28"/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2:59" ht="15.75" customHeight="1">
      <c r="B392" s="28"/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2:59" ht="15.75" customHeight="1">
      <c r="B393" s="28"/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2:59" ht="15.75" customHeight="1">
      <c r="B394" s="28"/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2:59" ht="15.75" customHeight="1">
      <c r="B395" s="28"/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2:59" ht="15.75" customHeight="1">
      <c r="B396" s="28"/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2:59" ht="15.75" customHeight="1">
      <c r="B397" s="28"/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2:59" ht="15.75" customHeight="1">
      <c r="B398" s="28"/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2:59" ht="15.75" customHeight="1">
      <c r="B399" s="28"/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2:59" ht="15.75" customHeight="1">
      <c r="B400" s="28"/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2:59" ht="15.75" customHeight="1">
      <c r="B401" s="28"/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2:59" ht="15.75" customHeight="1">
      <c r="B402" s="28"/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2:59" ht="15.75" customHeight="1">
      <c r="B403" s="28"/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2:59" ht="15.75" customHeight="1">
      <c r="B404" s="28"/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2:59" ht="15.75" customHeight="1">
      <c r="B405" s="28"/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2:59" ht="15.75" customHeight="1">
      <c r="B406" s="28"/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2:59" ht="15.75" customHeight="1">
      <c r="B407" s="28"/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2:59" ht="15.75" customHeight="1">
      <c r="B408" s="28"/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2:59" ht="15.75" customHeight="1">
      <c r="B409" s="28"/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2:59" ht="15.75" customHeight="1">
      <c r="B410" s="28"/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2:59" ht="15.75" customHeight="1">
      <c r="B411" s="28"/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2:59" ht="15.75" customHeight="1">
      <c r="B412" s="28"/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2:59" ht="15.75" customHeight="1">
      <c r="B413" s="28"/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2:59" ht="15.75" customHeight="1">
      <c r="B414" s="28"/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2:59" ht="15.75" customHeight="1">
      <c r="B415" s="28"/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2:59" ht="15.75" customHeight="1">
      <c r="B416" s="28"/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2:59" ht="15.75" customHeight="1">
      <c r="B417" s="28"/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2:59" ht="15.75" customHeight="1">
      <c r="B418" s="28"/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2:59" ht="15.75" customHeight="1">
      <c r="B419" s="28"/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2:59" ht="15.75" customHeight="1">
      <c r="B420" s="28"/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2:59" ht="15.75" customHeight="1">
      <c r="B421" s="28"/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2:59" ht="15.75" customHeight="1">
      <c r="B422" s="28"/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2:59" ht="15.75" customHeight="1">
      <c r="B423" s="28"/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2:59" ht="15.75" customHeight="1">
      <c r="B424" s="28"/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2:59" ht="15.75" customHeight="1">
      <c r="B425" s="28"/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2:59" ht="15.75" customHeight="1">
      <c r="B426" s="28"/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2:59" ht="15.75" customHeight="1">
      <c r="B427" s="28"/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2:59" ht="15.75" customHeight="1">
      <c r="B428" s="28"/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2:59" ht="15.75" customHeight="1">
      <c r="B429" s="28"/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2:59" ht="15.75" customHeight="1">
      <c r="B430" s="28"/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2:59" ht="15.75" customHeight="1">
      <c r="B431" s="28"/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2:59" ht="15.75" customHeight="1">
      <c r="B432" s="28"/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2:59" ht="15.75" customHeight="1">
      <c r="B433" s="28"/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2:59" ht="15.75" customHeight="1">
      <c r="B434" s="28"/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2:59" ht="15.75" customHeight="1">
      <c r="B435" s="28"/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2:59" ht="15.75" customHeight="1">
      <c r="B436" s="28"/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2:59" ht="15.75" customHeight="1">
      <c r="B437" s="28"/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2:59" ht="15.75" customHeight="1">
      <c r="B438" s="28"/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2:59" ht="15.75" customHeight="1">
      <c r="B439" s="28"/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2:59" ht="15.75" customHeight="1">
      <c r="B440" s="28"/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2:59" ht="15.75" customHeight="1">
      <c r="B441" s="28"/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2:59" ht="15.75" customHeight="1">
      <c r="B442" s="28"/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2:59" ht="15.75" customHeight="1">
      <c r="B443" s="28"/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2:59" ht="15.75" customHeight="1">
      <c r="B444" s="28"/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2:59" ht="15.75" customHeight="1">
      <c r="B445" s="28"/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2:59" ht="15.75" customHeight="1">
      <c r="B446" s="28"/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2:59" ht="15.75" customHeight="1">
      <c r="B447" s="28"/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2:59" ht="15.75" customHeight="1">
      <c r="B448" s="28"/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2:59" ht="15.75" customHeight="1">
      <c r="B449" s="28"/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2:59" ht="15.75" customHeight="1">
      <c r="B450" s="28"/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2:59" ht="15.75" customHeight="1">
      <c r="B451" s="28"/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2:59" ht="15.75" customHeight="1">
      <c r="B452" s="28"/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2:59" ht="15.75" customHeight="1">
      <c r="B453" s="28"/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2:59" ht="15.75" customHeight="1">
      <c r="B454" s="28"/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2:59" ht="15.75" customHeight="1">
      <c r="B455" s="28"/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2:59" ht="15.75" customHeight="1">
      <c r="B456" s="28"/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2:59" ht="15.75" customHeight="1">
      <c r="B457" s="28"/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2:59" ht="15.75" customHeight="1">
      <c r="B458" s="28"/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2:59" ht="15.75" customHeight="1">
      <c r="B459" s="28"/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2:59" ht="15.75" customHeight="1">
      <c r="B460" s="28"/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2:59" ht="15.75" customHeight="1">
      <c r="B461" s="28"/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2:59" ht="15.75" customHeight="1">
      <c r="B462" s="28"/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2:59" ht="15.75" customHeight="1">
      <c r="B463" s="28"/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2:59" ht="15.75" customHeight="1">
      <c r="B464" s="28"/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2:59" ht="15.75" customHeight="1">
      <c r="B465" s="28"/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2:59" ht="15.75" customHeight="1">
      <c r="B466" s="28"/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2:59" ht="15.75" customHeight="1">
      <c r="B467" s="28"/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2:59" ht="15.75" customHeight="1">
      <c r="B468" s="28"/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2:59" ht="15.75" customHeight="1">
      <c r="B469" s="28"/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2:59" ht="15.75" customHeight="1">
      <c r="B470" s="28"/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2:59" ht="15.75" customHeight="1">
      <c r="B471" s="28"/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2:59" ht="15.75" customHeight="1">
      <c r="B472" s="28"/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2:59" ht="15.75" customHeight="1">
      <c r="B473" s="28"/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2:59" ht="15.75" customHeight="1">
      <c r="B474" s="28"/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2:59" ht="15.75" customHeight="1">
      <c r="B475" s="28"/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2:59" ht="15.75" customHeight="1">
      <c r="B476" s="28"/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2:59" ht="15.75" customHeight="1">
      <c r="B477" s="28"/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2:59" ht="15.75" customHeight="1">
      <c r="B478" s="28"/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2:59" ht="15.75" customHeight="1">
      <c r="B479" s="28"/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2:59" ht="15.75" customHeight="1">
      <c r="B480" s="28"/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2:59" ht="15.75" customHeight="1">
      <c r="B481" s="28"/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2:59" ht="15.75" customHeight="1">
      <c r="B482" s="28"/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2:59" ht="15.75" customHeight="1">
      <c r="B483" s="28"/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2:59" ht="15.75" customHeight="1">
      <c r="B484" s="28"/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2:59" ht="15.75" customHeight="1">
      <c r="B485" s="28"/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2:59" ht="15.75" customHeight="1">
      <c r="B486" s="28"/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2:59" ht="15.75" customHeight="1">
      <c r="B487" s="28"/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2:59" ht="15.75" customHeight="1">
      <c r="B488" s="28"/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2:59" ht="15.75" customHeight="1">
      <c r="B489" s="28"/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2:59" ht="15.75" customHeight="1">
      <c r="B490" s="28"/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2:59" ht="15.75" customHeight="1">
      <c r="B491" s="28"/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2:59" ht="15.75" customHeight="1">
      <c r="B492" s="28"/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2:59" ht="15.75" customHeight="1">
      <c r="B493" s="28"/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2:59" ht="15.75" customHeight="1">
      <c r="B494" s="28"/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2:59" ht="15.75" customHeight="1">
      <c r="B495" s="28"/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2:59" ht="15.75" customHeight="1">
      <c r="B496" s="28"/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2:59" ht="15.75" customHeight="1">
      <c r="B497" s="28"/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2:59" ht="15.75" customHeight="1">
      <c r="B498" s="28"/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2:59" ht="15.75" customHeight="1">
      <c r="B499" s="28"/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2:59" ht="15.75" customHeight="1">
      <c r="B500" s="28"/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2:59" ht="15.75" customHeight="1">
      <c r="B501" s="28"/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2:59" ht="15.75" customHeight="1">
      <c r="B502" s="28"/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2:59" ht="15.75" customHeight="1">
      <c r="B503" s="28"/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2:59" ht="15.75" customHeight="1">
      <c r="B504" s="28"/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2:59" ht="15.75" customHeight="1">
      <c r="B505" s="28"/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2:59" ht="15.75" customHeight="1">
      <c r="B506" s="28"/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2:59" ht="15.75" customHeight="1">
      <c r="B507" s="28"/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2:59" ht="15.75" customHeight="1">
      <c r="B508" s="28"/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2:59" ht="15.75" customHeight="1">
      <c r="B509" s="28"/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2:59" ht="15.75" customHeight="1">
      <c r="B510" s="28"/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2:59" ht="15.75" customHeight="1">
      <c r="B511" s="28"/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2:59" ht="15.75" customHeight="1">
      <c r="B512" s="28"/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2:59" ht="15.75" customHeight="1">
      <c r="B513" s="28"/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2:59" ht="15.75" customHeight="1">
      <c r="B514" s="28"/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2:59" ht="15.75" customHeight="1">
      <c r="B515" s="28"/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2:59" ht="15.75" customHeight="1">
      <c r="B516" s="28"/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2:59" ht="15.75" customHeight="1">
      <c r="B517" s="28"/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2:59" ht="15.75" customHeight="1">
      <c r="B518" s="28"/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2:59" ht="15.75" customHeight="1">
      <c r="B519" s="28"/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2:59" ht="15.75" customHeight="1">
      <c r="B520" s="28"/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2:59" ht="15.75" customHeight="1">
      <c r="B521" s="28"/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2:59" ht="15.75" customHeight="1">
      <c r="B522" s="28"/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2:59" ht="15.75" customHeight="1">
      <c r="B523" s="28"/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2:59" ht="15.75" customHeight="1">
      <c r="B524" s="28"/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2:59" ht="15.75" customHeight="1">
      <c r="B525" s="28"/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2:59" ht="15.75" customHeight="1">
      <c r="B526" s="28"/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2:59" ht="15.75" customHeight="1">
      <c r="B527" s="28"/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2:59" ht="15.75" customHeight="1">
      <c r="B528" s="28"/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2:59" ht="15.75" customHeight="1">
      <c r="B529" s="28"/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2:59" ht="15.75" customHeight="1">
      <c r="B530" s="28"/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2:59" ht="15.75" customHeight="1">
      <c r="B531" s="28"/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2:59" ht="15.75" customHeight="1">
      <c r="B532" s="28"/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2:59" ht="15.75" customHeight="1">
      <c r="B533" s="28"/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2:59" ht="15.75" customHeight="1">
      <c r="B534" s="28"/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2:59" ht="15.75" customHeight="1">
      <c r="B535" s="28"/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2:59" ht="15.75" customHeight="1">
      <c r="B536" s="28"/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2:59" ht="15.75" customHeight="1">
      <c r="B537" s="28"/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2:59" ht="15.75" customHeight="1">
      <c r="B538" s="28"/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2:59" ht="15.75" customHeight="1">
      <c r="B539" s="28"/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2:59" ht="15.75" customHeight="1">
      <c r="B540" s="28"/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2:59" ht="15.75" customHeight="1">
      <c r="B541" s="28"/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2:59" ht="15.75" customHeight="1">
      <c r="B542" s="28"/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2:59" ht="15.75" customHeight="1">
      <c r="B543" s="28"/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2:59" ht="15.75" customHeight="1">
      <c r="B544" s="28"/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2:59" ht="15.75" customHeight="1">
      <c r="B545" s="28"/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2:59" ht="15.75" customHeight="1">
      <c r="B546" s="28"/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2:59" ht="15.75" customHeight="1">
      <c r="B547" s="28"/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2:59" ht="15.75" customHeight="1">
      <c r="B548" s="28"/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2:59" ht="15.75" customHeight="1">
      <c r="B549" s="28"/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2:59" ht="15.75" customHeight="1">
      <c r="B550" s="28"/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2:59" ht="15.75" customHeight="1">
      <c r="B551" s="28"/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2:59" ht="15.75" customHeight="1">
      <c r="B552" s="28"/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2:59" ht="15.75" customHeight="1">
      <c r="B553" s="28"/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2:59" ht="15.75" customHeight="1">
      <c r="B554" s="28"/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2:59" ht="15.75" customHeight="1">
      <c r="B555" s="28"/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2:59" ht="15.75" customHeight="1">
      <c r="B556" s="28"/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2:59" ht="15.75" customHeight="1">
      <c r="B557" s="28"/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2:59" ht="15.75" customHeight="1">
      <c r="B558" s="28"/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2:59" ht="15.75" customHeight="1">
      <c r="B559" s="28"/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2:59" ht="15.75" customHeight="1">
      <c r="B560" s="28"/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2:59" ht="15.75" customHeight="1">
      <c r="B561" s="28"/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2:59" ht="15.75" customHeight="1">
      <c r="B562" s="28"/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2:59" ht="15.75" customHeight="1">
      <c r="B563" s="28"/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2:59" ht="15.75" customHeight="1">
      <c r="B564" s="28"/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2:59" ht="15.75" customHeight="1">
      <c r="B565" s="28"/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2:59" ht="15.75" customHeight="1">
      <c r="B566" s="28"/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2:59" ht="15.75" customHeight="1">
      <c r="B567" s="28"/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2:59" ht="15.75" customHeight="1">
      <c r="B568" s="28"/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2:59" ht="15.75" customHeight="1">
      <c r="B569" s="28"/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2:59" ht="15.75" customHeight="1">
      <c r="B570" s="28"/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2:59" ht="15.75" customHeight="1">
      <c r="B571" s="28"/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2:59" ht="15.75" customHeight="1">
      <c r="B572" s="28"/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2:59" ht="15.75" customHeight="1">
      <c r="B573" s="28"/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2:59" ht="15.75" customHeight="1">
      <c r="B574" s="28"/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2:59" ht="15.75" customHeight="1">
      <c r="B575" s="28"/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2:59" ht="15.75" customHeight="1">
      <c r="B576" s="28"/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2:59" ht="15.75" customHeight="1">
      <c r="B577" s="28"/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2:59" ht="15.75" customHeight="1">
      <c r="B578" s="28"/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2:59" ht="15.75" customHeight="1">
      <c r="B579" s="28"/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2:59" ht="15.75" customHeight="1">
      <c r="B580" s="28"/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2:59" ht="15.75" customHeight="1">
      <c r="B581" s="28"/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2:59" ht="15.75" customHeight="1">
      <c r="B582" s="28"/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2:59" ht="15.75" customHeight="1">
      <c r="B583" s="28"/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2:59" ht="15.75" customHeight="1">
      <c r="B584" s="28"/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2:59" ht="15.75" customHeight="1">
      <c r="B585" s="28"/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2:59" ht="15.75" customHeight="1">
      <c r="B586" s="28"/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2:59" ht="15.75" customHeight="1">
      <c r="B587" s="28"/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2:59" ht="15.75" customHeight="1">
      <c r="B588" s="28"/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2:59" ht="15.75" customHeight="1">
      <c r="B589" s="28"/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2:59" ht="15.75" customHeight="1">
      <c r="B590" s="28"/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2:59" ht="15.75" customHeight="1">
      <c r="B591" s="28"/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2:59" ht="15.75" customHeight="1">
      <c r="B592" s="28"/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2:59" ht="15.75" customHeight="1">
      <c r="B593" s="28"/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2:59" ht="15.75" customHeight="1">
      <c r="B594" s="28"/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2:59" ht="15.75" customHeight="1">
      <c r="B595" s="28"/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2:59" ht="15.75" customHeight="1">
      <c r="B596" s="28"/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2:59" ht="15.75" customHeight="1">
      <c r="B597" s="28"/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2:59" ht="15.75" customHeight="1">
      <c r="B598" s="28"/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2:59" ht="15.75" customHeight="1">
      <c r="B599" s="28"/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2:59" ht="15.75" customHeight="1">
      <c r="B600" s="28"/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2:59" ht="15.75" customHeight="1">
      <c r="B601" s="28"/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2:59" ht="15.75" customHeight="1">
      <c r="B602" s="28"/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2:59" ht="15.75" customHeight="1">
      <c r="B603" s="28"/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2:59" ht="15.75" customHeight="1">
      <c r="B604" s="28"/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2:59" ht="15.75" customHeight="1">
      <c r="B605" s="28"/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2:59" ht="15.75" customHeight="1">
      <c r="B606" s="28"/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2:59" ht="15.75" customHeight="1">
      <c r="B607" s="28"/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2:59" ht="15.75" customHeight="1">
      <c r="B608" s="28"/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2:59" ht="15.75" customHeight="1">
      <c r="B609" s="28"/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2:59" ht="15.75" customHeight="1">
      <c r="B610" s="28"/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2:59" ht="15.75" customHeight="1">
      <c r="B611" s="28"/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2:59" ht="15.75" customHeight="1">
      <c r="B612" s="28"/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2:59" ht="15.75" customHeight="1">
      <c r="B613" s="28"/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2:59" ht="15.75" customHeight="1">
      <c r="B614" s="28"/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2:59" ht="15.75" customHeight="1">
      <c r="B615" s="28"/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2:59" ht="15.75" customHeight="1">
      <c r="B616" s="28"/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2:59" ht="15.75" customHeight="1">
      <c r="B617" s="28"/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2:59" ht="15.75" customHeight="1">
      <c r="B618" s="28"/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2:59" ht="15.75" customHeight="1">
      <c r="B619" s="28"/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2:59" ht="15.75" customHeight="1">
      <c r="B620" s="28"/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2:59" ht="15.75" customHeight="1">
      <c r="B621" s="28"/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2:59" ht="15.75" customHeight="1">
      <c r="B622" s="28"/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2:59" ht="15.75" customHeight="1">
      <c r="B623" s="28"/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2:59" ht="15.75" customHeight="1">
      <c r="B624" s="28"/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2:59" ht="15.75" customHeight="1">
      <c r="B625" s="28"/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2:59" ht="15.75" customHeight="1">
      <c r="B626" s="28"/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2:59" ht="15.75" customHeight="1">
      <c r="B627" s="28"/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2:59" ht="15.75" customHeight="1">
      <c r="B628" s="28"/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2:59" ht="15.75" customHeight="1">
      <c r="B629" s="28"/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2:59" ht="15.75" customHeight="1">
      <c r="B630" s="28"/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2:59" ht="15.75" customHeight="1">
      <c r="B631" s="28"/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2:59" ht="15.75" customHeight="1">
      <c r="B632" s="28"/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2:59" ht="15.75" customHeight="1">
      <c r="B633" s="28"/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2:59" ht="15.75" customHeight="1">
      <c r="B634" s="28"/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2:59" ht="15.75" customHeight="1">
      <c r="B635" s="28"/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2:59" ht="15.75" customHeight="1">
      <c r="B636" s="28"/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2:59" ht="15.75" customHeight="1">
      <c r="B637" s="28"/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2:59" ht="15.75" customHeight="1">
      <c r="B638" s="28"/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2:59" ht="15.75" customHeight="1">
      <c r="B639" s="28"/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2:59" ht="15.75" customHeight="1">
      <c r="B640" s="28"/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2:59" ht="15.75" customHeight="1">
      <c r="B641" s="28"/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2:59" ht="15.75" customHeight="1">
      <c r="B642" s="28"/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2:59" ht="15.75" customHeight="1">
      <c r="B643" s="28"/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2:59" ht="15.75" customHeight="1">
      <c r="B644" s="28"/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2:59" ht="15.75" customHeight="1">
      <c r="B645" s="28"/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2:59" ht="15.75" customHeight="1">
      <c r="B646" s="28"/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2:59" ht="15.75" customHeight="1">
      <c r="B647" s="28"/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2:59" ht="15.75" customHeight="1">
      <c r="B648" s="28"/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2:59" ht="15.75" customHeight="1">
      <c r="B649" s="28"/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2:59" ht="15.75" customHeight="1">
      <c r="B650" s="28"/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2:59" ht="15.75" customHeight="1">
      <c r="B651" s="28"/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2:59" ht="15.75" customHeight="1">
      <c r="B652" s="28"/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2:59" ht="15.75" customHeight="1">
      <c r="B653" s="28"/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2:59" ht="15.75" customHeight="1">
      <c r="B654" s="28"/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2:59" ht="15.75" customHeight="1">
      <c r="B655" s="28"/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2:59" ht="15.75" customHeight="1">
      <c r="B656" s="28"/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2:59" ht="15.75" customHeight="1">
      <c r="B657" s="28"/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2:59" ht="15.75" customHeight="1">
      <c r="B658" s="28"/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2:59" ht="15.75" customHeight="1">
      <c r="B659" s="28"/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2:59" ht="15.75" customHeight="1">
      <c r="B660" s="28"/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2:59" ht="15.75" customHeight="1">
      <c r="B661" s="28"/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2:59" ht="15.75" customHeight="1">
      <c r="B662" s="28"/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2:59" ht="15.75" customHeight="1">
      <c r="B663" s="28"/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2:59" ht="15.75" customHeight="1">
      <c r="B664" s="28"/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2:59" ht="15.75" customHeight="1">
      <c r="B665" s="28"/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2:59" ht="15.75" customHeight="1">
      <c r="B666" s="28"/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2:59" ht="15.75" customHeight="1">
      <c r="B667" s="28"/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2:59" ht="15.75" customHeight="1">
      <c r="B668" s="28"/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2:59" ht="15.75" customHeight="1">
      <c r="B669" s="28"/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2:59" ht="15.75" customHeight="1">
      <c r="B670" s="28"/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2:59" ht="15.75" customHeight="1">
      <c r="B671" s="28"/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2:59" ht="15.75" customHeight="1">
      <c r="B672" s="28"/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2:59" ht="15.75" customHeight="1">
      <c r="B673" s="28"/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2:59" ht="15.75" customHeight="1">
      <c r="B674" s="28"/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2:59" ht="15.75" customHeight="1">
      <c r="B675" s="28"/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2:59" ht="15.75" customHeight="1">
      <c r="B676" s="28"/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2:59" ht="15.75" customHeight="1">
      <c r="B677" s="28"/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2:59" ht="15.75" customHeight="1">
      <c r="B678" s="28"/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2:59" ht="15.75" customHeight="1">
      <c r="B679" s="28"/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2:59" ht="15.75" customHeight="1">
      <c r="B680" s="28"/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2:59" ht="15.75" customHeight="1">
      <c r="B681" s="28"/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2:59" ht="15.75" customHeight="1">
      <c r="B682" s="28"/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2:59" ht="15.75" customHeight="1">
      <c r="B683" s="28"/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2:59" ht="15.75" customHeight="1">
      <c r="B684" s="28"/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2:59" ht="15.75" customHeight="1">
      <c r="B685" s="28"/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2:59" ht="15.75" customHeight="1">
      <c r="B686" s="28"/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2:59" ht="15.75" customHeight="1">
      <c r="B687" s="28"/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2:59" ht="15.75" customHeight="1">
      <c r="B688" s="28"/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2:59" ht="15.75" customHeight="1">
      <c r="B689" s="28"/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2:59" ht="15.75" customHeight="1">
      <c r="B690" s="28"/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2:59" ht="15.75" customHeight="1">
      <c r="B691" s="28"/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2:59" ht="15.75" customHeight="1">
      <c r="B692" s="28"/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2:59" ht="15.75" customHeight="1">
      <c r="B693" s="28"/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2:59" ht="15.75" customHeight="1">
      <c r="B694" s="28"/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2:59" ht="15.75" customHeight="1">
      <c r="B695" s="28"/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2:59" ht="15.75" customHeight="1">
      <c r="B696" s="28"/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2:59" ht="15.75" customHeight="1">
      <c r="B697" s="28"/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2:59" ht="15.75" customHeight="1">
      <c r="B698" s="28"/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2:59" ht="15.75" customHeight="1">
      <c r="B699" s="28"/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2:59" ht="15.75" customHeight="1">
      <c r="B700" s="28"/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2:59" ht="15.75" customHeight="1">
      <c r="B701" s="28"/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2:59" ht="15.75" customHeight="1">
      <c r="B702" s="28"/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2:59" ht="15.75" customHeight="1">
      <c r="B703" s="28"/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2:59" ht="15.75" customHeight="1">
      <c r="B704" s="28"/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2:59" ht="15.75" customHeight="1">
      <c r="B705" s="28"/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2:59" ht="15.75" customHeight="1">
      <c r="B706" s="28"/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2:59" ht="15.75" customHeight="1">
      <c r="B707" s="28"/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2:59" ht="15.75" customHeight="1">
      <c r="B708" s="28"/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2:59" ht="15.75" customHeight="1">
      <c r="B709" s="28"/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2:59" ht="15.75" customHeight="1">
      <c r="B710" s="28"/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2:59" ht="15.75" customHeight="1">
      <c r="B711" s="28"/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2:59" ht="15.75" customHeight="1">
      <c r="B712" s="28"/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2:59" ht="15.75" customHeight="1">
      <c r="B713" s="28"/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2:59" ht="15.75" customHeight="1">
      <c r="B714" s="28"/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2:59" ht="15.75" customHeight="1">
      <c r="B715" s="28"/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2:59" ht="15.75" customHeight="1">
      <c r="B716" s="28"/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2:59" ht="15.75" customHeight="1">
      <c r="B717" s="28"/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2:59" ht="15.75" customHeight="1">
      <c r="B718" s="28"/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2:59" ht="15.75" customHeight="1">
      <c r="B719" s="28"/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2:59" ht="15.75" customHeight="1">
      <c r="B720" s="28"/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2:59" ht="15.75" customHeight="1">
      <c r="B721" s="28"/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2:59" ht="15.75" customHeight="1">
      <c r="B722" s="28"/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2:59" ht="15.75" customHeight="1">
      <c r="B723" s="28"/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2:59" ht="15.75" customHeight="1">
      <c r="B724" s="28"/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2:59" ht="15.75" customHeight="1">
      <c r="B725" s="28"/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2:59" ht="15.75" customHeight="1">
      <c r="B726" s="28"/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2:59" ht="15.75" customHeight="1">
      <c r="B727" s="28"/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2:59" ht="15.75" customHeight="1">
      <c r="B728" s="28"/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2:59" ht="15.75" customHeight="1">
      <c r="B729" s="28"/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2:59" ht="15.75" customHeight="1">
      <c r="B730" s="28"/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2:59" ht="15.75" customHeight="1">
      <c r="B731" s="28"/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2:59" ht="15.75" customHeight="1">
      <c r="B732" s="28"/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2:59" ht="15.75" customHeight="1">
      <c r="B733" s="28"/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2:59" ht="15.75" customHeight="1">
      <c r="B734" s="28"/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2:59" ht="15.75" customHeight="1">
      <c r="B735" s="28"/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2:59" ht="15.75" customHeight="1">
      <c r="B736" s="28"/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2:59" ht="15.75" customHeight="1">
      <c r="B737" s="28"/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2:59" ht="15.75" customHeight="1">
      <c r="B738" s="28"/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2:59" ht="15.75" customHeight="1">
      <c r="B739" s="28"/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2:59" ht="15.75" customHeight="1">
      <c r="B740" s="28"/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2:59" ht="15.75" customHeight="1">
      <c r="B741" s="28"/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2:59" ht="15.75" customHeight="1">
      <c r="B742" s="28"/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2:59" ht="15.75" customHeight="1">
      <c r="B743" s="28"/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2:59" ht="15.75" customHeight="1">
      <c r="B744" s="28"/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2:59" ht="15.75" customHeight="1">
      <c r="B745" s="28"/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2:59" ht="15.75" customHeight="1">
      <c r="B746" s="28"/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2:59" ht="15.75" customHeight="1">
      <c r="B747" s="28"/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2:59" ht="15.75" customHeight="1">
      <c r="B748" s="28"/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2:59" ht="15.75" customHeight="1">
      <c r="B749" s="28"/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2:59" ht="15.75" customHeight="1">
      <c r="B750" s="28"/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2:59" ht="15.75" customHeight="1">
      <c r="B751" s="28"/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2:59" ht="15.75" customHeight="1">
      <c r="B752" s="28"/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2:59" ht="15.75" customHeight="1">
      <c r="B753" s="28"/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2:59" ht="15.75" customHeight="1">
      <c r="B754" s="28"/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2:59" ht="15.75" customHeight="1">
      <c r="B755" s="28"/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2:59" ht="15.75" customHeight="1">
      <c r="B756" s="28"/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2:59" ht="15.75" customHeight="1">
      <c r="B757" s="28"/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2:59" ht="15.75" customHeight="1">
      <c r="B758" s="28"/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2:59" ht="15.75" customHeight="1">
      <c r="B759" s="28"/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2:59" ht="15.75" customHeight="1">
      <c r="B760" s="28"/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2:59" ht="15.75" customHeight="1">
      <c r="B761" s="28"/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2:59" ht="15.75" customHeight="1">
      <c r="B762" s="28"/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2:59" ht="15.75" customHeight="1">
      <c r="B763" s="28"/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2:59" ht="15.75" customHeight="1">
      <c r="B764" s="28"/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2:59" ht="15.75" customHeight="1">
      <c r="B765" s="28"/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2:59" ht="15.75" customHeight="1">
      <c r="B766" s="28"/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2:59" ht="15.75" customHeight="1">
      <c r="B767" s="28"/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2:59" ht="15.75" customHeight="1">
      <c r="B768" s="28"/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2:59" ht="15.75" customHeight="1">
      <c r="B769" s="28"/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2:59" ht="15.75" customHeight="1">
      <c r="B770" s="28"/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2:59" ht="15.75" customHeight="1">
      <c r="B771" s="28"/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2:59" ht="15.75" customHeight="1">
      <c r="B772" s="28"/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2:59" ht="15.75" customHeight="1">
      <c r="B773" s="28"/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2:59" ht="15.75" customHeight="1">
      <c r="B774" s="28"/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2:59" ht="15.75" customHeight="1">
      <c r="B775" s="28"/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2:59" ht="15.75" customHeight="1">
      <c r="B776" s="28"/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2:59" ht="15.75" customHeight="1">
      <c r="B777" s="28"/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2:59" ht="15.75" customHeight="1">
      <c r="B778" s="28"/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2:59" ht="15.75" customHeight="1">
      <c r="B779" s="28"/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2:59" ht="15.75" customHeight="1">
      <c r="B780" s="28"/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2:59" ht="15.75" customHeight="1">
      <c r="B781" s="28"/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2:59" ht="15.75" customHeight="1">
      <c r="B782" s="28"/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2:59" ht="15.75" customHeight="1">
      <c r="B783" s="28"/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2:59" ht="15.75" customHeight="1">
      <c r="B784" s="28"/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2:59" ht="15.75" customHeight="1">
      <c r="B785" s="28"/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2:59" ht="15.75" customHeight="1">
      <c r="B786" s="28"/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2:59" ht="15.75" customHeight="1">
      <c r="B787" s="28"/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2:59" ht="15.75" customHeight="1">
      <c r="B788" s="28"/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2:59" ht="15.75" customHeight="1">
      <c r="B789" s="28"/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2:59" ht="15.75" customHeight="1">
      <c r="B790" s="28"/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2:59" ht="15.75" customHeight="1">
      <c r="B791" s="28"/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2:59" ht="15.75" customHeight="1">
      <c r="B792" s="28"/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2:59" ht="15.75" customHeight="1">
      <c r="B793" s="28"/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2:59" ht="15.75" customHeight="1">
      <c r="B794" s="28"/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2:59" ht="15.75" customHeight="1">
      <c r="B795" s="28"/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2:59" ht="15.75" customHeight="1">
      <c r="B796" s="28"/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2:59" ht="15.75" customHeight="1">
      <c r="B797" s="28"/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2:59" ht="15.75" customHeight="1">
      <c r="B798" s="28"/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2:59" ht="15.75" customHeight="1">
      <c r="B799" s="28"/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2:59" ht="15.75" customHeight="1">
      <c r="B800" s="28"/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2:59" ht="15.75" customHeight="1">
      <c r="B801" s="28"/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2:59" ht="15.75" customHeight="1">
      <c r="B802" s="28"/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2:59" ht="15.75" customHeight="1">
      <c r="B803" s="28"/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2:59" ht="15.75" customHeight="1">
      <c r="B804" s="28"/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2:59" ht="15.75" customHeight="1">
      <c r="B805" s="28"/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2:59" ht="15.75" customHeight="1">
      <c r="B806" s="28"/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2:59" ht="15.75" customHeight="1">
      <c r="B807" s="28"/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2:59" ht="15.75" customHeight="1">
      <c r="B808" s="28"/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2:59" ht="15.75" customHeight="1">
      <c r="B809" s="28"/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2:59" ht="15.75" customHeight="1">
      <c r="B810" s="28"/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2:59" ht="15.75" customHeight="1">
      <c r="B811" s="28"/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2:59" ht="15.75" customHeight="1">
      <c r="B812" s="28"/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2:59" ht="15.75" customHeight="1">
      <c r="B813" s="28"/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2:59" ht="15.75" customHeight="1">
      <c r="B814" s="28"/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2:59" ht="15.75" customHeight="1">
      <c r="B815" s="28"/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2:59" ht="15.75" customHeight="1">
      <c r="B816" s="28"/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2:59" ht="15.75" customHeight="1">
      <c r="B817" s="28"/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2:59" ht="15.75" customHeight="1">
      <c r="B818" s="28"/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2:59" ht="15.75" customHeight="1">
      <c r="B819" s="28"/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2:59" ht="15.75" customHeight="1">
      <c r="B820" s="28"/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2:59" ht="15.75" customHeight="1">
      <c r="B821" s="28"/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2:59" ht="15.75" customHeight="1">
      <c r="B822" s="28"/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2:59" ht="15.75" customHeight="1">
      <c r="B823" s="28"/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2:59" ht="15.75" customHeight="1">
      <c r="B824" s="28"/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2:59" ht="15.75" customHeight="1">
      <c r="B825" s="28"/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2:59" ht="15.75" customHeight="1">
      <c r="B826" s="28"/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2:59" ht="15.75" customHeight="1">
      <c r="B827" s="28"/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2:59" ht="15.75" customHeight="1">
      <c r="B828" s="28"/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2:59" ht="15.75" customHeight="1">
      <c r="B829" s="28"/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2:59" ht="15.75" customHeight="1">
      <c r="B830" s="28"/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2:59" ht="15.75" customHeight="1">
      <c r="B831" s="28"/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2:59" ht="15.75" customHeight="1">
      <c r="B832" s="28"/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2:59" ht="15.75" customHeight="1">
      <c r="B833" s="28"/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2:59" ht="15.75" customHeight="1">
      <c r="B834" s="28"/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2:59" ht="15.75" customHeight="1">
      <c r="B835" s="28"/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2:59" ht="15.75" customHeight="1">
      <c r="B836" s="28"/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2:59" ht="15.75" customHeight="1">
      <c r="B837" s="28"/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2:59" ht="15.75" customHeight="1">
      <c r="B838" s="28"/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2:59" ht="15.75" customHeight="1">
      <c r="B839" s="28"/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2:59" ht="15.75" customHeight="1">
      <c r="B840" s="28"/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2:59" ht="15.75" customHeight="1">
      <c r="B841" s="28"/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2:59" ht="15.75" customHeight="1">
      <c r="B842" s="28"/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2:59" ht="15.75" customHeight="1">
      <c r="B843" s="28"/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2:59" ht="15.75" customHeight="1">
      <c r="B844" s="28"/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2:59" ht="15.75" customHeight="1">
      <c r="B845" s="28"/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2:59" ht="15.75" customHeight="1">
      <c r="B846" s="28"/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2:59" ht="15.75" customHeight="1">
      <c r="B847" s="28"/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2:59" ht="15.75" customHeight="1">
      <c r="B848" s="28"/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2:59" ht="15.75" customHeight="1">
      <c r="B849" s="28"/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2:59" ht="15.75" customHeight="1">
      <c r="B850" s="28"/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2:59" ht="15.75" customHeight="1">
      <c r="B851" s="28"/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2:59" ht="15.75" customHeight="1">
      <c r="B852" s="28"/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2:59" ht="15.75" customHeight="1">
      <c r="B853" s="28"/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2:59" ht="15.75" customHeight="1">
      <c r="B854" s="28"/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2:59" ht="15.75" customHeight="1">
      <c r="B855" s="28"/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2:59" ht="15.75" customHeight="1">
      <c r="B856" s="28"/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2:59" ht="15.75" customHeight="1">
      <c r="B857" s="28"/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2:59" ht="15.75" customHeight="1">
      <c r="B858" s="28"/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2:59" ht="15.75" customHeight="1">
      <c r="B859" s="28"/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2:59" ht="15.75" customHeight="1">
      <c r="B860" s="28"/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2:59" ht="15.75" customHeight="1">
      <c r="B861" s="28"/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2:59" ht="15.75" customHeight="1">
      <c r="B862" s="28"/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2:59" ht="15.75" customHeight="1">
      <c r="B863" s="28"/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2:59" ht="15.75" customHeight="1">
      <c r="B864" s="28"/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2:59" ht="15.75" customHeight="1">
      <c r="B865" s="28"/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2:59" ht="15.75" customHeight="1">
      <c r="B866" s="28"/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2:59" ht="15.75" customHeight="1">
      <c r="B867" s="28"/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2:59" ht="15.75" customHeight="1">
      <c r="B868" s="28"/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2:59" ht="15.75" customHeight="1">
      <c r="B869" s="28"/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2:59" ht="15.75" customHeight="1">
      <c r="B870" s="28"/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2:59" ht="15.75" customHeight="1">
      <c r="B871" s="28"/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2:59" ht="15.75" customHeight="1">
      <c r="B872" s="28"/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2:59" ht="15.75" customHeight="1">
      <c r="B873" s="28"/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2:59" ht="15.75" customHeight="1">
      <c r="B874" s="28"/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2:59" ht="15.75" customHeight="1">
      <c r="B875" s="28"/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2:59" ht="15.75" customHeight="1">
      <c r="B876" s="28"/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2:59" ht="15.75" customHeight="1">
      <c r="B877" s="28"/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2:59" ht="15.75" customHeight="1">
      <c r="B878" s="28"/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2:59" ht="15.75" customHeight="1">
      <c r="B879" s="28"/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2:59" ht="15.75" customHeight="1">
      <c r="B880" s="28"/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2:59" ht="15.75" customHeight="1">
      <c r="B881" s="28"/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2:59" ht="15.75" customHeight="1">
      <c r="B882" s="28"/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2:59" ht="15.75" customHeight="1">
      <c r="B883" s="28"/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2:59" ht="15.75" customHeight="1">
      <c r="B884" s="28"/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2:59" ht="15.75" customHeight="1">
      <c r="B885" s="28"/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2:59" ht="15.75" customHeight="1">
      <c r="B886" s="28"/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2:59" ht="15.75" customHeight="1">
      <c r="B887" s="28"/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2:59" ht="15.75" customHeight="1">
      <c r="B888" s="28"/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2:59" ht="15.75" customHeight="1">
      <c r="B889" s="28"/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2:59" ht="15.75" customHeight="1">
      <c r="B890" s="28"/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2:59" ht="15.75" customHeight="1">
      <c r="B891" s="28"/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2:59" ht="15.75" customHeight="1">
      <c r="B892" s="28"/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2:59" ht="15.75" customHeight="1">
      <c r="B893" s="28"/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2:59" ht="15.75" customHeight="1">
      <c r="B894" s="28"/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2:59" ht="15.75" customHeight="1">
      <c r="B895" s="28"/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2:59" ht="15.75" customHeight="1">
      <c r="B896" s="28"/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2:59" ht="15.75" customHeight="1">
      <c r="B897" s="28"/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2:59" ht="15.75" customHeight="1">
      <c r="B898" s="28"/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2:59" ht="15.75" customHeight="1">
      <c r="B899" s="28"/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2:59" ht="15.75" customHeight="1">
      <c r="B900" s="28"/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2:59" ht="15.75" customHeight="1">
      <c r="B901" s="28"/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2:59" ht="15.75" customHeight="1">
      <c r="B902" s="28"/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2:59" ht="15.75" customHeight="1">
      <c r="B903" s="28"/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2:59" ht="15.75" customHeight="1">
      <c r="B904" s="28"/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2:59" ht="15.75" customHeight="1">
      <c r="B905" s="28"/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2:59" ht="15.75" customHeight="1">
      <c r="B906" s="28"/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2:59" ht="15.75" customHeight="1">
      <c r="B907" s="28"/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2:59" ht="15.75" customHeight="1">
      <c r="B908" s="28"/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2:59" ht="15.75" customHeight="1">
      <c r="B909" s="28"/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2:59" ht="15.75" customHeight="1">
      <c r="B910" s="28"/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2:59" ht="15.75" customHeight="1">
      <c r="B911" s="28"/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2:59" ht="15.75" customHeight="1">
      <c r="B912" s="28"/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2:59" ht="15.75" customHeight="1">
      <c r="B913" s="28"/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2:59" ht="15.75" customHeight="1">
      <c r="B914" s="28"/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2:59" ht="15.75" customHeight="1">
      <c r="B915" s="28"/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2:59" ht="15.75" customHeight="1">
      <c r="B916" s="28"/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2:59" ht="15.75" customHeight="1">
      <c r="B917" s="28"/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2:59" ht="15.75" customHeight="1">
      <c r="B918" s="28"/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2:59" ht="15.75" customHeight="1">
      <c r="B919" s="28"/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2:59" ht="15.75" customHeight="1">
      <c r="B920" s="28"/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2:59" ht="15.75" customHeight="1">
      <c r="B921" s="28"/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2:59" ht="15.75" customHeight="1">
      <c r="B922" s="28"/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2:59" ht="15.75" customHeight="1">
      <c r="B923" s="28"/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2:59" ht="15.75" customHeight="1">
      <c r="B924" s="28"/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2:59" ht="15.75" customHeight="1">
      <c r="B925" s="28"/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2:59" ht="15.75" customHeight="1">
      <c r="B926" s="28"/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2:59" ht="15.75" customHeight="1">
      <c r="B927" s="28"/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2:59" ht="15.75" customHeight="1">
      <c r="B928" s="28"/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2:59" ht="15.75" customHeight="1">
      <c r="B929" s="28"/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2:59" ht="15.75" customHeight="1">
      <c r="B930" s="28"/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2:59" ht="15.75" customHeight="1">
      <c r="B931" s="28"/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2:59" ht="15.75" customHeight="1">
      <c r="B932" s="28"/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2:59" ht="15.75" customHeight="1">
      <c r="B933" s="28"/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2:59" ht="15.75" customHeight="1">
      <c r="B934" s="28"/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2:59" ht="15.75" customHeight="1">
      <c r="B935" s="28"/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2:59" ht="15.75" customHeight="1">
      <c r="B936" s="28"/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2:59" ht="15.75" customHeight="1">
      <c r="B937" s="28"/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2:59" ht="15.75" customHeight="1">
      <c r="B938" s="28"/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2:59" ht="15.75" customHeight="1">
      <c r="B939" s="28"/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2:59" ht="15.75" customHeight="1">
      <c r="B940" s="28"/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2:59" ht="15.75" customHeight="1">
      <c r="B941" s="28"/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2:59" ht="15.75" customHeight="1">
      <c r="B942" s="28"/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2:59" ht="15.75" customHeight="1">
      <c r="B943" s="28"/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2:59" ht="15.75" customHeight="1">
      <c r="B944" s="28"/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2:59" ht="15.75" customHeight="1">
      <c r="B945" s="28"/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2:59" ht="15.75" customHeight="1">
      <c r="B946" s="28"/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2:59" ht="15.75" customHeight="1">
      <c r="B947" s="28"/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2:59" ht="15.75" customHeight="1">
      <c r="B948" s="28"/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2:59" ht="15.75" customHeight="1">
      <c r="B949" s="28"/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2:59" ht="15.75" customHeight="1">
      <c r="B950" s="28"/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2:59" ht="15.75" customHeight="1">
      <c r="B951" s="28"/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2:59" ht="15.75" customHeight="1">
      <c r="B952" s="28"/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2:59" ht="15.75" customHeight="1">
      <c r="B953" s="28"/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2:59" ht="15.75" customHeight="1">
      <c r="B954" s="28"/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2:59" ht="15.75" customHeight="1">
      <c r="B955" s="28"/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2:59" ht="15.75" customHeight="1">
      <c r="B956" s="28"/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2:59" ht="15.75" customHeight="1">
      <c r="B957" s="28"/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2:59" ht="15.75" customHeight="1">
      <c r="B958" s="28"/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2:59" ht="15.75" customHeight="1">
      <c r="B959" s="28"/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2:59" ht="15.75" customHeight="1">
      <c r="B960" s="28"/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2:59" ht="15.75" customHeight="1">
      <c r="B961" s="28"/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2:59" ht="15.75" customHeight="1">
      <c r="B962" s="28"/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2:59" ht="15.75" customHeight="1">
      <c r="B963" s="28"/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2:59" ht="15.75" customHeight="1">
      <c r="B964" s="28"/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2:59" ht="15.75" customHeight="1">
      <c r="B965" s="28"/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2:59" ht="15.75" customHeight="1">
      <c r="B966" s="28"/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2:59" ht="15.75" customHeight="1">
      <c r="B967" s="28"/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2:59" ht="15.75" customHeight="1">
      <c r="B968" s="28"/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2:59" ht="15.75" customHeight="1">
      <c r="B969" s="28"/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2:59" ht="15.75" customHeight="1">
      <c r="B970" s="28"/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2:59" ht="15.75" customHeight="1">
      <c r="B971" s="28"/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2:59" ht="15.75" customHeight="1">
      <c r="B972" s="28"/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2:59" ht="15.75" customHeight="1">
      <c r="B973" s="28"/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2:59" ht="15.75" customHeight="1">
      <c r="B974" s="28"/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2:59" ht="15.75" customHeight="1">
      <c r="B975" s="28"/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2:59" ht="15.75" customHeight="1">
      <c r="B976" s="28"/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2:59" ht="15.75" customHeight="1">
      <c r="B977" s="28"/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2:59" ht="15.75" customHeight="1">
      <c r="B978" s="28"/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2:59" ht="15.75" customHeight="1">
      <c r="B979" s="28"/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2:59" ht="15.75" customHeight="1">
      <c r="B980" s="28"/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2:59" ht="15.75" customHeight="1">
      <c r="B981" s="28"/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2:59" ht="15.75" customHeight="1">
      <c r="B982" s="28"/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2:59" ht="15.75" customHeight="1">
      <c r="B983" s="28"/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2:59" ht="15.75" customHeight="1">
      <c r="B984" s="28"/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  <row r="985" spans="2:59" ht="15.75" customHeight="1">
      <c r="B985" s="28"/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BB985" s="29"/>
      <c r="BG985" s="29"/>
    </row>
    <row r="986" spans="2:59" ht="15.75" customHeight="1">
      <c r="B986" s="28"/>
      <c r="D986" s="29"/>
      <c r="I986" s="29"/>
      <c r="N986" s="29"/>
      <c r="S986" s="29"/>
      <c r="X986" s="29"/>
      <c r="AC986" s="29"/>
      <c r="AH986" s="29"/>
      <c r="AM986" s="29"/>
      <c r="AR986" s="29"/>
      <c r="AW986" s="29"/>
      <c r="BB986" s="29"/>
      <c r="BG986" s="29"/>
    </row>
    <row r="987" spans="2:59" ht="15.75" customHeight="1">
      <c r="B987" s="28"/>
      <c r="D987" s="29"/>
      <c r="I987" s="29"/>
      <c r="N987" s="29"/>
      <c r="S987" s="29"/>
      <c r="X987" s="29"/>
      <c r="AC987" s="29"/>
      <c r="AH987" s="29"/>
      <c r="AM987" s="29"/>
      <c r="AR987" s="29"/>
      <c r="AW987" s="29"/>
      <c r="BB987" s="29"/>
      <c r="BG987" s="29"/>
    </row>
    <row r="988" spans="2:59" ht="15.75" customHeight="1">
      <c r="B988" s="28"/>
      <c r="D988" s="29"/>
      <c r="I988" s="29"/>
      <c r="N988" s="29"/>
      <c r="S988" s="29"/>
      <c r="X988" s="29"/>
      <c r="AC988" s="29"/>
      <c r="AH988" s="29"/>
      <c r="AM988" s="29"/>
      <c r="AR988" s="29"/>
      <c r="AW988" s="29"/>
      <c r="BB988" s="29"/>
      <c r="BG988" s="29"/>
    </row>
    <row r="989" spans="2:59" ht="15.75" customHeight="1">
      <c r="B989" s="28"/>
      <c r="D989" s="29"/>
      <c r="I989" s="29"/>
      <c r="N989" s="29"/>
      <c r="S989" s="29"/>
      <c r="X989" s="29"/>
      <c r="AC989" s="29"/>
      <c r="AH989" s="29"/>
      <c r="AM989" s="29"/>
      <c r="AR989" s="29"/>
      <c r="AW989" s="29"/>
      <c r="BB989" s="29"/>
      <c r="BG989" s="29"/>
    </row>
    <row r="990" spans="2:59" ht="15.75" customHeight="1">
      <c r="B990" s="28"/>
      <c r="D990" s="29"/>
      <c r="I990" s="29"/>
      <c r="N990" s="29"/>
      <c r="S990" s="29"/>
      <c r="X990" s="29"/>
      <c r="AC990" s="29"/>
      <c r="AH990" s="29"/>
      <c r="AM990" s="29"/>
      <c r="AR990" s="29"/>
      <c r="AW990" s="29"/>
      <c r="BB990" s="29"/>
      <c r="BG990" s="29"/>
    </row>
    <row r="991" spans="2:59" ht="15.75" customHeight="1">
      <c r="B991" s="28"/>
      <c r="D991" s="29"/>
      <c r="I991" s="29"/>
      <c r="N991" s="29"/>
      <c r="S991" s="29"/>
      <c r="X991" s="29"/>
      <c r="AC991" s="29"/>
      <c r="AH991" s="29"/>
      <c r="AM991" s="29"/>
      <c r="AR991" s="29"/>
      <c r="AW991" s="29"/>
      <c r="BB991" s="29"/>
      <c r="BG991" s="29"/>
    </row>
    <row r="992" spans="2:59" ht="15.75" customHeight="1">
      <c r="B992" s="28"/>
      <c r="D992" s="29"/>
      <c r="I992" s="29"/>
      <c r="N992" s="29"/>
      <c r="S992" s="29"/>
      <c r="X992" s="29"/>
      <c r="AC992" s="29"/>
      <c r="AH992" s="29"/>
      <c r="AM992" s="29"/>
      <c r="AR992" s="29"/>
      <c r="AW992" s="29"/>
      <c r="BB992" s="29"/>
      <c r="BG992" s="29"/>
    </row>
    <row r="993" spans="2:59" ht="15.75" customHeight="1">
      <c r="B993" s="28"/>
      <c r="D993" s="29"/>
      <c r="I993" s="29"/>
      <c r="N993" s="29"/>
      <c r="S993" s="29"/>
      <c r="X993" s="29"/>
      <c r="AC993" s="29"/>
      <c r="AH993" s="29"/>
      <c r="AM993" s="29"/>
      <c r="AR993" s="29"/>
      <c r="AW993" s="29"/>
      <c r="BB993" s="29"/>
      <c r="BG993" s="29"/>
    </row>
    <row r="994" spans="2:59" ht="15.75" customHeight="1">
      <c r="B994" s="28"/>
      <c r="D994" s="29"/>
      <c r="I994" s="29"/>
      <c r="N994" s="29"/>
      <c r="S994" s="29"/>
      <c r="X994" s="29"/>
      <c r="AC994" s="29"/>
      <c r="AH994" s="29"/>
      <c r="AM994" s="29"/>
      <c r="AR994" s="29"/>
      <c r="AW994" s="29"/>
      <c r="BB994" s="29"/>
      <c r="BG994" s="29"/>
    </row>
    <row r="995" spans="2:59" ht="15.75" customHeight="1">
      <c r="B995" s="28"/>
      <c r="D995" s="29"/>
      <c r="I995" s="29"/>
      <c r="N995" s="29"/>
      <c r="S995" s="29"/>
      <c r="X995" s="29"/>
      <c r="AC995" s="29"/>
      <c r="AH995" s="29"/>
      <c r="AM995" s="29"/>
      <c r="AR995" s="29"/>
      <c r="AW995" s="29"/>
      <c r="BB995" s="29"/>
      <c r="BG995" s="29"/>
    </row>
    <row r="996" spans="2:59" ht="15.75" customHeight="1">
      <c r="B996" s="28"/>
      <c r="D996" s="29"/>
      <c r="I996" s="29"/>
      <c r="N996" s="29"/>
      <c r="S996" s="29"/>
      <c r="X996" s="29"/>
      <c r="AC996" s="29"/>
      <c r="AH996" s="29"/>
      <c r="AM996" s="29"/>
      <c r="AR996" s="29"/>
      <c r="AW996" s="29"/>
      <c r="BB996" s="29"/>
      <c r="BG996" s="29"/>
    </row>
    <row r="997" spans="2:59" ht="15.75" customHeight="1">
      <c r="B997" s="28"/>
      <c r="D997" s="29"/>
      <c r="I997" s="29"/>
      <c r="N997" s="29"/>
      <c r="S997" s="29"/>
      <c r="X997" s="29"/>
      <c r="AC997" s="29"/>
      <c r="AH997" s="29"/>
      <c r="AM997" s="29"/>
      <c r="AR997" s="29"/>
      <c r="AW997" s="29"/>
      <c r="BB997" s="29"/>
      <c r="BG997" s="29"/>
    </row>
    <row r="998" spans="2:59" ht="15.75" customHeight="1">
      <c r="B998" s="28"/>
      <c r="D998" s="29"/>
      <c r="I998" s="29"/>
      <c r="N998" s="29"/>
      <c r="S998" s="29"/>
      <c r="X998" s="29"/>
      <c r="AC998" s="29"/>
      <c r="AH998" s="29"/>
      <c r="AM998" s="29"/>
      <c r="AR998" s="29"/>
      <c r="AW998" s="29"/>
      <c r="BB998" s="29"/>
      <c r="BG998" s="29"/>
    </row>
    <row r="999" spans="2:59" ht="15.75" customHeight="1">
      <c r="B999" s="28"/>
      <c r="D999" s="29"/>
      <c r="I999" s="29"/>
      <c r="N999" s="29"/>
      <c r="S999" s="29"/>
      <c r="X999" s="29"/>
      <c r="AC999" s="29"/>
      <c r="AH999" s="29"/>
      <c r="AM999" s="29"/>
      <c r="AR999" s="29"/>
      <c r="AW999" s="29"/>
      <c r="BB999" s="29"/>
      <c r="BG999" s="29"/>
    </row>
    <row r="1000" spans="2:59" ht="15.75" customHeight="1">
      <c r="B1000" s="28"/>
      <c r="D1000" s="29"/>
      <c r="I1000" s="29"/>
      <c r="N1000" s="29"/>
      <c r="S1000" s="29"/>
      <c r="X1000" s="29"/>
      <c r="AC1000" s="29"/>
      <c r="AH1000" s="29"/>
      <c r="AM1000" s="29"/>
      <c r="AR1000" s="29"/>
      <c r="AW1000" s="29"/>
      <c r="BB1000" s="29"/>
      <c r="BG1000" s="29"/>
    </row>
    <row r="1001" spans="2:59" ht="15.75" customHeight="1">
      <c r="B1001" s="28"/>
      <c r="D1001" s="29"/>
      <c r="I1001" s="29"/>
      <c r="N1001" s="29"/>
      <c r="S1001" s="29"/>
      <c r="X1001" s="29"/>
      <c r="AC1001" s="29"/>
      <c r="AH1001" s="29"/>
      <c r="AM1001" s="29"/>
      <c r="AR1001" s="29"/>
      <c r="AW1001" s="29"/>
      <c r="BB1001" s="29"/>
      <c r="BG1001" s="29"/>
    </row>
    <row r="1002" spans="2:59" ht="15.75" customHeight="1">
      <c r="B1002" s="28"/>
      <c r="D1002" s="29"/>
      <c r="I1002" s="29"/>
      <c r="N1002" s="29"/>
      <c r="S1002" s="29"/>
      <c r="X1002" s="29"/>
      <c r="AC1002" s="29"/>
      <c r="AH1002" s="29"/>
      <c r="AM1002" s="29"/>
      <c r="AR1002" s="29"/>
      <c r="AW1002" s="29"/>
      <c r="BB1002" s="29"/>
      <c r="BG1002" s="29"/>
    </row>
    <row r="1003" spans="2:59" ht="15.75" customHeight="1">
      <c r="B1003" s="28"/>
      <c r="D1003" s="29"/>
      <c r="I1003" s="29"/>
      <c r="N1003" s="29"/>
      <c r="S1003" s="29"/>
      <c r="X1003" s="29"/>
      <c r="AC1003" s="29"/>
      <c r="AH1003" s="29"/>
      <c r="AM1003" s="29"/>
      <c r="AR1003" s="29"/>
      <c r="AW1003" s="29"/>
      <c r="BB1003" s="29"/>
      <c r="BG1003" s="29"/>
    </row>
    <row r="1004" spans="2:59" ht="15.75" customHeight="1">
      <c r="B1004" s="28"/>
      <c r="D1004" s="29"/>
      <c r="I1004" s="29"/>
      <c r="N1004" s="29"/>
      <c r="S1004" s="29"/>
      <c r="X1004" s="29"/>
      <c r="AC1004" s="29"/>
      <c r="AH1004" s="29"/>
      <c r="AM1004" s="29"/>
      <c r="AR1004" s="29"/>
      <c r="AW1004" s="29"/>
      <c r="BB1004" s="29"/>
      <c r="BG1004" s="29"/>
    </row>
    <row r="1005" spans="2:59" ht="15.75" customHeight="1">
      <c r="B1005" s="28"/>
      <c r="D1005" s="29"/>
      <c r="I1005" s="29"/>
      <c r="N1005" s="29"/>
      <c r="S1005" s="29"/>
      <c r="X1005" s="29"/>
      <c r="AC1005" s="29"/>
      <c r="AH1005" s="29"/>
      <c r="AM1005" s="29"/>
      <c r="AR1005" s="29"/>
      <c r="AW1005" s="29"/>
      <c r="BB1005" s="29"/>
      <c r="BG1005" s="29"/>
    </row>
    <row r="1006" spans="2:59" ht="15.75" customHeight="1" thickBot="1">
      <c r="B1006" s="28"/>
      <c r="D1006" s="29"/>
      <c r="I1006" s="29"/>
      <c r="N1006" s="29"/>
      <c r="S1006" s="29"/>
      <c r="X1006" s="29"/>
      <c r="AC1006" s="29"/>
      <c r="AH1006" s="29"/>
      <c r="AM1006" s="29"/>
      <c r="AR1006" s="29"/>
      <c r="AW1006" s="29"/>
      <c r="BB1006" s="29"/>
      <c r="BG1006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K995"/>
  <sheetViews>
    <sheetView workbookViewId="0" topLeftCell="A1">
      <pane xSplit="2" ySplit="1" topLeftCell="AB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Q6" sqref="AQ6"/>
    </sheetView>
  </sheetViews>
  <sheetFormatPr defaultColWidth="14.4242857142857" defaultRowHeight="15"/>
  <cols>
    <col min="1" max="1" width="26.8571428571429" customWidth="1"/>
    <col min="2" max="2" width="12" bestFit="1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3.1428571428571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1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.2857142857143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1.8571428571429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4.8571428571429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.2857142857143" bestFit="1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5.5714285714286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4285714285714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5.7142857142857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2.5714285714286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3.1428571428571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1.2857142857143" customWidth="1"/>
    <col min="63" max="63" width="7.57142857142857" customWidth="1"/>
  </cols>
  <sheetData>
    <row r="1" spans="1:63" ht="16.5" thickBot="1">
      <c r="A1" s="31" t="s">
        <v>355</v>
      </c>
      <c r="B1" s="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23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15" t="s">
        <v>356</v>
      </c>
      <c r="B3" s="93">
        <v>3500</v>
      </c>
      <c r="C3" s="22"/>
      <c r="D3" s="18"/>
      <c r="E3" s="15"/>
      <c r="F3" s="16"/>
      <c r="G3" s="33"/>
      <c r="H3" s="22"/>
      <c r="I3" s="18"/>
      <c r="J3" s="15"/>
      <c r="K3" s="16"/>
      <c r="L3" s="33"/>
      <c r="M3" s="22"/>
      <c r="N3" s="18"/>
      <c r="O3" s="15"/>
      <c r="P3" s="16"/>
      <c r="Q3" s="33"/>
      <c r="R3" s="22"/>
      <c r="S3" s="18"/>
      <c r="T3" s="15"/>
      <c r="U3" s="16"/>
      <c r="V3" s="33"/>
      <c r="W3" s="22"/>
      <c r="X3" s="18"/>
      <c r="Y3" s="15"/>
      <c r="Z3" s="16"/>
      <c r="AA3" s="33"/>
      <c r="AB3" s="22"/>
      <c r="AC3" s="18"/>
      <c r="AD3" s="15">
        <f t="shared" si="0" ref="AD3:AD5">+AB3+AC3</f>
        <v>0</v>
      </c>
      <c r="AE3" s="16">
        <f t="shared" si="1" ref="AE3:AE5">+AD3-AG3</f>
        <v>-12</v>
      </c>
      <c r="AF3" s="33">
        <f t="shared" si="2" ref="AF3:AF5">((AD3-AE3)*$B3)</f>
        <v>42000</v>
      </c>
      <c r="AG3" s="22">
        <v>12</v>
      </c>
      <c r="AH3" s="18"/>
      <c r="AI3" s="15">
        <f t="shared" si="3" ref="AI3:AI5">+AG3+AH3</f>
        <v>12</v>
      </c>
      <c r="AJ3" s="16">
        <f t="shared" si="4" ref="AJ3:AJ5">+AI3-AL3</f>
        <v>4</v>
      </c>
      <c r="AK3" s="33">
        <f t="shared" si="5" ref="AK3:AK5">((AI3-AJ3)*$B3)</f>
        <v>28000</v>
      </c>
      <c r="AL3" s="22">
        <v>8</v>
      </c>
      <c r="AM3" s="18">
        <v>3</v>
      </c>
      <c r="AN3" s="15">
        <f t="shared" si="6" ref="AN3:AN5">+AL3+AM3</f>
        <v>11</v>
      </c>
      <c r="AO3" s="16">
        <f t="shared" si="7" ref="AO3:AO5">+AN3-AQ3</f>
        <v>2</v>
      </c>
      <c r="AP3" s="33">
        <f t="shared" si="8" ref="AP3:AP5">((AN3-AO3)*$B3)</f>
        <v>31500</v>
      </c>
      <c r="AQ3" s="22">
        <v>9</v>
      </c>
      <c r="AR3" s="18"/>
      <c r="AS3" s="15">
        <f t="shared" si="9" ref="AS3:AS5">+AQ3+AR3</f>
        <v>9</v>
      </c>
      <c r="AT3" s="16">
        <f t="shared" si="10" ref="AT3:AT5">+AS3-AV3</f>
        <v>9</v>
      </c>
      <c r="AU3" s="33">
        <f t="shared" si="11" ref="AU3:AU5">((AS3-AT3)*$B3)</f>
        <v>0</v>
      </c>
      <c r="AV3" s="22"/>
      <c r="AW3" s="18"/>
      <c r="AX3" s="15">
        <f t="shared" si="12" ref="AX3:AX5">+AV3+AW3</f>
        <v>0</v>
      </c>
      <c r="AY3" s="16">
        <f t="shared" si="13" ref="AY3:AY5">+AX3-BA3</f>
        <v>0</v>
      </c>
      <c r="AZ3" s="33">
        <f t="shared" si="14" ref="AZ3:AZ5">((AX3-AY3)*$B3)</f>
        <v>0</v>
      </c>
      <c r="BA3" s="22"/>
      <c r="BB3" s="18"/>
      <c r="BC3" s="15">
        <f t="shared" si="15" ref="BC3:BC5">+BA3+BB3</f>
        <v>0</v>
      </c>
      <c r="BD3" s="16">
        <f t="shared" si="16" ref="BD3:BD5">+BC3-BF3</f>
        <v>0</v>
      </c>
      <c r="BE3" s="33">
        <f t="shared" si="17" ref="BE3:BE5">((BC3-BD3)*$B3)</f>
        <v>0</v>
      </c>
      <c r="BF3" s="22"/>
      <c r="BG3" s="18"/>
      <c r="BH3" s="15">
        <f t="shared" si="18" ref="BH3:BH5">+BF3+BG3</f>
        <v>0</v>
      </c>
      <c r="BI3" s="16">
        <f t="shared" si="19" ref="BI3:BI5">+BH3-BK3</f>
        <v>0</v>
      </c>
      <c r="BJ3" s="33">
        <f t="shared" si="20" ref="BJ3:BJ5">((BH3-BI3)*$B3)</f>
        <v>0</v>
      </c>
      <c r="BK3" s="22"/>
    </row>
    <row r="4" spans="1:63" ht="16.5" thickBot="1">
      <c r="A4" s="116" t="s">
        <v>357</v>
      </c>
      <c r="B4" s="94">
        <v>4000</v>
      </c>
      <c r="C4" s="22"/>
      <c r="D4" s="18"/>
      <c r="E4" s="15"/>
      <c r="F4" s="16"/>
      <c r="G4" s="33"/>
      <c r="H4" s="22"/>
      <c r="I4" s="18"/>
      <c r="J4" s="15"/>
      <c r="K4" s="16"/>
      <c r="L4" s="33"/>
      <c r="M4" s="22"/>
      <c r="N4" s="18"/>
      <c r="O4" s="15"/>
      <c r="P4" s="16"/>
      <c r="Q4" s="33"/>
      <c r="R4" s="22"/>
      <c r="S4" s="18"/>
      <c r="T4" s="15"/>
      <c r="U4" s="16"/>
      <c r="V4" s="33"/>
      <c r="W4" s="22"/>
      <c r="X4" s="18"/>
      <c r="Y4" s="15"/>
      <c r="Z4" s="16"/>
      <c r="AA4" s="33"/>
      <c r="AB4" s="22"/>
      <c r="AC4" s="18"/>
      <c r="AD4" s="15">
        <f t="shared" si="0"/>
        <v>0</v>
      </c>
      <c r="AE4" s="16">
        <f t="shared" si="1"/>
        <v>-12</v>
      </c>
      <c r="AF4" s="33">
        <f t="shared" si="2"/>
        <v>48000</v>
      </c>
      <c r="AG4" s="22">
        <v>12</v>
      </c>
      <c r="AH4" s="18"/>
      <c r="AI4" s="15">
        <f t="shared" si="3"/>
        <v>12</v>
      </c>
      <c r="AJ4" s="16">
        <f t="shared" si="4"/>
        <v>2</v>
      </c>
      <c r="AK4" s="33">
        <f t="shared" si="5"/>
        <v>40000</v>
      </c>
      <c r="AL4" s="22">
        <v>10</v>
      </c>
      <c r="AM4" s="18"/>
      <c r="AN4" s="15">
        <f t="shared" si="6"/>
        <v>10</v>
      </c>
      <c r="AO4" s="16">
        <f t="shared" si="7"/>
        <v>3</v>
      </c>
      <c r="AP4" s="33">
        <f t="shared" si="8"/>
        <v>28000</v>
      </c>
      <c r="AQ4" s="22">
        <v>7</v>
      </c>
      <c r="AR4" s="18"/>
      <c r="AS4" s="15">
        <f t="shared" si="9"/>
        <v>7</v>
      </c>
      <c r="AT4" s="16">
        <f t="shared" si="10"/>
        <v>7</v>
      </c>
      <c r="AU4" s="33">
        <f t="shared" si="11"/>
        <v>0</v>
      </c>
      <c r="AV4" s="22"/>
      <c r="AW4" s="18"/>
      <c r="AX4" s="15">
        <f t="shared" si="12"/>
        <v>0</v>
      </c>
      <c r="AY4" s="16">
        <f t="shared" si="13"/>
        <v>0</v>
      </c>
      <c r="AZ4" s="33">
        <f t="shared" si="14"/>
        <v>0</v>
      </c>
      <c r="BA4" s="22"/>
      <c r="BB4" s="18"/>
      <c r="BC4" s="15">
        <f t="shared" si="15"/>
        <v>0</v>
      </c>
      <c r="BD4" s="16">
        <f t="shared" si="16"/>
        <v>0</v>
      </c>
      <c r="BE4" s="33">
        <f t="shared" si="17"/>
        <v>0</v>
      </c>
      <c r="BF4" s="22"/>
      <c r="BG4" s="18"/>
      <c r="BH4" s="15">
        <f t="shared" si="18"/>
        <v>0</v>
      </c>
      <c r="BI4" s="16">
        <f t="shared" si="19"/>
        <v>0</v>
      </c>
      <c r="BJ4" s="33">
        <f t="shared" si="20"/>
        <v>0</v>
      </c>
      <c r="BK4" s="22"/>
    </row>
    <row r="5" spans="1:63" ht="16.5" thickBot="1">
      <c r="A5" s="116" t="s">
        <v>358</v>
      </c>
      <c r="B5" s="94">
        <v>18000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>
        <f t="shared" si="0"/>
        <v>0</v>
      </c>
      <c r="AE5" s="16">
        <f t="shared" si="1"/>
        <v>-6</v>
      </c>
      <c r="AF5" s="33">
        <f t="shared" si="2"/>
        <v>108000</v>
      </c>
      <c r="AG5" s="22">
        <v>6</v>
      </c>
      <c r="AH5" s="18"/>
      <c r="AI5" s="15">
        <f t="shared" si="3"/>
        <v>6</v>
      </c>
      <c r="AJ5" s="16">
        <f t="shared" si="4"/>
        <v>5</v>
      </c>
      <c r="AK5" s="33">
        <f t="shared" si="5"/>
        <v>18000</v>
      </c>
      <c r="AL5" s="22">
        <v>1</v>
      </c>
      <c r="AM5" s="18">
        <v>6</v>
      </c>
      <c r="AN5" s="15">
        <f t="shared" si="6"/>
        <v>7</v>
      </c>
      <c r="AO5" s="16">
        <f t="shared" si="7"/>
        <v>1</v>
      </c>
      <c r="AP5" s="33">
        <f t="shared" si="8"/>
        <v>108000</v>
      </c>
      <c r="AQ5" s="22">
        <v>6</v>
      </c>
      <c r="AR5" s="18"/>
      <c r="AS5" s="15">
        <f t="shared" si="9"/>
        <v>6</v>
      </c>
      <c r="AT5" s="16">
        <f t="shared" si="10"/>
        <v>6</v>
      </c>
      <c r="AU5" s="33">
        <f t="shared" si="11"/>
        <v>0</v>
      </c>
      <c r="AV5" s="22"/>
      <c r="AW5" s="18"/>
      <c r="AX5" s="15">
        <f t="shared" si="12"/>
        <v>0</v>
      </c>
      <c r="AY5" s="16">
        <f t="shared" si="13"/>
        <v>0</v>
      </c>
      <c r="AZ5" s="33">
        <f t="shared" si="14"/>
        <v>0</v>
      </c>
      <c r="BA5" s="22"/>
      <c r="BB5" s="18"/>
      <c r="BC5" s="15">
        <f t="shared" si="15"/>
        <v>0</v>
      </c>
      <c r="BD5" s="16">
        <f t="shared" si="16"/>
        <v>0</v>
      </c>
      <c r="BE5" s="33">
        <f t="shared" si="17"/>
        <v>0</v>
      </c>
      <c r="BF5" s="22"/>
      <c r="BG5" s="18"/>
      <c r="BH5" s="15">
        <f t="shared" si="18"/>
        <v>0</v>
      </c>
      <c r="BI5" s="16">
        <f t="shared" si="19"/>
        <v>0</v>
      </c>
      <c r="BJ5" s="33">
        <f t="shared" si="20"/>
        <v>0</v>
      </c>
      <c r="BK5" s="22"/>
    </row>
    <row r="6" spans="1:63" ht="16.5" thickBot="1">
      <c r="A6" s="24"/>
      <c r="B6" s="30"/>
      <c r="C6" s="24"/>
      <c r="D6" s="26"/>
      <c r="E6" s="24"/>
      <c r="F6" s="24"/>
      <c r="G6" s="68">
        <f>SUM(G3:G5)</f>
        <v>0</v>
      </c>
      <c r="H6" s="24"/>
      <c r="I6" s="26"/>
      <c r="J6" s="24"/>
      <c r="K6" s="24"/>
      <c r="L6" s="68">
        <f>SUM(L3:L5)</f>
        <v>0</v>
      </c>
      <c r="M6" s="24"/>
      <c r="N6" s="26"/>
      <c r="O6" s="24"/>
      <c r="P6" s="24"/>
      <c r="Q6" s="68">
        <f>SUM(Q3:Q5)</f>
        <v>0</v>
      </c>
      <c r="R6" s="24"/>
      <c r="S6" s="26"/>
      <c r="T6" s="24"/>
      <c r="U6" s="24"/>
      <c r="V6" s="68">
        <f>SUM(V3:V5)</f>
        <v>0</v>
      </c>
      <c r="W6" s="24"/>
      <c r="X6" s="26"/>
      <c r="Y6" s="24"/>
      <c r="Z6" s="24"/>
      <c r="AA6" s="68">
        <f>SUM(AA3:AA5)</f>
        <v>0</v>
      </c>
      <c r="AB6" s="24"/>
      <c r="AC6" s="26"/>
      <c r="AD6" s="24"/>
      <c r="AE6" s="24"/>
      <c r="AF6" s="68">
        <f>SUM(AF3:AF5)</f>
        <v>198000</v>
      </c>
      <c r="AG6" s="24"/>
      <c r="AH6" s="26"/>
      <c r="AI6" s="24"/>
      <c r="AJ6" s="24"/>
      <c r="AK6" s="68">
        <f>SUM(AK3:AK5)</f>
        <v>86000</v>
      </c>
      <c r="AL6" s="24"/>
      <c r="AM6" s="26"/>
      <c r="AN6" s="24"/>
      <c r="AO6" s="24"/>
      <c r="AP6" s="68">
        <f>+SUM(AP3:AP5)</f>
        <v>167500</v>
      </c>
      <c r="AQ6" s="24"/>
      <c r="AR6" s="26"/>
      <c r="AS6" s="24"/>
      <c r="AT6" s="24"/>
      <c r="AU6" s="68">
        <f>+SUM(AU3:AU5)</f>
        <v>0</v>
      </c>
      <c r="AV6" s="24"/>
      <c r="AW6" s="26"/>
      <c r="AX6" s="24"/>
      <c r="AY6" s="24"/>
      <c r="AZ6" s="68">
        <f>+SUM(AZ3:AZ5)</f>
        <v>0</v>
      </c>
      <c r="BA6" s="24"/>
      <c r="BB6" s="26"/>
      <c r="BC6" s="24"/>
      <c r="BD6" s="24"/>
      <c r="BE6" s="68">
        <f>+SUM(BE3:BE5)</f>
        <v>0</v>
      </c>
      <c r="BF6" s="24"/>
      <c r="BG6" s="26"/>
      <c r="BH6" s="24"/>
      <c r="BI6" s="24"/>
      <c r="BJ6" s="68">
        <f>+SUM(BJ3:BJ5)</f>
        <v>0</v>
      </c>
      <c r="BK6" s="24"/>
    </row>
    <row r="7" spans="2:59" ht="15">
      <c r="B7" s="28"/>
      <c r="D7" s="29"/>
      <c r="I7" s="29"/>
      <c r="N7" s="29"/>
      <c r="S7" s="29"/>
      <c r="X7" s="29"/>
      <c r="AC7" s="29"/>
      <c r="AH7" s="29"/>
      <c r="AM7" s="29"/>
      <c r="AR7" s="29"/>
      <c r="AW7" s="29"/>
      <c r="BB7" s="29"/>
      <c r="BG7" s="29"/>
    </row>
    <row r="8" spans="2:59" ht="15">
      <c r="B8" s="28"/>
      <c r="D8" s="29"/>
      <c r="I8" s="29"/>
      <c r="N8" s="29"/>
      <c r="S8" s="29"/>
      <c r="X8" s="29"/>
      <c r="AC8" s="29"/>
      <c r="AH8" s="29"/>
      <c r="AM8" s="29"/>
      <c r="AR8" s="29"/>
      <c r="AW8" s="29"/>
      <c r="BB8" s="29"/>
      <c r="BG8" s="29"/>
    </row>
    <row r="9" spans="2:59" ht="15">
      <c r="B9" s="28"/>
      <c r="D9" s="29"/>
      <c r="I9" s="29"/>
      <c r="N9" s="29"/>
      <c r="S9" s="29"/>
      <c r="X9" s="29"/>
      <c r="AC9" s="29"/>
      <c r="AH9" s="29"/>
      <c r="AM9" s="29"/>
      <c r="AR9" s="29"/>
      <c r="AW9" s="29"/>
      <c r="BB9" s="29"/>
      <c r="BG9" s="29"/>
    </row>
    <row r="10" spans="2:59" ht="15">
      <c r="B10" s="28"/>
      <c r="D10" s="29"/>
      <c r="I10" s="29"/>
      <c r="N10" s="29"/>
      <c r="S10" s="29"/>
      <c r="X10" s="29"/>
      <c r="AC10" s="29"/>
      <c r="AH10" s="29"/>
      <c r="AM10" s="29"/>
      <c r="AR10" s="29"/>
      <c r="AW10" s="29"/>
      <c r="BB10" s="29"/>
      <c r="BG10" s="29"/>
    </row>
    <row r="11" spans="2:59" ht="15">
      <c r="B11" s="28"/>
      <c r="D11" s="29"/>
      <c r="I11" s="29"/>
      <c r="N11" s="29"/>
      <c r="S11" s="29"/>
      <c r="X11" s="29"/>
      <c r="AC11" s="29"/>
      <c r="AH11" s="29"/>
      <c r="AM11" s="29"/>
      <c r="AR11" s="29"/>
      <c r="AW11" s="29"/>
      <c r="BB11" s="29"/>
      <c r="BG11" s="29"/>
    </row>
    <row r="12" spans="2:59" ht="15">
      <c r="B12" s="28"/>
      <c r="D12" s="29"/>
      <c r="I12" s="29"/>
      <c r="N12" s="29"/>
      <c r="S12" s="29"/>
      <c r="X12" s="29"/>
      <c r="AC12" s="29"/>
      <c r="AH12" s="29"/>
      <c r="AM12" s="29"/>
      <c r="AR12" s="29"/>
      <c r="AW12" s="29"/>
      <c r="BB12" s="29"/>
      <c r="BG12" s="29"/>
    </row>
    <row r="13" spans="2:59" ht="15">
      <c r="B13" s="28"/>
      <c r="D13" s="29"/>
      <c r="I13" s="29"/>
      <c r="N13" s="29"/>
      <c r="S13" s="29"/>
      <c r="X13" s="29"/>
      <c r="AC13" s="29"/>
      <c r="AH13" s="29"/>
      <c r="AM13" s="29"/>
      <c r="AR13" s="29"/>
      <c r="AW13" s="29"/>
      <c r="BB13" s="29"/>
      <c r="BG13" s="29"/>
    </row>
    <row r="14" spans="2:59" ht="15">
      <c r="B14" s="28"/>
      <c r="D14" s="29"/>
      <c r="I14" s="29"/>
      <c r="N14" s="29"/>
      <c r="S14" s="29"/>
      <c r="X14" s="29"/>
      <c r="AC14" s="29"/>
      <c r="AH14" s="29"/>
      <c r="AM14" s="29"/>
      <c r="AR14" s="29"/>
      <c r="AW14" s="29"/>
      <c r="BB14" s="29"/>
      <c r="BG14" s="29"/>
    </row>
    <row r="15" spans="2:59" ht="15">
      <c r="B15" s="28"/>
      <c r="D15" s="29"/>
      <c r="I15" s="29"/>
      <c r="N15" s="29"/>
      <c r="S15" s="29"/>
      <c r="X15" s="29"/>
      <c r="AC15" s="29"/>
      <c r="AH15" s="29"/>
      <c r="AM15" s="29"/>
      <c r="AR15" s="29"/>
      <c r="AW15" s="29"/>
      <c r="BB15" s="29"/>
      <c r="BG15" s="29"/>
    </row>
    <row r="16" spans="2:59" ht="15.75" customHeight="1">
      <c r="B16" s="28"/>
      <c r="D16" s="29"/>
      <c r="I16" s="29"/>
      <c r="N16" s="29"/>
      <c r="S16" s="29"/>
      <c r="X16" s="29"/>
      <c r="AC16" s="29"/>
      <c r="AH16" s="29"/>
      <c r="AM16" s="29"/>
      <c r="AR16" s="29"/>
      <c r="AW16" s="29"/>
      <c r="BB16" s="29"/>
      <c r="BG16" s="29"/>
    </row>
    <row r="17" spans="2:59" ht="15.75" customHeight="1">
      <c r="B17" s="28"/>
      <c r="D17" s="29"/>
      <c r="I17" s="29"/>
      <c r="N17" s="29"/>
      <c r="S17" s="29"/>
      <c r="X17" s="29"/>
      <c r="AC17" s="29"/>
      <c r="AH17" s="29"/>
      <c r="AM17" s="29"/>
      <c r="AR17" s="29"/>
      <c r="AW17" s="29"/>
      <c r="BB17" s="29"/>
      <c r="BG17" s="29"/>
    </row>
    <row r="18" spans="2:59" ht="15.75" customHeight="1">
      <c r="B18" s="28"/>
      <c r="D18" s="29"/>
      <c r="I18" s="29"/>
      <c r="N18" s="29"/>
      <c r="S18" s="29"/>
      <c r="X18" s="29"/>
      <c r="AC18" s="29"/>
      <c r="AH18" s="29"/>
      <c r="AM18" s="29"/>
      <c r="AR18" s="29"/>
      <c r="AW18" s="29"/>
      <c r="BB18" s="29"/>
      <c r="BG18" s="29"/>
    </row>
    <row r="19" spans="2:59" ht="15.75" customHeight="1">
      <c r="B19" s="28"/>
      <c r="D19" s="29"/>
      <c r="I19" s="29"/>
      <c r="N19" s="29"/>
      <c r="S19" s="29"/>
      <c r="X19" s="29"/>
      <c r="AC19" s="29"/>
      <c r="AH19" s="29"/>
      <c r="AM19" s="29"/>
      <c r="AR19" s="29"/>
      <c r="AW19" s="29"/>
      <c r="BB19" s="29"/>
      <c r="BG19" s="29"/>
    </row>
    <row r="20" spans="2:59" ht="15.75" customHeight="1">
      <c r="B20" s="28"/>
      <c r="D20" s="29"/>
      <c r="I20" s="29"/>
      <c r="N20" s="29"/>
      <c r="S20" s="29"/>
      <c r="X20" s="29"/>
      <c r="AC20" s="29"/>
      <c r="AH20" s="29"/>
      <c r="AM20" s="29"/>
      <c r="AR20" s="29"/>
      <c r="AW20" s="29"/>
      <c r="BB20" s="29"/>
      <c r="BG20" s="29"/>
    </row>
    <row r="21" spans="2:59" ht="15.75" customHeight="1">
      <c r="B21" s="28"/>
      <c r="D21" s="29"/>
      <c r="I21" s="29"/>
      <c r="N21" s="29"/>
      <c r="S21" s="29"/>
      <c r="X21" s="29"/>
      <c r="AC21" s="29"/>
      <c r="AH21" s="29"/>
      <c r="AM21" s="29"/>
      <c r="AR21" s="29"/>
      <c r="AW21" s="29"/>
      <c r="BB21" s="29"/>
      <c r="BG21" s="29"/>
    </row>
    <row r="22" spans="2:59" ht="15.75" customHeight="1">
      <c r="B22" s="28"/>
      <c r="D22" s="29"/>
      <c r="I22" s="29"/>
      <c r="N22" s="29"/>
      <c r="S22" s="29"/>
      <c r="X22" s="29"/>
      <c r="AC22" s="29"/>
      <c r="AH22" s="29"/>
      <c r="AM22" s="29"/>
      <c r="AR22" s="29"/>
      <c r="AW22" s="29"/>
      <c r="BB22" s="29"/>
      <c r="BG22" s="29"/>
    </row>
    <row r="23" spans="2:59" ht="15.75" customHeight="1">
      <c r="B23" s="28"/>
      <c r="D23" s="29"/>
      <c r="I23" s="29"/>
      <c r="N23" s="29"/>
      <c r="S23" s="29"/>
      <c r="X23" s="29"/>
      <c r="AC23" s="29"/>
      <c r="AH23" s="29"/>
      <c r="AM23" s="29"/>
      <c r="AR23" s="29"/>
      <c r="AW23" s="29"/>
      <c r="BB23" s="29"/>
      <c r="BG23" s="29"/>
    </row>
    <row r="24" spans="2:59" ht="15.75" customHeight="1">
      <c r="B24" s="28"/>
      <c r="D24" s="29"/>
      <c r="I24" s="29"/>
      <c r="N24" s="29"/>
      <c r="S24" s="29"/>
      <c r="X24" s="29"/>
      <c r="AC24" s="29"/>
      <c r="AH24" s="29"/>
      <c r="AM24" s="29"/>
      <c r="AR24" s="29"/>
      <c r="AW24" s="29"/>
      <c r="BB24" s="29"/>
      <c r="BG24" s="29"/>
    </row>
    <row r="25" spans="2:59" ht="15.75" customHeight="1">
      <c r="B25" s="28"/>
      <c r="D25" s="29"/>
      <c r="I25" s="29"/>
      <c r="N25" s="29"/>
      <c r="S25" s="29"/>
      <c r="X25" s="29"/>
      <c r="AC25" s="29"/>
      <c r="AH25" s="29"/>
      <c r="AM25" s="29"/>
      <c r="AR25" s="29"/>
      <c r="AW25" s="29"/>
      <c r="BB25" s="29"/>
      <c r="BG25" s="29"/>
    </row>
    <row r="26" spans="2:59" ht="15.75" customHeight="1">
      <c r="B26" s="28"/>
      <c r="D26" s="29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2:59" ht="15.75" customHeight="1">
      <c r="B27" s="28"/>
      <c r="D27" s="29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2:59" ht="15.75" customHeight="1">
      <c r="B28" s="28"/>
      <c r="D28" s="29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2:59" ht="15.75" customHeight="1">
      <c r="B29" s="28"/>
      <c r="D29" s="29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2:59" ht="15.75" customHeight="1">
      <c r="B30" s="28"/>
      <c r="D30" s="29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2:59" ht="15.75" customHeight="1">
      <c r="B31" s="28"/>
      <c r="D31" s="29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2:59" ht="15.75" customHeight="1">
      <c r="B32" s="28"/>
      <c r="D32" s="29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2:59" ht="15.75" customHeight="1">
      <c r="B33" s="28"/>
      <c r="D33" s="29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2:59" ht="15.75" customHeight="1">
      <c r="B34" s="28"/>
      <c r="D34" s="29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2:59" ht="15.75" customHeight="1">
      <c r="B35" s="28"/>
      <c r="D35" s="29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2:59" ht="15.75" customHeight="1">
      <c r="B36" s="28"/>
      <c r="D36" s="29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2:59" ht="15.75" customHeight="1">
      <c r="B37" s="28"/>
      <c r="D37" s="29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2:59" ht="15.75" customHeight="1">
      <c r="B38" s="28"/>
      <c r="D38" s="29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2:59" ht="15.75" customHeight="1">
      <c r="B39" s="28"/>
      <c r="D39" s="29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2:59" ht="15.75" customHeight="1">
      <c r="B40" s="28"/>
      <c r="D40" s="29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2:59" ht="15.75" customHeight="1">
      <c r="B41" s="28"/>
      <c r="D41" s="29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2:59" ht="15.75" customHeight="1">
      <c r="B42" s="28"/>
      <c r="D42" s="29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2:59" ht="15.75" customHeight="1">
      <c r="B43" s="28"/>
      <c r="D43" s="29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2:59" ht="15.75" customHeight="1">
      <c r="B44" s="28"/>
      <c r="D44" s="29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2:59" ht="15.75" customHeight="1">
      <c r="B45" s="28"/>
      <c r="D45" s="29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2:59" ht="15.75" customHeight="1">
      <c r="B46" s="28"/>
      <c r="D46" s="29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2:59" ht="15.75" customHeight="1">
      <c r="B47" s="28"/>
      <c r="D47" s="29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2:59" ht="15.75" customHeight="1">
      <c r="B48" s="28"/>
      <c r="D48" s="29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2:59" ht="15.75" customHeight="1">
      <c r="B49" s="28"/>
      <c r="D49" s="29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2:59" ht="15.75" customHeight="1">
      <c r="B50" s="28"/>
      <c r="D50" s="29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2:59" ht="15.75" customHeight="1">
      <c r="B51" s="28"/>
      <c r="D51" s="29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2:59" ht="15.75" customHeight="1">
      <c r="B52" s="28"/>
      <c r="D52" s="29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2:59" ht="15.75" customHeight="1">
      <c r="B53" s="28"/>
      <c r="D53" s="29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2:59" ht="15.75" customHeight="1">
      <c r="B54" s="28"/>
      <c r="D54" s="29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2:59" ht="15.75" customHeight="1">
      <c r="B55" s="28"/>
      <c r="D55" s="29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2:59" ht="15.75" customHeight="1">
      <c r="B56" s="28"/>
      <c r="D56" s="29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2:59" ht="15.75" customHeight="1">
      <c r="B57" s="28"/>
      <c r="D57" s="29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2:59" ht="15.75" customHeight="1">
      <c r="B58" s="28"/>
      <c r="D58" s="29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2:59" ht="15.75" customHeight="1">
      <c r="B59" s="28"/>
      <c r="D59" s="29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2:59" ht="15.75" customHeight="1">
      <c r="B60" s="28"/>
      <c r="D60" s="29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2:59" ht="15.75" customHeight="1">
      <c r="B61" s="28"/>
      <c r="D61" s="29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2:59" ht="15.75" customHeight="1">
      <c r="B62" s="28"/>
      <c r="D62" s="29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2:59" ht="15.75" customHeight="1">
      <c r="B63" s="28"/>
      <c r="D63" s="29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2:59" ht="15.75" customHeight="1">
      <c r="B64" s="28"/>
      <c r="D64" s="29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2:59" ht="15.75" customHeight="1">
      <c r="B65" s="28"/>
      <c r="D65" s="29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2:59" ht="15.75" customHeight="1">
      <c r="B66" s="28"/>
      <c r="D66" s="29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2:59" ht="15.75" customHeight="1">
      <c r="B67" s="28"/>
      <c r="D67" s="29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2:59" ht="15.75" customHeight="1">
      <c r="B68" s="28"/>
      <c r="D68" s="29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2:59" ht="15.75" customHeight="1">
      <c r="B69" s="28"/>
      <c r="D69" s="29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2:59" ht="15.75" customHeight="1">
      <c r="B70" s="28"/>
      <c r="D70" s="29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2:59" ht="15.75" customHeight="1">
      <c r="B71" s="28"/>
      <c r="D71" s="29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2:59" ht="15.75" customHeight="1">
      <c r="B72" s="28"/>
      <c r="D72" s="29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2:59" ht="15.75" customHeight="1">
      <c r="B73" s="28"/>
      <c r="D73" s="29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2:59" ht="15.75" customHeight="1">
      <c r="B74" s="28"/>
      <c r="D74" s="29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2:59" ht="15.75" customHeight="1">
      <c r="B75" s="28"/>
      <c r="D75" s="29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2:59" ht="15.75" customHeight="1">
      <c r="B76" s="28"/>
      <c r="D76" s="29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2:59" ht="15.75" customHeight="1">
      <c r="B77" s="28"/>
      <c r="D77" s="29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2:59" ht="15.75" customHeight="1">
      <c r="B78" s="28"/>
      <c r="D78" s="29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2:59" ht="15.75" customHeight="1">
      <c r="B79" s="28"/>
      <c r="D79" s="29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2:59" ht="15.75" customHeight="1">
      <c r="B80" s="28"/>
      <c r="D80" s="29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2:59" ht="15.75" customHeight="1">
      <c r="B81" s="28"/>
      <c r="D81" s="29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2:59" ht="15.75" customHeight="1">
      <c r="B82" s="28"/>
      <c r="D82" s="29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2:59" ht="15.75" customHeight="1">
      <c r="B83" s="28"/>
      <c r="D83" s="29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2:59" ht="15.75" customHeight="1">
      <c r="B84" s="28"/>
      <c r="D84" s="29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2:59" ht="15.75" customHeight="1">
      <c r="B85" s="28"/>
      <c r="D85" s="29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2:59" ht="15.75" customHeight="1">
      <c r="B86" s="28"/>
      <c r="D86" s="29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2:59" ht="15.75" customHeight="1">
      <c r="B87" s="28"/>
      <c r="D87" s="29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2:59" ht="15.75" customHeight="1">
      <c r="B88" s="28"/>
      <c r="D88" s="29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2:59" ht="15.75" customHeight="1">
      <c r="B89" s="28"/>
      <c r="D89" s="29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2:59" ht="15.75" customHeight="1">
      <c r="B90" s="28"/>
      <c r="D90" s="29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2:59" ht="15.75" customHeight="1">
      <c r="B91" s="28"/>
      <c r="D91" s="29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2:59" ht="15.75" customHeight="1">
      <c r="B92" s="28"/>
      <c r="D92" s="29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2:59" ht="15.75" customHeight="1">
      <c r="B93" s="28"/>
      <c r="D93" s="29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2:59" ht="15.75" customHeight="1">
      <c r="B94" s="28"/>
      <c r="D94" s="29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2:59" ht="15.75" customHeight="1">
      <c r="B95" s="28"/>
      <c r="D95" s="29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2:59" ht="15.75" customHeight="1">
      <c r="B96" s="28"/>
      <c r="D96" s="29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2:59" ht="15.75" customHeight="1">
      <c r="B97" s="28"/>
      <c r="D97" s="29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2:59" ht="15.75" customHeight="1">
      <c r="B98" s="28"/>
      <c r="D98" s="29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2:59" ht="15.75" customHeight="1">
      <c r="B99" s="28"/>
      <c r="D99" s="29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2:59" ht="15.75" customHeight="1">
      <c r="B100" s="28"/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2:59" ht="15.75" customHeight="1">
      <c r="B101" s="28"/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2:59" ht="15.75" customHeight="1">
      <c r="B102" s="28"/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2:59" ht="15.75" customHeight="1">
      <c r="B103" s="28"/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2:59" ht="15.75" customHeight="1">
      <c r="B104" s="28"/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2:59" ht="15.75" customHeight="1">
      <c r="B105" s="28"/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2:59" ht="15.75" customHeight="1">
      <c r="B106" s="28"/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2:59" ht="15.75" customHeight="1">
      <c r="B107" s="28"/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2:59" ht="15.75" customHeight="1">
      <c r="B108" s="28"/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2:59" ht="15.75" customHeight="1">
      <c r="B109" s="28"/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2:59" ht="15.75" customHeight="1">
      <c r="B110" s="28"/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2:59" ht="15.75" customHeight="1">
      <c r="B111" s="28"/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2:59" ht="15.75" customHeight="1">
      <c r="B112" s="28"/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2:59" ht="15.75" customHeight="1">
      <c r="B113" s="28"/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2:59" ht="15.75" customHeight="1">
      <c r="B114" s="28"/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2:59" ht="15.75" customHeight="1">
      <c r="B115" s="28"/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2:59" ht="15.75" customHeight="1">
      <c r="B116" s="28"/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2:59" ht="15.75" customHeight="1">
      <c r="B117" s="28"/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2:59" ht="15.75" customHeight="1">
      <c r="B118" s="28"/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2:59" ht="15.75" customHeight="1">
      <c r="B119" s="28"/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2:59" ht="15.75" customHeight="1">
      <c r="B120" s="28"/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2:59" ht="15.75" customHeight="1">
      <c r="B121" s="28"/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2:59" ht="15.75" customHeight="1">
      <c r="B122" s="28"/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2:59" ht="15.75" customHeight="1">
      <c r="B123" s="28"/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2:59" ht="15.75" customHeight="1">
      <c r="B124" s="28"/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2:59" ht="15.75" customHeight="1">
      <c r="B125" s="28"/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2:59" ht="15.75" customHeight="1">
      <c r="B126" s="28"/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2:59" ht="15.75" customHeight="1">
      <c r="B127" s="28"/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2:59" ht="15.75" customHeight="1">
      <c r="B128" s="28"/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2:59" ht="15.75" customHeight="1">
      <c r="B129" s="28"/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2:59" ht="15.75" customHeight="1">
      <c r="B130" s="28"/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2:59" ht="15.75" customHeight="1">
      <c r="B131" s="28"/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2:59" ht="15.75" customHeight="1">
      <c r="B132" s="28"/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2:59" ht="15.75" customHeight="1">
      <c r="B133" s="28"/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2:59" ht="15.75" customHeight="1">
      <c r="B134" s="28"/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2:59" ht="15.75" customHeight="1">
      <c r="B135" s="28"/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2:59" ht="15.75" customHeight="1">
      <c r="B136" s="28"/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2:59" ht="15.75" customHeight="1">
      <c r="B137" s="28"/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2:59" ht="15.75" customHeight="1">
      <c r="B138" s="28"/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2:59" ht="15.75" customHeight="1">
      <c r="B139" s="28"/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2:59" ht="15.75" customHeight="1">
      <c r="B140" s="28"/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2:59" ht="15.75" customHeight="1">
      <c r="B141" s="28"/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2:59" ht="15.75" customHeight="1">
      <c r="B142" s="28"/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2:59" ht="15.75" customHeight="1">
      <c r="B143" s="28"/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2:59" ht="15.75" customHeight="1">
      <c r="B144" s="28"/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2:59" ht="15.75" customHeight="1">
      <c r="B145" s="28"/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2:59" ht="15.75" customHeight="1">
      <c r="B146" s="28"/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2:59" ht="15.75" customHeight="1">
      <c r="B147" s="28"/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2:59" ht="15.75" customHeight="1">
      <c r="B148" s="28"/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2:59" ht="15.75" customHeight="1">
      <c r="B149" s="28"/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2:59" ht="15.75" customHeight="1">
      <c r="B150" s="28"/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2:59" ht="15.75" customHeight="1">
      <c r="B151" s="28"/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2:59" ht="15.75" customHeight="1">
      <c r="B152" s="28"/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2:59" ht="15.75" customHeight="1">
      <c r="B153" s="28"/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2:59" ht="15.75" customHeight="1">
      <c r="B154" s="28"/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2:59" ht="15.75" customHeight="1">
      <c r="B155" s="28"/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2:59" ht="15.75" customHeight="1">
      <c r="B156" s="28"/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2:59" ht="15.75" customHeight="1">
      <c r="B157" s="28"/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2:59" ht="15.75" customHeight="1">
      <c r="B158" s="28"/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2:59" ht="15.75" customHeight="1">
      <c r="B159" s="28"/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2:59" ht="15.75" customHeight="1">
      <c r="B160" s="28"/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2:59" ht="15.75" customHeight="1">
      <c r="B161" s="28"/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2:59" ht="15.75" customHeight="1">
      <c r="B162" s="28"/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2:59" ht="15.75" customHeight="1">
      <c r="B163" s="28"/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2:59" ht="15.75" customHeight="1">
      <c r="B164" s="28"/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2:59" ht="15.75" customHeight="1">
      <c r="B165" s="28"/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2:59" ht="15.75" customHeight="1">
      <c r="B166" s="28"/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2:59" ht="15.75" customHeight="1">
      <c r="B167" s="28"/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2:59" ht="15.75" customHeight="1">
      <c r="B168" s="28"/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2:59" ht="15.75" customHeight="1">
      <c r="B169" s="28"/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2:59" ht="15.75" customHeight="1">
      <c r="B170" s="28"/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2:59" ht="15.75" customHeight="1">
      <c r="B171" s="28"/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2:59" ht="15.75" customHeight="1">
      <c r="B172" s="28"/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2:59" ht="15.75" customHeight="1">
      <c r="B173" s="28"/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2:59" ht="15.75" customHeight="1">
      <c r="B174" s="28"/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2:59" ht="15.75" customHeight="1">
      <c r="B175" s="28"/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2:59" ht="15.75" customHeight="1">
      <c r="B176" s="28"/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2:59" ht="15.75" customHeight="1">
      <c r="B177" s="28"/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2:59" ht="15.75" customHeight="1">
      <c r="B178" s="28"/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2:59" ht="15.75" customHeight="1">
      <c r="B179" s="28"/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2:59" ht="15.75" customHeight="1">
      <c r="B180" s="28"/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2:59" ht="15.75" customHeight="1">
      <c r="B181" s="28"/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2:59" ht="15.75" customHeight="1">
      <c r="B182" s="28"/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2:59" ht="15.75" customHeight="1">
      <c r="B183" s="28"/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2:59" ht="15.75" customHeight="1">
      <c r="B184" s="28"/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2:59" ht="15.75" customHeight="1">
      <c r="B185" s="28"/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2:59" ht="15.75" customHeight="1">
      <c r="B186" s="28"/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2:59" ht="15.75" customHeight="1">
      <c r="B187" s="28"/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2:59" ht="15.75" customHeight="1">
      <c r="B188" s="28"/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2:59" ht="15.75" customHeight="1">
      <c r="B189" s="28"/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2:59" ht="15.75" customHeight="1">
      <c r="B190" s="28"/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2:59" ht="15.75" customHeight="1">
      <c r="B191" s="28"/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2:59" ht="15.75" customHeight="1">
      <c r="B192" s="28"/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2:59" ht="15.75" customHeight="1">
      <c r="B193" s="28"/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2:59" ht="15.75" customHeight="1">
      <c r="B194" s="28"/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2:59" ht="15.75" customHeight="1">
      <c r="B195" s="28"/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2:59" ht="15.75" customHeight="1">
      <c r="B196" s="28"/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2:59" ht="15.75" customHeight="1">
      <c r="B197" s="28"/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2:59" ht="15.75" customHeight="1">
      <c r="B198" s="28"/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2:59" ht="15.75" customHeight="1">
      <c r="B199" s="28"/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2:59" ht="15.75" customHeight="1">
      <c r="B200" s="28"/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2:59" ht="15.75" customHeight="1">
      <c r="B201" s="28"/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2:59" ht="15.75" customHeight="1">
      <c r="B202" s="28"/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2:59" ht="15.75" customHeight="1">
      <c r="B203" s="28"/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2:59" ht="15.75" customHeight="1">
      <c r="B204" s="28"/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2:59" ht="15.75" customHeight="1">
      <c r="B205" s="28"/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2:59" ht="15.75" customHeight="1">
      <c r="B206" s="28"/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2:59" ht="15.75" customHeight="1">
      <c r="B207" s="28"/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2:59" ht="15.75" customHeight="1">
      <c r="B208" s="28"/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2:59" ht="15.75" customHeight="1">
      <c r="B209" s="28"/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2:59" ht="15.75" customHeight="1">
      <c r="B210" s="28"/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2:59" ht="15.75" customHeight="1">
      <c r="B211" s="28"/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2:59" ht="15.75" customHeight="1">
      <c r="B212" s="28"/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2:59" ht="15.75" customHeight="1">
      <c r="B213" s="28"/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2:59" ht="15.75" customHeight="1">
      <c r="B214" s="28"/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2:59" ht="15.75" customHeight="1">
      <c r="B215" s="28"/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2:59" ht="15.75" customHeight="1">
      <c r="B216" s="28"/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2:59" ht="15.75" customHeight="1">
      <c r="B217" s="28"/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2:59" ht="15.75" customHeight="1">
      <c r="B218" s="28"/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2:59" ht="15.75" customHeight="1">
      <c r="B219" s="28"/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2:59" ht="15.75" customHeight="1">
      <c r="B220" s="28"/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2:59" ht="15.75" customHeight="1">
      <c r="B221" s="28"/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2:59" ht="15.75" customHeight="1">
      <c r="B222" s="28"/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2:59" ht="15.75" customHeight="1">
      <c r="B223" s="28"/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2:59" ht="15.75" customHeight="1">
      <c r="B224" s="28"/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2:59" ht="15.75" customHeight="1">
      <c r="B225" s="28"/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2:59" ht="15.75" customHeight="1">
      <c r="B226" s="28"/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2:59" ht="15.75" customHeight="1">
      <c r="B227" s="28"/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2:59" ht="15.75" customHeight="1">
      <c r="B228" s="28"/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2:59" ht="15.75" customHeight="1">
      <c r="B229" s="28"/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2:59" ht="15.75" customHeight="1">
      <c r="B230" s="28"/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2:59" ht="15.75" customHeight="1">
      <c r="B231" s="28"/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2:59" ht="15.75" customHeight="1">
      <c r="B232" s="28"/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2:59" ht="15.75" customHeight="1">
      <c r="B233" s="28"/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2:59" ht="15.75" customHeight="1">
      <c r="B234" s="28"/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2:59" ht="15.75" customHeight="1">
      <c r="B235" s="28"/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2:59" ht="15.75" customHeight="1">
      <c r="B236" s="28"/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2:59" ht="15.75" customHeight="1">
      <c r="B237" s="28"/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2:59" ht="15.75" customHeight="1">
      <c r="B238" s="28"/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2:59" ht="15.75" customHeight="1">
      <c r="B239" s="28"/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2:59" ht="15.75" customHeight="1">
      <c r="B240" s="28"/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2:59" ht="15.75" customHeight="1">
      <c r="B241" s="28"/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2:59" ht="15.75" customHeight="1">
      <c r="B242" s="28"/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2:59" ht="15.75" customHeight="1">
      <c r="B243" s="28"/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2:59" ht="15.75" customHeight="1">
      <c r="B244" s="28"/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2:59" ht="15.75" customHeight="1">
      <c r="B245" s="28"/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2:59" ht="15.75" customHeight="1">
      <c r="B246" s="28"/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2:59" ht="15.75" customHeight="1">
      <c r="B247" s="28"/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2:59" ht="15.75" customHeight="1">
      <c r="B248" s="28"/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2:59" ht="15.75" customHeight="1">
      <c r="B249" s="28"/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2:59" ht="15.75" customHeight="1">
      <c r="B250" s="28"/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2:59" ht="15.75" customHeight="1">
      <c r="B251" s="28"/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2:59" ht="15.75" customHeight="1">
      <c r="B252" s="28"/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2:59" ht="15.75" customHeight="1">
      <c r="B253" s="28"/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2:59" ht="15.75" customHeight="1">
      <c r="B254" s="28"/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2:59" ht="15.75" customHeight="1">
      <c r="B255" s="28"/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2:59" ht="15.75" customHeight="1">
      <c r="B256" s="28"/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2:59" ht="15.75" customHeight="1">
      <c r="B257" s="28"/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2:59" ht="15.75" customHeight="1">
      <c r="B258" s="28"/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2:59" ht="15.75" customHeight="1">
      <c r="B259" s="28"/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2:59" ht="15.75" customHeight="1">
      <c r="B260" s="28"/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2:59" ht="15.75" customHeight="1">
      <c r="B261" s="28"/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2:59" ht="15.75" customHeight="1">
      <c r="B262" s="28"/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2:59" ht="15.75" customHeight="1">
      <c r="B263" s="28"/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2:59" ht="15.75" customHeight="1">
      <c r="B264" s="28"/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2:59" ht="15.75" customHeight="1">
      <c r="B265" s="28"/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2:59" ht="15.75" customHeight="1">
      <c r="B266" s="28"/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2:59" ht="15.75" customHeight="1">
      <c r="B267" s="28"/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2:59" ht="15.75" customHeight="1">
      <c r="B268" s="28"/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2:59" ht="15.75" customHeight="1">
      <c r="B269" s="28"/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2:59" ht="15.75" customHeight="1">
      <c r="B270" s="28"/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2:59" ht="15.75" customHeight="1">
      <c r="B271" s="28"/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2:59" ht="15.75" customHeight="1">
      <c r="B272" s="28"/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2:59" ht="15.75" customHeight="1">
      <c r="B273" s="28"/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2:59" ht="15.75" customHeight="1">
      <c r="B274" s="28"/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2:59" ht="15.75" customHeight="1">
      <c r="B275" s="28"/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2:59" ht="15.75" customHeight="1">
      <c r="B276" s="28"/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2:59" ht="15.75" customHeight="1">
      <c r="B277" s="28"/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2:59" ht="15.75" customHeight="1">
      <c r="B278" s="28"/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2:59" ht="15.75" customHeight="1">
      <c r="B279" s="28"/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2:59" ht="15.75" customHeight="1">
      <c r="B280" s="28"/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2:59" ht="15.75" customHeight="1">
      <c r="B281" s="28"/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2:59" ht="15.75" customHeight="1">
      <c r="B282" s="28"/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2:59" ht="15.75" customHeight="1">
      <c r="B283" s="28"/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2:59" ht="15.75" customHeight="1">
      <c r="B284" s="28"/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2:59" ht="15.75" customHeight="1">
      <c r="B285" s="28"/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2:59" ht="15.75" customHeight="1">
      <c r="B286" s="28"/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2:59" ht="15.75" customHeight="1">
      <c r="B287" s="28"/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2:59" ht="15.75" customHeight="1">
      <c r="B288" s="28"/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2:59" ht="15.75" customHeight="1">
      <c r="B289" s="28"/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2:59" ht="15.75" customHeight="1">
      <c r="B290" s="28"/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2:59" ht="15.75" customHeight="1">
      <c r="B291" s="28"/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2:59" ht="15.75" customHeight="1">
      <c r="B292" s="28"/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2:59" ht="15.75" customHeight="1">
      <c r="B293" s="28"/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2:59" ht="15.75" customHeight="1">
      <c r="B294" s="28"/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2:59" ht="15.75" customHeight="1">
      <c r="B295" s="28"/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2:59" ht="15.75" customHeight="1">
      <c r="B296" s="28"/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2:59" ht="15.75" customHeight="1">
      <c r="B297" s="28"/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2:59" ht="15.75" customHeight="1">
      <c r="B298" s="28"/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2:59" ht="15.75" customHeight="1">
      <c r="B299" s="28"/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2:59" ht="15.75" customHeight="1">
      <c r="B300" s="28"/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2:59" ht="15.75" customHeight="1">
      <c r="B301" s="28"/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2:59" ht="15.75" customHeight="1">
      <c r="B302" s="28"/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2:59" ht="15.75" customHeight="1">
      <c r="B303" s="28"/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2:59" ht="15.75" customHeight="1">
      <c r="B304" s="28"/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2:59" ht="15.75" customHeight="1">
      <c r="B305" s="28"/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2:59" ht="15.75" customHeight="1">
      <c r="B306" s="28"/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2:59" ht="15.75" customHeight="1">
      <c r="B307" s="28"/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2:59" ht="15.75" customHeight="1">
      <c r="B308" s="28"/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2:59" ht="15.75" customHeight="1">
      <c r="B309" s="28"/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2:59" ht="15.75" customHeight="1">
      <c r="B310" s="28"/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2:59" ht="15.75" customHeight="1">
      <c r="B311" s="28"/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2:59" ht="15.75" customHeight="1">
      <c r="B312" s="28"/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2:59" ht="15.75" customHeight="1">
      <c r="B313" s="28"/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2:59" ht="15.75" customHeight="1">
      <c r="B314" s="28"/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2:59" ht="15.75" customHeight="1">
      <c r="B315" s="28"/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2:59" ht="15.75" customHeight="1">
      <c r="B316" s="28"/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2:59" ht="15.75" customHeight="1">
      <c r="B317" s="28"/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2:59" ht="15.75" customHeight="1">
      <c r="B318" s="28"/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2:59" ht="15.75" customHeight="1">
      <c r="B319" s="28"/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2:59" ht="15.75" customHeight="1">
      <c r="B320" s="28"/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2:59" ht="15.75" customHeight="1">
      <c r="B321" s="28"/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2:59" ht="15.75" customHeight="1">
      <c r="B322" s="28"/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2:59" ht="15.75" customHeight="1">
      <c r="B323" s="28"/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2:59" ht="15.75" customHeight="1">
      <c r="B324" s="28"/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2:59" ht="15.75" customHeight="1">
      <c r="B325" s="28"/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2:59" ht="15.75" customHeight="1">
      <c r="B326" s="28"/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2:59" ht="15.75" customHeight="1">
      <c r="B327" s="28"/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2:59" ht="15.75" customHeight="1">
      <c r="B328" s="28"/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2:59" ht="15.75" customHeight="1">
      <c r="B329" s="28"/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2:59" ht="15.75" customHeight="1">
      <c r="B330" s="28"/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2:59" ht="15.75" customHeight="1">
      <c r="B331" s="28"/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2:59" ht="15.75" customHeight="1">
      <c r="B332" s="28"/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2:59" ht="15.75" customHeight="1">
      <c r="B333" s="28"/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2:59" ht="15.75" customHeight="1">
      <c r="B334" s="28"/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2:59" ht="15.75" customHeight="1">
      <c r="B335" s="28"/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2:59" ht="15.75" customHeight="1">
      <c r="B336" s="28"/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2:59" ht="15.75" customHeight="1">
      <c r="B337" s="28"/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2:59" ht="15.75" customHeight="1">
      <c r="B338" s="28"/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2:59" ht="15.75" customHeight="1">
      <c r="B339" s="28"/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2:59" ht="15.75" customHeight="1">
      <c r="B340" s="28"/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2:59" ht="15.75" customHeight="1">
      <c r="B341" s="28"/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2:59" ht="15.75" customHeight="1">
      <c r="B342" s="28"/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2:59" ht="15.75" customHeight="1">
      <c r="B343" s="28"/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2:59" ht="15.75" customHeight="1">
      <c r="B344" s="28"/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2:59" ht="15.75" customHeight="1">
      <c r="B345" s="28"/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2:59" ht="15.75" customHeight="1">
      <c r="B346" s="28"/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2:59" ht="15.75" customHeight="1">
      <c r="B347" s="28"/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2:59" ht="15.75" customHeight="1">
      <c r="B348" s="28"/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2:59" ht="15.75" customHeight="1">
      <c r="B349" s="28"/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2:59" ht="15.75" customHeight="1">
      <c r="B350" s="28"/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2:59" ht="15.75" customHeight="1">
      <c r="B351" s="28"/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2:59" ht="15.75" customHeight="1">
      <c r="B352" s="28"/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2:59" ht="15.75" customHeight="1">
      <c r="B353" s="28"/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2:59" ht="15.75" customHeight="1">
      <c r="B354" s="28"/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2:59" ht="15.75" customHeight="1">
      <c r="B355" s="28"/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2:59" ht="15.75" customHeight="1">
      <c r="B356" s="28"/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2:59" ht="15.75" customHeight="1">
      <c r="B357" s="28"/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2:59" ht="15.75" customHeight="1">
      <c r="B358" s="28"/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2:59" ht="15.75" customHeight="1">
      <c r="B359" s="28"/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2:59" ht="15.75" customHeight="1">
      <c r="B360" s="28"/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2:59" ht="15.75" customHeight="1">
      <c r="B361" s="28"/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2:59" ht="15.75" customHeight="1">
      <c r="B362" s="28"/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2:59" ht="15.75" customHeight="1">
      <c r="B363" s="28"/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2:59" ht="15.75" customHeight="1">
      <c r="B364" s="28"/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2:59" ht="15.75" customHeight="1">
      <c r="B365" s="28"/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2:59" ht="15.75" customHeight="1">
      <c r="B366" s="28"/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2:59" ht="15.75" customHeight="1">
      <c r="B367" s="28"/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2:59" ht="15.75" customHeight="1">
      <c r="B368" s="28"/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2:59" ht="15.75" customHeight="1">
      <c r="B369" s="28"/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2:59" ht="15.75" customHeight="1">
      <c r="B370" s="28"/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2:59" ht="15.75" customHeight="1">
      <c r="B371" s="28"/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2:59" ht="15.75" customHeight="1">
      <c r="B372" s="28"/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2:59" ht="15.75" customHeight="1">
      <c r="B373" s="28"/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2:59" ht="15.75" customHeight="1">
      <c r="B374" s="28"/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2:59" ht="15.75" customHeight="1">
      <c r="B375" s="28"/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2:59" ht="15.75" customHeight="1">
      <c r="B376" s="28"/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2:59" ht="15.75" customHeight="1">
      <c r="B377" s="28"/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2:59" ht="15.75" customHeight="1">
      <c r="B378" s="28"/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2:59" ht="15.75" customHeight="1">
      <c r="B379" s="28"/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2:59" ht="15.75" customHeight="1">
      <c r="B380" s="28"/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2:59" ht="15.75" customHeight="1">
      <c r="B381" s="28"/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2:59" ht="15.75" customHeight="1">
      <c r="B382" s="28"/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2:59" ht="15.75" customHeight="1">
      <c r="B383" s="28"/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2:59" ht="15.75" customHeight="1">
      <c r="B384" s="28"/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2:59" ht="15.75" customHeight="1">
      <c r="B385" s="28"/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2:59" ht="15.75" customHeight="1">
      <c r="B386" s="28"/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2:59" ht="15.75" customHeight="1">
      <c r="B387" s="28"/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2:59" ht="15.75" customHeight="1">
      <c r="B388" s="28"/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2:59" ht="15.75" customHeight="1">
      <c r="B389" s="28"/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2:59" ht="15.75" customHeight="1">
      <c r="B390" s="28"/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2:59" ht="15.75" customHeight="1">
      <c r="B391" s="28"/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2:59" ht="15.75" customHeight="1">
      <c r="B392" s="28"/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2:59" ht="15.75" customHeight="1">
      <c r="B393" s="28"/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2:59" ht="15.75" customHeight="1">
      <c r="B394" s="28"/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2:59" ht="15.75" customHeight="1">
      <c r="B395" s="28"/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2:59" ht="15.75" customHeight="1">
      <c r="B396" s="28"/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2:59" ht="15.75" customHeight="1">
      <c r="B397" s="28"/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2:59" ht="15.75" customHeight="1">
      <c r="B398" s="28"/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2:59" ht="15.75" customHeight="1">
      <c r="B399" s="28"/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2:59" ht="15.75" customHeight="1">
      <c r="B400" s="28"/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2:59" ht="15.75" customHeight="1">
      <c r="B401" s="28"/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2:59" ht="15.75" customHeight="1">
      <c r="B402" s="28"/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2:59" ht="15.75" customHeight="1">
      <c r="B403" s="28"/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2:59" ht="15.75" customHeight="1">
      <c r="B404" s="28"/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2:59" ht="15.75" customHeight="1">
      <c r="B405" s="28"/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2:59" ht="15.75" customHeight="1">
      <c r="B406" s="28"/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2:59" ht="15.75" customHeight="1">
      <c r="B407" s="28"/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2:59" ht="15.75" customHeight="1">
      <c r="B408" s="28"/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2:59" ht="15.75" customHeight="1">
      <c r="B409" s="28"/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2:59" ht="15.75" customHeight="1">
      <c r="B410" s="28"/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2:59" ht="15.75" customHeight="1">
      <c r="B411" s="28"/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2:59" ht="15.75" customHeight="1">
      <c r="B412" s="28"/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2:59" ht="15.75" customHeight="1">
      <c r="B413" s="28"/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2:59" ht="15.75" customHeight="1">
      <c r="B414" s="28"/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2:59" ht="15.75" customHeight="1">
      <c r="B415" s="28"/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2:59" ht="15.75" customHeight="1">
      <c r="B416" s="28"/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2:59" ht="15.75" customHeight="1">
      <c r="B417" s="28"/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2:59" ht="15.75" customHeight="1">
      <c r="B418" s="28"/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2:59" ht="15.75" customHeight="1">
      <c r="B419" s="28"/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2:59" ht="15.75" customHeight="1">
      <c r="B420" s="28"/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2:59" ht="15.75" customHeight="1">
      <c r="B421" s="28"/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2:59" ht="15.75" customHeight="1">
      <c r="B422" s="28"/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2:59" ht="15.75" customHeight="1">
      <c r="B423" s="28"/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2:59" ht="15.75" customHeight="1">
      <c r="B424" s="28"/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2:59" ht="15.75" customHeight="1">
      <c r="B425" s="28"/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2:59" ht="15.75" customHeight="1">
      <c r="B426" s="28"/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2:59" ht="15.75" customHeight="1">
      <c r="B427" s="28"/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2:59" ht="15.75" customHeight="1">
      <c r="B428" s="28"/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2:59" ht="15.75" customHeight="1">
      <c r="B429" s="28"/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2:59" ht="15.75" customHeight="1">
      <c r="B430" s="28"/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2:59" ht="15.75" customHeight="1">
      <c r="B431" s="28"/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2:59" ht="15.75" customHeight="1">
      <c r="B432" s="28"/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2:59" ht="15.75" customHeight="1">
      <c r="B433" s="28"/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2:59" ht="15.75" customHeight="1">
      <c r="B434" s="28"/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2:59" ht="15.75" customHeight="1">
      <c r="B435" s="28"/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2:59" ht="15.75" customHeight="1">
      <c r="B436" s="28"/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2:59" ht="15.75" customHeight="1">
      <c r="B437" s="28"/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2:59" ht="15.75" customHeight="1">
      <c r="B438" s="28"/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2:59" ht="15.75" customHeight="1">
      <c r="B439" s="28"/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2:59" ht="15.75" customHeight="1">
      <c r="B440" s="28"/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2:59" ht="15.75" customHeight="1">
      <c r="B441" s="28"/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2:59" ht="15.75" customHeight="1">
      <c r="B442" s="28"/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2:59" ht="15.75" customHeight="1">
      <c r="B443" s="28"/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2:59" ht="15.75" customHeight="1">
      <c r="B444" s="28"/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2:59" ht="15.75" customHeight="1">
      <c r="B445" s="28"/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2:59" ht="15.75" customHeight="1">
      <c r="B446" s="28"/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2:59" ht="15.75" customHeight="1">
      <c r="B447" s="28"/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2:59" ht="15.75" customHeight="1">
      <c r="B448" s="28"/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2:59" ht="15.75" customHeight="1">
      <c r="B449" s="28"/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2:59" ht="15.75" customHeight="1">
      <c r="B450" s="28"/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2:59" ht="15.75" customHeight="1">
      <c r="B451" s="28"/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2:59" ht="15.75" customHeight="1">
      <c r="B452" s="28"/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2:59" ht="15.75" customHeight="1">
      <c r="B453" s="28"/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2:59" ht="15.75" customHeight="1">
      <c r="B454" s="28"/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2:59" ht="15.75" customHeight="1">
      <c r="B455" s="28"/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2:59" ht="15.75" customHeight="1">
      <c r="B456" s="28"/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2:59" ht="15.75" customHeight="1">
      <c r="B457" s="28"/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2:59" ht="15.75" customHeight="1">
      <c r="B458" s="28"/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2:59" ht="15.75" customHeight="1">
      <c r="B459" s="28"/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2:59" ht="15.75" customHeight="1">
      <c r="B460" s="28"/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2:59" ht="15.75" customHeight="1">
      <c r="B461" s="28"/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2:59" ht="15.75" customHeight="1">
      <c r="B462" s="28"/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2:59" ht="15.75" customHeight="1">
      <c r="B463" s="28"/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2:59" ht="15.75" customHeight="1">
      <c r="B464" s="28"/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2:59" ht="15.75" customHeight="1">
      <c r="B465" s="28"/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2:59" ht="15.75" customHeight="1">
      <c r="B466" s="28"/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2:59" ht="15.75" customHeight="1">
      <c r="B467" s="28"/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2:59" ht="15.75" customHeight="1">
      <c r="B468" s="28"/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2:59" ht="15.75" customHeight="1">
      <c r="B469" s="28"/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2:59" ht="15.75" customHeight="1">
      <c r="B470" s="28"/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2:59" ht="15.75" customHeight="1">
      <c r="B471" s="28"/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2:59" ht="15.75" customHeight="1">
      <c r="B472" s="28"/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2:59" ht="15.75" customHeight="1">
      <c r="B473" s="28"/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2:59" ht="15.75" customHeight="1">
      <c r="B474" s="28"/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2:59" ht="15.75" customHeight="1">
      <c r="B475" s="28"/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2:59" ht="15.75" customHeight="1">
      <c r="B476" s="28"/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2:59" ht="15.75" customHeight="1">
      <c r="B477" s="28"/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2:59" ht="15.75" customHeight="1">
      <c r="B478" s="28"/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2:59" ht="15.75" customHeight="1">
      <c r="B479" s="28"/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2:59" ht="15.75" customHeight="1">
      <c r="B480" s="28"/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2:59" ht="15.75" customHeight="1">
      <c r="B481" s="28"/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2:59" ht="15.75" customHeight="1">
      <c r="B482" s="28"/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2:59" ht="15.75" customHeight="1">
      <c r="B483" s="28"/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2:59" ht="15.75" customHeight="1">
      <c r="B484" s="28"/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2:59" ht="15.75" customHeight="1">
      <c r="B485" s="28"/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2:59" ht="15.75" customHeight="1">
      <c r="B486" s="28"/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2:59" ht="15.75" customHeight="1">
      <c r="B487" s="28"/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2:59" ht="15.75" customHeight="1">
      <c r="B488" s="28"/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2:59" ht="15.75" customHeight="1">
      <c r="B489" s="28"/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2:59" ht="15.75" customHeight="1">
      <c r="B490" s="28"/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2:59" ht="15.75" customHeight="1">
      <c r="B491" s="28"/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2:59" ht="15.75" customHeight="1">
      <c r="B492" s="28"/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2:59" ht="15.75" customHeight="1">
      <c r="B493" s="28"/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2:59" ht="15.75" customHeight="1">
      <c r="B494" s="28"/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2:59" ht="15.75" customHeight="1">
      <c r="B495" s="28"/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2:59" ht="15.75" customHeight="1">
      <c r="B496" s="28"/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2:59" ht="15.75" customHeight="1">
      <c r="B497" s="28"/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2:59" ht="15.75" customHeight="1">
      <c r="B498" s="28"/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2:59" ht="15.75" customHeight="1">
      <c r="B499" s="28"/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2:59" ht="15.75" customHeight="1">
      <c r="B500" s="28"/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2:59" ht="15.75" customHeight="1">
      <c r="B501" s="28"/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2:59" ht="15.75" customHeight="1">
      <c r="B502" s="28"/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2:59" ht="15.75" customHeight="1">
      <c r="B503" s="28"/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2:59" ht="15.75" customHeight="1">
      <c r="B504" s="28"/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2:59" ht="15.75" customHeight="1">
      <c r="B505" s="28"/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2:59" ht="15.75" customHeight="1">
      <c r="B506" s="28"/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2:59" ht="15.75" customHeight="1">
      <c r="B507" s="28"/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2:59" ht="15.75" customHeight="1">
      <c r="B508" s="28"/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2:59" ht="15.75" customHeight="1">
      <c r="B509" s="28"/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2:59" ht="15.75" customHeight="1">
      <c r="B510" s="28"/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2:59" ht="15.75" customHeight="1">
      <c r="B511" s="28"/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2:59" ht="15.75" customHeight="1">
      <c r="B512" s="28"/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2:59" ht="15.75" customHeight="1">
      <c r="B513" s="28"/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2:59" ht="15.75" customHeight="1">
      <c r="B514" s="28"/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2:59" ht="15.75" customHeight="1">
      <c r="B515" s="28"/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2:59" ht="15.75" customHeight="1">
      <c r="B516" s="28"/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2:59" ht="15.75" customHeight="1">
      <c r="B517" s="28"/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2:59" ht="15.75" customHeight="1">
      <c r="B518" s="28"/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2:59" ht="15.75" customHeight="1">
      <c r="B519" s="28"/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2:59" ht="15.75" customHeight="1">
      <c r="B520" s="28"/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2:59" ht="15.75" customHeight="1">
      <c r="B521" s="28"/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2:59" ht="15.75" customHeight="1">
      <c r="B522" s="28"/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2:59" ht="15.75" customHeight="1">
      <c r="B523" s="28"/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2:59" ht="15.75" customHeight="1">
      <c r="B524" s="28"/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2:59" ht="15.75" customHeight="1">
      <c r="B525" s="28"/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2:59" ht="15.75" customHeight="1">
      <c r="B526" s="28"/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2:59" ht="15.75" customHeight="1">
      <c r="B527" s="28"/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2:59" ht="15.75" customHeight="1">
      <c r="B528" s="28"/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2:59" ht="15.75" customHeight="1">
      <c r="B529" s="28"/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2:59" ht="15.75" customHeight="1">
      <c r="B530" s="28"/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2:59" ht="15.75" customHeight="1">
      <c r="B531" s="28"/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2:59" ht="15.75" customHeight="1">
      <c r="B532" s="28"/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2:59" ht="15.75" customHeight="1">
      <c r="B533" s="28"/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2:59" ht="15.75" customHeight="1">
      <c r="B534" s="28"/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2:59" ht="15.75" customHeight="1">
      <c r="B535" s="28"/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2:59" ht="15.75" customHeight="1">
      <c r="B536" s="28"/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2:59" ht="15.75" customHeight="1">
      <c r="B537" s="28"/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2:59" ht="15.75" customHeight="1">
      <c r="B538" s="28"/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2:59" ht="15.75" customHeight="1">
      <c r="B539" s="28"/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2:59" ht="15.75" customHeight="1">
      <c r="B540" s="28"/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2:59" ht="15.75" customHeight="1">
      <c r="B541" s="28"/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2:59" ht="15.75" customHeight="1">
      <c r="B542" s="28"/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2:59" ht="15.75" customHeight="1">
      <c r="B543" s="28"/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2:59" ht="15.75" customHeight="1">
      <c r="B544" s="28"/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2:59" ht="15.75" customHeight="1">
      <c r="B545" s="28"/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2:59" ht="15.75" customHeight="1">
      <c r="B546" s="28"/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2:59" ht="15.75" customHeight="1">
      <c r="B547" s="28"/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2:59" ht="15.75" customHeight="1">
      <c r="B548" s="28"/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2:59" ht="15.75" customHeight="1">
      <c r="B549" s="28"/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2:59" ht="15.75" customHeight="1">
      <c r="B550" s="28"/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2:59" ht="15.75" customHeight="1">
      <c r="B551" s="28"/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2:59" ht="15.75" customHeight="1">
      <c r="B552" s="28"/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2:59" ht="15.75" customHeight="1">
      <c r="B553" s="28"/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2:59" ht="15.75" customHeight="1">
      <c r="B554" s="28"/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2:59" ht="15.75" customHeight="1">
      <c r="B555" s="28"/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2:59" ht="15.75" customHeight="1">
      <c r="B556" s="28"/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2:59" ht="15.75" customHeight="1">
      <c r="B557" s="28"/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2:59" ht="15.75" customHeight="1">
      <c r="B558" s="28"/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2:59" ht="15.75" customHeight="1">
      <c r="B559" s="28"/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2:59" ht="15.75" customHeight="1">
      <c r="B560" s="28"/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2:59" ht="15.75" customHeight="1">
      <c r="B561" s="28"/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2:59" ht="15.75" customHeight="1">
      <c r="B562" s="28"/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2:59" ht="15.75" customHeight="1">
      <c r="B563" s="28"/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2:59" ht="15.75" customHeight="1">
      <c r="B564" s="28"/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2:59" ht="15.75" customHeight="1">
      <c r="B565" s="28"/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2:59" ht="15.75" customHeight="1">
      <c r="B566" s="28"/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2:59" ht="15.75" customHeight="1">
      <c r="B567" s="28"/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2:59" ht="15.75" customHeight="1">
      <c r="B568" s="28"/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2:59" ht="15.75" customHeight="1">
      <c r="B569" s="28"/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2:59" ht="15.75" customHeight="1">
      <c r="B570" s="28"/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2:59" ht="15.75" customHeight="1">
      <c r="B571" s="28"/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2:59" ht="15.75" customHeight="1">
      <c r="B572" s="28"/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2:59" ht="15.75" customHeight="1">
      <c r="B573" s="28"/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2:59" ht="15.75" customHeight="1">
      <c r="B574" s="28"/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2:59" ht="15.75" customHeight="1">
      <c r="B575" s="28"/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2:59" ht="15.75" customHeight="1">
      <c r="B576" s="28"/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2:59" ht="15.75" customHeight="1">
      <c r="B577" s="28"/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2:59" ht="15.75" customHeight="1">
      <c r="B578" s="28"/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2:59" ht="15.75" customHeight="1">
      <c r="B579" s="28"/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2:59" ht="15.75" customHeight="1">
      <c r="B580" s="28"/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2:59" ht="15.75" customHeight="1">
      <c r="B581" s="28"/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2:59" ht="15.75" customHeight="1">
      <c r="B582" s="28"/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2:59" ht="15.75" customHeight="1">
      <c r="B583" s="28"/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2:59" ht="15.75" customHeight="1">
      <c r="B584" s="28"/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2:59" ht="15.75" customHeight="1">
      <c r="B585" s="28"/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2:59" ht="15.75" customHeight="1">
      <c r="B586" s="28"/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2:59" ht="15.75" customHeight="1">
      <c r="B587" s="28"/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2:59" ht="15.75" customHeight="1">
      <c r="B588" s="28"/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2:59" ht="15.75" customHeight="1">
      <c r="B589" s="28"/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2:59" ht="15.75" customHeight="1">
      <c r="B590" s="28"/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2:59" ht="15.75" customHeight="1">
      <c r="B591" s="28"/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2:59" ht="15.75" customHeight="1">
      <c r="B592" s="28"/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2:59" ht="15.75" customHeight="1">
      <c r="B593" s="28"/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2:59" ht="15.75" customHeight="1">
      <c r="B594" s="28"/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2:59" ht="15.75" customHeight="1">
      <c r="B595" s="28"/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2:59" ht="15.75" customHeight="1">
      <c r="B596" s="28"/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2:59" ht="15.75" customHeight="1">
      <c r="B597" s="28"/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2:59" ht="15.75" customHeight="1">
      <c r="B598" s="28"/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2:59" ht="15.75" customHeight="1">
      <c r="B599" s="28"/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2:59" ht="15.75" customHeight="1">
      <c r="B600" s="28"/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2:59" ht="15.75" customHeight="1">
      <c r="B601" s="28"/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2:59" ht="15.75" customHeight="1">
      <c r="B602" s="28"/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2:59" ht="15.75" customHeight="1">
      <c r="B603" s="28"/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2:59" ht="15.75" customHeight="1">
      <c r="B604" s="28"/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2:59" ht="15.75" customHeight="1">
      <c r="B605" s="28"/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2:59" ht="15.75" customHeight="1">
      <c r="B606" s="28"/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2:59" ht="15.75" customHeight="1">
      <c r="B607" s="28"/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2:59" ht="15.75" customHeight="1">
      <c r="B608" s="28"/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2:59" ht="15.75" customHeight="1">
      <c r="B609" s="28"/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2:59" ht="15.75" customHeight="1">
      <c r="B610" s="28"/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2:59" ht="15.75" customHeight="1">
      <c r="B611" s="28"/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2:59" ht="15.75" customHeight="1">
      <c r="B612" s="28"/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2:59" ht="15.75" customHeight="1">
      <c r="B613" s="28"/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2:59" ht="15.75" customHeight="1">
      <c r="B614" s="28"/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2:59" ht="15.75" customHeight="1">
      <c r="B615" s="28"/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2:59" ht="15.75" customHeight="1">
      <c r="B616" s="28"/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2:59" ht="15.75" customHeight="1">
      <c r="B617" s="28"/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2:59" ht="15.75" customHeight="1">
      <c r="B618" s="28"/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2:59" ht="15.75" customHeight="1">
      <c r="B619" s="28"/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2:59" ht="15.75" customHeight="1">
      <c r="B620" s="28"/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2:59" ht="15.75" customHeight="1">
      <c r="B621" s="28"/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2:59" ht="15.75" customHeight="1">
      <c r="B622" s="28"/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2:59" ht="15.75" customHeight="1">
      <c r="B623" s="28"/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2:59" ht="15.75" customHeight="1">
      <c r="B624" s="28"/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2:59" ht="15.75" customHeight="1">
      <c r="B625" s="28"/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2:59" ht="15.75" customHeight="1">
      <c r="B626" s="28"/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2:59" ht="15.75" customHeight="1">
      <c r="B627" s="28"/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2:59" ht="15.75" customHeight="1">
      <c r="B628" s="28"/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2:59" ht="15.75" customHeight="1">
      <c r="B629" s="28"/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2:59" ht="15.75" customHeight="1">
      <c r="B630" s="28"/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2:59" ht="15.75" customHeight="1">
      <c r="B631" s="28"/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2:59" ht="15.75" customHeight="1">
      <c r="B632" s="28"/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2:59" ht="15.75" customHeight="1">
      <c r="B633" s="28"/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2:59" ht="15.75" customHeight="1">
      <c r="B634" s="28"/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2:59" ht="15.75" customHeight="1">
      <c r="B635" s="28"/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2:59" ht="15.75" customHeight="1">
      <c r="B636" s="28"/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2:59" ht="15.75" customHeight="1">
      <c r="B637" s="28"/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2:59" ht="15.75" customHeight="1">
      <c r="B638" s="28"/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2:59" ht="15.75" customHeight="1">
      <c r="B639" s="28"/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2:59" ht="15.75" customHeight="1">
      <c r="B640" s="28"/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2:59" ht="15.75" customHeight="1">
      <c r="B641" s="28"/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2:59" ht="15.75" customHeight="1">
      <c r="B642" s="28"/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2:59" ht="15.75" customHeight="1">
      <c r="B643" s="28"/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2:59" ht="15.75" customHeight="1">
      <c r="B644" s="28"/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2:59" ht="15.75" customHeight="1">
      <c r="B645" s="28"/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2:59" ht="15.75" customHeight="1">
      <c r="B646" s="28"/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2:59" ht="15.75" customHeight="1">
      <c r="B647" s="28"/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2:59" ht="15.75" customHeight="1">
      <c r="B648" s="28"/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2:59" ht="15.75" customHeight="1">
      <c r="B649" s="28"/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2:59" ht="15.75" customHeight="1">
      <c r="B650" s="28"/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2:59" ht="15.75" customHeight="1">
      <c r="B651" s="28"/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2:59" ht="15.75" customHeight="1">
      <c r="B652" s="28"/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2:59" ht="15.75" customHeight="1">
      <c r="B653" s="28"/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2:59" ht="15.75" customHeight="1">
      <c r="B654" s="28"/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2:59" ht="15.75" customHeight="1">
      <c r="B655" s="28"/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2:59" ht="15.75" customHeight="1">
      <c r="B656" s="28"/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2:59" ht="15.75" customHeight="1">
      <c r="B657" s="28"/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2:59" ht="15.75" customHeight="1">
      <c r="B658" s="28"/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2:59" ht="15.75" customHeight="1">
      <c r="B659" s="28"/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2:59" ht="15.75" customHeight="1">
      <c r="B660" s="28"/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2:59" ht="15.75" customHeight="1">
      <c r="B661" s="28"/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2:59" ht="15.75" customHeight="1">
      <c r="B662" s="28"/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2:59" ht="15.75" customHeight="1">
      <c r="B663" s="28"/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2:59" ht="15.75" customHeight="1">
      <c r="B664" s="28"/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2:59" ht="15.75" customHeight="1">
      <c r="B665" s="28"/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2:59" ht="15.75" customHeight="1">
      <c r="B666" s="28"/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2:59" ht="15.75" customHeight="1">
      <c r="B667" s="28"/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2:59" ht="15.75" customHeight="1">
      <c r="B668" s="28"/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2:59" ht="15.75" customHeight="1">
      <c r="B669" s="28"/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2:59" ht="15.75" customHeight="1">
      <c r="B670" s="28"/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2:59" ht="15.75" customHeight="1">
      <c r="B671" s="28"/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2:59" ht="15.75" customHeight="1">
      <c r="B672" s="28"/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2:59" ht="15.75" customHeight="1">
      <c r="B673" s="28"/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2:59" ht="15.75" customHeight="1">
      <c r="B674" s="28"/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2:59" ht="15.75" customHeight="1">
      <c r="B675" s="28"/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2:59" ht="15.75" customHeight="1">
      <c r="B676" s="28"/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2:59" ht="15.75" customHeight="1">
      <c r="B677" s="28"/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2:59" ht="15.75" customHeight="1">
      <c r="B678" s="28"/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2:59" ht="15.75" customHeight="1">
      <c r="B679" s="28"/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2:59" ht="15.75" customHeight="1">
      <c r="B680" s="28"/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2:59" ht="15.75" customHeight="1">
      <c r="B681" s="28"/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2:59" ht="15.75" customHeight="1">
      <c r="B682" s="28"/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2:59" ht="15.75" customHeight="1">
      <c r="B683" s="28"/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2:59" ht="15.75" customHeight="1">
      <c r="B684" s="28"/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2:59" ht="15.75" customHeight="1">
      <c r="B685" s="28"/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2:59" ht="15.75" customHeight="1">
      <c r="B686" s="28"/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2:59" ht="15.75" customHeight="1">
      <c r="B687" s="28"/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2:59" ht="15.75" customHeight="1">
      <c r="B688" s="28"/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2:59" ht="15.75" customHeight="1">
      <c r="B689" s="28"/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2:59" ht="15.75" customHeight="1">
      <c r="B690" s="28"/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2:59" ht="15.75" customHeight="1">
      <c r="B691" s="28"/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2:59" ht="15.75" customHeight="1">
      <c r="B692" s="28"/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2:59" ht="15.75" customHeight="1">
      <c r="B693" s="28"/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2:59" ht="15.75" customHeight="1">
      <c r="B694" s="28"/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2:59" ht="15.75" customHeight="1">
      <c r="B695" s="28"/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2:59" ht="15.75" customHeight="1">
      <c r="B696" s="28"/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2:59" ht="15.75" customHeight="1">
      <c r="B697" s="28"/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2:59" ht="15.75" customHeight="1">
      <c r="B698" s="28"/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2:59" ht="15.75" customHeight="1">
      <c r="B699" s="28"/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2:59" ht="15.75" customHeight="1">
      <c r="B700" s="28"/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2:59" ht="15.75" customHeight="1">
      <c r="B701" s="28"/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2:59" ht="15.75" customHeight="1">
      <c r="B702" s="28"/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2:59" ht="15.75" customHeight="1">
      <c r="B703" s="28"/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2:59" ht="15.75" customHeight="1">
      <c r="B704" s="28"/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2:59" ht="15.75" customHeight="1">
      <c r="B705" s="28"/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2:59" ht="15.75" customHeight="1">
      <c r="B706" s="28"/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2:59" ht="15.75" customHeight="1">
      <c r="B707" s="28"/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2:59" ht="15.75" customHeight="1">
      <c r="B708" s="28"/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2:59" ht="15.75" customHeight="1">
      <c r="B709" s="28"/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2:59" ht="15.75" customHeight="1">
      <c r="B710" s="28"/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2:59" ht="15.75" customHeight="1">
      <c r="B711" s="28"/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2:59" ht="15.75" customHeight="1">
      <c r="B712" s="28"/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2:59" ht="15.75" customHeight="1">
      <c r="B713" s="28"/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2:59" ht="15.75" customHeight="1">
      <c r="B714" s="28"/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2:59" ht="15.75" customHeight="1">
      <c r="B715" s="28"/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2:59" ht="15.75" customHeight="1">
      <c r="B716" s="28"/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2:59" ht="15.75" customHeight="1">
      <c r="B717" s="28"/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2:59" ht="15.75" customHeight="1">
      <c r="B718" s="28"/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2:59" ht="15.75" customHeight="1">
      <c r="B719" s="28"/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2:59" ht="15.75" customHeight="1">
      <c r="B720" s="28"/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2:59" ht="15.75" customHeight="1">
      <c r="B721" s="28"/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2:59" ht="15.75" customHeight="1">
      <c r="B722" s="28"/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2:59" ht="15.75" customHeight="1">
      <c r="B723" s="28"/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2:59" ht="15.75" customHeight="1">
      <c r="B724" s="28"/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2:59" ht="15.75" customHeight="1">
      <c r="B725" s="28"/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2:59" ht="15.75" customHeight="1">
      <c r="B726" s="28"/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2:59" ht="15.75" customHeight="1">
      <c r="B727" s="28"/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2:59" ht="15.75" customHeight="1">
      <c r="B728" s="28"/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2:59" ht="15.75" customHeight="1">
      <c r="B729" s="28"/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2:59" ht="15.75" customHeight="1">
      <c r="B730" s="28"/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2:59" ht="15.75" customHeight="1">
      <c r="B731" s="28"/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2:59" ht="15.75" customHeight="1">
      <c r="B732" s="28"/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2:59" ht="15.75" customHeight="1">
      <c r="B733" s="28"/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2:59" ht="15.75" customHeight="1">
      <c r="B734" s="28"/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2:59" ht="15.75" customHeight="1">
      <c r="B735" s="28"/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2:59" ht="15.75" customHeight="1">
      <c r="B736" s="28"/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2:59" ht="15.75" customHeight="1">
      <c r="B737" s="28"/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2:59" ht="15.75" customHeight="1">
      <c r="B738" s="28"/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2:59" ht="15.75" customHeight="1">
      <c r="B739" s="28"/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2:59" ht="15.75" customHeight="1">
      <c r="B740" s="28"/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2:59" ht="15.75" customHeight="1">
      <c r="B741" s="28"/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2:59" ht="15.75" customHeight="1">
      <c r="B742" s="28"/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2:59" ht="15.75" customHeight="1">
      <c r="B743" s="28"/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2:59" ht="15.75" customHeight="1">
      <c r="B744" s="28"/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2:59" ht="15.75" customHeight="1">
      <c r="B745" s="28"/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2:59" ht="15.75" customHeight="1">
      <c r="B746" s="28"/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2:59" ht="15.75" customHeight="1">
      <c r="B747" s="28"/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2:59" ht="15.75" customHeight="1">
      <c r="B748" s="28"/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2:59" ht="15.75" customHeight="1">
      <c r="B749" s="28"/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2:59" ht="15.75" customHeight="1">
      <c r="B750" s="28"/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2:59" ht="15.75" customHeight="1">
      <c r="B751" s="28"/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2:59" ht="15.75" customHeight="1">
      <c r="B752" s="28"/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2:59" ht="15.75" customHeight="1">
      <c r="B753" s="28"/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2:59" ht="15.75" customHeight="1">
      <c r="B754" s="28"/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2:59" ht="15.75" customHeight="1">
      <c r="B755" s="28"/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2:59" ht="15.75" customHeight="1">
      <c r="B756" s="28"/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2:59" ht="15.75" customHeight="1">
      <c r="B757" s="28"/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2:59" ht="15.75" customHeight="1">
      <c r="B758" s="28"/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2:59" ht="15.75" customHeight="1">
      <c r="B759" s="28"/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2:59" ht="15.75" customHeight="1">
      <c r="B760" s="28"/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2:59" ht="15.75" customHeight="1">
      <c r="B761" s="28"/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2:59" ht="15.75" customHeight="1">
      <c r="B762" s="28"/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2:59" ht="15.75" customHeight="1">
      <c r="B763" s="28"/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2:59" ht="15.75" customHeight="1">
      <c r="B764" s="28"/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2:59" ht="15.75" customHeight="1">
      <c r="B765" s="28"/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2:59" ht="15.75" customHeight="1">
      <c r="B766" s="28"/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2:59" ht="15.75" customHeight="1">
      <c r="B767" s="28"/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2:59" ht="15.75" customHeight="1">
      <c r="B768" s="28"/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2:59" ht="15.75" customHeight="1">
      <c r="B769" s="28"/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2:59" ht="15.75" customHeight="1">
      <c r="B770" s="28"/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2:59" ht="15.75" customHeight="1">
      <c r="B771" s="28"/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2:59" ht="15.75" customHeight="1">
      <c r="B772" s="28"/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2:59" ht="15.75" customHeight="1">
      <c r="B773" s="28"/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2:59" ht="15.75" customHeight="1">
      <c r="B774" s="28"/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2:59" ht="15.75" customHeight="1">
      <c r="B775" s="28"/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2:59" ht="15.75" customHeight="1">
      <c r="B776" s="28"/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2:59" ht="15.75" customHeight="1">
      <c r="B777" s="28"/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2:59" ht="15.75" customHeight="1">
      <c r="B778" s="28"/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2:59" ht="15.75" customHeight="1">
      <c r="B779" s="28"/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2:59" ht="15.75" customHeight="1">
      <c r="B780" s="28"/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2:59" ht="15.75" customHeight="1">
      <c r="B781" s="28"/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2:59" ht="15.75" customHeight="1">
      <c r="B782" s="28"/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2:59" ht="15.75" customHeight="1">
      <c r="B783" s="28"/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2:59" ht="15.75" customHeight="1">
      <c r="B784" s="28"/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2:59" ht="15.75" customHeight="1">
      <c r="B785" s="28"/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2:59" ht="15.75" customHeight="1">
      <c r="B786" s="28"/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2:59" ht="15.75" customHeight="1">
      <c r="B787" s="28"/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2:59" ht="15.75" customHeight="1">
      <c r="B788" s="28"/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2:59" ht="15.75" customHeight="1">
      <c r="B789" s="28"/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2:59" ht="15.75" customHeight="1">
      <c r="B790" s="28"/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2:59" ht="15.75" customHeight="1">
      <c r="B791" s="28"/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2:59" ht="15.75" customHeight="1">
      <c r="B792" s="28"/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2:59" ht="15.75" customHeight="1">
      <c r="B793" s="28"/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2:59" ht="15.75" customHeight="1">
      <c r="B794" s="28"/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2:59" ht="15.75" customHeight="1">
      <c r="B795" s="28"/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2:59" ht="15.75" customHeight="1">
      <c r="B796" s="28"/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2:59" ht="15.75" customHeight="1">
      <c r="B797" s="28"/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2:59" ht="15.75" customHeight="1">
      <c r="B798" s="28"/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2:59" ht="15.75" customHeight="1">
      <c r="B799" s="28"/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2:59" ht="15.75" customHeight="1">
      <c r="B800" s="28"/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2:59" ht="15.75" customHeight="1">
      <c r="B801" s="28"/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2:59" ht="15.75" customHeight="1">
      <c r="B802" s="28"/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2:59" ht="15.75" customHeight="1">
      <c r="B803" s="28"/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2:59" ht="15.75" customHeight="1">
      <c r="B804" s="28"/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2:59" ht="15.75" customHeight="1">
      <c r="B805" s="28"/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2:59" ht="15.75" customHeight="1">
      <c r="B806" s="28"/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2:59" ht="15.75" customHeight="1">
      <c r="B807" s="28"/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2:59" ht="15.75" customHeight="1">
      <c r="B808" s="28"/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2:59" ht="15.75" customHeight="1">
      <c r="B809" s="28"/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2:59" ht="15.75" customHeight="1">
      <c r="B810" s="28"/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2:59" ht="15.75" customHeight="1">
      <c r="B811" s="28"/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2:59" ht="15.75" customHeight="1">
      <c r="B812" s="28"/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2:59" ht="15.75" customHeight="1">
      <c r="B813" s="28"/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2:59" ht="15.75" customHeight="1">
      <c r="B814" s="28"/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2:59" ht="15.75" customHeight="1">
      <c r="B815" s="28"/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2:59" ht="15.75" customHeight="1">
      <c r="B816" s="28"/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2:59" ht="15.75" customHeight="1">
      <c r="B817" s="28"/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2:59" ht="15.75" customHeight="1">
      <c r="B818" s="28"/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2:59" ht="15.75" customHeight="1">
      <c r="B819" s="28"/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2:59" ht="15.75" customHeight="1">
      <c r="B820" s="28"/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2:59" ht="15.75" customHeight="1">
      <c r="B821" s="28"/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2:59" ht="15.75" customHeight="1">
      <c r="B822" s="28"/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2:59" ht="15.75" customHeight="1">
      <c r="B823" s="28"/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2:59" ht="15.75" customHeight="1">
      <c r="B824" s="28"/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2:59" ht="15.75" customHeight="1">
      <c r="B825" s="28"/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2:59" ht="15.75" customHeight="1">
      <c r="B826" s="28"/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2:59" ht="15.75" customHeight="1">
      <c r="B827" s="28"/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2:59" ht="15.75" customHeight="1">
      <c r="B828" s="28"/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2:59" ht="15.75" customHeight="1">
      <c r="B829" s="28"/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2:59" ht="15.75" customHeight="1">
      <c r="B830" s="28"/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2:59" ht="15.75" customHeight="1">
      <c r="B831" s="28"/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2:59" ht="15.75" customHeight="1">
      <c r="B832" s="28"/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2:59" ht="15.75" customHeight="1">
      <c r="B833" s="28"/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2:59" ht="15.75" customHeight="1">
      <c r="B834" s="28"/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2:59" ht="15.75" customHeight="1">
      <c r="B835" s="28"/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2:59" ht="15.75" customHeight="1">
      <c r="B836" s="28"/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2:59" ht="15.75" customHeight="1">
      <c r="B837" s="28"/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2:59" ht="15.75" customHeight="1">
      <c r="B838" s="28"/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2:59" ht="15.75" customHeight="1">
      <c r="B839" s="28"/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2:59" ht="15.75" customHeight="1">
      <c r="B840" s="28"/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2:59" ht="15.75" customHeight="1">
      <c r="B841" s="28"/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2:59" ht="15.75" customHeight="1">
      <c r="B842" s="28"/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2:59" ht="15.75" customHeight="1">
      <c r="B843" s="28"/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2:59" ht="15.75" customHeight="1">
      <c r="B844" s="28"/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2:59" ht="15.75" customHeight="1">
      <c r="B845" s="28"/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2:59" ht="15.75" customHeight="1">
      <c r="B846" s="28"/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2:59" ht="15.75" customHeight="1">
      <c r="B847" s="28"/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2:59" ht="15.75" customHeight="1">
      <c r="B848" s="28"/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2:59" ht="15.75" customHeight="1">
      <c r="B849" s="28"/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2:59" ht="15.75" customHeight="1">
      <c r="B850" s="28"/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2:59" ht="15.75" customHeight="1">
      <c r="B851" s="28"/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2:59" ht="15.75" customHeight="1">
      <c r="B852" s="28"/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2:59" ht="15.75" customHeight="1">
      <c r="B853" s="28"/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2:59" ht="15.75" customHeight="1">
      <c r="B854" s="28"/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2:59" ht="15.75" customHeight="1">
      <c r="B855" s="28"/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2:59" ht="15.75" customHeight="1">
      <c r="B856" s="28"/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2:59" ht="15.75" customHeight="1">
      <c r="B857" s="28"/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2:59" ht="15.75" customHeight="1">
      <c r="B858" s="28"/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2:59" ht="15.75" customHeight="1">
      <c r="B859" s="28"/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2:59" ht="15.75" customHeight="1">
      <c r="B860" s="28"/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2:59" ht="15.75" customHeight="1">
      <c r="B861" s="28"/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2:59" ht="15.75" customHeight="1">
      <c r="B862" s="28"/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2:59" ht="15.75" customHeight="1">
      <c r="B863" s="28"/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2:59" ht="15.75" customHeight="1">
      <c r="B864" s="28"/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2:59" ht="15.75" customHeight="1">
      <c r="B865" s="28"/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2:59" ht="15.75" customHeight="1">
      <c r="B866" s="28"/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2:59" ht="15.75" customHeight="1">
      <c r="B867" s="28"/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2:59" ht="15.75" customHeight="1">
      <c r="B868" s="28"/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2:59" ht="15.75" customHeight="1">
      <c r="B869" s="28"/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2:59" ht="15.75" customHeight="1">
      <c r="B870" s="28"/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2:59" ht="15.75" customHeight="1">
      <c r="B871" s="28"/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2:59" ht="15.75" customHeight="1">
      <c r="B872" s="28"/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2:59" ht="15.75" customHeight="1">
      <c r="B873" s="28"/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2:59" ht="15.75" customHeight="1">
      <c r="B874" s="28"/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2:59" ht="15.75" customHeight="1">
      <c r="B875" s="28"/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2:59" ht="15.75" customHeight="1">
      <c r="B876" s="28"/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2:59" ht="15.75" customHeight="1">
      <c r="B877" s="28"/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2:59" ht="15.75" customHeight="1">
      <c r="B878" s="28"/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2:59" ht="15.75" customHeight="1">
      <c r="B879" s="28"/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2:59" ht="15.75" customHeight="1">
      <c r="B880" s="28"/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2:59" ht="15.75" customHeight="1">
      <c r="B881" s="28"/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2:59" ht="15.75" customHeight="1">
      <c r="B882" s="28"/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2:59" ht="15.75" customHeight="1">
      <c r="B883" s="28"/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2:59" ht="15.75" customHeight="1">
      <c r="B884" s="28"/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2:59" ht="15.75" customHeight="1">
      <c r="B885" s="28"/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2:59" ht="15.75" customHeight="1">
      <c r="B886" s="28"/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2:59" ht="15.75" customHeight="1">
      <c r="B887" s="28"/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2:59" ht="15.75" customHeight="1">
      <c r="B888" s="28"/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2:59" ht="15.75" customHeight="1">
      <c r="B889" s="28"/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2:59" ht="15.75" customHeight="1">
      <c r="B890" s="28"/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2:59" ht="15.75" customHeight="1">
      <c r="B891" s="28"/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2:59" ht="15.75" customHeight="1">
      <c r="B892" s="28"/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2:59" ht="15.75" customHeight="1">
      <c r="B893" s="28"/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2:59" ht="15.75" customHeight="1">
      <c r="B894" s="28"/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2:59" ht="15.75" customHeight="1">
      <c r="B895" s="28"/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2:59" ht="15.75" customHeight="1">
      <c r="B896" s="28"/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2:59" ht="15.75" customHeight="1">
      <c r="B897" s="28"/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2:59" ht="15.75" customHeight="1">
      <c r="B898" s="28"/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2:59" ht="15.75" customHeight="1">
      <c r="B899" s="28"/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2:59" ht="15.75" customHeight="1">
      <c r="B900" s="28"/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2:59" ht="15.75" customHeight="1">
      <c r="B901" s="28"/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2:59" ht="15.75" customHeight="1">
      <c r="B902" s="28"/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2:59" ht="15.75" customHeight="1">
      <c r="B903" s="28"/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2:59" ht="15.75" customHeight="1">
      <c r="B904" s="28"/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2:59" ht="15.75" customHeight="1">
      <c r="B905" s="28"/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2:59" ht="15.75" customHeight="1">
      <c r="B906" s="28"/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2:59" ht="15.75" customHeight="1">
      <c r="B907" s="28"/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2:59" ht="15.75" customHeight="1">
      <c r="B908" s="28"/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2:59" ht="15.75" customHeight="1">
      <c r="B909" s="28"/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2:59" ht="15.75" customHeight="1">
      <c r="B910" s="28"/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2:59" ht="15.75" customHeight="1">
      <c r="B911" s="28"/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2:59" ht="15.75" customHeight="1">
      <c r="B912" s="28"/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2:59" ht="15.75" customHeight="1">
      <c r="B913" s="28"/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2:59" ht="15.75" customHeight="1">
      <c r="B914" s="28"/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2:59" ht="15.75" customHeight="1">
      <c r="B915" s="28"/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2:59" ht="15.75" customHeight="1">
      <c r="B916" s="28"/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2:59" ht="15.75" customHeight="1">
      <c r="B917" s="28"/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2:59" ht="15.75" customHeight="1">
      <c r="B918" s="28"/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2:59" ht="15.75" customHeight="1">
      <c r="B919" s="28"/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2:59" ht="15.75" customHeight="1">
      <c r="B920" s="28"/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2:59" ht="15.75" customHeight="1">
      <c r="B921" s="28"/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2:59" ht="15.75" customHeight="1">
      <c r="B922" s="28"/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2:59" ht="15.75" customHeight="1">
      <c r="B923" s="28"/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2:59" ht="15.75" customHeight="1">
      <c r="B924" s="28"/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2:59" ht="15.75" customHeight="1">
      <c r="B925" s="28"/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2:59" ht="15.75" customHeight="1">
      <c r="B926" s="28"/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2:59" ht="15.75" customHeight="1">
      <c r="B927" s="28"/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2:59" ht="15.75" customHeight="1">
      <c r="B928" s="28"/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2:59" ht="15.75" customHeight="1">
      <c r="B929" s="28"/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2:59" ht="15.75" customHeight="1">
      <c r="B930" s="28"/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2:59" ht="15.75" customHeight="1">
      <c r="B931" s="28"/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2:59" ht="15.75" customHeight="1">
      <c r="B932" s="28"/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2:59" ht="15.75" customHeight="1">
      <c r="B933" s="28"/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2:59" ht="15.75" customHeight="1">
      <c r="B934" s="28"/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2:59" ht="15.75" customHeight="1">
      <c r="B935" s="28"/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2:59" ht="15.75" customHeight="1">
      <c r="B936" s="28"/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2:59" ht="15.75" customHeight="1">
      <c r="B937" s="28"/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2:59" ht="15.75" customHeight="1">
      <c r="B938" s="28"/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2:59" ht="15.75" customHeight="1">
      <c r="B939" s="28"/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2:59" ht="15.75" customHeight="1">
      <c r="B940" s="28"/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2:59" ht="15.75" customHeight="1">
      <c r="B941" s="28"/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2:59" ht="15.75" customHeight="1">
      <c r="B942" s="28"/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2:59" ht="15.75" customHeight="1">
      <c r="B943" s="28"/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2:59" ht="15.75" customHeight="1">
      <c r="B944" s="28"/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2:59" ht="15.75" customHeight="1">
      <c r="B945" s="28"/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2:59" ht="15.75" customHeight="1">
      <c r="B946" s="28"/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2:59" ht="15.75" customHeight="1">
      <c r="B947" s="28"/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2:59" ht="15.75" customHeight="1">
      <c r="B948" s="28"/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2:59" ht="15.75" customHeight="1">
      <c r="B949" s="28"/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2:59" ht="15.75" customHeight="1">
      <c r="B950" s="28"/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2:59" ht="15.75" customHeight="1">
      <c r="B951" s="28"/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2:59" ht="15.75" customHeight="1">
      <c r="B952" s="28"/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2:59" ht="15.75" customHeight="1">
      <c r="B953" s="28"/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2:59" ht="15.75" customHeight="1">
      <c r="B954" s="28"/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2:59" ht="15.75" customHeight="1">
      <c r="B955" s="28"/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2:59" ht="15.75" customHeight="1">
      <c r="B956" s="28"/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2:59" ht="15.75" customHeight="1">
      <c r="B957" s="28"/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2:59" ht="15.75" customHeight="1">
      <c r="B958" s="28"/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2:59" ht="15.75" customHeight="1">
      <c r="B959" s="28"/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2:59" ht="15.75" customHeight="1">
      <c r="B960" s="28"/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2:59" ht="15.75" customHeight="1">
      <c r="B961" s="28"/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2:59" ht="15.75" customHeight="1">
      <c r="B962" s="28"/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2:59" ht="15.75" customHeight="1">
      <c r="B963" s="28"/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2:59" ht="15.75" customHeight="1">
      <c r="B964" s="28"/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2:59" ht="15.75" customHeight="1">
      <c r="B965" s="28"/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2:59" ht="15.75" customHeight="1">
      <c r="B966" s="28"/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2:59" ht="15.75" customHeight="1">
      <c r="B967" s="28"/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2:59" ht="15.75" customHeight="1">
      <c r="B968" s="28"/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2:59" ht="15.75" customHeight="1">
      <c r="B969" s="28"/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2:59" ht="15.75" customHeight="1">
      <c r="B970" s="28"/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2:59" ht="15.75" customHeight="1">
      <c r="B971" s="28"/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2:59" ht="15.75" customHeight="1">
      <c r="B972" s="28"/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2:59" ht="15.75" customHeight="1">
      <c r="B973" s="28"/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2:59" ht="15.75" customHeight="1">
      <c r="B974" s="28"/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2:59" ht="15.75" customHeight="1">
      <c r="B975" s="28"/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2:59" ht="15.75" customHeight="1">
      <c r="B976" s="28"/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2:59" ht="15.75" customHeight="1">
      <c r="B977" s="28"/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2:59" ht="15.75" customHeight="1">
      <c r="B978" s="28"/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2:59" ht="15.75" customHeight="1">
      <c r="B979" s="28"/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2:59" ht="15.75" customHeight="1">
      <c r="B980" s="28"/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2:59" ht="15.75" customHeight="1">
      <c r="B981" s="28"/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2:59" ht="15.75" customHeight="1">
      <c r="B982" s="28"/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2:59" ht="15.75" customHeight="1">
      <c r="B983" s="28"/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2:59" ht="15.75" customHeight="1">
      <c r="B984" s="28"/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  <row r="985" spans="2:59" ht="15.75" customHeight="1">
      <c r="B985" s="28"/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BB985" s="29"/>
      <c r="BG985" s="29"/>
    </row>
    <row r="986" spans="2:59" ht="15.75" customHeight="1">
      <c r="B986" s="28"/>
      <c r="D986" s="29"/>
      <c r="I986" s="29"/>
      <c r="N986" s="29"/>
      <c r="S986" s="29"/>
      <c r="X986" s="29"/>
      <c r="AC986" s="29"/>
      <c r="AH986" s="29"/>
      <c r="AM986" s="29"/>
      <c r="AR986" s="29"/>
      <c r="AW986" s="29"/>
      <c r="BB986" s="29"/>
      <c r="BG986" s="29"/>
    </row>
    <row r="987" spans="2:59" ht="15.75" customHeight="1">
      <c r="B987" s="28"/>
      <c r="D987" s="29"/>
      <c r="I987" s="29"/>
      <c r="N987" s="29"/>
      <c r="S987" s="29"/>
      <c r="X987" s="29"/>
      <c r="AC987" s="29"/>
      <c r="AH987" s="29"/>
      <c r="AM987" s="29"/>
      <c r="AR987" s="29"/>
      <c r="AW987" s="29"/>
      <c r="BB987" s="29"/>
      <c r="BG987" s="29"/>
    </row>
    <row r="988" spans="2:59" ht="15.75" customHeight="1">
      <c r="B988" s="28"/>
      <c r="D988" s="29"/>
      <c r="I988" s="29"/>
      <c r="N988" s="29"/>
      <c r="S988" s="29"/>
      <c r="X988" s="29"/>
      <c r="AC988" s="29"/>
      <c r="AH988" s="29"/>
      <c r="AM988" s="29"/>
      <c r="AR988" s="29"/>
      <c r="AW988" s="29"/>
      <c r="BB988" s="29"/>
      <c r="BG988" s="29"/>
    </row>
    <row r="989" spans="2:59" ht="15.75" customHeight="1">
      <c r="B989" s="28"/>
      <c r="D989" s="29"/>
      <c r="I989" s="29"/>
      <c r="N989" s="29"/>
      <c r="S989" s="29"/>
      <c r="X989" s="29"/>
      <c r="AC989" s="29"/>
      <c r="AH989" s="29"/>
      <c r="AM989" s="29"/>
      <c r="AR989" s="29"/>
      <c r="AW989" s="29"/>
      <c r="BB989" s="29"/>
      <c r="BG989" s="29"/>
    </row>
    <row r="990" spans="2:59" ht="15.75" customHeight="1">
      <c r="B990" s="28"/>
      <c r="D990" s="29"/>
      <c r="I990" s="29"/>
      <c r="N990" s="29"/>
      <c r="S990" s="29"/>
      <c r="X990" s="29"/>
      <c r="AC990" s="29"/>
      <c r="AH990" s="29"/>
      <c r="AM990" s="29"/>
      <c r="AR990" s="29"/>
      <c r="AW990" s="29"/>
      <c r="BB990" s="29"/>
      <c r="BG990" s="29"/>
    </row>
    <row r="991" spans="2:59" ht="15.75" customHeight="1">
      <c r="B991" s="28"/>
      <c r="D991" s="29"/>
      <c r="I991" s="29"/>
      <c r="N991" s="29"/>
      <c r="S991" s="29"/>
      <c r="X991" s="29"/>
      <c r="AC991" s="29"/>
      <c r="AH991" s="29"/>
      <c r="AM991" s="29"/>
      <c r="AR991" s="29"/>
      <c r="AW991" s="29"/>
      <c r="BB991" s="29"/>
      <c r="BG991" s="29"/>
    </row>
    <row r="992" spans="2:59" ht="15.75" customHeight="1">
      <c r="B992" s="28"/>
      <c r="D992" s="29"/>
      <c r="I992" s="29"/>
      <c r="N992" s="29"/>
      <c r="S992" s="29"/>
      <c r="X992" s="29"/>
      <c r="AC992" s="29"/>
      <c r="AH992" s="29"/>
      <c r="AM992" s="29"/>
      <c r="AR992" s="29"/>
      <c r="AW992" s="29"/>
      <c r="BB992" s="29"/>
      <c r="BG992" s="29"/>
    </row>
    <row r="993" spans="2:59" ht="15.75" customHeight="1">
      <c r="B993" s="28"/>
      <c r="D993" s="29"/>
      <c r="I993" s="29"/>
      <c r="N993" s="29"/>
      <c r="S993" s="29"/>
      <c r="X993" s="29"/>
      <c r="AC993" s="29"/>
      <c r="AH993" s="29"/>
      <c r="AM993" s="29"/>
      <c r="AR993" s="29"/>
      <c r="AW993" s="29"/>
      <c r="BB993" s="29"/>
      <c r="BG993" s="29"/>
    </row>
    <row r="994" spans="2:59" ht="15.75" customHeight="1">
      <c r="B994" s="28"/>
      <c r="D994" s="29"/>
      <c r="I994" s="29"/>
      <c r="N994" s="29"/>
      <c r="S994" s="29"/>
      <c r="X994" s="29"/>
      <c r="AC994" s="29"/>
      <c r="AH994" s="29"/>
      <c r="AM994" s="29"/>
      <c r="AR994" s="29"/>
      <c r="AW994" s="29"/>
      <c r="BB994" s="29"/>
      <c r="BG994" s="29"/>
    </row>
    <row r="995" spans="2:59" ht="15.75" customHeight="1" thickBot="1">
      <c r="B995" s="28"/>
      <c r="D995" s="29"/>
      <c r="I995" s="29"/>
      <c r="N995" s="29"/>
      <c r="S995" s="29"/>
      <c r="X995" s="29"/>
      <c r="AC995" s="29"/>
      <c r="AH995" s="29"/>
      <c r="AM995" s="29"/>
      <c r="AR995" s="29"/>
      <c r="AW995" s="29"/>
      <c r="BB995" s="29"/>
      <c r="BG995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K984"/>
  <sheetViews>
    <sheetView workbookViewId="0" topLeftCell="A1">
      <pane xSplit="2" ySplit="1" topLeftCell="AE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P10" sqref="AP10"/>
    </sheetView>
  </sheetViews>
  <sheetFormatPr defaultColWidth="14.4242857142857" defaultRowHeight="15" customHeight="1"/>
  <cols>
    <col min="1" max="1" width="33.5714285714286" customWidth="1"/>
    <col min="2" max="2" width="13.1428571428571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2.2857142857143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1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3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2.7142857142857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3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6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5.8571428571429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8571428571429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3.4285714285714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3.4285714285714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2.7142857142857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4285714285714" customWidth="1"/>
    <col min="63" max="63" width="7.57142857142857" customWidth="1"/>
  </cols>
  <sheetData>
    <row r="1" spans="1:63" ht="15.75" thickBot="1">
      <c r="A1" s="1" t="s">
        <v>77</v>
      </c>
      <c r="B1" s="43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4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17" t="s">
        <v>360</v>
      </c>
      <c r="B3" s="94">
        <v>40000</v>
      </c>
      <c r="C3" s="13"/>
      <c r="D3" s="14"/>
      <c r="E3" s="15"/>
      <c r="F3" s="16"/>
      <c r="G3" s="17"/>
      <c r="H3" s="13"/>
      <c r="I3" s="14"/>
      <c r="J3" s="15"/>
      <c r="K3" s="16"/>
      <c r="L3" s="17"/>
      <c r="M3" s="13"/>
      <c r="N3" s="14"/>
      <c r="O3" s="15"/>
      <c r="P3" s="16"/>
      <c r="Q3" s="17"/>
      <c r="R3" s="13"/>
      <c r="S3" s="14"/>
      <c r="T3" s="15"/>
      <c r="U3" s="16"/>
      <c r="V3" s="17"/>
      <c r="W3" s="13"/>
      <c r="X3" s="14"/>
      <c r="Y3" s="15"/>
      <c r="Z3" s="16"/>
      <c r="AA3" s="17"/>
      <c r="AB3" s="13"/>
      <c r="AC3" s="14"/>
      <c r="AD3" s="15">
        <f t="shared" si="0" ref="AD3:AD9">+AB3+AC3</f>
        <v>0</v>
      </c>
      <c r="AE3" s="16">
        <f t="shared" si="1" ref="AE3:AE9">+AD3-AG3</f>
        <v>-1</v>
      </c>
      <c r="AF3" s="17">
        <f t="shared" si="2" ref="AF3:AF9">((AD3-AE3)*$B3)</f>
        <v>40000</v>
      </c>
      <c r="AG3" s="13">
        <v>1</v>
      </c>
      <c r="AH3" s="14"/>
      <c r="AI3" s="15">
        <f t="shared" si="3" ref="AI3:AI9">+AG3+AH3</f>
        <v>1</v>
      </c>
      <c r="AJ3" s="16">
        <f t="shared" si="4" ref="AJ3:AJ9">+AI3-AL3</f>
        <v>1</v>
      </c>
      <c r="AK3" s="17">
        <f t="shared" si="5" ref="AK3:AK9">((AI3-AJ3)*$B3)</f>
        <v>0</v>
      </c>
      <c r="AL3" s="13">
        <v>0</v>
      </c>
      <c r="AM3" s="14"/>
      <c r="AN3" s="15">
        <f t="shared" si="6" ref="AN3:AN9">+AL3+AM3</f>
        <v>0</v>
      </c>
      <c r="AO3" s="16">
        <f t="shared" si="7" ref="AO3:AO9">+AN3-AQ3</f>
        <v>0</v>
      </c>
      <c r="AP3" s="17">
        <f t="shared" si="8" ref="AP3:AP9">((AN3-AO3)*$B3)</f>
        <v>0</v>
      </c>
      <c r="AQ3" s="13">
        <v>0</v>
      </c>
      <c r="AR3" s="14"/>
      <c r="AS3" s="15">
        <f t="shared" si="9" ref="AS3:AS9">+AQ3+AR3</f>
        <v>0</v>
      </c>
      <c r="AT3" s="16">
        <f t="shared" si="10" ref="AT3:AT9">+AS3-AV3</f>
        <v>0</v>
      </c>
      <c r="AU3" s="17">
        <f t="shared" si="11" ref="AU3:AU9">((AS3-AT3)*$B3)</f>
        <v>0</v>
      </c>
      <c r="AV3" s="13"/>
      <c r="AW3" s="18"/>
      <c r="AX3" s="15">
        <f t="shared" si="12" ref="AX3:AX9">+AV3+AW3</f>
        <v>0</v>
      </c>
      <c r="AY3" s="16">
        <f t="shared" si="13" ref="AY3:AY9">+AX3-BA3</f>
        <v>0</v>
      </c>
      <c r="AZ3" s="17">
        <f t="shared" si="14" ref="AZ3:AZ9">((AX3-AY3)*$B3)</f>
        <v>0</v>
      </c>
      <c r="BA3" s="13"/>
      <c r="BB3" s="14"/>
      <c r="BC3" s="15">
        <f t="shared" si="15" ref="BC3:BC9">+BA3+BB3</f>
        <v>0</v>
      </c>
      <c r="BD3" s="16">
        <f t="shared" si="16" ref="BD3:BD9">+BC3-BF3</f>
        <v>0</v>
      </c>
      <c r="BE3" s="17">
        <f t="shared" si="17" ref="BE3:BE9">((BC3-BD3)*$B3)</f>
        <v>0</v>
      </c>
      <c r="BF3" s="13"/>
      <c r="BG3" s="14"/>
      <c r="BH3" s="15">
        <f t="shared" si="18" ref="BH3:BH9">+BF3+BG3</f>
        <v>0</v>
      </c>
      <c r="BI3" s="16">
        <f t="shared" si="19" ref="BI3:BI9">+BH3-BK3</f>
        <v>0</v>
      </c>
      <c r="BJ3" s="17">
        <f t="shared" si="20" ref="BJ3:BJ9">((BH3-BI3)*$B3)</f>
        <v>0</v>
      </c>
      <c r="BK3" s="22"/>
    </row>
    <row r="4" spans="1:63" ht="16.5" thickBot="1">
      <c r="A4" s="117" t="s">
        <v>198</v>
      </c>
      <c r="B4" s="94">
        <v>36000</v>
      </c>
      <c r="C4" s="13"/>
      <c r="D4" s="14"/>
      <c r="E4" s="15"/>
      <c r="F4" s="16"/>
      <c r="G4" s="17"/>
      <c r="H4" s="13"/>
      <c r="I4" s="14"/>
      <c r="J4" s="15"/>
      <c r="K4" s="16"/>
      <c r="L4" s="17"/>
      <c r="M4" s="13"/>
      <c r="N4" s="14"/>
      <c r="O4" s="15"/>
      <c r="P4" s="16"/>
      <c r="Q4" s="17"/>
      <c r="R4" s="13"/>
      <c r="S4" s="14"/>
      <c r="T4" s="15"/>
      <c r="U4" s="16"/>
      <c r="V4" s="17"/>
      <c r="W4" s="13"/>
      <c r="X4" s="14"/>
      <c r="Y4" s="15"/>
      <c r="Z4" s="16"/>
      <c r="AA4" s="17"/>
      <c r="AB4" s="13"/>
      <c r="AC4" s="14"/>
      <c r="AD4" s="15">
        <f t="shared" si="0"/>
        <v>0</v>
      </c>
      <c r="AE4" s="16">
        <f t="shared" si="1"/>
        <v>-1</v>
      </c>
      <c r="AF4" s="17">
        <f t="shared" si="2"/>
        <v>36000</v>
      </c>
      <c r="AG4" s="13">
        <v>1</v>
      </c>
      <c r="AH4" s="14"/>
      <c r="AI4" s="15">
        <f t="shared" si="3"/>
        <v>1</v>
      </c>
      <c r="AJ4" s="16">
        <f t="shared" si="4"/>
        <v>1</v>
      </c>
      <c r="AK4" s="17">
        <f t="shared" si="5"/>
        <v>0</v>
      </c>
      <c r="AL4" s="13">
        <v>0</v>
      </c>
      <c r="AM4" s="14"/>
      <c r="AN4" s="15">
        <f t="shared" si="6"/>
        <v>0</v>
      </c>
      <c r="AO4" s="16">
        <f t="shared" si="7"/>
        <v>0</v>
      </c>
      <c r="AP4" s="17">
        <f t="shared" si="8"/>
        <v>0</v>
      </c>
      <c r="AQ4" s="13">
        <v>0</v>
      </c>
      <c r="AR4" s="14"/>
      <c r="AS4" s="15">
        <f t="shared" si="9"/>
        <v>0</v>
      </c>
      <c r="AT4" s="16">
        <f t="shared" si="10"/>
        <v>0</v>
      </c>
      <c r="AU4" s="17">
        <f t="shared" si="11"/>
        <v>0</v>
      </c>
      <c r="AV4" s="13"/>
      <c r="AW4" s="18"/>
      <c r="AX4" s="15">
        <f t="shared" si="12"/>
        <v>0</v>
      </c>
      <c r="AY4" s="16">
        <f t="shared" si="13"/>
        <v>0</v>
      </c>
      <c r="AZ4" s="17">
        <f t="shared" si="14"/>
        <v>0</v>
      </c>
      <c r="BA4" s="13"/>
      <c r="BB4" s="14"/>
      <c r="BC4" s="15">
        <f t="shared" si="15"/>
        <v>0</v>
      </c>
      <c r="BD4" s="16">
        <f t="shared" si="16"/>
        <v>0</v>
      </c>
      <c r="BE4" s="17">
        <f t="shared" si="17"/>
        <v>0</v>
      </c>
      <c r="BF4" s="13"/>
      <c r="BG4" s="14"/>
      <c r="BH4" s="15">
        <f t="shared" si="18"/>
        <v>0</v>
      </c>
      <c r="BI4" s="16">
        <f t="shared" si="19"/>
        <v>0</v>
      </c>
      <c r="BJ4" s="17">
        <f t="shared" si="20"/>
        <v>0</v>
      </c>
      <c r="BK4" s="22"/>
    </row>
    <row r="5" spans="1:63" ht="16.5" thickBot="1">
      <c r="A5" s="117" t="s">
        <v>361</v>
      </c>
      <c r="B5" s="94">
        <v>40000</v>
      </c>
      <c r="C5" s="13"/>
      <c r="D5" s="14"/>
      <c r="E5" s="15"/>
      <c r="F5" s="16"/>
      <c r="G5" s="17"/>
      <c r="H5" s="13"/>
      <c r="I5" s="14"/>
      <c r="J5" s="15"/>
      <c r="K5" s="16"/>
      <c r="L5" s="17"/>
      <c r="M5" s="13"/>
      <c r="N5" s="14"/>
      <c r="O5" s="15"/>
      <c r="P5" s="16"/>
      <c r="Q5" s="17"/>
      <c r="R5" s="13"/>
      <c r="S5" s="14"/>
      <c r="T5" s="15"/>
      <c r="U5" s="16"/>
      <c r="V5" s="17"/>
      <c r="W5" s="13"/>
      <c r="X5" s="14"/>
      <c r="Y5" s="15"/>
      <c r="Z5" s="16"/>
      <c r="AA5" s="17"/>
      <c r="AB5" s="13"/>
      <c r="AC5" s="14"/>
      <c r="AD5" s="15">
        <f t="shared" si="0"/>
        <v>0</v>
      </c>
      <c r="AE5" s="16">
        <f t="shared" si="1"/>
        <v>-10</v>
      </c>
      <c r="AF5" s="17">
        <f t="shared" si="2"/>
        <v>400000</v>
      </c>
      <c r="AG5" s="13">
        <v>10</v>
      </c>
      <c r="AH5" s="14"/>
      <c r="AI5" s="15">
        <f t="shared" si="3"/>
        <v>10</v>
      </c>
      <c r="AJ5" s="16">
        <f t="shared" si="4"/>
        <v>1</v>
      </c>
      <c r="AK5" s="17">
        <f t="shared" si="5"/>
        <v>360000</v>
      </c>
      <c r="AL5" s="13">
        <v>9</v>
      </c>
      <c r="AM5" s="14"/>
      <c r="AN5" s="15">
        <f t="shared" si="6"/>
        <v>9</v>
      </c>
      <c r="AO5" s="16">
        <f t="shared" si="7"/>
        <v>0</v>
      </c>
      <c r="AP5" s="17">
        <f t="shared" si="8"/>
        <v>360000</v>
      </c>
      <c r="AQ5" s="13">
        <v>9</v>
      </c>
      <c r="AR5" s="14"/>
      <c r="AS5" s="15">
        <f t="shared" si="9"/>
        <v>9</v>
      </c>
      <c r="AT5" s="16">
        <f t="shared" si="10"/>
        <v>9</v>
      </c>
      <c r="AU5" s="17">
        <f t="shared" si="11"/>
        <v>0</v>
      </c>
      <c r="AV5" s="13"/>
      <c r="AW5" s="18"/>
      <c r="AX5" s="15">
        <f t="shared" si="12"/>
        <v>0</v>
      </c>
      <c r="AY5" s="16">
        <f t="shared" si="13"/>
        <v>0</v>
      </c>
      <c r="AZ5" s="17">
        <f t="shared" si="14"/>
        <v>0</v>
      </c>
      <c r="BA5" s="13"/>
      <c r="BB5" s="14"/>
      <c r="BC5" s="15">
        <f t="shared" si="15"/>
        <v>0</v>
      </c>
      <c r="BD5" s="16">
        <f t="shared" si="16"/>
        <v>0</v>
      </c>
      <c r="BE5" s="17">
        <f t="shared" si="17"/>
        <v>0</v>
      </c>
      <c r="BF5" s="13"/>
      <c r="BG5" s="14"/>
      <c r="BH5" s="15">
        <f t="shared" si="18"/>
        <v>0</v>
      </c>
      <c r="BI5" s="16">
        <f t="shared" si="19"/>
        <v>0</v>
      </c>
      <c r="BJ5" s="17">
        <f t="shared" si="20"/>
        <v>0</v>
      </c>
      <c r="BK5" s="22"/>
    </row>
    <row r="6" spans="1:63" ht="16.5" thickBot="1">
      <c r="A6" s="117" t="s">
        <v>337</v>
      </c>
      <c r="B6" s="94">
        <v>40000</v>
      </c>
      <c r="C6" s="13"/>
      <c r="D6" s="14"/>
      <c r="E6" s="15"/>
      <c r="F6" s="16"/>
      <c r="G6" s="17"/>
      <c r="H6" s="13"/>
      <c r="I6" s="14"/>
      <c r="J6" s="15"/>
      <c r="K6" s="16"/>
      <c r="L6" s="17"/>
      <c r="M6" s="13"/>
      <c r="N6" s="14"/>
      <c r="O6" s="15"/>
      <c r="P6" s="16"/>
      <c r="Q6" s="17"/>
      <c r="R6" s="13"/>
      <c r="S6" s="14"/>
      <c r="T6" s="15"/>
      <c r="U6" s="16"/>
      <c r="V6" s="17"/>
      <c r="W6" s="13"/>
      <c r="X6" s="14"/>
      <c r="Y6" s="15"/>
      <c r="Z6" s="16"/>
      <c r="AA6" s="17"/>
      <c r="AB6" s="13"/>
      <c r="AC6" s="14"/>
      <c r="AD6" s="15">
        <f t="shared" si="0"/>
        <v>0</v>
      </c>
      <c r="AE6" s="16">
        <f t="shared" si="1"/>
        <v>0</v>
      </c>
      <c r="AF6" s="17">
        <f t="shared" si="2"/>
        <v>0</v>
      </c>
      <c r="AG6" s="13">
        <v>0</v>
      </c>
      <c r="AH6" s="14"/>
      <c r="AI6" s="15">
        <f t="shared" si="3"/>
        <v>0</v>
      </c>
      <c r="AJ6" s="16">
        <f t="shared" si="4"/>
        <v>0</v>
      </c>
      <c r="AK6" s="17">
        <f t="shared" si="5"/>
        <v>0</v>
      </c>
      <c r="AL6" s="13">
        <v>0</v>
      </c>
      <c r="AM6" s="14"/>
      <c r="AN6" s="15">
        <f t="shared" si="6"/>
        <v>0</v>
      </c>
      <c r="AO6" s="16">
        <f t="shared" si="7"/>
        <v>0</v>
      </c>
      <c r="AP6" s="17">
        <f t="shared" si="8"/>
        <v>0</v>
      </c>
      <c r="AQ6" s="13">
        <v>0</v>
      </c>
      <c r="AR6" s="14"/>
      <c r="AS6" s="15">
        <f t="shared" si="9"/>
        <v>0</v>
      </c>
      <c r="AT6" s="16">
        <f t="shared" si="10"/>
        <v>0</v>
      </c>
      <c r="AU6" s="17">
        <f t="shared" si="11"/>
        <v>0</v>
      </c>
      <c r="AV6" s="13"/>
      <c r="AW6" s="18"/>
      <c r="AX6" s="15">
        <f t="shared" si="12"/>
        <v>0</v>
      </c>
      <c r="AY6" s="16">
        <f t="shared" si="13"/>
        <v>0</v>
      </c>
      <c r="AZ6" s="17">
        <f t="shared" si="14"/>
        <v>0</v>
      </c>
      <c r="BA6" s="13"/>
      <c r="BB6" s="14"/>
      <c r="BC6" s="15">
        <f t="shared" si="15"/>
        <v>0</v>
      </c>
      <c r="BD6" s="16">
        <f t="shared" si="16"/>
        <v>0</v>
      </c>
      <c r="BE6" s="17">
        <f t="shared" si="17"/>
        <v>0</v>
      </c>
      <c r="BF6" s="13"/>
      <c r="BG6" s="14"/>
      <c r="BH6" s="15">
        <f t="shared" si="18"/>
        <v>0</v>
      </c>
      <c r="BI6" s="16">
        <f t="shared" si="19"/>
        <v>0</v>
      </c>
      <c r="BJ6" s="17">
        <f t="shared" si="20"/>
        <v>0</v>
      </c>
      <c r="BK6" s="22"/>
    </row>
    <row r="7" spans="1:63" ht="16.5" thickBot="1">
      <c r="A7" s="117" t="s">
        <v>362</v>
      </c>
      <c r="B7" s="94">
        <v>28000</v>
      </c>
      <c r="C7" s="13"/>
      <c r="D7" s="18"/>
      <c r="E7" s="15"/>
      <c r="F7" s="16"/>
      <c r="G7" s="17"/>
      <c r="H7" s="13"/>
      <c r="I7" s="14"/>
      <c r="J7" s="15"/>
      <c r="K7" s="16"/>
      <c r="L7" s="17"/>
      <c r="M7" s="13"/>
      <c r="N7" s="14"/>
      <c r="O7" s="15"/>
      <c r="P7" s="16"/>
      <c r="Q7" s="17"/>
      <c r="R7" s="13"/>
      <c r="S7" s="14"/>
      <c r="T7" s="15"/>
      <c r="U7" s="16"/>
      <c r="V7" s="17"/>
      <c r="W7" s="13"/>
      <c r="X7" s="14"/>
      <c r="Y7" s="15"/>
      <c r="Z7" s="16"/>
      <c r="AA7" s="17"/>
      <c r="AB7" s="13"/>
      <c r="AC7" s="14"/>
      <c r="AD7" s="15">
        <f t="shared" si="0"/>
        <v>0</v>
      </c>
      <c r="AE7" s="16">
        <f t="shared" si="1"/>
        <v>-3</v>
      </c>
      <c r="AF7" s="17">
        <f t="shared" si="2"/>
        <v>84000</v>
      </c>
      <c r="AG7" s="13">
        <v>3</v>
      </c>
      <c r="AH7" s="14"/>
      <c r="AI7" s="15">
        <f t="shared" si="3"/>
        <v>3</v>
      </c>
      <c r="AJ7" s="16">
        <f t="shared" si="4"/>
        <v>0</v>
      </c>
      <c r="AK7" s="17">
        <f t="shared" si="5"/>
        <v>84000</v>
      </c>
      <c r="AL7" s="13">
        <v>3</v>
      </c>
      <c r="AM7" s="14"/>
      <c r="AN7" s="15">
        <f t="shared" si="6"/>
        <v>3</v>
      </c>
      <c r="AO7" s="16">
        <f t="shared" si="7"/>
        <v>0</v>
      </c>
      <c r="AP7" s="17">
        <f t="shared" si="8"/>
        <v>84000</v>
      </c>
      <c r="AQ7" s="13">
        <v>3</v>
      </c>
      <c r="AR7" s="14"/>
      <c r="AS7" s="15">
        <f t="shared" si="9"/>
        <v>3</v>
      </c>
      <c r="AT7" s="16">
        <f t="shared" si="10"/>
        <v>3</v>
      </c>
      <c r="AU7" s="17">
        <f t="shared" si="11"/>
        <v>0</v>
      </c>
      <c r="AV7" s="13"/>
      <c r="AW7" s="14"/>
      <c r="AX7" s="15">
        <f t="shared" si="12"/>
        <v>0</v>
      </c>
      <c r="AY7" s="16">
        <f t="shared" si="13"/>
        <v>0</v>
      </c>
      <c r="AZ7" s="17">
        <f t="shared" si="14"/>
        <v>0</v>
      </c>
      <c r="BA7" s="13"/>
      <c r="BB7" s="14"/>
      <c r="BC7" s="15">
        <f t="shared" si="15"/>
        <v>0</v>
      </c>
      <c r="BD7" s="16">
        <f t="shared" si="16"/>
        <v>0</v>
      </c>
      <c r="BE7" s="17">
        <f t="shared" si="17"/>
        <v>0</v>
      </c>
      <c r="BF7" s="13"/>
      <c r="BG7" s="14"/>
      <c r="BH7" s="15">
        <f t="shared" si="18"/>
        <v>0</v>
      </c>
      <c r="BI7" s="16">
        <f t="shared" si="19"/>
        <v>0</v>
      </c>
      <c r="BJ7" s="17">
        <f t="shared" si="20"/>
        <v>0</v>
      </c>
      <c r="BK7" s="22"/>
    </row>
    <row r="8" spans="1:63" ht="16.5" thickBot="1">
      <c r="A8" s="117" t="s">
        <v>363</v>
      </c>
      <c r="B8" s="94">
        <v>52000</v>
      </c>
      <c r="C8" s="23"/>
      <c r="D8" s="14"/>
      <c r="E8" s="15"/>
      <c r="F8" s="16"/>
      <c r="G8" s="17"/>
      <c r="H8" s="23"/>
      <c r="I8" s="14"/>
      <c r="J8" s="15"/>
      <c r="K8" s="16"/>
      <c r="L8" s="4"/>
      <c r="M8" s="23"/>
      <c r="N8" s="44"/>
      <c r="O8" s="15"/>
      <c r="P8" s="16"/>
      <c r="Q8" s="4"/>
      <c r="R8" s="23"/>
      <c r="S8" s="44"/>
      <c r="T8" s="15"/>
      <c r="U8" s="16"/>
      <c r="V8" s="4"/>
      <c r="W8" s="23"/>
      <c r="X8" s="44"/>
      <c r="Y8" s="15"/>
      <c r="Z8" s="16"/>
      <c r="AA8" s="4"/>
      <c r="AB8" s="23"/>
      <c r="AC8" s="44"/>
      <c r="AD8" s="15">
        <f t="shared" si="0"/>
        <v>0</v>
      </c>
      <c r="AE8" s="16">
        <f t="shared" si="1"/>
        <v>-3</v>
      </c>
      <c r="AF8" s="4">
        <f t="shared" si="2"/>
        <v>156000</v>
      </c>
      <c r="AG8" s="23">
        <v>3</v>
      </c>
      <c r="AH8" s="44"/>
      <c r="AI8" s="15">
        <f t="shared" si="3"/>
        <v>3</v>
      </c>
      <c r="AJ8" s="16">
        <f t="shared" si="4"/>
        <v>0</v>
      </c>
      <c r="AK8" s="4">
        <f t="shared" si="5"/>
        <v>156000</v>
      </c>
      <c r="AL8" s="23">
        <v>3</v>
      </c>
      <c r="AM8" s="44"/>
      <c r="AN8" s="15">
        <f t="shared" si="6"/>
        <v>3</v>
      </c>
      <c r="AO8" s="16">
        <f t="shared" si="7"/>
        <v>0</v>
      </c>
      <c r="AP8" s="4">
        <f t="shared" si="8"/>
        <v>156000</v>
      </c>
      <c r="AQ8" s="23">
        <v>3</v>
      </c>
      <c r="AR8" s="44"/>
      <c r="AS8" s="15">
        <f t="shared" si="9"/>
        <v>3</v>
      </c>
      <c r="AT8" s="16">
        <f t="shared" si="10"/>
        <v>3</v>
      </c>
      <c r="AU8" s="4">
        <f t="shared" si="11"/>
        <v>0</v>
      </c>
      <c r="AV8" s="23"/>
      <c r="AW8" s="44"/>
      <c r="AX8" s="15">
        <f t="shared" si="12"/>
        <v>0</v>
      </c>
      <c r="AY8" s="16">
        <f t="shared" si="13"/>
        <v>0</v>
      </c>
      <c r="AZ8" s="4">
        <f t="shared" si="14"/>
        <v>0</v>
      </c>
      <c r="BA8" s="23"/>
      <c r="BB8" s="44"/>
      <c r="BC8" s="15">
        <f t="shared" si="15"/>
        <v>0</v>
      </c>
      <c r="BD8" s="16">
        <f t="shared" si="16"/>
        <v>0</v>
      </c>
      <c r="BE8" s="4">
        <f t="shared" si="17"/>
        <v>0</v>
      </c>
      <c r="BF8" s="23"/>
      <c r="BG8" s="44"/>
      <c r="BH8" s="15">
        <f t="shared" si="18"/>
        <v>0</v>
      </c>
      <c r="BI8" s="16">
        <f t="shared" si="19"/>
        <v>0</v>
      </c>
      <c r="BJ8" s="4">
        <f t="shared" si="20"/>
        <v>0</v>
      </c>
      <c r="BK8" s="4"/>
    </row>
    <row r="9" spans="1:63" ht="16.5" thickBot="1">
      <c r="A9" s="118" t="s">
        <v>364</v>
      </c>
      <c r="B9" s="95">
        <v>40000</v>
      </c>
      <c r="C9" s="23"/>
      <c r="D9" s="14"/>
      <c r="E9" s="15"/>
      <c r="F9" s="16"/>
      <c r="G9" s="17"/>
      <c r="H9" s="13"/>
      <c r="I9" s="14"/>
      <c r="J9" s="15"/>
      <c r="K9" s="16"/>
      <c r="L9" s="17"/>
      <c r="M9" s="13"/>
      <c r="N9" s="14"/>
      <c r="O9" s="15"/>
      <c r="P9" s="16"/>
      <c r="Q9" s="17"/>
      <c r="R9" s="13"/>
      <c r="S9" s="14"/>
      <c r="T9" s="15"/>
      <c r="U9" s="16"/>
      <c r="V9" s="17"/>
      <c r="W9" s="13"/>
      <c r="X9" s="14"/>
      <c r="Y9" s="15"/>
      <c r="Z9" s="16"/>
      <c r="AA9" s="17"/>
      <c r="AB9" s="13"/>
      <c r="AC9" s="14"/>
      <c r="AD9" s="15">
        <f t="shared" si="0"/>
        <v>0</v>
      </c>
      <c r="AE9" s="16">
        <f t="shared" si="1"/>
        <v>-3</v>
      </c>
      <c r="AF9" s="17">
        <f t="shared" si="2"/>
        <v>120000</v>
      </c>
      <c r="AG9" s="13">
        <v>3</v>
      </c>
      <c r="AH9" s="14"/>
      <c r="AI9" s="15">
        <f t="shared" si="3"/>
        <v>3</v>
      </c>
      <c r="AJ9" s="16">
        <f t="shared" si="4"/>
        <v>0</v>
      </c>
      <c r="AK9" s="17">
        <f t="shared" si="5"/>
        <v>120000</v>
      </c>
      <c r="AL9" s="13">
        <v>3</v>
      </c>
      <c r="AM9" s="14"/>
      <c r="AN9" s="15">
        <f t="shared" si="6"/>
        <v>3</v>
      </c>
      <c r="AO9" s="16">
        <f t="shared" si="7"/>
        <v>2</v>
      </c>
      <c r="AP9" s="17">
        <f t="shared" si="8"/>
        <v>40000</v>
      </c>
      <c r="AQ9" s="13">
        <v>1</v>
      </c>
      <c r="AR9" s="14"/>
      <c r="AS9" s="15">
        <f t="shared" si="9"/>
        <v>1</v>
      </c>
      <c r="AT9" s="16">
        <f t="shared" si="10"/>
        <v>1</v>
      </c>
      <c r="AU9" s="17">
        <f t="shared" si="11"/>
        <v>0</v>
      </c>
      <c r="AV9" s="13"/>
      <c r="AW9" s="14"/>
      <c r="AX9" s="15">
        <f t="shared" si="12"/>
        <v>0</v>
      </c>
      <c r="AY9" s="16">
        <f t="shared" si="13"/>
        <v>0</v>
      </c>
      <c r="AZ9" s="17">
        <f t="shared" si="14"/>
        <v>0</v>
      </c>
      <c r="BA9" s="13"/>
      <c r="BB9" s="18"/>
      <c r="BC9" s="15">
        <f t="shared" si="15"/>
        <v>0</v>
      </c>
      <c r="BD9" s="16">
        <f t="shared" si="16"/>
        <v>0</v>
      </c>
      <c r="BE9" s="17">
        <f t="shared" si="17"/>
        <v>0</v>
      </c>
      <c r="BF9" s="13"/>
      <c r="BG9" s="14"/>
      <c r="BH9" s="15">
        <f t="shared" si="18"/>
        <v>0</v>
      </c>
      <c r="BI9" s="16">
        <f t="shared" si="19"/>
        <v>0</v>
      </c>
      <c r="BJ9" s="17">
        <f t="shared" si="20"/>
        <v>0</v>
      </c>
      <c r="BK9" s="22"/>
    </row>
    <row r="10" spans="1:63" ht="16.5" thickBot="1">
      <c r="A10" s="24"/>
      <c r="B10" s="24"/>
      <c r="C10" s="24"/>
      <c r="D10" s="26"/>
      <c r="E10" s="24"/>
      <c r="F10" s="24"/>
      <c r="G10" s="27">
        <f>SUM(G3:G9)</f>
        <v>0</v>
      </c>
      <c r="H10" s="24"/>
      <c r="I10" s="26"/>
      <c r="J10" s="24"/>
      <c r="K10" s="24"/>
      <c r="L10" s="27">
        <f>SUM(L3:L9)</f>
        <v>0</v>
      </c>
      <c r="M10" s="24"/>
      <c r="N10" s="26"/>
      <c r="O10" s="24"/>
      <c r="P10" s="24"/>
      <c r="Q10" s="27">
        <f>SUM(Q3:Q9)</f>
        <v>0</v>
      </c>
      <c r="R10" s="24"/>
      <c r="S10" s="26"/>
      <c r="T10" s="24"/>
      <c r="U10" s="24"/>
      <c r="V10" s="27">
        <f>SUM(V3:V9)</f>
        <v>0</v>
      </c>
      <c r="W10" s="24"/>
      <c r="X10" s="26"/>
      <c r="Y10" s="24"/>
      <c r="Z10" s="24"/>
      <c r="AA10" s="27">
        <f>SUM(AA3:AA9)</f>
        <v>0</v>
      </c>
      <c r="AB10" s="24"/>
      <c r="AC10" s="26"/>
      <c r="AD10" s="24"/>
      <c r="AE10" s="24"/>
      <c r="AF10" s="27">
        <f>SUM(AF3:AF9)</f>
        <v>836000</v>
      </c>
      <c r="AG10" s="24"/>
      <c r="AH10" s="26"/>
      <c r="AI10" s="24"/>
      <c r="AJ10" s="24"/>
      <c r="AK10" s="27">
        <f>SUM(AK3:AK9)</f>
        <v>720000</v>
      </c>
      <c r="AL10" s="24"/>
      <c r="AM10" s="26"/>
      <c r="AN10" s="24"/>
      <c r="AO10" s="24"/>
      <c r="AP10" s="27">
        <f>+SUM(AP3:AP9)</f>
        <v>640000</v>
      </c>
      <c r="AQ10" s="24"/>
      <c r="AR10" s="26"/>
      <c r="AS10" s="24"/>
      <c r="AT10" s="24"/>
      <c r="AU10" s="27">
        <f>+SUM(AU3:AU9)</f>
        <v>0</v>
      </c>
      <c r="AV10" s="24"/>
      <c r="AW10" s="26"/>
      <c r="AX10" s="24"/>
      <c r="AY10" s="24"/>
      <c r="AZ10" s="27">
        <v>3037000</v>
      </c>
      <c r="BA10" s="24"/>
      <c r="BB10" s="26"/>
      <c r="BC10" s="24"/>
      <c r="BD10" s="24"/>
      <c r="BE10" s="27">
        <f>+SUM(BE3:BE9)</f>
        <v>0</v>
      </c>
      <c r="BF10" s="24"/>
      <c r="BG10" s="26"/>
      <c r="BH10" s="24"/>
      <c r="BI10" s="24"/>
      <c r="BJ10" s="27">
        <f>+SUM(BJ3:BJ9)</f>
        <v>0</v>
      </c>
      <c r="BK10" s="24"/>
    </row>
    <row r="11" spans="4:59" ht="15">
      <c r="D11" s="29"/>
      <c r="I11" s="29"/>
      <c r="N11" s="29"/>
      <c r="S11" s="29"/>
      <c r="X11" s="29"/>
      <c r="AC11" s="29"/>
      <c r="AH11" s="29"/>
      <c r="AM11" s="29"/>
      <c r="AR11" s="29"/>
      <c r="AW11" s="29"/>
      <c r="BB11" s="29"/>
      <c r="BG11" s="29"/>
    </row>
    <row r="12" spans="4:59" ht="15.75" customHeight="1">
      <c r="D12" s="29"/>
      <c r="I12" s="29"/>
      <c r="N12" s="29"/>
      <c r="S12" s="29"/>
      <c r="X12" s="29"/>
      <c r="AC12" s="29"/>
      <c r="AH12" s="29"/>
      <c r="AM12" s="29"/>
      <c r="AR12" s="29"/>
      <c r="AW12" s="29"/>
      <c r="BB12" s="29"/>
      <c r="BG12" s="29"/>
    </row>
    <row r="13" spans="4:59" ht="15.75" customHeight="1">
      <c r="D13" s="29"/>
      <c r="I13" s="29"/>
      <c r="N13" s="29"/>
      <c r="S13" s="29"/>
      <c r="X13" s="29"/>
      <c r="AC13" s="29"/>
      <c r="AH13" s="29"/>
      <c r="AM13" s="29"/>
      <c r="AR13" s="29"/>
      <c r="AW13" s="29"/>
      <c r="BB13" s="29"/>
      <c r="BG13" s="29"/>
    </row>
    <row r="14" spans="4:59" ht="15.75" customHeight="1">
      <c r="D14" s="29"/>
      <c r="I14" s="29"/>
      <c r="N14" s="29"/>
      <c r="S14" s="29"/>
      <c r="X14" s="29"/>
      <c r="AC14" s="29"/>
      <c r="AH14" s="29"/>
      <c r="AM14" s="29"/>
      <c r="AR14" s="29"/>
      <c r="AW14" s="29"/>
      <c r="BB14" s="29"/>
      <c r="BG14" s="29"/>
    </row>
    <row r="15" spans="4:59" ht="15.75" customHeight="1">
      <c r="D15" s="29"/>
      <c r="I15" s="29"/>
      <c r="N15" s="29"/>
      <c r="S15" s="29"/>
      <c r="X15" s="29"/>
      <c r="AC15" s="29"/>
      <c r="AH15" s="29"/>
      <c r="AM15" s="29"/>
      <c r="AR15" s="29"/>
      <c r="AW15" s="29"/>
      <c r="BB15" s="29"/>
      <c r="BG15" s="29"/>
    </row>
    <row r="16" spans="4:59" ht="15.75" customHeight="1">
      <c r="D16" s="29"/>
      <c r="I16" s="29"/>
      <c r="N16" s="29"/>
      <c r="S16" s="29"/>
      <c r="X16" s="29"/>
      <c r="AC16" s="29"/>
      <c r="AH16" s="29"/>
      <c r="AM16" s="29"/>
      <c r="AR16" s="29"/>
      <c r="AW16" s="29"/>
      <c r="BB16" s="29"/>
      <c r="BG16" s="29"/>
    </row>
    <row r="17" spans="4:59" ht="15.75" customHeight="1">
      <c r="D17" s="29"/>
      <c r="I17" s="29"/>
      <c r="N17" s="29"/>
      <c r="S17" s="29"/>
      <c r="X17" s="29"/>
      <c r="AC17" s="29"/>
      <c r="AH17" s="29"/>
      <c r="AM17" s="29"/>
      <c r="AR17" s="29"/>
      <c r="AW17" s="29"/>
      <c r="BB17" s="29"/>
      <c r="BG17" s="29"/>
    </row>
    <row r="18" spans="4:59" ht="15.75" customHeight="1">
      <c r="D18" s="29"/>
      <c r="I18" s="29"/>
      <c r="N18" s="29"/>
      <c r="S18" s="29"/>
      <c r="X18" s="29"/>
      <c r="AC18" s="29"/>
      <c r="AH18" s="29"/>
      <c r="AM18" s="29"/>
      <c r="AR18" s="29"/>
      <c r="AW18" s="29"/>
      <c r="BB18" s="29"/>
      <c r="BG18" s="29"/>
    </row>
    <row r="19" spans="4:59" ht="15.75" customHeight="1">
      <c r="D19" s="29"/>
      <c r="I19" s="29"/>
      <c r="N19" s="29"/>
      <c r="S19" s="29"/>
      <c r="X19" s="29"/>
      <c r="AC19" s="29"/>
      <c r="AH19" s="29"/>
      <c r="AM19" s="29"/>
      <c r="AR19" s="29"/>
      <c r="AW19" s="29"/>
      <c r="BB19" s="29"/>
      <c r="BG19" s="29"/>
    </row>
    <row r="20" spans="4:59" ht="15.75" customHeight="1">
      <c r="D20" s="29"/>
      <c r="I20" s="29"/>
      <c r="N20" s="29"/>
      <c r="S20" s="29"/>
      <c r="X20" s="29"/>
      <c r="AC20" s="29"/>
      <c r="AH20" s="29"/>
      <c r="AM20" s="29"/>
      <c r="AR20" s="29"/>
      <c r="AW20" s="29"/>
      <c r="BB20" s="29"/>
      <c r="BG20" s="29"/>
    </row>
    <row r="21" spans="4:59" ht="15.75" customHeight="1">
      <c r="D21" s="29"/>
      <c r="I21" s="29"/>
      <c r="N21" s="29"/>
      <c r="S21" s="29"/>
      <c r="X21" s="29"/>
      <c r="AC21" s="29"/>
      <c r="AH21" s="29"/>
      <c r="AM21" s="29"/>
      <c r="AR21" s="29"/>
      <c r="AW21" s="29"/>
      <c r="BB21" s="29"/>
      <c r="BG21" s="29"/>
    </row>
    <row r="22" spans="4:59" ht="15.75" customHeight="1">
      <c r="D22" s="29"/>
      <c r="I22" s="29"/>
      <c r="N22" s="29"/>
      <c r="S22" s="29"/>
      <c r="X22" s="29"/>
      <c r="AC22" s="29"/>
      <c r="AH22" s="29"/>
      <c r="AM22" s="29"/>
      <c r="AR22" s="29"/>
      <c r="AW22" s="29"/>
      <c r="BB22" s="29"/>
      <c r="BG22" s="29"/>
    </row>
    <row r="23" spans="4:59" ht="15.75" customHeight="1">
      <c r="D23" s="29"/>
      <c r="I23" s="29"/>
      <c r="N23" s="29"/>
      <c r="S23" s="29"/>
      <c r="X23" s="29"/>
      <c r="AC23" s="29"/>
      <c r="AH23" s="29"/>
      <c r="AM23" s="29"/>
      <c r="AR23" s="29"/>
      <c r="AW23" s="29"/>
      <c r="BB23" s="29"/>
      <c r="BG23" s="29"/>
    </row>
    <row r="24" spans="4:59" ht="15.75" customHeight="1">
      <c r="D24" s="29"/>
      <c r="I24" s="29"/>
      <c r="N24" s="29"/>
      <c r="S24" s="29"/>
      <c r="X24" s="29"/>
      <c r="AC24" s="29"/>
      <c r="AH24" s="29"/>
      <c r="AM24" s="29"/>
      <c r="AR24" s="29"/>
      <c r="AW24" s="29"/>
      <c r="BB24" s="29"/>
      <c r="BG24" s="29"/>
    </row>
    <row r="25" spans="4:59" ht="15.75" customHeight="1">
      <c r="D25" s="29"/>
      <c r="I25" s="29"/>
      <c r="N25" s="29"/>
      <c r="S25" s="29"/>
      <c r="X25" s="29"/>
      <c r="AC25" s="29"/>
      <c r="AH25" s="29"/>
      <c r="AM25" s="29"/>
      <c r="AR25" s="29"/>
      <c r="AW25" s="29"/>
      <c r="BB25" s="29"/>
      <c r="BG25" s="29"/>
    </row>
    <row r="26" spans="4:59" ht="15.75" customHeight="1">
      <c r="D26" s="29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4:59" ht="15.75" customHeight="1">
      <c r="D27" s="29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4:59" ht="15.75" customHeight="1">
      <c r="D28" s="29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4:59" ht="15.75" customHeight="1">
      <c r="D29" s="29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4:59" ht="15.75" customHeight="1">
      <c r="D30" s="29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4:59" ht="15.75" customHeight="1">
      <c r="D31" s="29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4:59" ht="15.75" customHeight="1">
      <c r="D32" s="29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4:59" ht="15.75" customHeight="1">
      <c r="D33" s="29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4:59" ht="15.75" customHeight="1">
      <c r="D34" s="29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4:59" ht="15.75" customHeight="1">
      <c r="D35" s="29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4:59" ht="15.75" customHeight="1">
      <c r="D36" s="29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4:59" ht="15.75" customHeight="1">
      <c r="D37" s="29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4:59" ht="15.75" customHeight="1">
      <c r="D38" s="29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4:59" ht="15.75" customHeight="1">
      <c r="D39" s="29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4:59" ht="15.75" customHeight="1">
      <c r="D40" s="29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4:59" ht="15.75" customHeight="1">
      <c r="D41" s="29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4:59" ht="15.75" customHeight="1">
      <c r="D42" s="29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4:59" ht="15.75" customHeight="1">
      <c r="D43" s="29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4:59" ht="15.75" customHeight="1">
      <c r="D44" s="29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4:59" ht="15.75" customHeight="1">
      <c r="D45" s="29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4:59" ht="15.75" customHeight="1">
      <c r="D46" s="29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4:59" ht="15.75" customHeight="1">
      <c r="D47" s="29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4:59" ht="15.75" customHeight="1">
      <c r="D48" s="29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4:59" ht="15.75" customHeight="1">
      <c r="D49" s="29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4:59" ht="15.75" customHeight="1">
      <c r="D50" s="29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4:59" ht="15.75" customHeight="1">
      <c r="D51" s="29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4:59" ht="15.75" customHeight="1">
      <c r="D52" s="29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4:59" ht="15.75" customHeight="1">
      <c r="D53" s="29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4:59" ht="15.75" customHeight="1">
      <c r="D54" s="29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4:59" ht="15.75" customHeight="1">
      <c r="D55" s="29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4:59" ht="15.75" customHeight="1">
      <c r="D56" s="29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4:59" ht="15.75" customHeight="1">
      <c r="D57" s="29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4:59" ht="15.75" customHeight="1">
      <c r="D58" s="29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4:59" ht="15.75" customHeight="1">
      <c r="D59" s="29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4:59" ht="15.75" customHeight="1">
      <c r="D60" s="29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4:59" ht="15.75" customHeight="1">
      <c r="D61" s="29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4:59" ht="15.75" customHeight="1">
      <c r="D62" s="29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4:59" ht="15.75" customHeight="1">
      <c r="D63" s="29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4:59" ht="15.75" customHeight="1">
      <c r="D64" s="29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4:59" ht="15.75" customHeight="1">
      <c r="D65" s="29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4:59" ht="15.75" customHeight="1">
      <c r="D66" s="29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4:59" ht="15.75" customHeight="1">
      <c r="D67" s="29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4:59" ht="15.75" customHeight="1">
      <c r="D68" s="29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4:59" ht="15.75" customHeight="1">
      <c r="D69" s="29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4:59" ht="15.75" customHeight="1">
      <c r="D70" s="29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4:59" ht="15.75" customHeight="1">
      <c r="D71" s="29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4:59" ht="15.75" customHeight="1">
      <c r="D72" s="29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4:59" ht="15.75" customHeight="1">
      <c r="D73" s="29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4:59" ht="15.75" customHeight="1">
      <c r="D74" s="29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4:59" ht="15.75" customHeight="1">
      <c r="D75" s="29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4:59" ht="15.75" customHeight="1">
      <c r="D76" s="29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4:59" ht="15.75" customHeight="1">
      <c r="D77" s="29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4:59" ht="15.75" customHeight="1">
      <c r="D78" s="29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4:59" ht="15.75" customHeight="1">
      <c r="D79" s="29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4:59" ht="15.75" customHeight="1">
      <c r="D80" s="29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4:59" ht="15.75" customHeight="1">
      <c r="D81" s="29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4:59" ht="15.75" customHeight="1">
      <c r="D82" s="29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4:59" ht="15.75" customHeight="1">
      <c r="D83" s="29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4:59" ht="15.75" customHeight="1">
      <c r="D84" s="29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4:59" ht="15.75" customHeight="1">
      <c r="D85" s="29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4:59" ht="15.75" customHeight="1">
      <c r="D86" s="29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4:59" ht="15.75" customHeight="1">
      <c r="D87" s="29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4:59" ht="15.75" customHeight="1">
      <c r="D88" s="29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4:59" ht="15.75" customHeight="1">
      <c r="D89" s="29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4:59" ht="15.75" customHeight="1">
      <c r="D90" s="29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4:59" ht="15.75" customHeight="1">
      <c r="D91" s="29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4:59" ht="15.75" customHeight="1">
      <c r="D92" s="29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4:59" ht="15.75" customHeight="1">
      <c r="D93" s="29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4:59" ht="15.75" customHeight="1">
      <c r="D94" s="29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4:59" ht="15.75" customHeight="1">
      <c r="D95" s="29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4:59" ht="15.75" customHeight="1">
      <c r="D96" s="29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4:59" ht="15.75" customHeight="1">
      <c r="D97" s="29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4:59" ht="15.75" customHeight="1">
      <c r="D98" s="29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4:59" ht="15.75" customHeight="1">
      <c r="D99" s="29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4:59" ht="15.75" customHeight="1"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4:59" ht="15.75" customHeight="1"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4:59" ht="15.75" customHeight="1"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4:59" ht="15.75" customHeight="1"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4:59" ht="15.75" customHeight="1"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4:59" ht="15.75" customHeight="1"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4:59" ht="15.75" customHeight="1"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4:59" ht="15.75" customHeight="1"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4:59" ht="15.75" customHeight="1"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4:59" ht="15.75" customHeight="1"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4:59" ht="15.75" customHeight="1"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4:59" ht="15.75" customHeight="1"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4:59" ht="15.75" customHeight="1"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4:59" ht="15.75" customHeight="1"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4:59" ht="15.75" customHeight="1"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4:59" ht="15.75" customHeight="1"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4:59" ht="15.75" customHeight="1"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4:59" ht="15.75" customHeight="1"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4:59" ht="15.75" customHeight="1"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4:59" ht="15.75" customHeight="1"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4:59" ht="15.75" customHeight="1"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4:59" ht="15.75" customHeight="1"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4:59" ht="15.75" customHeight="1"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4:59" ht="15.75" customHeight="1"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4:59" ht="15.75" customHeight="1"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4:59" ht="15.75" customHeight="1"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4:59" ht="15.75" customHeight="1"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4:59" ht="15.75" customHeight="1"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4:59" ht="15.75" customHeight="1"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4:59" ht="15.75" customHeight="1"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4:59" ht="15.75" customHeight="1"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4:59" ht="15.75" customHeight="1"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4:59" ht="15.75" customHeight="1"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4:59" ht="15.75" customHeight="1"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4:59" ht="15.75" customHeight="1"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4:59" ht="15.75" customHeight="1"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4:59" ht="15.75" customHeight="1"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4:59" ht="15.75" customHeight="1"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4:59" ht="15.75" customHeight="1"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4:59" ht="15.75" customHeight="1"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4:59" ht="15.75" customHeight="1"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4:59" ht="15.75" customHeight="1"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4:59" ht="15.75" customHeight="1"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4:59" ht="15.75" customHeight="1"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4:59" ht="15.75" customHeight="1"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4:59" ht="15.75" customHeight="1"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4:59" ht="15.75" customHeight="1"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4:59" ht="15.75" customHeight="1"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4:59" ht="15.75" customHeight="1"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4:59" ht="15.75" customHeight="1"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4:59" ht="15.75" customHeight="1"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4:59" ht="15.75" customHeight="1"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4:59" ht="15.75" customHeight="1"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4:59" ht="15.75" customHeight="1"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4:59" ht="15.75" customHeight="1"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4:59" ht="15.75" customHeight="1"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4:59" ht="15.75" customHeight="1"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4:59" ht="15.75" customHeight="1"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4:59" ht="15.75" customHeight="1"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4:59" ht="15.75" customHeight="1"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4:59" ht="15.75" customHeight="1"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4:59" ht="15.75" customHeight="1"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4:59" ht="15.75" customHeight="1"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4:59" ht="15.75" customHeight="1"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4:59" ht="15.75" customHeight="1"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4:59" ht="15.75" customHeight="1"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4:59" ht="15.75" customHeight="1"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4:59" ht="15.75" customHeight="1"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4:59" ht="15.75" customHeight="1"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4:59" ht="15.75" customHeight="1"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4:59" ht="15.75" customHeight="1"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4:59" ht="15.75" customHeight="1"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4:59" ht="15.75" customHeight="1"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4:59" ht="15.75" customHeight="1"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4:59" ht="15.75" customHeight="1"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4:59" ht="15.75" customHeight="1"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4:59" ht="15.75" customHeight="1"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4:59" ht="15.75" customHeight="1"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4:59" ht="15.75" customHeight="1"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4:59" ht="15.75" customHeight="1"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4:59" ht="15.75" customHeight="1"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4:59" ht="15.75" customHeight="1"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4:59" ht="15.75" customHeight="1"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4:59" ht="15.75" customHeight="1"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4:59" ht="15.75" customHeight="1"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4:59" ht="15.75" customHeight="1"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4:59" ht="15.75" customHeight="1"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4:59" ht="15.75" customHeight="1"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4:59" ht="15.75" customHeight="1"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4:59" ht="15.75" customHeight="1"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4:59" ht="15.75" customHeight="1"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4:59" ht="15.75" customHeight="1"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4:59" ht="15.75" customHeight="1"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4:59" ht="15.75" customHeight="1"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4:59" ht="15.75" customHeight="1"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4:59" ht="15.75" customHeight="1"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4:59" ht="15.75" customHeight="1"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4:59" ht="15.75" customHeight="1"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4:59" ht="15.75" customHeight="1"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4:59" ht="15.75" customHeight="1"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4:59" ht="15.75" customHeight="1"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4:59" ht="15.75" customHeight="1"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4:59" ht="15.75" customHeight="1"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4:59" ht="15.75" customHeight="1"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4:59" ht="15.75" customHeight="1"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4:59" ht="15.75" customHeight="1"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4:59" ht="15.75" customHeight="1"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4:59" ht="15.75" customHeight="1"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4:59" ht="15.75" customHeight="1"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4:59" ht="15.75" customHeight="1"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4:59" ht="15.75" customHeight="1"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4:59" ht="15.75" customHeight="1"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4:59" ht="15.75" customHeight="1"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4:59" ht="15.75" customHeight="1"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4:59" ht="15.75" customHeight="1"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4:59" ht="15.75" customHeight="1"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4:59" ht="15.75" customHeight="1"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4:59" ht="15.75" customHeight="1"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4:59" ht="15.75" customHeight="1"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4:59" ht="15.75" customHeight="1"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4:59" ht="15.75" customHeight="1"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4:59" ht="15.75" customHeight="1"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4:59" ht="15.75" customHeight="1"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4:59" ht="15.75" customHeight="1"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4:59" ht="15.75" customHeight="1"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4:59" ht="15.75" customHeight="1"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4:59" ht="15.75" customHeight="1"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4:59" ht="15.75" customHeight="1"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4:59" ht="15.75" customHeight="1"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4:59" ht="15.75" customHeight="1"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4:59" ht="15.75" customHeight="1"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4:59" ht="15.75" customHeight="1"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4:59" ht="15.75" customHeight="1"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4:59" ht="15.75" customHeight="1"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4:59" ht="15.75" customHeight="1"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4:59" ht="15.75" customHeight="1"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4:59" ht="15.75" customHeight="1"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4:59" ht="15.75" customHeight="1"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4:59" ht="15.75" customHeight="1"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4:59" ht="15.75" customHeight="1"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4:59" ht="15.75" customHeight="1"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4:59" ht="15.75" customHeight="1"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4:59" ht="15.75" customHeight="1"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4:59" ht="15.75" customHeight="1"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4:59" ht="15.75" customHeight="1"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4:59" ht="15.75" customHeight="1"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4:59" ht="15.75" customHeight="1"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4:59" ht="15.75" customHeight="1"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4:59" ht="15.75" customHeight="1"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4:59" ht="15.75" customHeight="1"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4:59" ht="15.75" customHeight="1"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4:59" ht="15.75" customHeight="1"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4:59" ht="15.75" customHeight="1"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4:59" ht="15.75" customHeight="1"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4:59" ht="15.75" customHeight="1"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4:59" ht="15.75" customHeight="1"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4:59" ht="15.75" customHeight="1"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4:59" ht="15.75" customHeight="1"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4:59" ht="15.75" customHeight="1"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4:59" ht="15.75" customHeight="1"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4:59" ht="15.75" customHeight="1"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4:59" ht="15.75" customHeight="1"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4:59" ht="15.75" customHeight="1"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4:59" ht="15.75" customHeight="1"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4:59" ht="15.75" customHeight="1"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4:59" ht="15.75" customHeight="1"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4:59" ht="15.75" customHeight="1"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4:59" ht="15.75" customHeight="1"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4:59" ht="15.75" customHeight="1"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4:59" ht="15.75" customHeight="1"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4:59" ht="15.75" customHeight="1"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4:59" ht="15.75" customHeight="1"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4:59" ht="15.75" customHeight="1"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4:59" ht="15.75" customHeight="1"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4:59" ht="15.75" customHeight="1"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4:59" ht="15.75" customHeight="1"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4:59" ht="15.75" customHeight="1"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4:59" ht="15.75" customHeight="1"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4:59" ht="15.75" customHeight="1"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4:59" ht="15.75" customHeight="1"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4:59" ht="15.75" customHeight="1"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4:59" ht="15.75" customHeight="1"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4:59" ht="15.75" customHeight="1"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4:59" ht="15.75" customHeight="1"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4:59" ht="15.75" customHeight="1"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4:59" ht="15.75" customHeight="1"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4:59" ht="15.75" customHeight="1"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4:59" ht="15.75" customHeight="1"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4:59" ht="15.75" customHeight="1"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4:59" ht="15.75" customHeight="1"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4:59" ht="15.75" customHeight="1"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4:59" ht="15.75" customHeight="1"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4:59" ht="15.75" customHeight="1"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4:59" ht="15.75" customHeight="1"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4:59" ht="15.75" customHeight="1"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4:59" ht="15.75" customHeight="1"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4:59" ht="15.75" customHeight="1"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4:59" ht="15.75" customHeight="1"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4:59" ht="15.75" customHeight="1"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4:59" ht="15.75" customHeight="1"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4:59" ht="15.75" customHeight="1"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4:59" ht="15.75" customHeight="1"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4:59" ht="15.75" customHeight="1"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4:59" ht="15.75" customHeight="1"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4:59" ht="15.75" customHeight="1"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4:59" ht="15.75" customHeight="1"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4:59" ht="15.75" customHeight="1"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4:59" ht="15.75" customHeight="1"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4:59" ht="15.75" customHeight="1"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4:59" ht="15.75" customHeight="1"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4:59" ht="15.75" customHeight="1"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4:59" ht="15.75" customHeight="1"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4:59" ht="15.75" customHeight="1"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4:59" ht="15.75" customHeight="1"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4:59" ht="15.75" customHeight="1"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4:59" ht="15.75" customHeight="1"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4:59" ht="15.75" customHeight="1"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4:59" ht="15.75" customHeight="1"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4:59" ht="15.75" customHeight="1"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4:59" ht="15.75" customHeight="1"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4:59" ht="15.75" customHeight="1"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4:59" ht="15.75" customHeight="1"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4:59" ht="15.75" customHeight="1"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4:59" ht="15.75" customHeight="1"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4:59" ht="15.75" customHeight="1"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4:59" ht="15.75" customHeight="1"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4:59" ht="15.75" customHeight="1"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4:59" ht="15.75" customHeight="1"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4:59" ht="15.75" customHeight="1"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4:59" ht="15.75" customHeight="1"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4:59" ht="15.75" customHeight="1"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4:59" ht="15.75" customHeight="1"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4:59" ht="15.75" customHeight="1"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4:59" ht="15.75" customHeight="1"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4:59" ht="15.75" customHeight="1"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4:59" ht="15.75" customHeight="1"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4:59" ht="15.75" customHeight="1"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4:59" ht="15.75" customHeight="1"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4:59" ht="15.75" customHeight="1"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4:59" ht="15.75" customHeight="1"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4:59" ht="15.75" customHeight="1"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4:59" ht="15.75" customHeight="1"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4:59" ht="15.75" customHeight="1"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4:59" ht="15.75" customHeight="1"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4:59" ht="15.75" customHeight="1"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4:59" ht="15.75" customHeight="1"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4:59" ht="15.75" customHeight="1"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4:59" ht="15.75" customHeight="1"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4:59" ht="15.75" customHeight="1"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4:59" ht="15.75" customHeight="1"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4:59" ht="15.75" customHeight="1"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4:59" ht="15.75" customHeight="1"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4:59" ht="15.75" customHeight="1"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4:59" ht="15.75" customHeight="1"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4:59" ht="15.75" customHeight="1"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4:59" ht="15.75" customHeight="1"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4:59" ht="15.75" customHeight="1"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4:59" ht="15.75" customHeight="1"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4:59" ht="15.75" customHeight="1"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4:59" ht="15.75" customHeight="1"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4:59" ht="15.75" customHeight="1"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4:59" ht="15.75" customHeight="1"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4:59" ht="15.75" customHeight="1"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4:59" ht="15.75" customHeight="1"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4:59" ht="15.75" customHeight="1"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4:59" ht="15.75" customHeight="1"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4:59" ht="15.75" customHeight="1"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4:59" ht="15.75" customHeight="1"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4:59" ht="15.75" customHeight="1"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4:59" ht="15.75" customHeight="1"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4:59" ht="15.75" customHeight="1"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4:59" ht="15.75" customHeight="1"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4:59" ht="15.75" customHeight="1"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4:59" ht="15.75" customHeight="1"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4:59" ht="15.75" customHeight="1"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4:59" ht="15.75" customHeight="1"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4:59" ht="15.75" customHeight="1"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4:59" ht="15.75" customHeight="1"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4:59" ht="15.75" customHeight="1"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4:59" ht="15.75" customHeight="1"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4:59" ht="15.75" customHeight="1"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4:59" ht="15.75" customHeight="1"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4:59" ht="15.75" customHeight="1"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4:59" ht="15.75" customHeight="1"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4:59" ht="15.75" customHeight="1"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4:59" ht="15.75" customHeight="1"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4:59" ht="15.75" customHeight="1"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4:59" ht="15.75" customHeight="1"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4:59" ht="15.75" customHeight="1"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4:59" ht="15.75" customHeight="1"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4:59" ht="15.75" customHeight="1"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4:59" ht="15.75" customHeight="1"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4:59" ht="15.75" customHeight="1"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4:59" ht="15.75" customHeight="1"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4:59" ht="15.75" customHeight="1"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4:59" ht="15.75" customHeight="1"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4:59" ht="15.75" customHeight="1"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4:59" ht="15.75" customHeight="1"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4:59" ht="15.75" customHeight="1"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4:59" ht="15.75" customHeight="1"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4:59" ht="15.75" customHeight="1"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4:59" ht="15.75" customHeight="1"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4:59" ht="15.75" customHeight="1"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4:59" ht="15.75" customHeight="1"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4:59" ht="15.75" customHeight="1"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4:59" ht="15.75" customHeight="1"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4:59" ht="15.75" customHeight="1"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4:59" ht="15.75" customHeight="1"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4:59" ht="15.75" customHeight="1"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4:59" ht="15.75" customHeight="1"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4:59" ht="15.75" customHeight="1"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4:59" ht="15.75" customHeight="1"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4:59" ht="15.75" customHeight="1"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4:59" ht="15.75" customHeight="1"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4:59" ht="15.75" customHeight="1"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4:59" ht="15.75" customHeight="1"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4:59" ht="15.75" customHeight="1"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4:59" ht="15.75" customHeight="1"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4:59" ht="15.75" customHeight="1"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4:59" ht="15.75" customHeight="1"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4:59" ht="15.75" customHeight="1"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4:59" ht="15.75" customHeight="1"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4:59" ht="15.75" customHeight="1"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4:59" ht="15.75" customHeight="1"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4:59" ht="15.75" customHeight="1"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4:59" ht="15.75" customHeight="1"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4:59" ht="15.75" customHeight="1"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4:59" ht="15.75" customHeight="1"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4:59" ht="15.75" customHeight="1"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4:59" ht="15.75" customHeight="1"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4:59" ht="15.75" customHeight="1"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4:59" ht="15.75" customHeight="1"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4:59" ht="15.75" customHeight="1"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4:59" ht="15.75" customHeight="1"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4:59" ht="15.75" customHeight="1"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4:59" ht="15.75" customHeight="1"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4:59" ht="15.75" customHeight="1"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4:59" ht="15.75" customHeight="1"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4:59" ht="15.75" customHeight="1"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4:59" ht="15.75" customHeight="1"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4:59" ht="15.75" customHeight="1"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4:59" ht="15.75" customHeight="1"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4:59" ht="15.75" customHeight="1"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4:59" ht="15.75" customHeight="1"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4:59" ht="15.75" customHeight="1"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4:59" ht="15.75" customHeight="1"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4:59" ht="15.75" customHeight="1"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4:59" ht="15.75" customHeight="1"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4:59" ht="15.75" customHeight="1"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4:59" ht="15.75" customHeight="1"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4:59" ht="15.75" customHeight="1"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4:59" ht="15.75" customHeight="1"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4:59" ht="15.75" customHeight="1"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4:59" ht="15.75" customHeight="1"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4:59" ht="15.75" customHeight="1"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4:59" ht="15.75" customHeight="1"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4:59" ht="15.75" customHeight="1"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4:59" ht="15.75" customHeight="1"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4:59" ht="15.75" customHeight="1"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4:59" ht="15.75" customHeight="1"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4:59" ht="15.75" customHeight="1"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4:59" ht="15.75" customHeight="1"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4:59" ht="15.75" customHeight="1"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4:59" ht="15.75" customHeight="1"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4:59" ht="15.75" customHeight="1"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4:59" ht="15.75" customHeight="1"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4:59" ht="15.75" customHeight="1"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4:59" ht="15.75" customHeight="1"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4:59" ht="15.75" customHeight="1"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4:59" ht="15.75" customHeight="1"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4:59" ht="15.75" customHeight="1"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4:59" ht="15.75" customHeight="1"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4:59" ht="15.75" customHeight="1"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4:59" ht="15.75" customHeight="1"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4:59" ht="15.75" customHeight="1"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4:59" ht="15.75" customHeight="1"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4:59" ht="15.75" customHeight="1"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4:59" ht="15.75" customHeight="1"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4:59" ht="15.75" customHeight="1"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4:59" ht="15.75" customHeight="1"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4:59" ht="15.75" customHeight="1"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4:59" ht="15.75" customHeight="1"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4:59" ht="15.75" customHeight="1"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4:59" ht="15.75" customHeight="1"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4:59" ht="15.75" customHeight="1"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4:59" ht="15.75" customHeight="1"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4:59" ht="15.75" customHeight="1"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4:59" ht="15.75" customHeight="1"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4:59" ht="15.75" customHeight="1"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4:59" ht="15.75" customHeight="1"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4:59" ht="15.75" customHeight="1"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4:59" ht="15.75" customHeight="1"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4:59" ht="15.75" customHeight="1"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4:59" ht="15.75" customHeight="1"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4:59" ht="15.75" customHeight="1"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4:59" ht="15.75" customHeight="1"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4:59" ht="15.75" customHeight="1"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4:59" ht="15.75" customHeight="1"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4:59" ht="15.75" customHeight="1"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4:59" ht="15.75" customHeight="1"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4:59" ht="15.75" customHeight="1"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4:59" ht="15.75" customHeight="1"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4:59" ht="15.75" customHeight="1"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4:59" ht="15.75" customHeight="1"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4:59" ht="15.75" customHeight="1"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4:59" ht="15.75" customHeight="1"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4:59" ht="15.75" customHeight="1"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4:59" ht="15.75" customHeight="1"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4:59" ht="15.75" customHeight="1"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4:59" ht="15.75" customHeight="1"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4:59" ht="15.75" customHeight="1"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4:59" ht="15.75" customHeight="1"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4:59" ht="15.75" customHeight="1"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4:59" ht="15.75" customHeight="1"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4:59" ht="15.75" customHeight="1"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4:59" ht="15.75" customHeight="1"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4:59" ht="15.75" customHeight="1"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4:59" ht="15.75" customHeight="1"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4:59" ht="15.75" customHeight="1"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4:59" ht="15.75" customHeight="1"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4:59" ht="15.75" customHeight="1"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4:59" ht="15.75" customHeight="1"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4:59" ht="15.75" customHeight="1"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4:59" ht="15.75" customHeight="1"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4:59" ht="15.75" customHeight="1"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4:59" ht="15.75" customHeight="1"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4:59" ht="15.75" customHeight="1"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4:59" ht="15.75" customHeight="1"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4:59" ht="15.75" customHeight="1"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4:59" ht="15.75" customHeight="1"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4:59" ht="15.75" customHeight="1"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4:59" ht="15.75" customHeight="1"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4:59" ht="15.75" customHeight="1"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4:59" ht="15.75" customHeight="1"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4:59" ht="15.75" customHeight="1"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4:59" ht="15.75" customHeight="1"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4:59" ht="15.75" customHeight="1"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4:59" ht="15.75" customHeight="1"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4:59" ht="15.75" customHeight="1"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4:59" ht="15.75" customHeight="1"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4:59" ht="15.75" customHeight="1"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4:59" ht="15.75" customHeight="1"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4:59" ht="15.75" customHeight="1"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4:59" ht="15.75" customHeight="1"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4:59" ht="15.75" customHeight="1"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4:59" ht="15.75" customHeight="1"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4:59" ht="15.75" customHeight="1"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4:59" ht="15.75" customHeight="1"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4:59" ht="15.75" customHeight="1"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4:59" ht="15.75" customHeight="1"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4:59" ht="15.75" customHeight="1"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4:59" ht="15.75" customHeight="1"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4:59" ht="15.75" customHeight="1"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4:59" ht="15.75" customHeight="1"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4:59" ht="15.75" customHeight="1"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4:59" ht="15.75" customHeight="1"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4:59" ht="15.75" customHeight="1"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4:59" ht="15.75" customHeight="1"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4:59" ht="15.75" customHeight="1"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4:59" ht="15.75" customHeight="1"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4:59" ht="15.75" customHeight="1"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4:59" ht="15.75" customHeight="1"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4:59" ht="15.75" customHeight="1"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4:59" ht="15.75" customHeight="1"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4:59" ht="15.75" customHeight="1"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4:59" ht="15.75" customHeight="1"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4:59" ht="15.75" customHeight="1"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4:59" ht="15.75" customHeight="1"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4:59" ht="15.75" customHeight="1"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4:59" ht="15.75" customHeight="1"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4:59" ht="15.75" customHeight="1"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4:59" ht="15.75" customHeight="1"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4:59" ht="15.75" customHeight="1"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4:59" ht="15.75" customHeight="1"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4:59" ht="15.75" customHeight="1"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4:59" ht="15.75" customHeight="1"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4:59" ht="15.75" customHeight="1"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4:59" ht="15.75" customHeight="1"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4:59" ht="15.75" customHeight="1"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4:59" ht="15.75" customHeight="1"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4:59" ht="15.75" customHeight="1"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4:59" ht="15.75" customHeight="1"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4:59" ht="15.75" customHeight="1"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4:59" ht="15.75" customHeight="1"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4:59" ht="15.75" customHeight="1"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4:59" ht="15.75" customHeight="1"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4:59" ht="15.75" customHeight="1"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4:59" ht="15.75" customHeight="1"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4:59" ht="15.75" customHeight="1"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4:59" ht="15.75" customHeight="1"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4:59" ht="15.75" customHeight="1"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4:59" ht="15.75" customHeight="1"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4:59" ht="15.75" customHeight="1"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4:59" ht="15.75" customHeight="1"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4:59" ht="15.75" customHeight="1"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4:59" ht="15.75" customHeight="1"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4:59" ht="15.75" customHeight="1"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4:59" ht="15.75" customHeight="1"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4:59" ht="15.75" customHeight="1"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4:59" ht="15.75" customHeight="1"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4:59" ht="15.75" customHeight="1"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4:59" ht="15.75" customHeight="1"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4:59" ht="15.75" customHeight="1"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4:59" ht="15.75" customHeight="1"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4:59" ht="15.75" customHeight="1"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4:59" ht="15.75" customHeight="1"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4:59" ht="15.75" customHeight="1"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4:59" ht="15.75" customHeight="1"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4:59" ht="15.75" customHeight="1"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4:59" ht="15.75" customHeight="1"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4:59" ht="15.75" customHeight="1"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4:59" ht="15.75" customHeight="1"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4:59" ht="15.75" customHeight="1"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4:59" ht="15.75" customHeight="1"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4:59" ht="15.75" customHeight="1"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4:59" ht="15.75" customHeight="1"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4:59" ht="15.75" customHeight="1"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4:59" ht="15.75" customHeight="1"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4:59" ht="15.75" customHeight="1"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4:59" ht="15.75" customHeight="1"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4:59" ht="15.75" customHeight="1"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4:59" ht="15.75" customHeight="1"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4:59" ht="15.75" customHeight="1"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4:59" ht="15.75" customHeight="1"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4:59" ht="15.75" customHeight="1"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4:59" ht="15.75" customHeight="1"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4:59" ht="15.75" customHeight="1"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4:59" ht="15.75" customHeight="1"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4:59" ht="15.75" customHeight="1"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4:59" ht="15.75" customHeight="1"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4:59" ht="15.75" customHeight="1"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4:59" ht="15.75" customHeight="1"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4:59" ht="15.75" customHeight="1"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4:59" ht="15.75" customHeight="1"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4:59" ht="15.75" customHeight="1"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4:59" ht="15.75" customHeight="1"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4:59" ht="15.75" customHeight="1"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4:59" ht="15.75" customHeight="1"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4:59" ht="15.75" customHeight="1"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4:59" ht="15.75" customHeight="1"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4:59" ht="15.75" customHeight="1"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4:59" ht="15.75" customHeight="1"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4:59" ht="15.75" customHeight="1"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4:59" ht="15.75" customHeight="1"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4:59" ht="15.75" customHeight="1"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4:59" ht="15.75" customHeight="1"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4:59" ht="15.75" customHeight="1"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4:59" ht="15.75" customHeight="1"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4:59" ht="15.75" customHeight="1"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4:59" ht="15.75" customHeight="1"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4:59" ht="15.75" customHeight="1"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4:59" ht="15.75" customHeight="1"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4:59" ht="15.75" customHeight="1"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4:59" ht="15.75" customHeight="1"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4:59" ht="15.75" customHeight="1"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4:59" ht="15.75" customHeight="1"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4:59" ht="15.75" customHeight="1"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4:59" ht="15.75" customHeight="1"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4:59" ht="15.75" customHeight="1"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4:59" ht="15.75" customHeight="1"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4:59" ht="15.75" customHeight="1"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4:59" ht="15.75" customHeight="1"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4:59" ht="15.75" customHeight="1"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4:59" ht="15.75" customHeight="1"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4:59" ht="15.75" customHeight="1"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4:59" ht="15.75" customHeight="1"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4:59" ht="15.75" customHeight="1"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4:59" ht="15.75" customHeight="1"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4:59" ht="15.75" customHeight="1"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4:59" ht="15.75" customHeight="1"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4:59" ht="15.75" customHeight="1"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4:59" ht="15.75" customHeight="1"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4:59" ht="15.75" customHeight="1"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4:59" ht="15.75" customHeight="1"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4:59" ht="15.75" customHeight="1"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4:59" ht="15.75" customHeight="1"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4:59" ht="15.75" customHeight="1"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4:59" ht="15.75" customHeight="1"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4:59" ht="15.75" customHeight="1"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4:59" ht="15.75" customHeight="1"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4:59" ht="15.75" customHeight="1"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4:59" ht="15.75" customHeight="1"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4:59" ht="15.75" customHeight="1"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4:59" ht="15.75" customHeight="1"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4:59" ht="15.75" customHeight="1"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4:59" ht="15.75" customHeight="1"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4:59" ht="15.75" customHeight="1"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4:59" ht="15.75" customHeight="1"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4:59" ht="15.75" customHeight="1"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4:59" ht="15.75" customHeight="1"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4:59" ht="15.75" customHeight="1"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4:59" ht="15.75" customHeight="1"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4:59" ht="15.75" customHeight="1"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4:59" ht="15.75" customHeight="1"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4:59" ht="15.75" customHeight="1"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4:59" ht="15.75" customHeight="1"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4:59" ht="15.75" customHeight="1"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4:59" ht="15.75" customHeight="1"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4:59" ht="15.75" customHeight="1"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4:59" ht="15.75" customHeight="1"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4:59" ht="15.75" customHeight="1"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4:59" ht="15.75" customHeight="1"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4:59" ht="15.75" customHeight="1"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4:59" ht="15.75" customHeight="1"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4:59" ht="15.75" customHeight="1"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4:59" ht="15.75" customHeight="1"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4:59" ht="15.75" customHeight="1"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4:59" ht="15.75" customHeight="1"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4:59" ht="15.75" customHeight="1"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4:59" ht="15.75" customHeight="1"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4:59" ht="15.75" customHeight="1"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4:59" ht="15.75" customHeight="1"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4:59" ht="15.75" customHeight="1"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4:59" ht="15.75" customHeight="1"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4:59" ht="15.75" customHeight="1"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4:59" ht="15.75" customHeight="1"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4:59" ht="15.75" customHeight="1"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4:59" ht="15.75" customHeight="1"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4:59" ht="15.75" customHeight="1"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4:59" ht="15.75" customHeight="1"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4:59" ht="15.75" customHeight="1"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4:59" ht="15.75" customHeight="1"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4:59" ht="15.75" customHeight="1"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4:59" ht="15.75" customHeight="1"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4:59" ht="15.75" customHeight="1"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4:59" ht="15.75" customHeight="1"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4:59" ht="15.75" customHeight="1"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4:59" ht="15.75" customHeight="1"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4:59" ht="15.75" customHeight="1"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4:59" ht="15.75" customHeight="1"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4:59" ht="15.75" customHeight="1"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4:59" ht="15.75" customHeight="1"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4:59" ht="15.75" customHeight="1"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4:59" ht="15.75" customHeight="1"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4:59" ht="15.75" customHeight="1"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4:59" ht="15.75" customHeight="1"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4:59" ht="15.75" customHeight="1"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4:59" ht="15.75" customHeight="1"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4:59" ht="15.75" customHeight="1"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4:59" ht="15.75" customHeight="1"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4:59" ht="15.75" customHeight="1"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4:59" ht="15.75" customHeight="1"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4:59" ht="15.75" customHeight="1"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4:59" ht="15.75" customHeight="1"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4:59" ht="15.75" customHeight="1"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4:59" ht="15.75" customHeight="1"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4:59" ht="15.75" customHeight="1"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4:59" ht="15.75" customHeight="1"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4:59" ht="15.75" customHeight="1"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4:59" ht="15.75" customHeight="1"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4:59" ht="15.75" customHeight="1"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4:59" ht="15.75" customHeight="1"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4:59" ht="15.75" customHeight="1"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4:59" ht="15.75" customHeight="1"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4:59" ht="15.75" customHeight="1"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4:59" ht="15.75" customHeight="1"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4:59" ht="15.75" customHeight="1"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4:59" ht="15.75" customHeight="1"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4:59" ht="15.75" customHeight="1"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4:59" ht="15.75" customHeight="1"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4:59" ht="15.75" customHeight="1"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4:59" ht="15.75" customHeight="1"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4:59" ht="15.75" customHeight="1"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4:59" ht="15.75" customHeight="1"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4:59" ht="15.75" customHeight="1"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4:59" ht="15.75" customHeight="1"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4:59" ht="15.75" customHeight="1"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4:59" ht="15.75" customHeight="1"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4:59" ht="15.75" customHeight="1"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4:59" ht="15.75" customHeight="1"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4:59" ht="15.75" customHeight="1"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4:59" ht="15.75" customHeight="1"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4:59" ht="15.75" customHeight="1"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4:59" ht="15.75" customHeight="1"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4:59" ht="15.75" customHeight="1"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4:59" ht="15.75" customHeight="1"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4:59" ht="15.75" customHeight="1"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4:59" ht="15.75" customHeight="1"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4:59" ht="15.75" customHeight="1"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4:59" ht="15.75" customHeight="1"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4:59" ht="15.75" customHeight="1"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4:59" ht="15.75" customHeight="1"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4:59" ht="15.75" customHeight="1"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4:59" ht="15.75" customHeight="1"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4:59" ht="15.75" customHeight="1"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4:59" ht="15.75" customHeight="1"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4:59" ht="15.75" customHeight="1"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4:59" ht="15.75" customHeight="1"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4:59" ht="15.75" customHeight="1"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4:59" ht="15.75" customHeight="1"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4:59" ht="15.75" customHeight="1"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4:59" ht="15.75" customHeight="1"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4:59" ht="15.75" customHeight="1"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4:59" ht="15.75" customHeight="1"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4:59" ht="15.75" customHeight="1"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4:59" ht="15.75" customHeight="1"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4:59" ht="15.75" customHeight="1"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4:59" ht="15.75" customHeight="1"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4:59" ht="15.75" customHeight="1"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4:59" ht="15.75" customHeight="1"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4:59" ht="15.75" customHeight="1"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4:59" ht="15.75" customHeight="1"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4:59" ht="15.75" customHeight="1"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4:59" ht="15.75" customHeight="1"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4:59" ht="15.75" customHeight="1"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4:59" ht="15.75" customHeight="1"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4:59" ht="15.75" customHeight="1"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4:59" ht="15.75" customHeight="1"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4:59" ht="15.75" customHeight="1"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4:59" ht="15.75" customHeight="1"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4:59" ht="15.75" customHeight="1"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4:59" ht="15.75" customHeight="1"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4:59" ht="15.75" customHeight="1"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4:59" ht="15.75" customHeight="1"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4:59" ht="15.75" customHeight="1"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4:59" ht="15.75" customHeight="1"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4:59" ht="15.75" customHeight="1"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4:59" ht="15.75" customHeight="1"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4:59" ht="15.75" customHeight="1"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4:59" ht="15.75" customHeight="1"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4:59" ht="15.75" customHeight="1"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4:59" ht="15.75" customHeight="1"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4:59" ht="15.75" customHeight="1"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4:59" ht="15.75" customHeight="1"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4:59" ht="15.75" customHeight="1"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4:59" ht="15.75" customHeight="1"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4:59" ht="15.75" customHeight="1"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4:59" ht="15.75" customHeight="1"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4:59" ht="15.75" customHeight="1"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4:59" ht="15.75" customHeight="1"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4:59" ht="15.75" customHeight="1"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4:59" ht="15.75" customHeight="1"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4:59" ht="15.75" customHeight="1"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4:59" ht="15.75" customHeight="1"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4:59" ht="15.75" customHeight="1"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4:59" ht="15.75" customHeight="1"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4:59" ht="15.75" customHeight="1"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4:59" ht="15.75" customHeight="1"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4:59" ht="15.75" customHeight="1"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4:59" ht="15.75" customHeight="1"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4:59" ht="15.75" customHeight="1"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4:59" ht="15.75" customHeight="1"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4:59" ht="15.75" customHeight="1"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4:59" ht="15.75" customHeight="1"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4:59" ht="15.75" customHeight="1"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4:59" ht="15.75" customHeight="1"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4:59" ht="15.75" customHeight="1"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4:59" ht="15.75" customHeight="1"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4:59" ht="15.75" customHeight="1"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4:59" ht="15.75" customHeight="1"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4:59" ht="15.75" customHeight="1"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4:59" ht="15.75" customHeight="1"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4:59" ht="15.75" customHeight="1"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4:59" ht="15.75" customHeight="1"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4:59" ht="15.75" customHeight="1"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4:59" ht="15.75" customHeight="1"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4:59" ht="15.75" customHeight="1"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4:59" ht="15.75" customHeight="1"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4:59" ht="15.75" customHeight="1"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4:59" ht="15.75" customHeight="1"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4:59" ht="15.75" customHeight="1"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4:59" ht="15.75" customHeight="1"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4:59" ht="15.75" customHeight="1"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4:59" ht="15.75" customHeight="1"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4:59" ht="15.75" customHeight="1"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4:59" ht="15.75" customHeight="1"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4:59" ht="15.75" customHeight="1"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4:59" ht="15.75" customHeight="1"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4:59" ht="15.75" customHeight="1"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4:59" ht="15.75" customHeight="1"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4:59" ht="15.75" customHeight="1"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4:59" ht="15.75" customHeight="1"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4:59" ht="15.75" customHeight="1"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4:59" ht="15.75" customHeight="1"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4:59" ht="15.75" customHeight="1"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4:59" ht="15.75" customHeight="1"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4:59" ht="15.75" customHeight="1"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4:59" ht="15.75" customHeight="1"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4:59" ht="15.75" customHeight="1"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4:59" ht="15.75" customHeight="1"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4:59" ht="15.75" customHeight="1"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4:59" ht="15.75" customHeight="1"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4:59" ht="15.75" customHeight="1"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4:59" ht="15.75" customHeight="1"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4:59" ht="15.75" customHeight="1"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4:59" ht="15.75" customHeight="1"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4:59" ht="15.75" customHeight="1"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4:59" ht="15.75" customHeight="1"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4:59" ht="15.75" customHeight="1"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4:59" ht="15.75" customHeight="1"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4:59" ht="15.75" customHeight="1"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4:59" ht="15.75" customHeight="1"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4:59" ht="15.75" customHeight="1"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4:59" ht="15.75" customHeight="1"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4:59" ht="15.75" customHeight="1"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4:59" ht="15.75" customHeight="1"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4:59" ht="15.75" customHeight="1"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4:59" ht="15.75" customHeight="1"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4:59" ht="15.75" customHeight="1"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4:59" ht="15.75" customHeight="1"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4:59" ht="15.75" customHeight="1"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4:59" ht="15.75" customHeight="1"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4:59" ht="15.75" customHeight="1"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4:59" ht="15.75" customHeight="1"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4:59" ht="15.75" customHeight="1"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4:59" ht="15.75" customHeight="1"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4:59" ht="15.75" customHeight="1"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4:59" ht="15.75" customHeight="1"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4:59" ht="15.75" customHeight="1"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4:59" ht="15.75" customHeight="1"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4:59" ht="15.75" customHeight="1"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4:59" ht="15.75" customHeight="1"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4:59" ht="15.75" customHeight="1"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4:59" ht="15.75" customHeight="1"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4:59" ht="15.75" customHeight="1"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4:59" ht="15.75" customHeight="1"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4:59" ht="15.75" customHeight="1"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4:59" ht="15.75" customHeight="1"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4:59" ht="15.75" customHeight="1"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4:59" ht="15.75" customHeight="1"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4:59" ht="15.75" customHeight="1"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4:59" ht="15.75" customHeight="1"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4:59" ht="15.75" customHeight="1"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4:59" ht="15.75" customHeight="1"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4:59" ht="15.75" customHeight="1"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4:59" ht="15.75" customHeight="1"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4:59" ht="15.75" customHeight="1"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4:59" ht="15.75" customHeight="1"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4:59" ht="15.75" customHeight="1"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4:59" ht="15.75" customHeight="1"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4:59" ht="15.75" customHeight="1"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4:59" ht="15.75" customHeight="1"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4:59" ht="15.75" customHeight="1"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4:59" ht="15.75" customHeight="1"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4:59" ht="15.75" customHeight="1"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4:59" ht="15.75" customHeight="1"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4:59" ht="15.75" customHeight="1"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4:59" ht="15.75" customHeight="1"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4:59" ht="15.75" customHeight="1"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4:59" ht="15.75" customHeight="1"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4:59" ht="15.75" customHeight="1"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4:59" ht="15.75" customHeight="1"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4:59" ht="15.75" customHeight="1"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4:59" ht="15.75" customHeight="1"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4:59" ht="15.75" customHeight="1"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4:59" ht="15.75" customHeight="1"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4:59" ht="15.75" customHeight="1"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4:59" ht="15.75" customHeight="1"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4:59" ht="15.75" customHeight="1"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4:59" ht="15.75" customHeight="1"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4:59" ht="15.75" customHeight="1"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4:59" ht="15.75" customHeight="1"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4:59" ht="15.75" customHeight="1"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4:59" ht="15.75" customHeight="1"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4:59" ht="15.75" customHeight="1"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4:59" ht="15.75" customHeight="1"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4:59" ht="15.75" customHeight="1"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4:59" ht="15.75" customHeight="1"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4:59" ht="15.75" customHeight="1"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4:59" ht="15.75" customHeight="1"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4:59" ht="15.75" customHeight="1"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4:59" ht="15.75" customHeight="1"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4:59" ht="15.75" customHeight="1"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4:59" ht="15.75" customHeight="1"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4:59" ht="15.75" customHeight="1"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4:59" ht="15.75" customHeight="1"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4:59" ht="15.75" customHeight="1"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4:59" ht="15.75" customHeight="1"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4:59" ht="15.75" customHeight="1"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4:59" ht="15.75" customHeight="1"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4:59" ht="15.75" customHeight="1"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4:59" ht="15.75" customHeight="1"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4:59" ht="15.75" customHeight="1"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4:59" ht="15.75" customHeight="1"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4:59" ht="15.75" customHeight="1"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4:59" ht="15.75" customHeight="1"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4:59" ht="15.75" customHeight="1"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4:59" ht="15.75" customHeight="1"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4:59" ht="15.75" customHeight="1"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4:59" ht="15.75" customHeight="1"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4:59" ht="15.75" customHeight="1"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4:59" ht="15.75" customHeight="1"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4:59" ht="15.75" customHeight="1"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4:59" ht="15.75" customHeight="1"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4:59" ht="15.75" customHeight="1" thickBot="1"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</sheetData>
  <mergeCells count="12">
    <mergeCell ref="AL1:AP1"/>
    <mergeCell ref="AQ1:AU1"/>
    <mergeCell ref="AV1:AZ1"/>
    <mergeCell ref="BA1:BE1"/>
    <mergeCell ref="BF1:BJ1"/>
    <mergeCell ref="AB1:AF1"/>
    <mergeCell ref="AG1:AK1"/>
    <mergeCell ref="C1:G1"/>
    <mergeCell ref="H1:L1"/>
    <mergeCell ref="M1:Q1"/>
    <mergeCell ref="R1:V1"/>
    <mergeCell ref="W1:AA1"/>
  </mergeCells>
  <pageMargins left="0.7" right="0.7" top="0.75" bottom="0.75" header="0" footer="0"/>
  <pageSetup orientation="landscape" paperSize="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K1012"/>
  <sheetViews>
    <sheetView workbookViewId="0" topLeftCell="A1">
      <pane xSplit="2" ySplit="1" topLeftCell="AF17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Q7" sqref="AQ7"/>
    </sheetView>
  </sheetViews>
  <sheetFormatPr defaultColWidth="14.4242857142857" defaultRowHeight="15"/>
  <cols>
    <col min="1" max="1" width="36.2857142857143" customWidth="1"/>
    <col min="2" max="2" width="12" bestFit="1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3.1428571428571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1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.2857142857143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1.8571428571429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4.8571428571429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.2857142857143" bestFit="1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5.5714285714286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4285714285714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5.7142857142857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2.5714285714286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3.1428571428571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1.2857142857143" customWidth="1"/>
    <col min="63" max="63" width="7.57142857142857" customWidth="1"/>
  </cols>
  <sheetData>
    <row r="1" spans="1:63" ht="16.5" thickBot="1">
      <c r="A1" s="31" t="s">
        <v>359</v>
      </c>
      <c r="B1" s="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23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15" t="s">
        <v>365</v>
      </c>
      <c r="B3" s="114">
        <v>24000</v>
      </c>
      <c r="C3" s="22"/>
      <c r="D3" s="18"/>
      <c r="E3" s="15"/>
      <c r="F3" s="16"/>
      <c r="G3" s="33"/>
      <c r="H3" s="22"/>
      <c r="I3" s="18"/>
      <c r="J3" s="15"/>
      <c r="K3" s="16"/>
      <c r="L3" s="33"/>
      <c r="M3" s="22"/>
      <c r="N3" s="18"/>
      <c r="O3" s="15"/>
      <c r="P3" s="16"/>
      <c r="Q3" s="33"/>
      <c r="R3" s="22"/>
      <c r="S3" s="18"/>
      <c r="T3" s="15"/>
      <c r="U3" s="16"/>
      <c r="V3" s="33"/>
      <c r="W3" s="22"/>
      <c r="X3" s="18"/>
      <c r="Y3" s="15"/>
      <c r="Z3" s="16"/>
      <c r="AA3" s="33"/>
      <c r="AB3" s="22"/>
      <c r="AC3" s="18"/>
      <c r="AD3" s="15">
        <f t="shared" si="0" ref="AD3:AD13">+AB3+AC3</f>
        <v>0</v>
      </c>
      <c r="AE3" s="16">
        <f t="shared" si="1" ref="AE3:AE22">+AD3-AG3</f>
        <v>-2</v>
      </c>
      <c r="AF3" s="33">
        <f t="shared" si="2" ref="AF3:AF22">((AD3-AE3)*$B3)</f>
        <v>48000</v>
      </c>
      <c r="AG3" s="22">
        <v>2</v>
      </c>
      <c r="AH3" s="18"/>
      <c r="AI3" s="15">
        <f>+AG3+AH3</f>
        <v>2</v>
      </c>
      <c r="AJ3" s="16">
        <f t="shared" si="3" ref="AJ3:AJ22">+AI3-AL3</f>
        <v>0</v>
      </c>
      <c r="AK3" s="33">
        <f t="shared" si="4" ref="AK3:AK22">((AI3-AJ3)*$B3)</f>
        <v>48000</v>
      </c>
      <c r="AL3" s="22">
        <v>2</v>
      </c>
      <c r="AM3" s="18"/>
      <c r="AN3" s="15">
        <f t="shared" si="5" ref="AN3:AN22">+AL3+AM3</f>
        <v>2</v>
      </c>
      <c r="AO3" s="16">
        <f t="shared" si="6" ref="AO3:AO22">+AN3-AQ3</f>
        <v>0</v>
      </c>
      <c r="AP3" s="33">
        <f t="shared" si="7" ref="AP3:AP22">((AN3-AO3)*$B3)</f>
        <v>48000</v>
      </c>
      <c r="AQ3" s="22">
        <v>2</v>
      </c>
      <c r="AR3" s="18"/>
      <c r="AS3" s="15">
        <f t="shared" si="8" ref="AS3:AS22">+AQ3+AR3</f>
        <v>2</v>
      </c>
      <c r="AT3" s="16">
        <f t="shared" si="9" ref="AT3:AT22">+AS3-AV3</f>
        <v>2</v>
      </c>
      <c r="AU3" s="33">
        <f t="shared" si="10" ref="AU3:AU22">((AS3-AT3)*$B3)</f>
        <v>0</v>
      </c>
      <c r="AV3" s="22"/>
      <c r="AW3" s="18"/>
      <c r="AX3" s="15">
        <f t="shared" si="11" ref="AX3:AX5">+AV3+AW3</f>
        <v>0</v>
      </c>
      <c r="AY3" s="16">
        <f t="shared" si="12" ref="AY3:AY5">+AX3-BA3</f>
        <v>0</v>
      </c>
      <c r="AZ3" s="33">
        <f t="shared" si="13" ref="AZ3:AZ5">((AX3-AY3)*$B3)</f>
        <v>0</v>
      </c>
      <c r="BA3" s="22"/>
      <c r="BB3" s="18"/>
      <c r="BC3" s="15">
        <f t="shared" si="14" ref="BC3:BC5">+BA3+BB3</f>
        <v>0</v>
      </c>
      <c r="BD3" s="16">
        <f t="shared" si="15" ref="BD3:BD5">+BC3-BF3</f>
        <v>0</v>
      </c>
      <c r="BE3" s="33">
        <f t="shared" si="16" ref="BE3:BE5">((BC3-BD3)*$B3)</f>
        <v>0</v>
      </c>
      <c r="BF3" s="22"/>
      <c r="BG3" s="18"/>
      <c r="BH3" s="15">
        <f t="shared" si="17" ref="BH3:BH5">+BF3+BG3</f>
        <v>0</v>
      </c>
      <c r="BI3" s="16">
        <f t="shared" si="18" ref="BI3:BI5">+BH3-BK3</f>
        <v>0</v>
      </c>
      <c r="BJ3" s="33">
        <f t="shared" si="19" ref="BJ3:BJ5">((BH3-BI3)*$B3)</f>
        <v>0</v>
      </c>
      <c r="BK3" s="22"/>
    </row>
    <row r="4" spans="1:63" ht="16.5" thickBot="1">
      <c r="A4" s="116" t="s">
        <v>381</v>
      </c>
      <c r="B4" s="101">
        <v>15000</v>
      </c>
      <c r="C4" s="22"/>
      <c r="D4" s="18"/>
      <c r="E4" s="15"/>
      <c r="F4" s="16"/>
      <c r="G4" s="33"/>
      <c r="H4" s="22"/>
      <c r="I4" s="18"/>
      <c r="J4" s="15"/>
      <c r="K4" s="16"/>
      <c r="L4" s="33"/>
      <c r="M4" s="22"/>
      <c r="N4" s="18"/>
      <c r="O4" s="15"/>
      <c r="P4" s="16"/>
      <c r="Q4" s="33"/>
      <c r="R4" s="22"/>
      <c r="S4" s="18"/>
      <c r="T4" s="15"/>
      <c r="U4" s="16"/>
      <c r="V4" s="33"/>
      <c r="W4" s="22"/>
      <c r="X4" s="18"/>
      <c r="Y4" s="15"/>
      <c r="Z4" s="16"/>
      <c r="AA4" s="33"/>
      <c r="AB4" s="22"/>
      <c r="AC4" s="18"/>
      <c r="AD4" s="15">
        <f t="shared" si="0"/>
        <v>0</v>
      </c>
      <c r="AE4" s="16">
        <f t="shared" si="1"/>
        <v>-12</v>
      </c>
      <c r="AF4" s="33">
        <f t="shared" si="2"/>
        <v>180000</v>
      </c>
      <c r="AG4" s="22">
        <v>12</v>
      </c>
      <c r="AH4" s="18"/>
      <c r="AI4" s="15">
        <f t="shared" si="20" ref="AI4:AI22">+AG4+AH4</f>
        <v>12</v>
      </c>
      <c r="AJ4" s="16">
        <f t="shared" si="3"/>
        <v>2</v>
      </c>
      <c r="AK4" s="33">
        <f t="shared" si="4"/>
        <v>150000</v>
      </c>
      <c r="AL4" s="22">
        <v>10</v>
      </c>
      <c r="AM4" s="18"/>
      <c r="AN4" s="15">
        <f t="shared" si="5"/>
        <v>10</v>
      </c>
      <c r="AO4" s="16">
        <f t="shared" si="6"/>
        <v>1</v>
      </c>
      <c r="AP4" s="33">
        <f t="shared" si="7"/>
        <v>135000</v>
      </c>
      <c r="AQ4" s="22">
        <v>9</v>
      </c>
      <c r="AR4" s="18"/>
      <c r="AS4" s="15">
        <f t="shared" si="8"/>
        <v>9</v>
      </c>
      <c r="AT4" s="16">
        <f t="shared" si="9"/>
        <v>9</v>
      </c>
      <c r="AU4" s="33">
        <f t="shared" si="10"/>
        <v>0</v>
      </c>
      <c r="AV4" s="22"/>
      <c r="AW4" s="18"/>
      <c r="AX4" s="15">
        <f t="shared" si="11"/>
        <v>0</v>
      </c>
      <c r="AY4" s="16">
        <f t="shared" si="12"/>
        <v>0</v>
      </c>
      <c r="AZ4" s="33">
        <f t="shared" si="13"/>
        <v>0</v>
      </c>
      <c r="BA4" s="22"/>
      <c r="BB4" s="18"/>
      <c r="BC4" s="15">
        <f t="shared" si="14"/>
        <v>0</v>
      </c>
      <c r="BD4" s="16">
        <f t="shared" si="15"/>
        <v>0</v>
      </c>
      <c r="BE4" s="33">
        <f t="shared" si="16"/>
        <v>0</v>
      </c>
      <c r="BF4" s="22"/>
      <c r="BG4" s="18"/>
      <c r="BH4" s="15">
        <f t="shared" si="17"/>
        <v>0</v>
      </c>
      <c r="BI4" s="16">
        <f t="shared" si="18"/>
        <v>0</v>
      </c>
      <c r="BJ4" s="33">
        <f t="shared" si="19"/>
        <v>0</v>
      </c>
      <c r="BK4" s="22"/>
    </row>
    <row r="5" spans="1:63" ht="16.5" thickBot="1">
      <c r="A5" s="116" t="s">
        <v>366</v>
      </c>
      <c r="B5" s="101">
        <v>23000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>
        <f t="shared" si="0"/>
        <v>0</v>
      </c>
      <c r="AE5" s="16">
        <f t="shared" si="1"/>
        <v>-6</v>
      </c>
      <c r="AF5" s="33">
        <f t="shared" si="2"/>
        <v>138000</v>
      </c>
      <c r="AG5" s="22">
        <v>6</v>
      </c>
      <c r="AH5" s="18"/>
      <c r="AI5" s="15">
        <f t="shared" si="20"/>
        <v>6</v>
      </c>
      <c r="AJ5" s="16">
        <f t="shared" si="3"/>
        <v>1</v>
      </c>
      <c r="AK5" s="33">
        <f t="shared" si="4"/>
        <v>115000</v>
      </c>
      <c r="AL5" s="22">
        <v>5</v>
      </c>
      <c r="AM5" s="18"/>
      <c r="AN5" s="15">
        <f t="shared" si="5"/>
        <v>5</v>
      </c>
      <c r="AO5" s="16">
        <f t="shared" si="6"/>
        <v>0</v>
      </c>
      <c r="AP5" s="33">
        <f t="shared" si="7"/>
        <v>115000</v>
      </c>
      <c r="AQ5" s="22">
        <v>5</v>
      </c>
      <c r="AR5" s="18"/>
      <c r="AS5" s="15">
        <f t="shared" si="8"/>
        <v>5</v>
      </c>
      <c r="AT5" s="16">
        <f t="shared" si="9"/>
        <v>5</v>
      </c>
      <c r="AU5" s="33">
        <f t="shared" si="10"/>
        <v>0</v>
      </c>
      <c r="AV5" s="22"/>
      <c r="AW5" s="18"/>
      <c r="AX5" s="15">
        <f t="shared" si="11"/>
        <v>0</v>
      </c>
      <c r="AY5" s="16">
        <f t="shared" si="12"/>
        <v>0</v>
      </c>
      <c r="AZ5" s="33">
        <f t="shared" si="13"/>
        <v>0</v>
      </c>
      <c r="BA5" s="22"/>
      <c r="BB5" s="18"/>
      <c r="BC5" s="15">
        <f t="shared" si="14"/>
        <v>0</v>
      </c>
      <c r="BD5" s="16">
        <f t="shared" si="15"/>
        <v>0</v>
      </c>
      <c r="BE5" s="33">
        <f t="shared" si="16"/>
        <v>0</v>
      </c>
      <c r="BF5" s="22"/>
      <c r="BG5" s="18"/>
      <c r="BH5" s="15">
        <f t="shared" si="17"/>
        <v>0</v>
      </c>
      <c r="BI5" s="16">
        <f t="shared" si="18"/>
        <v>0</v>
      </c>
      <c r="BJ5" s="33">
        <f t="shared" si="19"/>
        <v>0</v>
      </c>
      <c r="BK5" s="22"/>
    </row>
    <row r="6" spans="1:63" ht="16.5" thickBot="1">
      <c r="A6" s="116" t="s">
        <v>367</v>
      </c>
      <c r="B6" s="101">
        <v>14000</v>
      </c>
      <c r="C6" s="22"/>
      <c r="D6" s="18"/>
      <c r="E6" s="15"/>
      <c r="F6" s="16"/>
      <c r="G6" s="33"/>
      <c r="H6" s="22"/>
      <c r="I6" s="18"/>
      <c r="J6" s="15"/>
      <c r="K6" s="16"/>
      <c r="L6" s="33"/>
      <c r="M6" s="22"/>
      <c r="N6" s="18"/>
      <c r="O6" s="15"/>
      <c r="P6" s="16"/>
      <c r="Q6" s="33"/>
      <c r="R6" s="22"/>
      <c r="S6" s="18"/>
      <c r="T6" s="15"/>
      <c r="U6" s="16"/>
      <c r="V6" s="33"/>
      <c r="W6" s="22"/>
      <c r="X6" s="18"/>
      <c r="Y6" s="15"/>
      <c r="Z6" s="16"/>
      <c r="AA6" s="33"/>
      <c r="AB6" s="22"/>
      <c r="AC6" s="18"/>
      <c r="AD6" s="15">
        <f t="shared" si="0"/>
        <v>0</v>
      </c>
      <c r="AE6" s="16">
        <f t="shared" si="1"/>
        <v>-2</v>
      </c>
      <c r="AF6" s="33">
        <f t="shared" si="2"/>
        <v>28000</v>
      </c>
      <c r="AG6" s="22">
        <v>2</v>
      </c>
      <c r="AH6" s="18"/>
      <c r="AI6" s="15">
        <f t="shared" si="20"/>
        <v>2</v>
      </c>
      <c r="AJ6" s="16">
        <f t="shared" si="3"/>
        <v>0</v>
      </c>
      <c r="AK6" s="33">
        <f t="shared" si="4"/>
        <v>28000</v>
      </c>
      <c r="AL6" s="22">
        <v>2</v>
      </c>
      <c r="AM6" s="18"/>
      <c r="AN6" s="15">
        <f t="shared" si="5"/>
        <v>2</v>
      </c>
      <c r="AO6" s="16">
        <f t="shared" si="6"/>
        <v>1</v>
      </c>
      <c r="AP6" s="33">
        <f t="shared" si="7"/>
        <v>14000</v>
      </c>
      <c r="AQ6" s="22">
        <v>1</v>
      </c>
      <c r="AR6" s="18"/>
      <c r="AS6" s="15">
        <f t="shared" si="8"/>
        <v>1</v>
      </c>
      <c r="AT6" s="16">
        <f t="shared" si="9"/>
        <v>1</v>
      </c>
      <c r="AU6" s="33">
        <f t="shared" si="10"/>
        <v>0</v>
      </c>
      <c r="AV6" s="22"/>
      <c r="AW6" s="18"/>
      <c r="AX6" s="15"/>
      <c r="AY6" s="16"/>
      <c r="AZ6" s="33"/>
      <c r="BA6" s="22"/>
      <c r="BB6" s="18"/>
      <c r="BC6" s="15"/>
      <c r="BD6" s="16"/>
      <c r="BE6" s="33"/>
      <c r="BF6" s="22"/>
      <c r="BG6" s="18"/>
      <c r="BH6" s="15"/>
      <c r="BI6" s="16"/>
      <c r="BJ6" s="33"/>
      <c r="BK6" s="22"/>
    </row>
    <row r="7" spans="1:63" ht="16.5" thickBot="1">
      <c r="A7" s="116" t="s">
        <v>368</v>
      </c>
      <c r="B7" s="101">
        <v>16000</v>
      </c>
      <c r="C7" s="22"/>
      <c r="D7" s="18"/>
      <c r="E7" s="15"/>
      <c r="F7" s="16"/>
      <c r="G7" s="33"/>
      <c r="H7" s="22"/>
      <c r="I7" s="18"/>
      <c r="J7" s="15"/>
      <c r="K7" s="16"/>
      <c r="L7" s="33"/>
      <c r="M7" s="22"/>
      <c r="N7" s="18"/>
      <c r="O7" s="15"/>
      <c r="P7" s="16"/>
      <c r="Q7" s="33"/>
      <c r="R7" s="22"/>
      <c r="S7" s="18"/>
      <c r="T7" s="15"/>
      <c r="U7" s="16"/>
      <c r="V7" s="33"/>
      <c r="W7" s="22"/>
      <c r="X7" s="18"/>
      <c r="Y7" s="15"/>
      <c r="Z7" s="16"/>
      <c r="AA7" s="33"/>
      <c r="AB7" s="22"/>
      <c r="AC7" s="18"/>
      <c r="AD7" s="15">
        <f t="shared" si="0"/>
        <v>0</v>
      </c>
      <c r="AE7" s="16">
        <f t="shared" si="1"/>
        <v>-3</v>
      </c>
      <c r="AF7" s="33">
        <f t="shared" si="2"/>
        <v>48000</v>
      </c>
      <c r="AG7" s="22">
        <v>3</v>
      </c>
      <c r="AH7" s="18"/>
      <c r="AI7" s="15">
        <f t="shared" si="20"/>
        <v>3</v>
      </c>
      <c r="AJ7" s="16">
        <f t="shared" si="3"/>
        <v>2</v>
      </c>
      <c r="AK7" s="33">
        <f t="shared" si="4"/>
        <v>16000</v>
      </c>
      <c r="AL7" s="22">
        <v>1</v>
      </c>
      <c r="AM7" s="18">
        <v>3</v>
      </c>
      <c r="AN7" s="15">
        <f t="shared" si="5"/>
        <v>4</v>
      </c>
      <c r="AO7" s="16">
        <f t="shared" si="6"/>
        <v>1</v>
      </c>
      <c r="AP7" s="33">
        <f t="shared" si="7"/>
        <v>48000</v>
      </c>
      <c r="AQ7" s="22">
        <v>3</v>
      </c>
      <c r="AR7" s="18"/>
      <c r="AS7" s="15">
        <f t="shared" si="8"/>
        <v>3</v>
      </c>
      <c r="AT7" s="16">
        <f t="shared" si="9"/>
        <v>3</v>
      </c>
      <c r="AU7" s="33">
        <f t="shared" si="10"/>
        <v>0</v>
      </c>
      <c r="AV7" s="22"/>
      <c r="AW7" s="18"/>
      <c r="AX7" s="15"/>
      <c r="AY7" s="16"/>
      <c r="AZ7" s="33"/>
      <c r="BA7" s="22"/>
      <c r="BB7" s="18"/>
      <c r="BC7" s="15"/>
      <c r="BD7" s="16"/>
      <c r="BE7" s="33"/>
      <c r="BF7" s="22"/>
      <c r="BG7" s="18"/>
      <c r="BH7" s="15"/>
      <c r="BI7" s="16"/>
      <c r="BJ7" s="33"/>
      <c r="BK7" s="22"/>
    </row>
    <row r="8" spans="1:63" ht="16.5" thickBot="1">
      <c r="A8" s="116" t="s">
        <v>369</v>
      </c>
      <c r="B8" s="101">
        <v>9000</v>
      </c>
      <c r="C8" s="22"/>
      <c r="D8" s="18"/>
      <c r="E8" s="15"/>
      <c r="F8" s="16"/>
      <c r="G8" s="33"/>
      <c r="H8" s="22"/>
      <c r="I8" s="18"/>
      <c r="J8" s="15"/>
      <c r="K8" s="16"/>
      <c r="L8" s="33"/>
      <c r="M8" s="22"/>
      <c r="N8" s="18"/>
      <c r="O8" s="15"/>
      <c r="P8" s="16"/>
      <c r="Q8" s="33"/>
      <c r="R8" s="22"/>
      <c r="S8" s="18"/>
      <c r="T8" s="15"/>
      <c r="U8" s="16"/>
      <c r="V8" s="33"/>
      <c r="W8" s="22"/>
      <c r="X8" s="18"/>
      <c r="Y8" s="15"/>
      <c r="Z8" s="16"/>
      <c r="AA8" s="33"/>
      <c r="AB8" s="22"/>
      <c r="AC8" s="18"/>
      <c r="AD8" s="15">
        <f t="shared" si="0"/>
        <v>0</v>
      </c>
      <c r="AE8" s="16">
        <f t="shared" si="1"/>
        <v>-2</v>
      </c>
      <c r="AF8" s="33">
        <f t="shared" si="2"/>
        <v>18000</v>
      </c>
      <c r="AG8" s="22">
        <v>2</v>
      </c>
      <c r="AH8" s="18"/>
      <c r="AI8" s="15">
        <f t="shared" si="20"/>
        <v>2</v>
      </c>
      <c r="AJ8" s="16">
        <f t="shared" si="3"/>
        <v>2</v>
      </c>
      <c r="AK8" s="33">
        <f t="shared" si="4"/>
        <v>0</v>
      </c>
      <c r="AL8" s="22">
        <v>0</v>
      </c>
      <c r="AM8" s="18"/>
      <c r="AN8" s="15">
        <f t="shared" si="5"/>
        <v>0</v>
      </c>
      <c r="AO8" s="16">
        <f t="shared" si="6"/>
        <v>0</v>
      </c>
      <c r="AP8" s="33">
        <f t="shared" si="7"/>
        <v>0</v>
      </c>
      <c r="AQ8" s="22">
        <v>0</v>
      </c>
      <c r="AR8" s="18"/>
      <c r="AS8" s="15">
        <f t="shared" si="8"/>
        <v>0</v>
      </c>
      <c r="AT8" s="16">
        <f t="shared" si="9"/>
        <v>0</v>
      </c>
      <c r="AU8" s="33">
        <f t="shared" si="10"/>
        <v>0</v>
      </c>
      <c r="AV8" s="22"/>
      <c r="AW8" s="18"/>
      <c r="AX8" s="15"/>
      <c r="AY8" s="16"/>
      <c r="AZ8" s="33"/>
      <c r="BA8" s="22"/>
      <c r="BB8" s="18"/>
      <c r="BC8" s="15"/>
      <c r="BD8" s="16"/>
      <c r="BE8" s="33"/>
      <c r="BF8" s="22"/>
      <c r="BG8" s="18"/>
      <c r="BH8" s="15"/>
      <c r="BI8" s="16"/>
      <c r="BJ8" s="33"/>
      <c r="BK8" s="22"/>
    </row>
    <row r="9" spans="1:63" ht="16.5" thickBot="1">
      <c r="A9" s="116" t="s">
        <v>370</v>
      </c>
      <c r="B9" s="101">
        <v>10000</v>
      </c>
      <c r="C9" s="22"/>
      <c r="D9" s="18"/>
      <c r="E9" s="15"/>
      <c r="F9" s="16"/>
      <c r="G9" s="33"/>
      <c r="H9" s="22"/>
      <c r="I9" s="18"/>
      <c r="J9" s="15"/>
      <c r="K9" s="16"/>
      <c r="L9" s="33"/>
      <c r="M9" s="22"/>
      <c r="N9" s="18"/>
      <c r="O9" s="15"/>
      <c r="P9" s="16"/>
      <c r="Q9" s="33"/>
      <c r="R9" s="22"/>
      <c r="S9" s="18"/>
      <c r="T9" s="15"/>
      <c r="U9" s="16"/>
      <c r="V9" s="33"/>
      <c r="W9" s="22"/>
      <c r="X9" s="18"/>
      <c r="Y9" s="15"/>
      <c r="Z9" s="16"/>
      <c r="AA9" s="33"/>
      <c r="AB9" s="22"/>
      <c r="AC9" s="18"/>
      <c r="AD9" s="15">
        <f t="shared" si="0"/>
        <v>0</v>
      </c>
      <c r="AE9" s="16">
        <f t="shared" si="1"/>
        <v>-3</v>
      </c>
      <c r="AF9" s="33">
        <f t="shared" si="2"/>
        <v>30000</v>
      </c>
      <c r="AG9" s="22">
        <v>3</v>
      </c>
      <c r="AH9" s="18"/>
      <c r="AI9" s="15">
        <f t="shared" si="20"/>
        <v>3</v>
      </c>
      <c r="AJ9" s="16">
        <f t="shared" si="3"/>
        <v>1</v>
      </c>
      <c r="AK9" s="33">
        <f t="shared" si="4"/>
        <v>20000</v>
      </c>
      <c r="AL9" s="22">
        <v>2</v>
      </c>
      <c r="AM9" s="18">
        <v>2</v>
      </c>
      <c r="AN9" s="15">
        <f t="shared" si="5"/>
        <v>4</v>
      </c>
      <c r="AO9" s="16">
        <f t="shared" si="6"/>
        <v>0</v>
      </c>
      <c r="AP9" s="33">
        <f t="shared" si="7"/>
        <v>40000</v>
      </c>
      <c r="AQ9" s="22">
        <v>4</v>
      </c>
      <c r="AR9" s="18"/>
      <c r="AS9" s="15">
        <f t="shared" si="8"/>
        <v>4</v>
      </c>
      <c r="AT9" s="16">
        <f t="shared" si="9"/>
        <v>4</v>
      </c>
      <c r="AU9" s="33">
        <f t="shared" si="10"/>
        <v>0</v>
      </c>
      <c r="AV9" s="22"/>
      <c r="AW9" s="18"/>
      <c r="AX9" s="15"/>
      <c r="AY9" s="16"/>
      <c r="AZ9" s="33"/>
      <c r="BA9" s="22"/>
      <c r="BB9" s="18"/>
      <c r="BC9" s="15"/>
      <c r="BD9" s="16"/>
      <c r="BE9" s="33"/>
      <c r="BF9" s="22"/>
      <c r="BG9" s="18"/>
      <c r="BH9" s="15"/>
      <c r="BI9" s="16"/>
      <c r="BJ9" s="33"/>
      <c r="BK9" s="22"/>
    </row>
    <row r="10" spans="1:63" ht="16.5" thickBot="1">
      <c r="A10" s="116" t="s">
        <v>371</v>
      </c>
      <c r="B10" s="101">
        <v>14000</v>
      </c>
      <c r="C10" s="22"/>
      <c r="D10" s="18"/>
      <c r="E10" s="15"/>
      <c r="F10" s="16"/>
      <c r="G10" s="33"/>
      <c r="H10" s="22"/>
      <c r="I10" s="18"/>
      <c r="J10" s="15"/>
      <c r="K10" s="16"/>
      <c r="L10" s="33"/>
      <c r="M10" s="22"/>
      <c r="N10" s="18"/>
      <c r="O10" s="15"/>
      <c r="P10" s="16"/>
      <c r="Q10" s="33"/>
      <c r="R10" s="22"/>
      <c r="S10" s="18"/>
      <c r="T10" s="15"/>
      <c r="U10" s="16"/>
      <c r="V10" s="33"/>
      <c r="W10" s="22"/>
      <c r="X10" s="18"/>
      <c r="Y10" s="15"/>
      <c r="Z10" s="16"/>
      <c r="AA10" s="33"/>
      <c r="AB10" s="22"/>
      <c r="AC10" s="18"/>
      <c r="AD10" s="15">
        <f t="shared" si="0"/>
        <v>0</v>
      </c>
      <c r="AE10" s="16">
        <f t="shared" si="1"/>
        <v>-3</v>
      </c>
      <c r="AF10" s="33">
        <f t="shared" si="2"/>
        <v>42000</v>
      </c>
      <c r="AG10" s="22">
        <v>3</v>
      </c>
      <c r="AH10" s="18"/>
      <c r="AI10" s="15">
        <f t="shared" si="20"/>
        <v>3</v>
      </c>
      <c r="AJ10" s="16">
        <f t="shared" si="3"/>
        <v>0</v>
      </c>
      <c r="AK10" s="33">
        <f t="shared" si="4"/>
        <v>42000</v>
      </c>
      <c r="AL10" s="22">
        <v>3</v>
      </c>
      <c r="AM10" s="18"/>
      <c r="AN10" s="15">
        <f t="shared" si="5"/>
        <v>3</v>
      </c>
      <c r="AO10" s="16">
        <f t="shared" si="6"/>
        <v>0</v>
      </c>
      <c r="AP10" s="33">
        <f t="shared" si="7"/>
        <v>42000</v>
      </c>
      <c r="AQ10" s="22">
        <v>3</v>
      </c>
      <c r="AR10" s="18"/>
      <c r="AS10" s="15">
        <f t="shared" si="8"/>
        <v>3</v>
      </c>
      <c r="AT10" s="16">
        <f t="shared" si="9"/>
        <v>3</v>
      </c>
      <c r="AU10" s="33">
        <f t="shared" si="10"/>
        <v>0</v>
      </c>
      <c r="AV10" s="22"/>
      <c r="AW10" s="18"/>
      <c r="AX10" s="15"/>
      <c r="AY10" s="16"/>
      <c r="AZ10" s="33"/>
      <c r="BA10" s="22"/>
      <c r="BB10" s="18"/>
      <c r="BC10" s="15"/>
      <c r="BD10" s="16"/>
      <c r="BE10" s="33"/>
      <c r="BF10" s="22"/>
      <c r="BG10" s="18"/>
      <c r="BH10" s="15"/>
      <c r="BI10" s="16"/>
      <c r="BJ10" s="33"/>
      <c r="BK10" s="22"/>
    </row>
    <row r="11" spans="1:63" ht="16.5" thickBot="1">
      <c r="A11" s="116" t="s">
        <v>372</v>
      </c>
      <c r="B11" s="101">
        <v>15000</v>
      </c>
      <c r="C11" s="22"/>
      <c r="D11" s="18"/>
      <c r="E11" s="15"/>
      <c r="F11" s="16"/>
      <c r="G11" s="33"/>
      <c r="H11" s="22"/>
      <c r="I11" s="18"/>
      <c r="J11" s="15"/>
      <c r="K11" s="16"/>
      <c r="L11" s="33"/>
      <c r="M11" s="22"/>
      <c r="N11" s="18"/>
      <c r="O11" s="15"/>
      <c r="P11" s="16"/>
      <c r="Q11" s="33"/>
      <c r="R11" s="22"/>
      <c r="S11" s="18"/>
      <c r="T11" s="15"/>
      <c r="U11" s="16"/>
      <c r="V11" s="33"/>
      <c r="W11" s="22"/>
      <c r="X11" s="18"/>
      <c r="Y11" s="15"/>
      <c r="Z11" s="16"/>
      <c r="AA11" s="33"/>
      <c r="AB11" s="22"/>
      <c r="AC11" s="18"/>
      <c r="AD11" s="15">
        <f t="shared" si="0"/>
        <v>0</v>
      </c>
      <c r="AE11" s="16">
        <f t="shared" si="1"/>
        <v>-2</v>
      </c>
      <c r="AF11" s="33">
        <f t="shared" si="2"/>
        <v>30000</v>
      </c>
      <c r="AG11" s="22">
        <v>2</v>
      </c>
      <c r="AH11" s="18"/>
      <c r="AI11" s="15">
        <f t="shared" si="20"/>
        <v>2</v>
      </c>
      <c r="AJ11" s="16">
        <f t="shared" si="3"/>
        <v>1</v>
      </c>
      <c r="AK11" s="33">
        <f t="shared" si="4"/>
        <v>15000</v>
      </c>
      <c r="AL11" s="22">
        <v>1</v>
      </c>
      <c r="AM11" s="18"/>
      <c r="AN11" s="15">
        <f t="shared" si="5"/>
        <v>1</v>
      </c>
      <c r="AO11" s="16">
        <f t="shared" si="6"/>
        <v>0</v>
      </c>
      <c r="AP11" s="33">
        <f t="shared" si="7"/>
        <v>15000</v>
      </c>
      <c r="AQ11" s="22">
        <v>1</v>
      </c>
      <c r="AR11" s="18"/>
      <c r="AS11" s="15">
        <f t="shared" si="8"/>
        <v>1</v>
      </c>
      <c r="AT11" s="16">
        <f t="shared" si="9"/>
        <v>1</v>
      </c>
      <c r="AU11" s="33">
        <f t="shared" si="10"/>
        <v>0</v>
      </c>
      <c r="AV11" s="22"/>
      <c r="AW11" s="18"/>
      <c r="AX11" s="15"/>
      <c r="AY11" s="16"/>
      <c r="AZ11" s="33"/>
      <c r="BA11" s="22"/>
      <c r="BB11" s="18"/>
      <c r="BC11" s="15"/>
      <c r="BD11" s="16"/>
      <c r="BE11" s="33"/>
      <c r="BF11" s="22"/>
      <c r="BG11" s="18"/>
      <c r="BH11" s="15"/>
      <c r="BI11" s="16"/>
      <c r="BJ11" s="33"/>
      <c r="BK11" s="22"/>
    </row>
    <row r="12" spans="1:63" ht="16.5" thickBot="1">
      <c r="A12" s="116" t="s">
        <v>373</v>
      </c>
      <c r="B12" s="101">
        <v>16000</v>
      </c>
      <c r="C12" s="22"/>
      <c r="D12" s="18"/>
      <c r="E12" s="15"/>
      <c r="F12" s="16"/>
      <c r="G12" s="33"/>
      <c r="H12" s="22"/>
      <c r="I12" s="18"/>
      <c r="J12" s="15"/>
      <c r="K12" s="16"/>
      <c r="L12" s="33"/>
      <c r="M12" s="22"/>
      <c r="N12" s="18"/>
      <c r="O12" s="15"/>
      <c r="P12" s="16"/>
      <c r="Q12" s="33"/>
      <c r="R12" s="22"/>
      <c r="S12" s="18"/>
      <c r="T12" s="15"/>
      <c r="U12" s="16"/>
      <c r="V12" s="33"/>
      <c r="W12" s="22"/>
      <c r="X12" s="18"/>
      <c r="Y12" s="15"/>
      <c r="Z12" s="16"/>
      <c r="AA12" s="33"/>
      <c r="AB12" s="22"/>
      <c r="AC12" s="18"/>
      <c r="AD12" s="15">
        <f t="shared" si="0"/>
        <v>0</v>
      </c>
      <c r="AE12" s="16">
        <f t="shared" si="1"/>
        <v>-3</v>
      </c>
      <c r="AF12" s="33">
        <f t="shared" si="2"/>
        <v>48000</v>
      </c>
      <c r="AG12" s="22">
        <v>3</v>
      </c>
      <c r="AH12" s="18"/>
      <c r="AI12" s="15">
        <f t="shared" si="20"/>
        <v>3</v>
      </c>
      <c r="AJ12" s="16">
        <f t="shared" si="3"/>
        <v>0</v>
      </c>
      <c r="AK12" s="33">
        <f t="shared" si="4"/>
        <v>48000</v>
      </c>
      <c r="AL12" s="22">
        <v>3</v>
      </c>
      <c r="AM12" s="18"/>
      <c r="AN12" s="15">
        <f t="shared" si="5"/>
        <v>3</v>
      </c>
      <c r="AO12" s="16">
        <f t="shared" si="6"/>
        <v>1</v>
      </c>
      <c r="AP12" s="33">
        <f t="shared" si="7"/>
        <v>32000</v>
      </c>
      <c r="AQ12" s="22">
        <v>2</v>
      </c>
      <c r="AR12" s="18"/>
      <c r="AS12" s="15">
        <f t="shared" si="8"/>
        <v>2</v>
      </c>
      <c r="AT12" s="16">
        <f t="shared" si="9"/>
        <v>2</v>
      </c>
      <c r="AU12" s="33">
        <f t="shared" si="10"/>
        <v>0</v>
      </c>
      <c r="AV12" s="22"/>
      <c r="AW12" s="18"/>
      <c r="AX12" s="15"/>
      <c r="AY12" s="16"/>
      <c r="AZ12" s="33"/>
      <c r="BA12" s="22"/>
      <c r="BB12" s="18"/>
      <c r="BC12" s="15"/>
      <c r="BD12" s="16"/>
      <c r="BE12" s="33"/>
      <c r="BF12" s="22"/>
      <c r="BG12" s="18"/>
      <c r="BH12" s="15"/>
      <c r="BI12" s="16"/>
      <c r="BJ12" s="33"/>
      <c r="BK12" s="22"/>
    </row>
    <row r="13" spans="1:63" ht="16.5" thickBot="1">
      <c r="A13" s="116" t="s">
        <v>374</v>
      </c>
      <c r="B13" s="101">
        <v>26000</v>
      </c>
      <c r="C13" s="22"/>
      <c r="D13" s="18"/>
      <c r="E13" s="15"/>
      <c r="F13" s="16"/>
      <c r="G13" s="33"/>
      <c r="H13" s="22"/>
      <c r="I13" s="18"/>
      <c r="J13" s="15"/>
      <c r="K13" s="16"/>
      <c r="L13" s="33"/>
      <c r="M13" s="22"/>
      <c r="N13" s="18"/>
      <c r="O13" s="15"/>
      <c r="P13" s="16"/>
      <c r="Q13" s="33"/>
      <c r="R13" s="22"/>
      <c r="S13" s="18"/>
      <c r="T13" s="15"/>
      <c r="U13" s="16"/>
      <c r="V13" s="33"/>
      <c r="W13" s="22"/>
      <c r="X13" s="18"/>
      <c r="Y13" s="15"/>
      <c r="Z13" s="16"/>
      <c r="AA13" s="33"/>
      <c r="AB13" s="22"/>
      <c r="AC13" s="18"/>
      <c r="AD13" s="15">
        <f t="shared" si="0"/>
        <v>0</v>
      </c>
      <c r="AE13" s="16">
        <f t="shared" si="1"/>
        <v>-2</v>
      </c>
      <c r="AF13" s="33">
        <f t="shared" si="2"/>
        <v>52000</v>
      </c>
      <c r="AG13" s="22">
        <v>2</v>
      </c>
      <c r="AH13" s="18"/>
      <c r="AI13" s="15">
        <f t="shared" si="20"/>
        <v>2</v>
      </c>
      <c r="AJ13" s="16">
        <f t="shared" si="3"/>
        <v>0</v>
      </c>
      <c r="AK13" s="33">
        <f t="shared" si="4"/>
        <v>52000</v>
      </c>
      <c r="AL13" s="22">
        <v>2</v>
      </c>
      <c r="AM13" s="18"/>
      <c r="AN13" s="15">
        <f t="shared" si="5"/>
        <v>2</v>
      </c>
      <c r="AO13" s="16">
        <f t="shared" si="6"/>
        <v>0</v>
      </c>
      <c r="AP13" s="33">
        <f t="shared" si="7"/>
        <v>52000</v>
      </c>
      <c r="AQ13" s="22">
        <v>2</v>
      </c>
      <c r="AR13" s="18"/>
      <c r="AS13" s="15">
        <f t="shared" si="8"/>
        <v>2</v>
      </c>
      <c r="AT13" s="16">
        <f t="shared" si="9"/>
        <v>2</v>
      </c>
      <c r="AU13" s="33">
        <f t="shared" si="10"/>
        <v>0</v>
      </c>
      <c r="AV13" s="22"/>
      <c r="AW13" s="18"/>
      <c r="AX13" s="15"/>
      <c r="AY13" s="16"/>
      <c r="AZ13" s="33"/>
      <c r="BA13" s="22"/>
      <c r="BB13" s="18"/>
      <c r="BC13" s="15"/>
      <c r="BD13" s="16"/>
      <c r="BE13" s="33"/>
      <c r="BF13" s="22"/>
      <c r="BG13" s="18"/>
      <c r="BH13" s="15"/>
      <c r="BI13" s="16"/>
      <c r="BJ13" s="33"/>
      <c r="BK13" s="22"/>
    </row>
    <row r="14" spans="1:63" ht="16.5" thickBot="1">
      <c r="A14" s="116" t="s">
        <v>375</v>
      </c>
      <c r="B14" s="101">
        <v>20000</v>
      </c>
      <c r="C14" s="22"/>
      <c r="D14" s="18"/>
      <c r="E14" s="15"/>
      <c r="F14" s="16"/>
      <c r="G14" s="33"/>
      <c r="H14" s="22"/>
      <c r="I14" s="18"/>
      <c r="J14" s="15"/>
      <c r="K14" s="16"/>
      <c r="L14" s="33"/>
      <c r="M14" s="22"/>
      <c r="N14" s="18"/>
      <c r="O14" s="15"/>
      <c r="P14" s="16"/>
      <c r="Q14" s="33"/>
      <c r="R14" s="22"/>
      <c r="S14" s="18"/>
      <c r="T14" s="15"/>
      <c r="U14" s="16"/>
      <c r="V14" s="33"/>
      <c r="W14" s="22"/>
      <c r="X14" s="18"/>
      <c r="Y14" s="15"/>
      <c r="Z14" s="16"/>
      <c r="AA14" s="33"/>
      <c r="AB14" s="22"/>
      <c r="AC14" s="18"/>
      <c r="AD14" s="15"/>
      <c r="AE14" s="16">
        <f t="shared" si="1"/>
        <v>-2</v>
      </c>
      <c r="AF14" s="33">
        <f t="shared" si="2"/>
        <v>40000</v>
      </c>
      <c r="AG14" s="22">
        <v>2</v>
      </c>
      <c r="AH14" s="18"/>
      <c r="AI14" s="15">
        <f t="shared" si="20"/>
        <v>2</v>
      </c>
      <c r="AJ14" s="16">
        <f t="shared" si="3"/>
        <v>0</v>
      </c>
      <c r="AK14" s="33">
        <f t="shared" si="4"/>
        <v>40000</v>
      </c>
      <c r="AL14" s="22">
        <v>2</v>
      </c>
      <c r="AM14" s="18"/>
      <c r="AN14" s="15">
        <f t="shared" si="5"/>
        <v>2</v>
      </c>
      <c r="AO14" s="16">
        <f t="shared" si="6"/>
        <v>1</v>
      </c>
      <c r="AP14" s="33">
        <f t="shared" si="7"/>
        <v>20000</v>
      </c>
      <c r="AQ14" s="22">
        <v>1</v>
      </c>
      <c r="AR14" s="18"/>
      <c r="AS14" s="15">
        <f t="shared" si="8"/>
        <v>1</v>
      </c>
      <c r="AT14" s="16">
        <f t="shared" si="9"/>
        <v>1</v>
      </c>
      <c r="AU14" s="33">
        <f t="shared" si="10"/>
        <v>0</v>
      </c>
      <c r="AV14" s="22"/>
      <c r="AW14" s="18"/>
      <c r="AX14" s="15"/>
      <c r="AY14" s="16"/>
      <c r="AZ14" s="33"/>
      <c r="BA14" s="22"/>
      <c r="BB14" s="18"/>
      <c r="BC14" s="15"/>
      <c r="BD14" s="16"/>
      <c r="BE14" s="33"/>
      <c r="BF14" s="22"/>
      <c r="BG14" s="18"/>
      <c r="BH14" s="15"/>
      <c r="BI14" s="16"/>
      <c r="BJ14" s="33"/>
      <c r="BK14" s="22"/>
    </row>
    <row r="15" spans="1:63" ht="16.5" thickBot="1">
      <c r="A15" s="116" t="s">
        <v>376</v>
      </c>
      <c r="B15" s="101">
        <v>11000</v>
      </c>
      <c r="C15" s="22"/>
      <c r="D15" s="18"/>
      <c r="E15" s="15"/>
      <c r="F15" s="16"/>
      <c r="G15" s="33"/>
      <c r="H15" s="22"/>
      <c r="I15" s="18"/>
      <c r="J15" s="15"/>
      <c r="K15" s="16"/>
      <c r="L15" s="33"/>
      <c r="M15" s="22"/>
      <c r="N15" s="18"/>
      <c r="O15" s="15"/>
      <c r="P15" s="16"/>
      <c r="Q15" s="33"/>
      <c r="R15" s="22"/>
      <c r="S15" s="18"/>
      <c r="T15" s="15"/>
      <c r="U15" s="16"/>
      <c r="V15" s="33"/>
      <c r="W15" s="22"/>
      <c r="X15" s="18"/>
      <c r="Y15" s="15"/>
      <c r="Z15" s="16"/>
      <c r="AA15" s="33"/>
      <c r="AB15" s="22"/>
      <c r="AC15" s="18"/>
      <c r="AD15" s="15"/>
      <c r="AE15" s="16">
        <f t="shared" si="1"/>
        <v>-4</v>
      </c>
      <c r="AF15" s="33">
        <f t="shared" si="2"/>
        <v>44000</v>
      </c>
      <c r="AG15" s="22">
        <v>4</v>
      </c>
      <c r="AH15" s="18"/>
      <c r="AI15" s="15">
        <f t="shared" si="20"/>
        <v>4</v>
      </c>
      <c r="AJ15" s="16">
        <f t="shared" si="3"/>
        <v>3</v>
      </c>
      <c r="AK15" s="33">
        <f t="shared" si="4"/>
        <v>11000</v>
      </c>
      <c r="AL15" s="22">
        <v>1</v>
      </c>
      <c r="AM15" s="18"/>
      <c r="AN15" s="15">
        <f t="shared" si="5"/>
        <v>1</v>
      </c>
      <c r="AO15" s="16">
        <f t="shared" si="6"/>
        <v>0</v>
      </c>
      <c r="AP15" s="33">
        <f t="shared" si="7"/>
        <v>11000</v>
      </c>
      <c r="AQ15" s="22">
        <v>1</v>
      </c>
      <c r="AR15" s="18"/>
      <c r="AS15" s="15">
        <f t="shared" si="8"/>
        <v>1</v>
      </c>
      <c r="AT15" s="16">
        <f t="shared" si="9"/>
        <v>1</v>
      </c>
      <c r="AU15" s="33">
        <f t="shared" si="10"/>
        <v>0</v>
      </c>
      <c r="AV15" s="22"/>
      <c r="AW15" s="18"/>
      <c r="AX15" s="15"/>
      <c r="AY15" s="16"/>
      <c r="AZ15" s="33"/>
      <c r="BA15" s="22"/>
      <c r="BB15" s="18"/>
      <c r="BC15" s="15"/>
      <c r="BD15" s="16"/>
      <c r="BE15" s="33"/>
      <c r="BF15" s="22"/>
      <c r="BG15" s="18"/>
      <c r="BH15" s="15"/>
      <c r="BI15" s="16"/>
      <c r="BJ15" s="33"/>
      <c r="BK15" s="22"/>
    </row>
    <row r="16" spans="1:63" ht="16.5" thickBot="1">
      <c r="A16" s="116" t="s">
        <v>377</v>
      </c>
      <c r="B16" s="101">
        <v>36000</v>
      </c>
      <c r="C16" s="22"/>
      <c r="D16" s="18"/>
      <c r="E16" s="15"/>
      <c r="F16" s="16"/>
      <c r="G16" s="33"/>
      <c r="H16" s="22"/>
      <c r="I16" s="18"/>
      <c r="J16" s="15"/>
      <c r="K16" s="16"/>
      <c r="L16" s="33"/>
      <c r="M16" s="22"/>
      <c r="N16" s="18"/>
      <c r="O16" s="15"/>
      <c r="P16" s="16"/>
      <c r="Q16" s="33"/>
      <c r="R16" s="22"/>
      <c r="S16" s="18"/>
      <c r="T16" s="15"/>
      <c r="U16" s="16"/>
      <c r="V16" s="33"/>
      <c r="W16" s="22"/>
      <c r="X16" s="18"/>
      <c r="Y16" s="15"/>
      <c r="Z16" s="16"/>
      <c r="AA16" s="33"/>
      <c r="AB16" s="22"/>
      <c r="AC16" s="18"/>
      <c r="AD16" s="15"/>
      <c r="AE16" s="16">
        <f t="shared" si="1"/>
        <v>-1</v>
      </c>
      <c r="AF16" s="33">
        <f t="shared" si="2"/>
        <v>36000</v>
      </c>
      <c r="AG16" s="22">
        <v>1</v>
      </c>
      <c r="AH16" s="18"/>
      <c r="AI16" s="15">
        <f t="shared" si="20"/>
        <v>1</v>
      </c>
      <c r="AJ16" s="16">
        <f t="shared" si="3"/>
        <v>0</v>
      </c>
      <c r="AK16" s="33">
        <f t="shared" si="4"/>
        <v>36000</v>
      </c>
      <c r="AL16" s="22">
        <v>1</v>
      </c>
      <c r="AM16" s="18"/>
      <c r="AN16" s="15">
        <f t="shared" si="5"/>
        <v>1</v>
      </c>
      <c r="AO16" s="16">
        <f t="shared" si="6"/>
        <v>0</v>
      </c>
      <c r="AP16" s="33">
        <f t="shared" si="7"/>
        <v>36000</v>
      </c>
      <c r="AQ16" s="22">
        <v>1</v>
      </c>
      <c r="AR16" s="18"/>
      <c r="AS16" s="15">
        <f t="shared" si="8"/>
        <v>1</v>
      </c>
      <c r="AT16" s="16">
        <f t="shared" si="9"/>
        <v>1</v>
      </c>
      <c r="AU16" s="33">
        <f t="shared" si="10"/>
        <v>0</v>
      </c>
      <c r="AV16" s="22"/>
      <c r="AW16" s="18"/>
      <c r="AX16" s="15"/>
      <c r="AY16" s="16"/>
      <c r="AZ16" s="33"/>
      <c r="BA16" s="22"/>
      <c r="BB16" s="18"/>
      <c r="BC16" s="15"/>
      <c r="BD16" s="16"/>
      <c r="BE16" s="33"/>
      <c r="BF16" s="22"/>
      <c r="BG16" s="18"/>
      <c r="BH16" s="15"/>
      <c r="BI16" s="16"/>
      <c r="BJ16" s="33"/>
      <c r="BK16" s="22"/>
    </row>
    <row r="17" spans="1:63" ht="16.5" thickBot="1">
      <c r="A17" s="116" t="s">
        <v>378</v>
      </c>
      <c r="B17" s="101">
        <v>36000</v>
      </c>
      <c r="C17" s="22"/>
      <c r="D17" s="18"/>
      <c r="E17" s="15"/>
      <c r="F17" s="16"/>
      <c r="G17" s="33"/>
      <c r="H17" s="22"/>
      <c r="I17" s="18"/>
      <c r="J17" s="15"/>
      <c r="K17" s="16"/>
      <c r="L17" s="33"/>
      <c r="M17" s="22"/>
      <c r="N17" s="18"/>
      <c r="O17" s="15"/>
      <c r="P17" s="16"/>
      <c r="Q17" s="33"/>
      <c r="R17" s="22"/>
      <c r="S17" s="18"/>
      <c r="T17" s="15"/>
      <c r="U17" s="16"/>
      <c r="V17" s="33"/>
      <c r="W17" s="22"/>
      <c r="X17" s="18"/>
      <c r="Y17" s="15"/>
      <c r="Z17" s="16"/>
      <c r="AA17" s="33"/>
      <c r="AB17" s="22"/>
      <c r="AC17" s="18"/>
      <c r="AD17" s="15"/>
      <c r="AE17" s="16">
        <f t="shared" si="1"/>
        <v>-1</v>
      </c>
      <c r="AF17" s="33">
        <f t="shared" si="2"/>
        <v>36000</v>
      </c>
      <c r="AG17" s="22">
        <v>1</v>
      </c>
      <c r="AH17" s="18"/>
      <c r="AI17" s="15">
        <f t="shared" si="20"/>
        <v>1</v>
      </c>
      <c r="AJ17" s="16">
        <f t="shared" si="3"/>
        <v>0</v>
      </c>
      <c r="AK17" s="33">
        <f t="shared" si="4"/>
        <v>36000</v>
      </c>
      <c r="AL17" s="22">
        <v>1</v>
      </c>
      <c r="AM17" s="18"/>
      <c r="AN17" s="15">
        <f t="shared" si="5"/>
        <v>1</v>
      </c>
      <c r="AO17" s="16">
        <f t="shared" si="6"/>
        <v>1</v>
      </c>
      <c r="AP17" s="33">
        <f t="shared" si="7"/>
        <v>0</v>
      </c>
      <c r="AQ17" s="22">
        <v>0</v>
      </c>
      <c r="AR17" s="18"/>
      <c r="AS17" s="15">
        <f t="shared" si="8"/>
        <v>0</v>
      </c>
      <c r="AT17" s="16">
        <f t="shared" si="9"/>
        <v>0</v>
      </c>
      <c r="AU17" s="33">
        <f t="shared" si="10"/>
        <v>0</v>
      </c>
      <c r="AV17" s="22"/>
      <c r="AW17" s="18"/>
      <c r="AX17" s="15"/>
      <c r="AY17" s="16"/>
      <c r="AZ17" s="33"/>
      <c r="BA17" s="22"/>
      <c r="BB17" s="18"/>
      <c r="BC17" s="15"/>
      <c r="BD17" s="16"/>
      <c r="BE17" s="33"/>
      <c r="BF17" s="22"/>
      <c r="BG17" s="18"/>
      <c r="BH17" s="15"/>
      <c r="BI17" s="16"/>
      <c r="BJ17" s="33"/>
      <c r="BK17" s="22"/>
    </row>
    <row r="18" spans="1:63" ht="16.5" thickBot="1">
      <c r="A18" s="116" t="s">
        <v>379</v>
      </c>
      <c r="B18" s="101">
        <v>12000</v>
      </c>
      <c r="C18" s="22"/>
      <c r="D18" s="18"/>
      <c r="E18" s="15"/>
      <c r="F18" s="16"/>
      <c r="G18" s="33"/>
      <c r="H18" s="22"/>
      <c r="I18" s="18"/>
      <c r="J18" s="15"/>
      <c r="K18" s="16"/>
      <c r="L18" s="33"/>
      <c r="M18" s="22"/>
      <c r="N18" s="18"/>
      <c r="O18" s="15"/>
      <c r="P18" s="16"/>
      <c r="Q18" s="33"/>
      <c r="R18" s="22"/>
      <c r="S18" s="18"/>
      <c r="T18" s="15"/>
      <c r="U18" s="16"/>
      <c r="V18" s="33"/>
      <c r="W18" s="22"/>
      <c r="X18" s="18"/>
      <c r="Y18" s="15"/>
      <c r="Z18" s="16"/>
      <c r="AA18" s="33"/>
      <c r="AB18" s="22"/>
      <c r="AC18" s="18"/>
      <c r="AD18" s="15"/>
      <c r="AE18" s="16">
        <f t="shared" si="1"/>
        <v>-3</v>
      </c>
      <c r="AF18" s="33">
        <f t="shared" si="2"/>
        <v>36000</v>
      </c>
      <c r="AG18" s="22">
        <v>3</v>
      </c>
      <c r="AH18" s="18"/>
      <c r="AI18" s="15">
        <f t="shared" si="20"/>
        <v>3</v>
      </c>
      <c r="AJ18" s="16">
        <f t="shared" si="3"/>
        <v>0</v>
      </c>
      <c r="AK18" s="33">
        <f t="shared" si="4"/>
        <v>36000</v>
      </c>
      <c r="AL18" s="22">
        <v>3</v>
      </c>
      <c r="AM18" s="18"/>
      <c r="AN18" s="15">
        <f t="shared" si="5"/>
        <v>3</v>
      </c>
      <c r="AO18" s="16">
        <f t="shared" si="6"/>
        <v>0</v>
      </c>
      <c r="AP18" s="33">
        <f t="shared" si="7"/>
        <v>36000</v>
      </c>
      <c r="AQ18" s="22">
        <v>3</v>
      </c>
      <c r="AR18" s="18"/>
      <c r="AS18" s="15">
        <f t="shared" si="8"/>
        <v>3</v>
      </c>
      <c r="AT18" s="16">
        <f t="shared" si="9"/>
        <v>3</v>
      </c>
      <c r="AU18" s="33">
        <f t="shared" si="10"/>
        <v>0</v>
      </c>
      <c r="AV18" s="22"/>
      <c r="AW18" s="18"/>
      <c r="AX18" s="15"/>
      <c r="AY18" s="16"/>
      <c r="AZ18" s="33"/>
      <c r="BA18" s="22"/>
      <c r="BB18" s="18"/>
      <c r="BC18" s="15"/>
      <c r="BD18" s="16"/>
      <c r="BE18" s="33"/>
      <c r="BF18" s="22"/>
      <c r="BG18" s="18"/>
      <c r="BH18" s="15"/>
      <c r="BI18" s="16"/>
      <c r="BJ18" s="33"/>
      <c r="BK18" s="22"/>
    </row>
    <row r="19" spans="1:63" ht="16.5" thickBot="1">
      <c r="A19" s="116" t="s">
        <v>562</v>
      </c>
      <c r="B19" s="101">
        <v>9000</v>
      </c>
      <c r="C19" s="22"/>
      <c r="D19" s="18"/>
      <c r="E19" s="15"/>
      <c r="F19" s="16"/>
      <c r="G19" s="33"/>
      <c r="H19" s="22"/>
      <c r="I19" s="18"/>
      <c r="J19" s="15"/>
      <c r="K19" s="16"/>
      <c r="L19" s="33"/>
      <c r="M19" s="22"/>
      <c r="N19" s="18"/>
      <c r="O19" s="15"/>
      <c r="P19" s="16"/>
      <c r="Q19" s="33"/>
      <c r="R19" s="22"/>
      <c r="S19" s="18"/>
      <c r="T19" s="15"/>
      <c r="U19" s="16"/>
      <c r="V19" s="33"/>
      <c r="W19" s="22"/>
      <c r="X19" s="18"/>
      <c r="Y19" s="15"/>
      <c r="Z19" s="16"/>
      <c r="AA19" s="33"/>
      <c r="AB19" s="22"/>
      <c r="AC19" s="18"/>
      <c r="AD19" s="15"/>
      <c r="AE19" s="16">
        <f t="shared" si="21" ref="AE19">+AD19-AG19</f>
        <v>0</v>
      </c>
      <c r="AF19" s="33">
        <f t="shared" si="22" ref="AF19">((AD19-AE19)*$B19)</f>
        <v>0</v>
      </c>
      <c r="AG19" s="22">
        <v>0</v>
      </c>
      <c r="AH19" s="18"/>
      <c r="AI19" s="15">
        <f t="shared" si="23" ref="AI19">+AG19+AH19</f>
        <v>0</v>
      </c>
      <c r="AJ19" s="16">
        <f t="shared" si="24" ref="AJ19">+AI19-AL19</f>
        <v>0</v>
      </c>
      <c r="AK19" s="33">
        <f t="shared" si="25" ref="AK19">((AI19-AJ19)*$B19)</f>
        <v>0</v>
      </c>
      <c r="AL19" s="22">
        <v>0</v>
      </c>
      <c r="AM19" s="18">
        <v>4</v>
      </c>
      <c r="AN19" s="15">
        <f t="shared" si="26" ref="AN19">+AL19+AM19</f>
        <v>4</v>
      </c>
      <c r="AO19" s="16">
        <f t="shared" si="27" ref="AO19">+AN19-AQ19</f>
        <v>0</v>
      </c>
      <c r="AP19" s="33">
        <f t="shared" si="28" ref="AP19">((AN19-AO19)*$B19)</f>
        <v>36000</v>
      </c>
      <c r="AQ19" s="22">
        <v>4</v>
      </c>
      <c r="AR19" s="18"/>
      <c r="AS19" s="15">
        <f t="shared" si="29" ref="AS19">+AQ19+AR19</f>
        <v>4</v>
      </c>
      <c r="AT19" s="16">
        <f t="shared" si="30" ref="AT19">+AS19-AV19</f>
        <v>4</v>
      </c>
      <c r="AU19" s="33">
        <f t="shared" si="10"/>
        <v>0</v>
      </c>
      <c r="AV19" s="22"/>
      <c r="AW19" s="18"/>
      <c r="AX19" s="15"/>
      <c r="AY19" s="16"/>
      <c r="AZ19" s="33"/>
      <c r="BA19" s="22"/>
      <c r="BB19" s="18"/>
      <c r="BC19" s="15"/>
      <c r="BD19" s="16"/>
      <c r="BE19" s="33"/>
      <c r="BF19" s="22"/>
      <c r="BG19" s="18"/>
      <c r="BH19" s="15"/>
      <c r="BI19" s="16"/>
      <c r="BJ19" s="33"/>
      <c r="BK19" s="22"/>
    </row>
    <row r="20" spans="1:63" ht="16.5" thickBot="1">
      <c r="A20" s="116" t="s">
        <v>563</v>
      </c>
      <c r="B20" s="101">
        <v>10000</v>
      </c>
      <c r="C20" s="22"/>
      <c r="D20" s="18"/>
      <c r="E20" s="15"/>
      <c r="F20" s="16"/>
      <c r="G20" s="33"/>
      <c r="H20" s="22"/>
      <c r="I20" s="18"/>
      <c r="J20" s="15"/>
      <c r="K20" s="16"/>
      <c r="L20" s="33"/>
      <c r="M20" s="22"/>
      <c r="N20" s="18"/>
      <c r="O20" s="15"/>
      <c r="P20" s="16"/>
      <c r="Q20" s="33"/>
      <c r="R20" s="22"/>
      <c r="S20" s="18"/>
      <c r="T20" s="15"/>
      <c r="U20" s="16"/>
      <c r="V20" s="33"/>
      <c r="W20" s="22"/>
      <c r="X20" s="18"/>
      <c r="Y20" s="15"/>
      <c r="Z20" s="16"/>
      <c r="AA20" s="33"/>
      <c r="AB20" s="22"/>
      <c r="AC20" s="18"/>
      <c r="AD20" s="15"/>
      <c r="AE20" s="16">
        <f t="shared" si="31" ref="AE20">+AD20-AG20</f>
        <v>0</v>
      </c>
      <c r="AF20" s="33">
        <f t="shared" si="32" ref="AF20">((AD20-AE20)*$B20)</f>
        <v>0</v>
      </c>
      <c r="AG20" s="22">
        <v>0</v>
      </c>
      <c r="AH20" s="18"/>
      <c r="AI20" s="15">
        <f t="shared" si="33" ref="AI20">+AG20+AH20</f>
        <v>0</v>
      </c>
      <c r="AJ20" s="16">
        <f t="shared" si="34" ref="AJ20">+AI20-AL20</f>
        <v>0</v>
      </c>
      <c r="AK20" s="33">
        <f t="shared" si="35" ref="AK20">((AI20-AJ20)*$B20)</f>
        <v>0</v>
      </c>
      <c r="AL20" s="22">
        <v>0</v>
      </c>
      <c r="AM20" s="18">
        <v>3</v>
      </c>
      <c r="AN20" s="15">
        <f t="shared" si="36" ref="AN20">+AL20+AM20</f>
        <v>3</v>
      </c>
      <c r="AO20" s="16">
        <f t="shared" si="37" ref="AO20">+AN20-AQ20</f>
        <v>0</v>
      </c>
      <c r="AP20" s="33">
        <f t="shared" si="38" ref="AP20">((AN20-AO20)*$B20)</f>
        <v>30000</v>
      </c>
      <c r="AQ20" s="22">
        <v>3</v>
      </c>
      <c r="AR20" s="18"/>
      <c r="AS20" s="15">
        <f t="shared" si="39" ref="AS20">+AQ20+AR20</f>
        <v>3</v>
      </c>
      <c r="AT20" s="16">
        <f t="shared" si="40" ref="AT20">+AS20-AV20</f>
        <v>3</v>
      </c>
      <c r="AU20" s="33">
        <f t="shared" si="10"/>
        <v>0</v>
      </c>
      <c r="AV20" s="22"/>
      <c r="AW20" s="18"/>
      <c r="AX20" s="15"/>
      <c r="AY20" s="16"/>
      <c r="AZ20" s="33"/>
      <c r="BA20" s="22"/>
      <c r="BB20" s="18"/>
      <c r="BC20" s="15"/>
      <c r="BD20" s="16"/>
      <c r="BE20" s="33"/>
      <c r="BF20" s="22"/>
      <c r="BG20" s="18"/>
      <c r="BH20" s="15"/>
      <c r="BI20" s="16"/>
      <c r="BJ20" s="33"/>
      <c r="BK20" s="22"/>
    </row>
    <row r="21" spans="1:63" ht="16.5" thickBot="1">
      <c r="A21" s="116" t="s">
        <v>565</v>
      </c>
      <c r="B21" s="101">
        <v>10000</v>
      </c>
      <c r="C21" s="22"/>
      <c r="D21" s="18"/>
      <c r="E21" s="15"/>
      <c r="F21" s="16"/>
      <c r="G21" s="33"/>
      <c r="H21" s="22"/>
      <c r="I21" s="18"/>
      <c r="J21" s="15"/>
      <c r="K21" s="16"/>
      <c r="L21" s="33"/>
      <c r="M21" s="22"/>
      <c r="N21" s="18"/>
      <c r="O21" s="15"/>
      <c r="P21" s="16"/>
      <c r="Q21" s="33"/>
      <c r="R21" s="22"/>
      <c r="S21" s="18"/>
      <c r="T21" s="15"/>
      <c r="U21" s="16"/>
      <c r="V21" s="33"/>
      <c r="W21" s="22"/>
      <c r="X21" s="18"/>
      <c r="Y21" s="15"/>
      <c r="Z21" s="16"/>
      <c r="AA21" s="33"/>
      <c r="AB21" s="22"/>
      <c r="AC21" s="18"/>
      <c r="AD21" s="15"/>
      <c r="AE21" s="16">
        <f t="shared" si="41" ref="AE21">+AD21-AG21</f>
        <v>0</v>
      </c>
      <c r="AF21" s="33">
        <f t="shared" si="42" ref="AF21">((AD21-AE21)*$B21)</f>
        <v>0</v>
      </c>
      <c r="AG21" s="22">
        <v>0</v>
      </c>
      <c r="AH21" s="18"/>
      <c r="AI21" s="15">
        <f t="shared" si="43" ref="AI21">+AG21+AH21</f>
        <v>0</v>
      </c>
      <c r="AJ21" s="16">
        <f t="shared" si="44" ref="AJ21">+AI21-AL21</f>
        <v>0</v>
      </c>
      <c r="AK21" s="33">
        <f t="shared" si="45" ref="AK21">((AI21-AJ21)*$B21)</f>
        <v>0</v>
      </c>
      <c r="AL21" s="22">
        <v>0</v>
      </c>
      <c r="AM21" s="18">
        <v>3</v>
      </c>
      <c r="AN21" s="15">
        <f t="shared" si="46" ref="AN21">+AL21+AM21</f>
        <v>3</v>
      </c>
      <c r="AO21" s="16">
        <f t="shared" si="47" ref="AO21">+AN21-AQ21</f>
        <v>0</v>
      </c>
      <c r="AP21" s="33">
        <f t="shared" si="48" ref="AP21">((AN21-AO21)*$B21)</f>
        <v>30000</v>
      </c>
      <c r="AQ21" s="22">
        <v>3</v>
      </c>
      <c r="AR21" s="18"/>
      <c r="AS21" s="15">
        <f t="shared" si="49" ref="AS21">+AQ21+AR21</f>
        <v>3</v>
      </c>
      <c r="AT21" s="16">
        <f t="shared" si="50" ref="AT21">+AS21-AV21</f>
        <v>3</v>
      </c>
      <c r="AU21" s="33">
        <f t="shared" si="10"/>
        <v>0</v>
      </c>
      <c r="AV21" s="22"/>
      <c r="AW21" s="18"/>
      <c r="AX21" s="15"/>
      <c r="AY21" s="16"/>
      <c r="AZ21" s="33"/>
      <c r="BA21" s="22"/>
      <c r="BB21" s="18"/>
      <c r="BC21" s="15"/>
      <c r="BD21" s="16"/>
      <c r="BE21" s="33"/>
      <c r="BF21" s="22"/>
      <c r="BG21" s="18"/>
      <c r="BH21" s="15"/>
      <c r="BI21" s="16"/>
      <c r="BJ21" s="33"/>
      <c r="BK21" s="22"/>
    </row>
    <row r="22" spans="1:63" ht="16.5" thickBot="1">
      <c r="A22" s="116" t="s">
        <v>380</v>
      </c>
      <c r="B22" s="101">
        <v>13000</v>
      </c>
      <c r="C22" s="22"/>
      <c r="D22" s="18"/>
      <c r="E22" s="15"/>
      <c r="F22" s="16"/>
      <c r="G22" s="33"/>
      <c r="H22" s="22"/>
      <c r="I22" s="18"/>
      <c r="J22" s="15"/>
      <c r="K22" s="16"/>
      <c r="L22" s="33"/>
      <c r="M22" s="22"/>
      <c r="N22" s="18"/>
      <c r="O22" s="15"/>
      <c r="P22" s="16"/>
      <c r="Q22" s="33"/>
      <c r="R22" s="22"/>
      <c r="S22" s="18"/>
      <c r="T22" s="15"/>
      <c r="U22" s="16"/>
      <c r="V22" s="33"/>
      <c r="W22" s="22"/>
      <c r="X22" s="18"/>
      <c r="Y22" s="15"/>
      <c r="Z22" s="16"/>
      <c r="AA22" s="33"/>
      <c r="AB22" s="22"/>
      <c r="AC22" s="18"/>
      <c r="AD22" s="15"/>
      <c r="AE22" s="16">
        <f t="shared" si="1"/>
        <v>-3</v>
      </c>
      <c r="AF22" s="33">
        <f t="shared" si="2"/>
        <v>39000</v>
      </c>
      <c r="AG22" s="22">
        <v>3</v>
      </c>
      <c r="AH22" s="18"/>
      <c r="AI22" s="15">
        <f t="shared" si="20"/>
        <v>3</v>
      </c>
      <c r="AJ22" s="16">
        <f t="shared" si="3"/>
        <v>0</v>
      </c>
      <c r="AK22" s="33">
        <f t="shared" si="4"/>
        <v>39000</v>
      </c>
      <c r="AL22" s="22">
        <v>3</v>
      </c>
      <c r="AM22" s="18"/>
      <c r="AN22" s="15">
        <f t="shared" si="5"/>
        <v>3</v>
      </c>
      <c r="AO22" s="16">
        <f t="shared" si="6"/>
        <v>0</v>
      </c>
      <c r="AP22" s="33">
        <f t="shared" si="7"/>
        <v>39000</v>
      </c>
      <c r="AQ22" s="22">
        <v>3</v>
      </c>
      <c r="AR22" s="18"/>
      <c r="AS22" s="15">
        <f t="shared" si="8"/>
        <v>3</v>
      </c>
      <c r="AT22" s="16">
        <f t="shared" si="9"/>
        <v>3</v>
      </c>
      <c r="AU22" s="33">
        <f t="shared" si="10"/>
        <v>0</v>
      </c>
      <c r="AV22" s="22"/>
      <c r="AW22" s="18"/>
      <c r="AX22" s="15"/>
      <c r="AY22" s="16"/>
      <c r="AZ22" s="33"/>
      <c r="BA22" s="22"/>
      <c r="BB22" s="18"/>
      <c r="BC22" s="15"/>
      <c r="BD22" s="16"/>
      <c r="BE22" s="33"/>
      <c r="BF22" s="22"/>
      <c r="BG22" s="18"/>
      <c r="BH22" s="15"/>
      <c r="BI22" s="16"/>
      <c r="BJ22" s="33"/>
      <c r="BK22" s="22"/>
    </row>
    <row r="23" spans="1:63" ht="16.5" thickBot="1">
      <c r="A23" s="24"/>
      <c r="B23" s="30"/>
      <c r="C23" s="24"/>
      <c r="D23" s="26"/>
      <c r="E23" s="24"/>
      <c r="F23" s="24"/>
      <c r="G23" s="68">
        <f>SUM(G3:G22)</f>
        <v>0</v>
      </c>
      <c r="H23" s="24"/>
      <c r="I23" s="26"/>
      <c r="J23" s="24"/>
      <c r="K23" s="24"/>
      <c r="L23" s="68">
        <f>SUM(L3:L22)</f>
        <v>0</v>
      </c>
      <c r="M23" s="24"/>
      <c r="N23" s="26"/>
      <c r="O23" s="24"/>
      <c r="P23" s="24"/>
      <c r="Q23" s="68">
        <f>SUM(Q3:Q22)</f>
        <v>0</v>
      </c>
      <c r="R23" s="24"/>
      <c r="S23" s="26"/>
      <c r="T23" s="24"/>
      <c r="U23" s="24"/>
      <c r="V23" s="68">
        <f>SUM(V3:V22)</f>
        <v>0</v>
      </c>
      <c r="W23" s="24"/>
      <c r="X23" s="26"/>
      <c r="Y23" s="24"/>
      <c r="Z23" s="24"/>
      <c r="AA23" s="68">
        <f>SUM(AA3:AA22)</f>
        <v>0</v>
      </c>
      <c r="AB23" s="24"/>
      <c r="AC23" s="26"/>
      <c r="AD23" s="24"/>
      <c r="AE23" s="24"/>
      <c r="AF23" s="68">
        <f>SUM(AF3:AF22)</f>
        <v>893000</v>
      </c>
      <c r="AG23" s="24"/>
      <c r="AH23" s="26"/>
      <c r="AI23" s="24"/>
      <c r="AJ23" s="24"/>
      <c r="AK23" s="68">
        <f>SUM(AK3:AK22)</f>
        <v>732000</v>
      </c>
      <c r="AL23" s="24"/>
      <c r="AM23" s="26"/>
      <c r="AN23" s="24"/>
      <c r="AO23" s="24"/>
      <c r="AP23" s="68">
        <f>+SUM(AP3:AP22)</f>
        <v>779000</v>
      </c>
      <c r="AQ23" s="24"/>
      <c r="AR23" s="26"/>
      <c r="AS23" s="24"/>
      <c r="AT23" s="24"/>
      <c r="AU23" s="68">
        <f>+SUM(AU3:AU22)</f>
        <v>0</v>
      </c>
      <c r="AV23" s="24"/>
      <c r="AW23" s="26"/>
      <c r="AX23" s="24"/>
      <c r="AY23" s="24"/>
      <c r="AZ23" s="68">
        <f>+SUM(AZ3:AZ22)</f>
        <v>0</v>
      </c>
      <c r="BA23" s="24"/>
      <c r="BB23" s="26"/>
      <c r="BC23" s="24"/>
      <c r="BD23" s="24"/>
      <c r="BE23" s="68">
        <f>+SUM(BE3:BE22)</f>
        <v>0</v>
      </c>
      <c r="BF23" s="24"/>
      <c r="BG23" s="26"/>
      <c r="BH23" s="24"/>
      <c r="BI23" s="24"/>
      <c r="BJ23" s="68">
        <f>+SUM(BJ3:BJ22)</f>
        <v>0</v>
      </c>
      <c r="BK23" s="24"/>
    </row>
    <row r="24" spans="2:59" ht="15">
      <c r="B24" s="28"/>
      <c r="D24" s="29"/>
      <c r="I24" s="29"/>
      <c r="N24" s="29"/>
      <c r="S24" s="29"/>
      <c r="X24" s="29"/>
      <c r="AC24" s="29"/>
      <c r="AH24" s="29"/>
      <c r="AM24" s="29"/>
      <c r="AR24" s="29"/>
      <c r="AW24" s="29"/>
      <c r="BB24" s="29"/>
      <c r="BG24" s="29"/>
    </row>
    <row r="25" spans="2:59" ht="15">
      <c r="B25" s="28"/>
      <c r="D25" s="29"/>
      <c r="I25" s="29"/>
      <c r="N25" s="29"/>
      <c r="S25" s="29"/>
      <c r="X25" s="29"/>
      <c r="AC25" s="29"/>
      <c r="AH25" s="29"/>
      <c r="AM25" s="29"/>
      <c r="AR25" s="29"/>
      <c r="AW25" s="29"/>
      <c r="BB25" s="29"/>
      <c r="BG25" s="29"/>
    </row>
    <row r="26" spans="2:59" ht="15">
      <c r="B26" s="28"/>
      <c r="D26" s="29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2:59" ht="15">
      <c r="B27" s="28"/>
      <c r="D27" s="29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2:59" ht="15">
      <c r="B28" s="28"/>
      <c r="D28" s="29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2:59" ht="15">
      <c r="B29" s="28"/>
      <c r="D29" s="29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2:59" ht="15">
      <c r="B30" s="28"/>
      <c r="D30" s="29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2:59" ht="15">
      <c r="B31" s="28"/>
      <c r="D31" s="29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2:59" ht="15">
      <c r="B32" s="28"/>
      <c r="D32" s="29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2:59" ht="15.75" customHeight="1">
      <c r="B33" s="28"/>
      <c r="D33" s="29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2:59" ht="15.75" customHeight="1">
      <c r="B34" s="28"/>
      <c r="D34" s="29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2:59" ht="15.75" customHeight="1">
      <c r="B35" s="28"/>
      <c r="D35" s="29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2:59" ht="15.75" customHeight="1">
      <c r="B36" s="28"/>
      <c r="D36" s="29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2:59" ht="15.75" customHeight="1">
      <c r="B37" s="28"/>
      <c r="D37" s="29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2:59" ht="15.75" customHeight="1">
      <c r="B38" s="28"/>
      <c r="D38" s="29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2:59" ht="15.75" customHeight="1">
      <c r="B39" s="28"/>
      <c r="D39" s="29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2:59" ht="15.75" customHeight="1">
      <c r="B40" s="28"/>
      <c r="D40" s="29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2:59" ht="15.75" customHeight="1">
      <c r="B41" s="28"/>
      <c r="D41" s="29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2:59" ht="15.75" customHeight="1">
      <c r="B42" s="28"/>
      <c r="D42" s="29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2:59" ht="15.75" customHeight="1">
      <c r="B43" s="28"/>
      <c r="D43" s="29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2:59" ht="15.75" customHeight="1">
      <c r="B44" s="28"/>
      <c r="D44" s="29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2:59" ht="15.75" customHeight="1">
      <c r="B45" s="28"/>
      <c r="D45" s="29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2:59" ht="15.75" customHeight="1">
      <c r="B46" s="28"/>
      <c r="D46" s="29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2:59" ht="15.75" customHeight="1">
      <c r="B47" s="28"/>
      <c r="D47" s="29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2:59" ht="15.75" customHeight="1">
      <c r="B48" s="28"/>
      <c r="D48" s="29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2:59" ht="15.75" customHeight="1">
      <c r="B49" s="28"/>
      <c r="D49" s="29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2:59" ht="15.75" customHeight="1">
      <c r="B50" s="28"/>
      <c r="D50" s="29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2:59" ht="15.75" customHeight="1">
      <c r="B51" s="28"/>
      <c r="D51" s="29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2:59" ht="15.75" customHeight="1">
      <c r="B52" s="28"/>
      <c r="D52" s="29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2:59" ht="15.75" customHeight="1">
      <c r="B53" s="28"/>
      <c r="D53" s="29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2:59" ht="15.75" customHeight="1">
      <c r="B54" s="28"/>
      <c r="D54" s="29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2:59" ht="15.75" customHeight="1">
      <c r="B55" s="28"/>
      <c r="D55" s="29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2:59" ht="15.75" customHeight="1">
      <c r="B56" s="28"/>
      <c r="D56" s="29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2:59" ht="15.75" customHeight="1">
      <c r="B57" s="28"/>
      <c r="D57" s="29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2:59" ht="15.75" customHeight="1">
      <c r="B58" s="28"/>
      <c r="D58" s="29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2:59" ht="15.75" customHeight="1">
      <c r="B59" s="28"/>
      <c r="D59" s="29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2:59" ht="15.75" customHeight="1">
      <c r="B60" s="28"/>
      <c r="D60" s="29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2:59" ht="15.75" customHeight="1">
      <c r="B61" s="28"/>
      <c r="D61" s="29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2:59" ht="15.75" customHeight="1">
      <c r="B62" s="28"/>
      <c r="D62" s="29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2:59" ht="15.75" customHeight="1">
      <c r="B63" s="28"/>
      <c r="D63" s="29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2:59" ht="15.75" customHeight="1">
      <c r="B64" s="28"/>
      <c r="D64" s="29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2:59" ht="15.75" customHeight="1">
      <c r="B65" s="28"/>
      <c r="D65" s="29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2:59" ht="15.75" customHeight="1">
      <c r="B66" s="28"/>
      <c r="D66" s="29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2:59" ht="15.75" customHeight="1">
      <c r="B67" s="28"/>
      <c r="D67" s="29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2:59" ht="15.75" customHeight="1">
      <c r="B68" s="28"/>
      <c r="D68" s="29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2:59" ht="15.75" customHeight="1">
      <c r="B69" s="28"/>
      <c r="D69" s="29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2:59" ht="15.75" customHeight="1">
      <c r="B70" s="28"/>
      <c r="D70" s="29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2:59" ht="15.75" customHeight="1">
      <c r="B71" s="28"/>
      <c r="D71" s="29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2:59" ht="15.75" customHeight="1">
      <c r="B72" s="28"/>
      <c r="D72" s="29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2:59" ht="15.75" customHeight="1">
      <c r="B73" s="28"/>
      <c r="D73" s="29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2:59" ht="15.75" customHeight="1">
      <c r="B74" s="28"/>
      <c r="D74" s="29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2:59" ht="15.75" customHeight="1">
      <c r="B75" s="28"/>
      <c r="D75" s="29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2:59" ht="15.75" customHeight="1">
      <c r="B76" s="28"/>
      <c r="D76" s="29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2:59" ht="15.75" customHeight="1">
      <c r="B77" s="28"/>
      <c r="D77" s="29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2:59" ht="15.75" customHeight="1">
      <c r="B78" s="28"/>
      <c r="D78" s="29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2:59" ht="15.75" customHeight="1">
      <c r="B79" s="28"/>
      <c r="D79" s="29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2:59" ht="15.75" customHeight="1">
      <c r="B80" s="28"/>
      <c r="D80" s="29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2:59" ht="15.75" customHeight="1">
      <c r="B81" s="28"/>
      <c r="D81" s="29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2:59" ht="15.75" customHeight="1">
      <c r="B82" s="28"/>
      <c r="D82" s="29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2:59" ht="15.75" customHeight="1">
      <c r="B83" s="28"/>
      <c r="D83" s="29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2:59" ht="15.75" customHeight="1">
      <c r="B84" s="28"/>
      <c r="D84" s="29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2:59" ht="15.75" customHeight="1">
      <c r="B85" s="28"/>
      <c r="D85" s="29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2:59" ht="15.75" customHeight="1">
      <c r="B86" s="28"/>
      <c r="D86" s="29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2:59" ht="15.75" customHeight="1">
      <c r="B87" s="28"/>
      <c r="D87" s="29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2:59" ht="15.75" customHeight="1">
      <c r="B88" s="28"/>
      <c r="D88" s="29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2:59" ht="15.75" customHeight="1">
      <c r="B89" s="28"/>
      <c r="D89" s="29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2:59" ht="15.75" customHeight="1">
      <c r="B90" s="28"/>
      <c r="D90" s="29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2:59" ht="15.75" customHeight="1">
      <c r="B91" s="28"/>
      <c r="D91" s="29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2:59" ht="15.75" customHeight="1">
      <c r="B92" s="28"/>
      <c r="D92" s="29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2:59" ht="15.75" customHeight="1">
      <c r="B93" s="28"/>
      <c r="D93" s="29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2:59" ht="15.75" customHeight="1">
      <c r="B94" s="28"/>
      <c r="D94" s="29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2:59" ht="15.75" customHeight="1">
      <c r="B95" s="28"/>
      <c r="D95" s="29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2:59" ht="15.75" customHeight="1">
      <c r="B96" s="28"/>
      <c r="D96" s="29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2:59" ht="15.75" customHeight="1">
      <c r="B97" s="28"/>
      <c r="D97" s="29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2:59" ht="15.75" customHeight="1">
      <c r="B98" s="28"/>
      <c r="D98" s="29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2:59" ht="15.75" customHeight="1">
      <c r="B99" s="28"/>
      <c r="D99" s="29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2:59" ht="15.75" customHeight="1">
      <c r="B100" s="28"/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2:59" ht="15.75" customHeight="1">
      <c r="B101" s="28"/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2:59" ht="15.75" customHeight="1">
      <c r="B102" s="28"/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2:59" ht="15.75" customHeight="1">
      <c r="B103" s="28"/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2:59" ht="15.75" customHeight="1">
      <c r="B104" s="28"/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2:59" ht="15.75" customHeight="1">
      <c r="B105" s="28"/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2:59" ht="15.75" customHeight="1">
      <c r="B106" s="28"/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2:59" ht="15.75" customHeight="1">
      <c r="B107" s="28"/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2:59" ht="15.75" customHeight="1">
      <c r="B108" s="28"/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2:59" ht="15.75" customHeight="1">
      <c r="B109" s="28"/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2:59" ht="15.75" customHeight="1">
      <c r="B110" s="28"/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2:59" ht="15.75" customHeight="1">
      <c r="B111" s="28"/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2:59" ht="15.75" customHeight="1">
      <c r="B112" s="28"/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2:59" ht="15.75" customHeight="1">
      <c r="B113" s="28"/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2:59" ht="15.75" customHeight="1">
      <c r="B114" s="28"/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2:59" ht="15.75" customHeight="1">
      <c r="B115" s="28"/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2:59" ht="15.75" customHeight="1">
      <c r="B116" s="28"/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2:59" ht="15.75" customHeight="1">
      <c r="B117" s="28"/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2:59" ht="15.75" customHeight="1">
      <c r="B118" s="28"/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2:59" ht="15.75" customHeight="1">
      <c r="B119" s="28"/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2:59" ht="15.75" customHeight="1">
      <c r="B120" s="28"/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2:59" ht="15.75" customHeight="1">
      <c r="B121" s="28"/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2:59" ht="15.75" customHeight="1">
      <c r="B122" s="28"/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2:59" ht="15.75" customHeight="1">
      <c r="B123" s="28"/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2:59" ht="15.75" customHeight="1">
      <c r="B124" s="28"/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2:59" ht="15.75" customHeight="1">
      <c r="B125" s="28"/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2:59" ht="15.75" customHeight="1">
      <c r="B126" s="28"/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2:59" ht="15.75" customHeight="1">
      <c r="B127" s="28"/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2:59" ht="15.75" customHeight="1">
      <c r="B128" s="28"/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2:59" ht="15.75" customHeight="1">
      <c r="B129" s="28"/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2:59" ht="15.75" customHeight="1">
      <c r="B130" s="28"/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2:59" ht="15.75" customHeight="1">
      <c r="B131" s="28"/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2:59" ht="15.75" customHeight="1">
      <c r="B132" s="28"/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2:59" ht="15.75" customHeight="1">
      <c r="B133" s="28"/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2:59" ht="15.75" customHeight="1">
      <c r="B134" s="28"/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2:59" ht="15.75" customHeight="1">
      <c r="B135" s="28"/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2:59" ht="15.75" customHeight="1">
      <c r="B136" s="28"/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2:59" ht="15.75" customHeight="1">
      <c r="B137" s="28"/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2:59" ht="15.75" customHeight="1">
      <c r="B138" s="28"/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2:59" ht="15.75" customHeight="1">
      <c r="B139" s="28"/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2:59" ht="15.75" customHeight="1">
      <c r="B140" s="28"/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2:59" ht="15.75" customHeight="1">
      <c r="B141" s="28"/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2:59" ht="15.75" customHeight="1">
      <c r="B142" s="28"/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2:59" ht="15.75" customHeight="1">
      <c r="B143" s="28"/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2:59" ht="15.75" customHeight="1">
      <c r="B144" s="28"/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2:59" ht="15.75" customHeight="1">
      <c r="B145" s="28"/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2:59" ht="15.75" customHeight="1">
      <c r="B146" s="28"/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2:59" ht="15.75" customHeight="1">
      <c r="B147" s="28"/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2:59" ht="15.75" customHeight="1">
      <c r="B148" s="28"/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2:59" ht="15.75" customHeight="1">
      <c r="B149" s="28"/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2:59" ht="15.75" customHeight="1">
      <c r="B150" s="28"/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2:59" ht="15.75" customHeight="1">
      <c r="B151" s="28"/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2:59" ht="15.75" customHeight="1">
      <c r="B152" s="28"/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2:59" ht="15.75" customHeight="1">
      <c r="B153" s="28"/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2:59" ht="15.75" customHeight="1">
      <c r="B154" s="28"/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2:59" ht="15.75" customHeight="1">
      <c r="B155" s="28"/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2:59" ht="15.75" customHeight="1">
      <c r="B156" s="28"/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2:59" ht="15.75" customHeight="1">
      <c r="B157" s="28"/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2:59" ht="15.75" customHeight="1">
      <c r="B158" s="28"/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2:59" ht="15.75" customHeight="1">
      <c r="B159" s="28"/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2:59" ht="15.75" customHeight="1">
      <c r="B160" s="28"/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2:59" ht="15.75" customHeight="1">
      <c r="B161" s="28"/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2:59" ht="15.75" customHeight="1">
      <c r="B162" s="28"/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2:59" ht="15.75" customHeight="1">
      <c r="B163" s="28"/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2:59" ht="15.75" customHeight="1">
      <c r="B164" s="28"/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2:59" ht="15.75" customHeight="1">
      <c r="B165" s="28"/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2:59" ht="15.75" customHeight="1">
      <c r="B166" s="28"/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2:59" ht="15.75" customHeight="1">
      <c r="B167" s="28"/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2:59" ht="15.75" customHeight="1">
      <c r="B168" s="28"/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2:59" ht="15.75" customHeight="1">
      <c r="B169" s="28"/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2:59" ht="15.75" customHeight="1">
      <c r="B170" s="28"/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2:59" ht="15.75" customHeight="1">
      <c r="B171" s="28"/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2:59" ht="15.75" customHeight="1">
      <c r="B172" s="28"/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2:59" ht="15.75" customHeight="1">
      <c r="B173" s="28"/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2:59" ht="15.75" customHeight="1">
      <c r="B174" s="28"/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2:59" ht="15.75" customHeight="1">
      <c r="B175" s="28"/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2:59" ht="15.75" customHeight="1">
      <c r="B176" s="28"/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2:59" ht="15.75" customHeight="1">
      <c r="B177" s="28"/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2:59" ht="15.75" customHeight="1">
      <c r="B178" s="28"/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2:59" ht="15.75" customHeight="1">
      <c r="B179" s="28"/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2:59" ht="15.75" customHeight="1">
      <c r="B180" s="28"/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2:59" ht="15.75" customHeight="1">
      <c r="B181" s="28"/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2:59" ht="15.75" customHeight="1">
      <c r="B182" s="28"/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2:59" ht="15.75" customHeight="1">
      <c r="B183" s="28"/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2:59" ht="15.75" customHeight="1">
      <c r="B184" s="28"/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2:59" ht="15.75" customHeight="1">
      <c r="B185" s="28"/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2:59" ht="15.75" customHeight="1">
      <c r="B186" s="28"/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2:59" ht="15.75" customHeight="1">
      <c r="B187" s="28"/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2:59" ht="15.75" customHeight="1">
      <c r="B188" s="28"/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2:59" ht="15.75" customHeight="1">
      <c r="B189" s="28"/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2:59" ht="15.75" customHeight="1">
      <c r="B190" s="28"/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2:59" ht="15.75" customHeight="1">
      <c r="B191" s="28"/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2:59" ht="15.75" customHeight="1">
      <c r="B192" s="28"/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2:59" ht="15.75" customHeight="1">
      <c r="B193" s="28"/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2:59" ht="15.75" customHeight="1">
      <c r="B194" s="28"/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2:59" ht="15.75" customHeight="1">
      <c r="B195" s="28"/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2:59" ht="15.75" customHeight="1">
      <c r="B196" s="28"/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2:59" ht="15.75" customHeight="1">
      <c r="B197" s="28"/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2:59" ht="15.75" customHeight="1">
      <c r="B198" s="28"/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2:59" ht="15.75" customHeight="1">
      <c r="B199" s="28"/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2:59" ht="15.75" customHeight="1">
      <c r="B200" s="28"/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2:59" ht="15.75" customHeight="1">
      <c r="B201" s="28"/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2:59" ht="15.75" customHeight="1">
      <c r="B202" s="28"/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2:59" ht="15.75" customHeight="1">
      <c r="B203" s="28"/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2:59" ht="15.75" customHeight="1">
      <c r="B204" s="28"/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2:59" ht="15.75" customHeight="1">
      <c r="B205" s="28"/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2:59" ht="15.75" customHeight="1">
      <c r="B206" s="28"/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2:59" ht="15.75" customHeight="1">
      <c r="B207" s="28"/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2:59" ht="15.75" customHeight="1">
      <c r="B208" s="28"/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2:59" ht="15.75" customHeight="1">
      <c r="B209" s="28"/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2:59" ht="15.75" customHeight="1">
      <c r="B210" s="28"/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2:59" ht="15.75" customHeight="1">
      <c r="B211" s="28"/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2:59" ht="15.75" customHeight="1">
      <c r="B212" s="28"/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2:59" ht="15.75" customHeight="1">
      <c r="B213" s="28"/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2:59" ht="15.75" customHeight="1">
      <c r="B214" s="28"/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2:59" ht="15.75" customHeight="1">
      <c r="B215" s="28"/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2:59" ht="15.75" customHeight="1">
      <c r="B216" s="28"/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2:59" ht="15.75" customHeight="1">
      <c r="B217" s="28"/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2:59" ht="15.75" customHeight="1">
      <c r="B218" s="28"/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2:59" ht="15.75" customHeight="1">
      <c r="B219" s="28"/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2:59" ht="15.75" customHeight="1">
      <c r="B220" s="28"/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2:59" ht="15.75" customHeight="1">
      <c r="B221" s="28"/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2:59" ht="15.75" customHeight="1">
      <c r="B222" s="28"/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2:59" ht="15.75" customHeight="1">
      <c r="B223" s="28"/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2:59" ht="15.75" customHeight="1">
      <c r="B224" s="28"/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2:59" ht="15.75" customHeight="1">
      <c r="B225" s="28"/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2:59" ht="15.75" customHeight="1">
      <c r="B226" s="28"/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2:59" ht="15.75" customHeight="1">
      <c r="B227" s="28"/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2:59" ht="15.75" customHeight="1">
      <c r="B228" s="28"/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2:59" ht="15.75" customHeight="1">
      <c r="B229" s="28"/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2:59" ht="15.75" customHeight="1">
      <c r="B230" s="28"/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2:59" ht="15.75" customHeight="1">
      <c r="B231" s="28"/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2:59" ht="15.75" customHeight="1">
      <c r="B232" s="28"/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2:59" ht="15.75" customHeight="1">
      <c r="B233" s="28"/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2:59" ht="15.75" customHeight="1">
      <c r="B234" s="28"/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2:59" ht="15.75" customHeight="1">
      <c r="B235" s="28"/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2:59" ht="15.75" customHeight="1">
      <c r="B236" s="28"/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2:59" ht="15.75" customHeight="1">
      <c r="B237" s="28"/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2:59" ht="15.75" customHeight="1">
      <c r="B238" s="28"/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2:59" ht="15.75" customHeight="1">
      <c r="B239" s="28"/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2:59" ht="15.75" customHeight="1">
      <c r="B240" s="28"/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2:59" ht="15.75" customHeight="1">
      <c r="B241" s="28"/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2:59" ht="15.75" customHeight="1">
      <c r="B242" s="28"/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2:59" ht="15.75" customHeight="1">
      <c r="B243" s="28"/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2:59" ht="15.75" customHeight="1">
      <c r="B244" s="28"/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2:59" ht="15.75" customHeight="1">
      <c r="B245" s="28"/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2:59" ht="15.75" customHeight="1">
      <c r="B246" s="28"/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2:59" ht="15.75" customHeight="1">
      <c r="B247" s="28"/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2:59" ht="15.75" customHeight="1">
      <c r="B248" s="28"/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2:59" ht="15.75" customHeight="1">
      <c r="B249" s="28"/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2:59" ht="15.75" customHeight="1">
      <c r="B250" s="28"/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2:59" ht="15.75" customHeight="1">
      <c r="B251" s="28"/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2:59" ht="15.75" customHeight="1">
      <c r="B252" s="28"/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2:59" ht="15.75" customHeight="1">
      <c r="B253" s="28"/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2:59" ht="15.75" customHeight="1">
      <c r="B254" s="28"/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2:59" ht="15.75" customHeight="1">
      <c r="B255" s="28"/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2:59" ht="15.75" customHeight="1">
      <c r="B256" s="28"/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2:59" ht="15.75" customHeight="1">
      <c r="B257" s="28"/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2:59" ht="15.75" customHeight="1">
      <c r="B258" s="28"/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2:59" ht="15.75" customHeight="1">
      <c r="B259" s="28"/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2:59" ht="15.75" customHeight="1">
      <c r="B260" s="28"/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2:59" ht="15.75" customHeight="1">
      <c r="B261" s="28"/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2:59" ht="15.75" customHeight="1">
      <c r="B262" s="28"/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2:59" ht="15.75" customHeight="1">
      <c r="B263" s="28"/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2:59" ht="15.75" customHeight="1">
      <c r="B264" s="28"/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2:59" ht="15.75" customHeight="1">
      <c r="B265" s="28"/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2:59" ht="15.75" customHeight="1">
      <c r="B266" s="28"/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2:59" ht="15.75" customHeight="1">
      <c r="B267" s="28"/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2:59" ht="15.75" customHeight="1">
      <c r="B268" s="28"/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2:59" ht="15.75" customHeight="1">
      <c r="B269" s="28"/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2:59" ht="15.75" customHeight="1">
      <c r="B270" s="28"/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2:59" ht="15.75" customHeight="1">
      <c r="B271" s="28"/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2:59" ht="15.75" customHeight="1">
      <c r="B272" s="28"/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2:59" ht="15.75" customHeight="1">
      <c r="B273" s="28"/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2:59" ht="15.75" customHeight="1">
      <c r="B274" s="28"/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2:59" ht="15.75" customHeight="1">
      <c r="B275" s="28"/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2:59" ht="15.75" customHeight="1">
      <c r="B276" s="28"/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2:59" ht="15.75" customHeight="1">
      <c r="B277" s="28"/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2:59" ht="15.75" customHeight="1">
      <c r="B278" s="28"/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2:59" ht="15.75" customHeight="1">
      <c r="B279" s="28"/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2:59" ht="15.75" customHeight="1">
      <c r="B280" s="28"/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2:59" ht="15.75" customHeight="1">
      <c r="B281" s="28"/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2:59" ht="15.75" customHeight="1">
      <c r="B282" s="28"/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2:59" ht="15.75" customHeight="1">
      <c r="B283" s="28"/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2:59" ht="15.75" customHeight="1">
      <c r="B284" s="28"/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2:59" ht="15.75" customHeight="1">
      <c r="B285" s="28"/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2:59" ht="15.75" customHeight="1">
      <c r="B286" s="28"/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2:59" ht="15.75" customHeight="1">
      <c r="B287" s="28"/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2:59" ht="15.75" customHeight="1">
      <c r="B288" s="28"/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2:59" ht="15.75" customHeight="1">
      <c r="B289" s="28"/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2:59" ht="15.75" customHeight="1">
      <c r="B290" s="28"/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2:59" ht="15.75" customHeight="1">
      <c r="B291" s="28"/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2:59" ht="15.75" customHeight="1">
      <c r="B292" s="28"/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2:59" ht="15.75" customHeight="1">
      <c r="B293" s="28"/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2:59" ht="15.75" customHeight="1">
      <c r="B294" s="28"/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2:59" ht="15.75" customHeight="1">
      <c r="B295" s="28"/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2:59" ht="15.75" customHeight="1">
      <c r="B296" s="28"/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2:59" ht="15.75" customHeight="1">
      <c r="B297" s="28"/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2:59" ht="15.75" customHeight="1">
      <c r="B298" s="28"/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2:59" ht="15.75" customHeight="1">
      <c r="B299" s="28"/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2:59" ht="15.75" customHeight="1">
      <c r="B300" s="28"/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2:59" ht="15.75" customHeight="1">
      <c r="B301" s="28"/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2:59" ht="15.75" customHeight="1">
      <c r="B302" s="28"/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2:59" ht="15.75" customHeight="1">
      <c r="B303" s="28"/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2:59" ht="15.75" customHeight="1">
      <c r="B304" s="28"/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2:59" ht="15.75" customHeight="1">
      <c r="B305" s="28"/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2:59" ht="15.75" customHeight="1">
      <c r="B306" s="28"/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2:59" ht="15.75" customHeight="1">
      <c r="B307" s="28"/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2:59" ht="15.75" customHeight="1">
      <c r="B308" s="28"/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2:59" ht="15.75" customHeight="1">
      <c r="B309" s="28"/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2:59" ht="15.75" customHeight="1">
      <c r="B310" s="28"/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2:59" ht="15.75" customHeight="1">
      <c r="B311" s="28"/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2:59" ht="15.75" customHeight="1">
      <c r="B312" s="28"/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2:59" ht="15.75" customHeight="1">
      <c r="B313" s="28"/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2:59" ht="15.75" customHeight="1">
      <c r="B314" s="28"/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2:59" ht="15.75" customHeight="1">
      <c r="B315" s="28"/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2:59" ht="15.75" customHeight="1">
      <c r="B316" s="28"/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2:59" ht="15.75" customHeight="1">
      <c r="B317" s="28"/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2:59" ht="15.75" customHeight="1">
      <c r="B318" s="28"/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2:59" ht="15.75" customHeight="1">
      <c r="B319" s="28"/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2:59" ht="15.75" customHeight="1">
      <c r="B320" s="28"/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2:59" ht="15.75" customHeight="1">
      <c r="B321" s="28"/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2:59" ht="15.75" customHeight="1">
      <c r="B322" s="28"/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2:59" ht="15.75" customHeight="1">
      <c r="B323" s="28"/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2:59" ht="15.75" customHeight="1">
      <c r="B324" s="28"/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2:59" ht="15.75" customHeight="1">
      <c r="B325" s="28"/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2:59" ht="15.75" customHeight="1">
      <c r="B326" s="28"/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2:59" ht="15.75" customHeight="1">
      <c r="B327" s="28"/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2:59" ht="15.75" customHeight="1">
      <c r="B328" s="28"/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2:59" ht="15.75" customHeight="1">
      <c r="B329" s="28"/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2:59" ht="15.75" customHeight="1">
      <c r="B330" s="28"/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2:59" ht="15.75" customHeight="1">
      <c r="B331" s="28"/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2:59" ht="15.75" customHeight="1">
      <c r="B332" s="28"/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2:59" ht="15.75" customHeight="1">
      <c r="B333" s="28"/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2:59" ht="15.75" customHeight="1">
      <c r="B334" s="28"/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2:59" ht="15.75" customHeight="1">
      <c r="B335" s="28"/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2:59" ht="15.75" customHeight="1">
      <c r="B336" s="28"/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2:59" ht="15.75" customHeight="1">
      <c r="B337" s="28"/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2:59" ht="15.75" customHeight="1">
      <c r="B338" s="28"/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2:59" ht="15.75" customHeight="1">
      <c r="B339" s="28"/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2:59" ht="15.75" customHeight="1">
      <c r="B340" s="28"/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2:59" ht="15.75" customHeight="1">
      <c r="B341" s="28"/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2:59" ht="15.75" customHeight="1">
      <c r="B342" s="28"/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2:59" ht="15.75" customHeight="1">
      <c r="B343" s="28"/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2:59" ht="15.75" customHeight="1">
      <c r="B344" s="28"/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2:59" ht="15.75" customHeight="1">
      <c r="B345" s="28"/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2:59" ht="15.75" customHeight="1">
      <c r="B346" s="28"/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2:59" ht="15.75" customHeight="1">
      <c r="B347" s="28"/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2:59" ht="15.75" customHeight="1">
      <c r="B348" s="28"/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2:59" ht="15.75" customHeight="1">
      <c r="B349" s="28"/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2:59" ht="15.75" customHeight="1">
      <c r="B350" s="28"/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2:59" ht="15.75" customHeight="1">
      <c r="B351" s="28"/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2:59" ht="15.75" customHeight="1">
      <c r="B352" s="28"/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2:59" ht="15.75" customHeight="1">
      <c r="B353" s="28"/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2:59" ht="15.75" customHeight="1">
      <c r="B354" s="28"/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2:59" ht="15.75" customHeight="1">
      <c r="B355" s="28"/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2:59" ht="15.75" customHeight="1">
      <c r="B356" s="28"/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2:59" ht="15.75" customHeight="1">
      <c r="B357" s="28"/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2:59" ht="15.75" customHeight="1">
      <c r="B358" s="28"/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2:59" ht="15.75" customHeight="1">
      <c r="B359" s="28"/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2:59" ht="15.75" customHeight="1">
      <c r="B360" s="28"/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2:59" ht="15.75" customHeight="1">
      <c r="B361" s="28"/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2:59" ht="15.75" customHeight="1">
      <c r="B362" s="28"/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2:59" ht="15.75" customHeight="1">
      <c r="B363" s="28"/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2:59" ht="15.75" customHeight="1">
      <c r="B364" s="28"/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2:59" ht="15.75" customHeight="1">
      <c r="B365" s="28"/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2:59" ht="15.75" customHeight="1">
      <c r="B366" s="28"/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2:59" ht="15.75" customHeight="1">
      <c r="B367" s="28"/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2:59" ht="15.75" customHeight="1">
      <c r="B368" s="28"/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2:59" ht="15.75" customHeight="1">
      <c r="B369" s="28"/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2:59" ht="15.75" customHeight="1">
      <c r="B370" s="28"/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2:59" ht="15.75" customHeight="1">
      <c r="B371" s="28"/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2:59" ht="15.75" customHeight="1">
      <c r="B372" s="28"/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2:59" ht="15.75" customHeight="1">
      <c r="B373" s="28"/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2:59" ht="15.75" customHeight="1">
      <c r="B374" s="28"/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2:59" ht="15.75" customHeight="1">
      <c r="B375" s="28"/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2:59" ht="15.75" customHeight="1">
      <c r="B376" s="28"/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2:59" ht="15.75" customHeight="1">
      <c r="B377" s="28"/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2:59" ht="15.75" customHeight="1">
      <c r="B378" s="28"/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2:59" ht="15.75" customHeight="1">
      <c r="B379" s="28"/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2:59" ht="15.75" customHeight="1">
      <c r="B380" s="28"/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2:59" ht="15.75" customHeight="1">
      <c r="B381" s="28"/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2:59" ht="15.75" customHeight="1">
      <c r="B382" s="28"/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2:59" ht="15.75" customHeight="1">
      <c r="B383" s="28"/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2:59" ht="15.75" customHeight="1">
      <c r="B384" s="28"/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2:59" ht="15.75" customHeight="1">
      <c r="B385" s="28"/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2:59" ht="15.75" customHeight="1">
      <c r="B386" s="28"/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2:59" ht="15.75" customHeight="1">
      <c r="B387" s="28"/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2:59" ht="15.75" customHeight="1">
      <c r="B388" s="28"/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2:59" ht="15.75" customHeight="1">
      <c r="B389" s="28"/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2:59" ht="15.75" customHeight="1">
      <c r="B390" s="28"/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2:59" ht="15.75" customHeight="1">
      <c r="B391" s="28"/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2:59" ht="15.75" customHeight="1">
      <c r="B392" s="28"/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2:59" ht="15.75" customHeight="1">
      <c r="B393" s="28"/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2:59" ht="15.75" customHeight="1">
      <c r="B394" s="28"/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2:59" ht="15.75" customHeight="1">
      <c r="B395" s="28"/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2:59" ht="15.75" customHeight="1">
      <c r="B396" s="28"/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2:59" ht="15.75" customHeight="1">
      <c r="B397" s="28"/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2:59" ht="15.75" customHeight="1">
      <c r="B398" s="28"/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2:59" ht="15.75" customHeight="1">
      <c r="B399" s="28"/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2:59" ht="15.75" customHeight="1">
      <c r="B400" s="28"/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2:59" ht="15.75" customHeight="1">
      <c r="B401" s="28"/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2:59" ht="15.75" customHeight="1">
      <c r="B402" s="28"/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2:59" ht="15.75" customHeight="1">
      <c r="B403" s="28"/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2:59" ht="15.75" customHeight="1">
      <c r="B404" s="28"/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2:59" ht="15.75" customHeight="1">
      <c r="B405" s="28"/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2:59" ht="15.75" customHeight="1">
      <c r="B406" s="28"/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2:59" ht="15.75" customHeight="1">
      <c r="B407" s="28"/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2:59" ht="15.75" customHeight="1">
      <c r="B408" s="28"/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2:59" ht="15.75" customHeight="1">
      <c r="B409" s="28"/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2:59" ht="15.75" customHeight="1">
      <c r="B410" s="28"/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2:59" ht="15.75" customHeight="1">
      <c r="B411" s="28"/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2:59" ht="15.75" customHeight="1">
      <c r="B412" s="28"/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2:59" ht="15.75" customHeight="1">
      <c r="B413" s="28"/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2:59" ht="15.75" customHeight="1">
      <c r="B414" s="28"/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2:59" ht="15.75" customHeight="1">
      <c r="B415" s="28"/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2:59" ht="15.75" customHeight="1">
      <c r="B416" s="28"/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2:59" ht="15.75" customHeight="1">
      <c r="B417" s="28"/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2:59" ht="15.75" customHeight="1">
      <c r="B418" s="28"/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2:59" ht="15.75" customHeight="1">
      <c r="B419" s="28"/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2:59" ht="15.75" customHeight="1">
      <c r="B420" s="28"/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2:59" ht="15.75" customHeight="1">
      <c r="B421" s="28"/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2:59" ht="15.75" customHeight="1">
      <c r="B422" s="28"/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2:59" ht="15.75" customHeight="1">
      <c r="B423" s="28"/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2:59" ht="15.75" customHeight="1">
      <c r="B424" s="28"/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2:59" ht="15.75" customHeight="1">
      <c r="B425" s="28"/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2:59" ht="15.75" customHeight="1">
      <c r="B426" s="28"/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2:59" ht="15.75" customHeight="1">
      <c r="B427" s="28"/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2:59" ht="15.75" customHeight="1">
      <c r="B428" s="28"/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2:59" ht="15.75" customHeight="1">
      <c r="B429" s="28"/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2:59" ht="15.75" customHeight="1">
      <c r="B430" s="28"/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2:59" ht="15.75" customHeight="1">
      <c r="B431" s="28"/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2:59" ht="15.75" customHeight="1">
      <c r="B432" s="28"/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2:59" ht="15.75" customHeight="1">
      <c r="B433" s="28"/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2:59" ht="15.75" customHeight="1">
      <c r="B434" s="28"/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2:59" ht="15.75" customHeight="1">
      <c r="B435" s="28"/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2:59" ht="15.75" customHeight="1">
      <c r="B436" s="28"/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2:59" ht="15.75" customHeight="1">
      <c r="B437" s="28"/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2:59" ht="15.75" customHeight="1">
      <c r="B438" s="28"/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2:59" ht="15.75" customHeight="1">
      <c r="B439" s="28"/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2:59" ht="15.75" customHeight="1">
      <c r="B440" s="28"/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2:59" ht="15.75" customHeight="1">
      <c r="B441" s="28"/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2:59" ht="15.75" customHeight="1">
      <c r="B442" s="28"/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2:59" ht="15.75" customHeight="1">
      <c r="B443" s="28"/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2:59" ht="15.75" customHeight="1">
      <c r="B444" s="28"/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2:59" ht="15.75" customHeight="1">
      <c r="B445" s="28"/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2:59" ht="15.75" customHeight="1">
      <c r="B446" s="28"/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2:59" ht="15.75" customHeight="1">
      <c r="B447" s="28"/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2:59" ht="15.75" customHeight="1">
      <c r="B448" s="28"/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2:59" ht="15.75" customHeight="1">
      <c r="B449" s="28"/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2:59" ht="15.75" customHeight="1">
      <c r="B450" s="28"/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2:59" ht="15.75" customHeight="1">
      <c r="B451" s="28"/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2:59" ht="15.75" customHeight="1">
      <c r="B452" s="28"/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2:59" ht="15.75" customHeight="1">
      <c r="B453" s="28"/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2:59" ht="15.75" customHeight="1">
      <c r="B454" s="28"/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2:59" ht="15.75" customHeight="1">
      <c r="B455" s="28"/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2:59" ht="15.75" customHeight="1">
      <c r="B456" s="28"/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2:59" ht="15.75" customHeight="1">
      <c r="B457" s="28"/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2:59" ht="15.75" customHeight="1">
      <c r="B458" s="28"/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2:59" ht="15.75" customHeight="1">
      <c r="B459" s="28"/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2:59" ht="15.75" customHeight="1">
      <c r="B460" s="28"/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2:59" ht="15.75" customHeight="1">
      <c r="B461" s="28"/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2:59" ht="15.75" customHeight="1">
      <c r="B462" s="28"/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2:59" ht="15.75" customHeight="1">
      <c r="B463" s="28"/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2:59" ht="15.75" customHeight="1">
      <c r="B464" s="28"/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2:59" ht="15.75" customHeight="1">
      <c r="B465" s="28"/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2:59" ht="15.75" customHeight="1">
      <c r="B466" s="28"/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2:59" ht="15.75" customHeight="1">
      <c r="B467" s="28"/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2:59" ht="15.75" customHeight="1">
      <c r="B468" s="28"/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2:59" ht="15.75" customHeight="1">
      <c r="B469" s="28"/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2:59" ht="15.75" customHeight="1">
      <c r="B470" s="28"/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2:59" ht="15.75" customHeight="1">
      <c r="B471" s="28"/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2:59" ht="15.75" customHeight="1">
      <c r="B472" s="28"/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2:59" ht="15.75" customHeight="1">
      <c r="B473" s="28"/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2:59" ht="15.75" customHeight="1">
      <c r="B474" s="28"/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2:59" ht="15.75" customHeight="1">
      <c r="B475" s="28"/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2:59" ht="15.75" customHeight="1">
      <c r="B476" s="28"/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2:59" ht="15.75" customHeight="1">
      <c r="B477" s="28"/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2:59" ht="15.75" customHeight="1">
      <c r="B478" s="28"/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2:59" ht="15.75" customHeight="1">
      <c r="B479" s="28"/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2:59" ht="15.75" customHeight="1">
      <c r="B480" s="28"/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2:59" ht="15.75" customHeight="1">
      <c r="B481" s="28"/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2:59" ht="15.75" customHeight="1">
      <c r="B482" s="28"/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2:59" ht="15.75" customHeight="1">
      <c r="B483" s="28"/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2:59" ht="15.75" customHeight="1">
      <c r="B484" s="28"/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2:59" ht="15.75" customHeight="1">
      <c r="B485" s="28"/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2:59" ht="15.75" customHeight="1">
      <c r="B486" s="28"/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2:59" ht="15.75" customHeight="1">
      <c r="B487" s="28"/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2:59" ht="15.75" customHeight="1">
      <c r="B488" s="28"/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2:59" ht="15.75" customHeight="1">
      <c r="B489" s="28"/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2:59" ht="15.75" customHeight="1">
      <c r="B490" s="28"/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2:59" ht="15.75" customHeight="1">
      <c r="B491" s="28"/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2:59" ht="15.75" customHeight="1">
      <c r="B492" s="28"/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2:59" ht="15.75" customHeight="1">
      <c r="B493" s="28"/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2:59" ht="15.75" customHeight="1">
      <c r="B494" s="28"/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2:59" ht="15.75" customHeight="1">
      <c r="B495" s="28"/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2:59" ht="15.75" customHeight="1">
      <c r="B496" s="28"/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2:59" ht="15.75" customHeight="1">
      <c r="B497" s="28"/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2:59" ht="15.75" customHeight="1">
      <c r="B498" s="28"/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2:59" ht="15.75" customHeight="1">
      <c r="B499" s="28"/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2:59" ht="15.75" customHeight="1">
      <c r="B500" s="28"/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2:59" ht="15.75" customHeight="1">
      <c r="B501" s="28"/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2:59" ht="15.75" customHeight="1">
      <c r="B502" s="28"/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2:59" ht="15.75" customHeight="1">
      <c r="B503" s="28"/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2:59" ht="15.75" customHeight="1">
      <c r="B504" s="28"/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2:59" ht="15.75" customHeight="1">
      <c r="B505" s="28"/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2:59" ht="15.75" customHeight="1">
      <c r="B506" s="28"/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2:59" ht="15.75" customHeight="1">
      <c r="B507" s="28"/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2:59" ht="15.75" customHeight="1">
      <c r="B508" s="28"/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2:59" ht="15.75" customHeight="1">
      <c r="B509" s="28"/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2:59" ht="15.75" customHeight="1">
      <c r="B510" s="28"/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2:59" ht="15.75" customHeight="1">
      <c r="B511" s="28"/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2:59" ht="15.75" customHeight="1">
      <c r="B512" s="28"/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2:59" ht="15.75" customHeight="1">
      <c r="B513" s="28"/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2:59" ht="15.75" customHeight="1">
      <c r="B514" s="28"/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2:59" ht="15.75" customHeight="1">
      <c r="B515" s="28"/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2:59" ht="15.75" customHeight="1">
      <c r="B516" s="28"/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2:59" ht="15.75" customHeight="1">
      <c r="B517" s="28"/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2:59" ht="15.75" customHeight="1">
      <c r="B518" s="28"/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2:59" ht="15.75" customHeight="1">
      <c r="B519" s="28"/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2:59" ht="15.75" customHeight="1">
      <c r="B520" s="28"/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2:59" ht="15.75" customHeight="1">
      <c r="B521" s="28"/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2:59" ht="15.75" customHeight="1">
      <c r="B522" s="28"/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2:59" ht="15.75" customHeight="1">
      <c r="B523" s="28"/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2:59" ht="15.75" customHeight="1">
      <c r="B524" s="28"/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2:59" ht="15.75" customHeight="1">
      <c r="B525" s="28"/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2:59" ht="15.75" customHeight="1">
      <c r="B526" s="28"/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2:59" ht="15.75" customHeight="1">
      <c r="B527" s="28"/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2:59" ht="15.75" customHeight="1">
      <c r="B528" s="28"/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2:59" ht="15.75" customHeight="1">
      <c r="B529" s="28"/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2:59" ht="15.75" customHeight="1">
      <c r="B530" s="28"/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2:59" ht="15.75" customHeight="1">
      <c r="B531" s="28"/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2:59" ht="15.75" customHeight="1">
      <c r="B532" s="28"/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2:59" ht="15.75" customHeight="1">
      <c r="B533" s="28"/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2:59" ht="15.75" customHeight="1">
      <c r="B534" s="28"/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2:59" ht="15.75" customHeight="1">
      <c r="B535" s="28"/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2:59" ht="15.75" customHeight="1">
      <c r="B536" s="28"/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2:59" ht="15.75" customHeight="1">
      <c r="B537" s="28"/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2:59" ht="15.75" customHeight="1">
      <c r="B538" s="28"/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2:59" ht="15.75" customHeight="1">
      <c r="B539" s="28"/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2:59" ht="15.75" customHeight="1">
      <c r="B540" s="28"/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2:59" ht="15.75" customHeight="1">
      <c r="B541" s="28"/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2:59" ht="15.75" customHeight="1">
      <c r="B542" s="28"/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2:59" ht="15.75" customHeight="1">
      <c r="B543" s="28"/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2:59" ht="15.75" customHeight="1">
      <c r="B544" s="28"/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2:59" ht="15.75" customHeight="1">
      <c r="B545" s="28"/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2:59" ht="15.75" customHeight="1">
      <c r="B546" s="28"/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2:59" ht="15.75" customHeight="1">
      <c r="B547" s="28"/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2:59" ht="15.75" customHeight="1">
      <c r="B548" s="28"/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2:59" ht="15.75" customHeight="1">
      <c r="B549" s="28"/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2:59" ht="15.75" customHeight="1">
      <c r="B550" s="28"/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2:59" ht="15.75" customHeight="1">
      <c r="B551" s="28"/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2:59" ht="15.75" customHeight="1">
      <c r="B552" s="28"/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2:59" ht="15.75" customHeight="1">
      <c r="B553" s="28"/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2:59" ht="15.75" customHeight="1">
      <c r="B554" s="28"/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2:59" ht="15.75" customHeight="1">
      <c r="B555" s="28"/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2:59" ht="15.75" customHeight="1">
      <c r="B556" s="28"/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2:59" ht="15.75" customHeight="1">
      <c r="B557" s="28"/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2:59" ht="15.75" customHeight="1">
      <c r="B558" s="28"/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2:59" ht="15.75" customHeight="1">
      <c r="B559" s="28"/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2:59" ht="15.75" customHeight="1">
      <c r="B560" s="28"/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2:59" ht="15.75" customHeight="1">
      <c r="B561" s="28"/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2:59" ht="15.75" customHeight="1">
      <c r="B562" s="28"/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2:59" ht="15.75" customHeight="1">
      <c r="B563" s="28"/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2:59" ht="15.75" customHeight="1">
      <c r="B564" s="28"/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2:59" ht="15.75" customHeight="1">
      <c r="B565" s="28"/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2:59" ht="15.75" customHeight="1">
      <c r="B566" s="28"/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2:59" ht="15.75" customHeight="1">
      <c r="B567" s="28"/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2:59" ht="15.75" customHeight="1">
      <c r="B568" s="28"/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2:59" ht="15.75" customHeight="1">
      <c r="B569" s="28"/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2:59" ht="15.75" customHeight="1">
      <c r="B570" s="28"/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2:59" ht="15.75" customHeight="1">
      <c r="B571" s="28"/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2:59" ht="15.75" customHeight="1">
      <c r="B572" s="28"/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2:59" ht="15.75" customHeight="1">
      <c r="B573" s="28"/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2:59" ht="15.75" customHeight="1">
      <c r="B574" s="28"/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2:59" ht="15.75" customHeight="1">
      <c r="B575" s="28"/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2:59" ht="15.75" customHeight="1">
      <c r="B576" s="28"/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2:59" ht="15.75" customHeight="1">
      <c r="B577" s="28"/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2:59" ht="15.75" customHeight="1">
      <c r="B578" s="28"/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2:59" ht="15.75" customHeight="1">
      <c r="B579" s="28"/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2:59" ht="15.75" customHeight="1">
      <c r="B580" s="28"/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2:59" ht="15.75" customHeight="1">
      <c r="B581" s="28"/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2:59" ht="15.75" customHeight="1">
      <c r="B582" s="28"/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2:59" ht="15.75" customHeight="1">
      <c r="B583" s="28"/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2:59" ht="15.75" customHeight="1">
      <c r="B584" s="28"/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2:59" ht="15.75" customHeight="1">
      <c r="B585" s="28"/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2:59" ht="15.75" customHeight="1">
      <c r="B586" s="28"/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2:59" ht="15.75" customHeight="1">
      <c r="B587" s="28"/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2:59" ht="15.75" customHeight="1">
      <c r="B588" s="28"/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2:59" ht="15.75" customHeight="1">
      <c r="B589" s="28"/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2:59" ht="15.75" customHeight="1">
      <c r="B590" s="28"/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2:59" ht="15.75" customHeight="1">
      <c r="B591" s="28"/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2:59" ht="15.75" customHeight="1">
      <c r="B592" s="28"/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2:59" ht="15.75" customHeight="1">
      <c r="B593" s="28"/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2:59" ht="15.75" customHeight="1">
      <c r="B594" s="28"/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2:59" ht="15.75" customHeight="1">
      <c r="B595" s="28"/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2:59" ht="15.75" customHeight="1">
      <c r="B596" s="28"/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2:59" ht="15.75" customHeight="1">
      <c r="B597" s="28"/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2:59" ht="15.75" customHeight="1">
      <c r="B598" s="28"/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2:59" ht="15.75" customHeight="1">
      <c r="B599" s="28"/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2:59" ht="15.75" customHeight="1">
      <c r="B600" s="28"/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2:59" ht="15.75" customHeight="1">
      <c r="B601" s="28"/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2:59" ht="15.75" customHeight="1">
      <c r="B602" s="28"/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2:59" ht="15.75" customHeight="1">
      <c r="B603" s="28"/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2:59" ht="15.75" customHeight="1">
      <c r="B604" s="28"/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2:59" ht="15.75" customHeight="1">
      <c r="B605" s="28"/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2:59" ht="15.75" customHeight="1">
      <c r="B606" s="28"/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2:59" ht="15.75" customHeight="1">
      <c r="B607" s="28"/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2:59" ht="15.75" customHeight="1">
      <c r="B608" s="28"/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2:59" ht="15.75" customHeight="1">
      <c r="B609" s="28"/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2:59" ht="15.75" customHeight="1">
      <c r="B610" s="28"/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2:59" ht="15.75" customHeight="1">
      <c r="B611" s="28"/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2:59" ht="15.75" customHeight="1">
      <c r="B612" s="28"/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2:59" ht="15.75" customHeight="1">
      <c r="B613" s="28"/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2:59" ht="15.75" customHeight="1">
      <c r="B614" s="28"/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2:59" ht="15.75" customHeight="1">
      <c r="B615" s="28"/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2:59" ht="15.75" customHeight="1">
      <c r="B616" s="28"/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2:59" ht="15.75" customHeight="1">
      <c r="B617" s="28"/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2:59" ht="15.75" customHeight="1">
      <c r="B618" s="28"/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2:59" ht="15.75" customHeight="1">
      <c r="B619" s="28"/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2:59" ht="15.75" customHeight="1">
      <c r="B620" s="28"/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2:59" ht="15.75" customHeight="1">
      <c r="B621" s="28"/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2:59" ht="15.75" customHeight="1">
      <c r="B622" s="28"/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2:59" ht="15.75" customHeight="1">
      <c r="B623" s="28"/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2:59" ht="15.75" customHeight="1">
      <c r="B624" s="28"/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2:59" ht="15.75" customHeight="1">
      <c r="B625" s="28"/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2:59" ht="15.75" customHeight="1">
      <c r="B626" s="28"/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2:59" ht="15.75" customHeight="1">
      <c r="B627" s="28"/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2:59" ht="15.75" customHeight="1">
      <c r="B628" s="28"/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2:59" ht="15.75" customHeight="1">
      <c r="B629" s="28"/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2:59" ht="15.75" customHeight="1">
      <c r="B630" s="28"/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2:59" ht="15.75" customHeight="1">
      <c r="B631" s="28"/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2:59" ht="15.75" customHeight="1">
      <c r="B632" s="28"/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2:59" ht="15.75" customHeight="1">
      <c r="B633" s="28"/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2:59" ht="15.75" customHeight="1">
      <c r="B634" s="28"/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2:59" ht="15.75" customHeight="1">
      <c r="B635" s="28"/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2:59" ht="15.75" customHeight="1">
      <c r="B636" s="28"/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2:59" ht="15.75" customHeight="1">
      <c r="B637" s="28"/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2:59" ht="15.75" customHeight="1">
      <c r="B638" s="28"/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2:59" ht="15.75" customHeight="1">
      <c r="B639" s="28"/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2:59" ht="15.75" customHeight="1">
      <c r="B640" s="28"/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2:59" ht="15.75" customHeight="1">
      <c r="B641" s="28"/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2:59" ht="15.75" customHeight="1">
      <c r="B642" s="28"/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2:59" ht="15.75" customHeight="1">
      <c r="B643" s="28"/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2:59" ht="15.75" customHeight="1">
      <c r="B644" s="28"/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2:59" ht="15.75" customHeight="1">
      <c r="B645" s="28"/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2:59" ht="15.75" customHeight="1">
      <c r="B646" s="28"/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2:59" ht="15.75" customHeight="1">
      <c r="B647" s="28"/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2:59" ht="15.75" customHeight="1">
      <c r="B648" s="28"/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2:59" ht="15.75" customHeight="1">
      <c r="B649" s="28"/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2:59" ht="15.75" customHeight="1">
      <c r="B650" s="28"/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2:59" ht="15.75" customHeight="1">
      <c r="B651" s="28"/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2:59" ht="15.75" customHeight="1">
      <c r="B652" s="28"/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2:59" ht="15.75" customHeight="1">
      <c r="B653" s="28"/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2:59" ht="15.75" customHeight="1">
      <c r="B654" s="28"/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2:59" ht="15.75" customHeight="1">
      <c r="B655" s="28"/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2:59" ht="15.75" customHeight="1">
      <c r="B656" s="28"/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2:59" ht="15.75" customHeight="1">
      <c r="B657" s="28"/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2:59" ht="15.75" customHeight="1">
      <c r="B658" s="28"/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2:59" ht="15.75" customHeight="1">
      <c r="B659" s="28"/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2:59" ht="15.75" customHeight="1">
      <c r="B660" s="28"/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2:59" ht="15.75" customHeight="1">
      <c r="B661" s="28"/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2:59" ht="15.75" customHeight="1">
      <c r="B662" s="28"/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2:59" ht="15.75" customHeight="1">
      <c r="B663" s="28"/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2:59" ht="15.75" customHeight="1">
      <c r="B664" s="28"/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2:59" ht="15.75" customHeight="1">
      <c r="B665" s="28"/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2:59" ht="15.75" customHeight="1">
      <c r="B666" s="28"/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2:59" ht="15.75" customHeight="1">
      <c r="B667" s="28"/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2:59" ht="15.75" customHeight="1">
      <c r="B668" s="28"/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2:59" ht="15.75" customHeight="1">
      <c r="B669" s="28"/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2:59" ht="15.75" customHeight="1">
      <c r="B670" s="28"/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2:59" ht="15.75" customHeight="1">
      <c r="B671" s="28"/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2:59" ht="15.75" customHeight="1">
      <c r="B672" s="28"/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2:59" ht="15.75" customHeight="1">
      <c r="B673" s="28"/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2:59" ht="15.75" customHeight="1">
      <c r="B674" s="28"/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2:59" ht="15.75" customHeight="1">
      <c r="B675" s="28"/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2:59" ht="15.75" customHeight="1">
      <c r="B676" s="28"/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2:59" ht="15.75" customHeight="1">
      <c r="B677" s="28"/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2:59" ht="15.75" customHeight="1">
      <c r="B678" s="28"/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2:59" ht="15.75" customHeight="1">
      <c r="B679" s="28"/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2:59" ht="15.75" customHeight="1">
      <c r="B680" s="28"/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2:59" ht="15.75" customHeight="1">
      <c r="B681" s="28"/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2:59" ht="15.75" customHeight="1">
      <c r="B682" s="28"/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2:59" ht="15.75" customHeight="1">
      <c r="B683" s="28"/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2:59" ht="15.75" customHeight="1">
      <c r="B684" s="28"/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2:59" ht="15.75" customHeight="1">
      <c r="B685" s="28"/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2:59" ht="15.75" customHeight="1">
      <c r="B686" s="28"/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2:59" ht="15.75" customHeight="1">
      <c r="B687" s="28"/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2:59" ht="15.75" customHeight="1">
      <c r="B688" s="28"/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2:59" ht="15.75" customHeight="1">
      <c r="B689" s="28"/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2:59" ht="15.75" customHeight="1">
      <c r="B690" s="28"/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2:59" ht="15.75" customHeight="1">
      <c r="B691" s="28"/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2:59" ht="15.75" customHeight="1">
      <c r="B692" s="28"/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2:59" ht="15.75" customHeight="1">
      <c r="B693" s="28"/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2:59" ht="15.75" customHeight="1">
      <c r="B694" s="28"/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2:59" ht="15.75" customHeight="1">
      <c r="B695" s="28"/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2:59" ht="15.75" customHeight="1">
      <c r="B696" s="28"/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2:59" ht="15.75" customHeight="1">
      <c r="B697" s="28"/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2:59" ht="15.75" customHeight="1">
      <c r="B698" s="28"/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2:59" ht="15.75" customHeight="1">
      <c r="B699" s="28"/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2:59" ht="15.75" customHeight="1">
      <c r="B700" s="28"/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2:59" ht="15.75" customHeight="1">
      <c r="B701" s="28"/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2:59" ht="15.75" customHeight="1">
      <c r="B702" s="28"/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2:59" ht="15.75" customHeight="1">
      <c r="B703" s="28"/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2:59" ht="15.75" customHeight="1">
      <c r="B704" s="28"/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2:59" ht="15.75" customHeight="1">
      <c r="B705" s="28"/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2:59" ht="15.75" customHeight="1">
      <c r="B706" s="28"/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2:59" ht="15.75" customHeight="1">
      <c r="B707" s="28"/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2:59" ht="15.75" customHeight="1">
      <c r="B708" s="28"/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2:59" ht="15.75" customHeight="1">
      <c r="B709" s="28"/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2:59" ht="15.75" customHeight="1">
      <c r="B710" s="28"/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2:59" ht="15.75" customHeight="1">
      <c r="B711" s="28"/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2:59" ht="15.75" customHeight="1">
      <c r="B712" s="28"/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2:59" ht="15.75" customHeight="1">
      <c r="B713" s="28"/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2:59" ht="15.75" customHeight="1">
      <c r="B714" s="28"/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2:59" ht="15.75" customHeight="1">
      <c r="B715" s="28"/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2:59" ht="15.75" customHeight="1">
      <c r="B716" s="28"/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2:59" ht="15.75" customHeight="1">
      <c r="B717" s="28"/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2:59" ht="15.75" customHeight="1">
      <c r="B718" s="28"/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2:59" ht="15.75" customHeight="1">
      <c r="B719" s="28"/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2:59" ht="15.75" customHeight="1">
      <c r="B720" s="28"/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2:59" ht="15.75" customHeight="1">
      <c r="B721" s="28"/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2:59" ht="15.75" customHeight="1">
      <c r="B722" s="28"/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2:59" ht="15.75" customHeight="1">
      <c r="B723" s="28"/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2:59" ht="15.75" customHeight="1">
      <c r="B724" s="28"/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2:59" ht="15.75" customHeight="1">
      <c r="B725" s="28"/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2:59" ht="15.75" customHeight="1">
      <c r="B726" s="28"/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2:59" ht="15.75" customHeight="1">
      <c r="B727" s="28"/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2:59" ht="15.75" customHeight="1">
      <c r="B728" s="28"/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2:59" ht="15.75" customHeight="1">
      <c r="B729" s="28"/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2:59" ht="15.75" customHeight="1">
      <c r="B730" s="28"/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2:59" ht="15.75" customHeight="1">
      <c r="B731" s="28"/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2:59" ht="15.75" customHeight="1">
      <c r="B732" s="28"/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2:59" ht="15.75" customHeight="1">
      <c r="B733" s="28"/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2:59" ht="15.75" customHeight="1">
      <c r="B734" s="28"/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2:59" ht="15.75" customHeight="1">
      <c r="B735" s="28"/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2:59" ht="15.75" customHeight="1">
      <c r="B736" s="28"/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2:59" ht="15.75" customHeight="1">
      <c r="B737" s="28"/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2:59" ht="15.75" customHeight="1">
      <c r="B738" s="28"/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2:59" ht="15.75" customHeight="1">
      <c r="B739" s="28"/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2:59" ht="15.75" customHeight="1">
      <c r="B740" s="28"/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2:59" ht="15.75" customHeight="1">
      <c r="B741" s="28"/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2:59" ht="15.75" customHeight="1">
      <c r="B742" s="28"/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2:59" ht="15.75" customHeight="1">
      <c r="B743" s="28"/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2:59" ht="15.75" customHeight="1">
      <c r="B744" s="28"/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2:59" ht="15.75" customHeight="1">
      <c r="B745" s="28"/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2:59" ht="15.75" customHeight="1">
      <c r="B746" s="28"/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2:59" ht="15.75" customHeight="1">
      <c r="B747" s="28"/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2:59" ht="15.75" customHeight="1">
      <c r="B748" s="28"/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2:59" ht="15.75" customHeight="1">
      <c r="B749" s="28"/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2:59" ht="15.75" customHeight="1">
      <c r="B750" s="28"/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2:59" ht="15.75" customHeight="1">
      <c r="B751" s="28"/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2:59" ht="15.75" customHeight="1">
      <c r="B752" s="28"/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2:59" ht="15.75" customHeight="1">
      <c r="B753" s="28"/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2:59" ht="15.75" customHeight="1">
      <c r="B754" s="28"/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2:59" ht="15.75" customHeight="1">
      <c r="B755" s="28"/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2:59" ht="15.75" customHeight="1">
      <c r="B756" s="28"/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2:59" ht="15.75" customHeight="1">
      <c r="B757" s="28"/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2:59" ht="15.75" customHeight="1">
      <c r="B758" s="28"/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2:59" ht="15.75" customHeight="1">
      <c r="B759" s="28"/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2:59" ht="15.75" customHeight="1">
      <c r="B760" s="28"/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2:59" ht="15.75" customHeight="1">
      <c r="B761" s="28"/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2:59" ht="15.75" customHeight="1">
      <c r="B762" s="28"/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2:59" ht="15.75" customHeight="1">
      <c r="B763" s="28"/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2:59" ht="15.75" customHeight="1">
      <c r="B764" s="28"/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2:59" ht="15.75" customHeight="1">
      <c r="B765" s="28"/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2:59" ht="15.75" customHeight="1">
      <c r="B766" s="28"/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2:59" ht="15.75" customHeight="1">
      <c r="B767" s="28"/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2:59" ht="15.75" customHeight="1">
      <c r="B768" s="28"/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2:59" ht="15.75" customHeight="1">
      <c r="B769" s="28"/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2:59" ht="15.75" customHeight="1">
      <c r="B770" s="28"/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2:59" ht="15.75" customHeight="1">
      <c r="B771" s="28"/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2:59" ht="15.75" customHeight="1">
      <c r="B772" s="28"/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2:59" ht="15.75" customHeight="1">
      <c r="B773" s="28"/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2:59" ht="15.75" customHeight="1">
      <c r="B774" s="28"/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2:59" ht="15.75" customHeight="1">
      <c r="B775" s="28"/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2:59" ht="15.75" customHeight="1">
      <c r="B776" s="28"/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2:59" ht="15.75" customHeight="1">
      <c r="B777" s="28"/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2:59" ht="15.75" customHeight="1">
      <c r="B778" s="28"/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2:59" ht="15.75" customHeight="1">
      <c r="B779" s="28"/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2:59" ht="15.75" customHeight="1">
      <c r="B780" s="28"/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2:59" ht="15.75" customHeight="1">
      <c r="B781" s="28"/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2:59" ht="15.75" customHeight="1">
      <c r="B782" s="28"/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2:59" ht="15.75" customHeight="1">
      <c r="B783" s="28"/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2:59" ht="15.75" customHeight="1">
      <c r="B784" s="28"/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2:59" ht="15.75" customHeight="1">
      <c r="B785" s="28"/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2:59" ht="15.75" customHeight="1">
      <c r="B786" s="28"/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2:59" ht="15.75" customHeight="1">
      <c r="B787" s="28"/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2:59" ht="15.75" customHeight="1">
      <c r="B788" s="28"/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2:59" ht="15.75" customHeight="1">
      <c r="B789" s="28"/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2:59" ht="15.75" customHeight="1">
      <c r="B790" s="28"/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2:59" ht="15.75" customHeight="1">
      <c r="B791" s="28"/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2:59" ht="15.75" customHeight="1">
      <c r="B792" s="28"/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2:59" ht="15.75" customHeight="1">
      <c r="B793" s="28"/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2:59" ht="15.75" customHeight="1">
      <c r="B794" s="28"/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2:59" ht="15.75" customHeight="1">
      <c r="B795" s="28"/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2:59" ht="15.75" customHeight="1">
      <c r="B796" s="28"/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2:59" ht="15.75" customHeight="1">
      <c r="B797" s="28"/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2:59" ht="15.75" customHeight="1">
      <c r="B798" s="28"/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2:59" ht="15.75" customHeight="1">
      <c r="B799" s="28"/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2:59" ht="15.75" customHeight="1">
      <c r="B800" s="28"/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2:59" ht="15.75" customHeight="1">
      <c r="B801" s="28"/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2:59" ht="15.75" customHeight="1">
      <c r="B802" s="28"/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2:59" ht="15.75" customHeight="1">
      <c r="B803" s="28"/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2:59" ht="15.75" customHeight="1">
      <c r="B804" s="28"/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2:59" ht="15.75" customHeight="1">
      <c r="B805" s="28"/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2:59" ht="15.75" customHeight="1">
      <c r="B806" s="28"/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2:59" ht="15.75" customHeight="1">
      <c r="B807" s="28"/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2:59" ht="15.75" customHeight="1">
      <c r="B808" s="28"/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2:59" ht="15.75" customHeight="1">
      <c r="B809" s="28"/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2:59" ht="15.75" customHeight="1">
      <c r="B810" s="28"/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2:59" ht="15.75" customHeight="1">
      <c r="B811" s="28"/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2:59" ht="15.75" customHeight="1">
      <c r="B812" s="28"/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2:59" ht="15.75" customHeight="1">
      <c r="B813" s="28"/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2:59" ht="15.75" customHeight="1">
      <c r="B814" s="28"/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2:59" ht="15.75" customHeight="1">
      <c r="B815" s="28"/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2:59" ht="15.75" customHeight="1">
      <c r="B816" s="28"/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2:59" ht="15.75" customHeight="1">
      <c r="B817" s="28"/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2:59" ht="15.75" customHeight="1">
      <c r="B818" s="28"/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2:59" ht="15.75" customHeight="1">
      <c r="B819" s="28"/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2:59" ht="15.75" customHeight="1">
      <c r="B820" s="28"/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2:59" ht="15.75" customHeight="1">
      <c r="B821" s="28"/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2:59" ht="15.75" customHeight="1">
      <c r="B822" s="28"/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2:59" ht="15.75" customHeight="1">
      <c r="B823" s="28"/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2:59" ht="15.75" customHeight="1">
      <c r="B824" s="28"/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2:59" ht="15.75" customHeight="1">
      <c r="B825" s="28"/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2:59" ht="15.75" customHeight="1">
      <c r="B826" s="28"/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2:59" ht="15.75" customHeight="1">
      <c r="B827" s="28"/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2:59" ht="15.75" customHeight="1">
      <c r="B828" s="28"/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2:59" ht="15.75" customHeight="1">
      <c r="B829" s="28"/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2:59" ht="15.75" customHeight="1">
      <c r="B830" s="28"/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2:59" ht="15.75" customHeight="1">
      <c r="B831" s="28"/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2:59" ht="15.75" customHeight="1">
      <c r="B832" s="28"/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2:59" ht="15.75" customHeight="1">
      <c r="B833" s="28"/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2:59" ht="15.75" customHeight="1">
      <c r="B834" s="28"/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2:59" ht="15.75" customHeight="1">
      <c r="B835" s="28"/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2:59" ht="15.75" customHeight="1">
      <c r="B836" s="28"/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2:59" ht="15.75" customHeight="1">
      <c r="B837" s="28"/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2:59" ht="15.75" customHeight="1">
      <c r="B838" s="28"/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2:59" ht="15.75" customHeight="1">
      <c r="B839" s="28"/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2:59" ht="15.75" customHeight="1">
      <c r="B840" s="28"/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2:59" ht="15.75" customHeight="1">
      <c r="B841" s="28"/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2:59" ht="15.75" customHeight="1">
      <c r="B842" s="28"/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2:59" ht="15.75" customHeight="1">
      <c r="B843" s="28"/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2:59" ht="15.75" customHeight="1">
      <c r="B844" s="28"/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2:59" ht="15.75" customHeight="1">
      <c r="B845" s="28"/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2:59" ht="15.75" customHeight="1">
      <c r="B846" s="28"/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2:59" ht="15.75" customHeight="1">
      <c r="B847" s="28"/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2:59" ht="15.75" customHeight="1">
      <c r="B848" s="28"/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2:59" ht="15.75" customHeight="1">
      <c r="B849" s="28"/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2:59" ht="15.75" customHeight="1">
      <c r="B850" s="28"/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2:59" ht="15.75" customHeight="1">
      <c r="B851" s="28"/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2:59" ht="15.75" customHeight="1">
      <c r="B852" s="28"/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2:59" ht="15.75" customHeight="1">
      <c r="B853" s="28"/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2:59" ht="15.75" customHeight="1">
      <c r="B854" s="28"/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2:59" ht="15.75" customHeight="1">
      <c r="B855" s="28"/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2:59" ht="15.75" customHeight="1">
      <c r="B856" s="28"/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2:59" ht="15.75" customHeight="1">
      <c r="B857" s="28"/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2:59" ht="15.75" customHeight="1">
      <c r="B858" s="28"/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2:59" ht="15.75" customHeight="1">
      <c r="B859" s="28"/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2:59" ht="15.75" customHeight="1">
      <c r="B860" s="28"/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2:59" ht="15.75" customHeight="1">
      <c r="B861" s="28"/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2:59" ht="15.75" customHeight="1">
      <c r="B862" s="28"/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2:59" ht="15.75" customHeight="1">
      <c r="B863" s="28"/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2:59" ht="15.75" customHeight="1">
      <c r="B864" s="28"/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2:59" ht="15.75" customHeight="1">
      <c r="B865" s="28"/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2:59" ht="15.75" customHeight="1">
      <c r="B866" s="28"/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2:59" ht="15.75" customHeight="1">
      <c r="B867" s="28"/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2:59" ht="15.75" customHeight="1">
      <c r="B868" s="28"/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2:59" ht="15.75" customHeight="1">
      <c r="B869" s="28"/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2:59" ht="15.75" customHeight="1">
      <c r="B870" s="28"/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2:59" ht="15.75" customHeight="1">
      <c r="B871" s="28"/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2:59" ht="15.75" customHeight="1">
      <c r="B872" s="28"/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2:59" ht="15.75" customHeight="1">
      <c r="B873" s="28"/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2:59" ht="15.75" customHeight="1">
      <c r="B874" s="28"/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2:59" ht="15.75" customHeight="1">
      <c r="B875" s="28"/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2:59" ht="15.75" customHeight="1">
      <c r="B876" s="28"/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2:59" ht="15.75" customHeight="1">
      <c r="B877" s="28"/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2:59" ht="15.75" customHeight="1">
      <c r="B878" s="28"/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2:59" ht="15.75" customHeight="1">
      <c r="B879" s="28"/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2:59" ht="15.75" customHeight="1">
      <c r="B880" s="28"/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2:59" ht="15.75" customHeight="1">
      <c r="B881" s="28"/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2:59" ht="15.75" customHeight="1">
      <c r="B882" s="28"/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2:59" ht="15.75" customHeight="1">
      <c r="B883" s="28"/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2:59" ht="15.75" customHeight="1">
      <c r="B884" s="28"/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2:59" ht="15.75" customHeight="1">
      <c r="B885" s="28"/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2:59" ht="15.75" customHeight="1">
      <c r="B886" s="28"/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2:59" ht="15.75" customHeight="1">
      <c r="B887" s="28"/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2:59" ht="15.75" customHeight="1">
      <c r="B888" s="28"/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2:59" ht="15.75" customHeight="1">
      <c r="B889" s="28"/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2:59" ht="15.75" customHeight="1">
      <c r="B890" s="28"/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2:59" ht="15.75" customHeight="1">
      <c r="B891" s="28"/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2:59" ht="15.75" customHeight="1">
      <c r="B892" s="28"/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2:59" ht="15.75" customHeight="1">
      <c r="B893" s="28"/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2:59" ht="15.75" customHeight="1">
      <c r="B894" s="28"/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2:59" ht="15.75" customHeight="1">
      <c r="B895" s="28"/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2:59" ht="15.75" customHeight="1">
      <c r="B896" s="28"/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2:59" ht="15.75" customHeight="1">
      <c r="B897" s="28"/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2:59" ht="15.75" customHeight="1">
      <c r="B898" s="28"/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2:59" ht="15.75" customHeight="1">
      <c r="B899" s="28"/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2:59" ht="15.75" customHeight="1">
      <c r="B900" s="28"/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2:59" ht="15.75" customHeight="1">
      <c r="B901" s="28"/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2:59" ht="15.75" customHeight="1">
      <c r="B902" s="28"/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2:59" ht="15.75" customHeight="1">
      <c r="B903" s="28"/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2:59" ht="15.75" customHeight="1">
      <c r="B904" s="28"/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2:59" ht="15.75" customHeight="1">
      <c r="B905" s="28"/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2:59" ht="15.75" customHeight="1">
      <c r="B906" s="28"/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2:59" ht="15.75" customHeight="1">
      <c r="B907" s="28"/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2:59" ht="15.75" customHeight="1">
      <c r="B908" s="28"/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2:59" ht="15.75" customHeight="1">
      <c r="B909" s="28"/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2:59" ht="15.75" customHeight="1">
      <c r="B910" s="28"/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2:59" ht="15.75" customHeight="1">
      <c r="B911" s="28"/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2:59" ht="15.75" customHeight="1">
      <c r="B912" s="28"/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2:59" ht="15.75" customHeight="1">
      <c r="B913" s="28"/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2:59" ht="15.75" customHeight="1">
      <c r="B914" s="28"/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2:59" ht="15.75" customHeight="1">
      <c r="B915" s="28"/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2:59" ht="15.75" customHeight="1">
      <c r="B916" s="28"/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2:59" ht="15.75" customHeight="1">
      <c r="B917" s="28"/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2:59" ht="15.75" customHeight="1">
      <c r="B918" s="28"/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2:59" ht="15.75" customHeight="1">
      <c r="B919" s="28"/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2:59" ht="15.75" customHeight="1">
      <c r="B920" s="28"/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2:59" ht="15.75" customHeight="1">
      <c r="B921" s="28"/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2:59" ht="15.75" customHeight="1">
      <c r="B922" s="28"/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2:59" ht="15.75" customHeight="1">
      <c r="B923" s="28"/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2:59" ht="15.75" customHeight="1">
      <c r="B924" s="28"/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2:59" ht="15.75" customHeight="1">
      <c r="B925" s="28"/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2:59" ht="15.75" customHeight="1">
      <c r="B926" s="28"/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2:59" ht="15.75" customHeight="1">
      <c r="B927" s="28"/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2:59" ht="15.75" customHeight="1">
      <c r="B928" s="28"/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2:59" ht="15.75" customHeight="1">
      <c r="B929" s="28"/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2:59" ht="15.75" customHeight="1">
      <c r="B930" s="28"/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2:59" ht="15.75" customHeight="1">
      <c r="B931" s="28"/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2:59" ht="15.75" customHeight="1">
      <c r="B932" s="28"/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2:59" ht="15.75" customHeight="1">
      <c r="B933" s="28"/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2:59" ht="15.75" customHeight="1">
      <c r="B934" s="28"/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2:59" ht="15.75" customHeight="1">
      <c r="B935" s="28"/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2:59" ht="15.75" customHeight="1">
      <c r="B936" s="28"/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2:59" ht="15.75" customHeight="1">
      <c r="B937" s="28"/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2:59" ht="15.75" customHeight="1">
      <c r="B938" s="28"/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2:59" ht="15.75" customHeight="1">
      <c r="B939" s="28"/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2:59" ht="15.75" customHeight="1">
      <c r="B940" s="28"/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2:59" ht="15.75" customHeight="1">
      <c r="B941" s="28"/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2:59" ht="15.75" customHeight="1">
      <c r="B942" s="28"/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2:59" ht="15.75" customHeight="1">
      <c r="B943" s="28"/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2:59" ht="15.75" customHeight="1">
      <c r="B944" s="28"/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2:59" ht="15.75" customHeight="1">
      <c r="B945" s="28"/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2:59" ht="15.75" customHeight="1">
      <c r="B946" s="28"/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2:59" ht="15.75" customHeight="1">
      <c r="B947" s="28"/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2:59" ht="15.75" customHeight="1">
      <c r="B948" s="28"/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2:59" ht="15.75" customHeight="1">
      <c r="B949" s="28"/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2:59" ht="15.75" customHeight="1">
      <c r="B950" s="28"/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2:59" ht="15.75" customHeight="1">
      <c r="B951" s="28"/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2:59" ht="15.75" customHeight="1">
      <c r="B952" s="28"/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2:59" ht="15.75" customHeight="1">
      <c r="B953" s="28"/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2:59" ht="15.75" customHeight="1">
      <c r="B954" s="28"/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2:59" ht="15.75" customHeight="1">
      <c r="B955" s="28"/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2:59" ht="15.75" customHeight="1">
      <c r="B956" s="28"/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2:59" ht="15.75" customHeight="1">
      <c r="B957" s="28"/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2:59" ht="15.75" customHeight="1">
      <c r="B958" s="28"/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2:59" ht="15.75" customHeight="1">
      <c r="B959" s="28"/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2:59" ht="15.75" customHeight="1">
      <c r="B960" s="28"/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2:59" ht="15.75" customHeight="1">
      <c r="B961" s="28"/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2:59" ht="15.75" customHeight="1">
      <c r="B962" s="28"/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2:59" ht="15.75" customHeight="1">
      <c r="B963" s="28"/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2:59" ht="15.75" customHeight="1">
      <c r="B964" s="28"/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2:59" ht="15.75" customHeight="1">
      <c r="B965" s="28"/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2:59" ht="15.75" customHeight="1">
      <c r="B966" s="28"/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2:59" ht="15.75" customHeight="1">
      <c r="B967" s="28"/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2:59" ht="15.75" customHeight="1">
      <c r="B968" s="28"/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2:59" ht="15.75" customHeight="1">
      <c r="B969" s="28"/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2:59" ht="15.75" customHeight="1">
      <c r="B970" s="28"/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2:59" ht="15.75" customHeight="1">
      <c r="B971" s="28"/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2:59" ht="15.75" customHeight="1">
      <c r="B972" s="28"/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2:59" ht="15.75" customHeight="1">
      <c r="B973" s="28"/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2:59" ht="15.75" customHeight="1">
      <c r="B974" s="28"/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2:59" ht="15.75" customHeight="1">
      <c r="B975" s="28"/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2:59" ht="15.75" customHeight="1">
      <c r="B976" s="28"/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2:59" ht="15.75" customHeight="1">
      <c r="B977" s="28"/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2:59" ht="15.75" customHeight="1">
      <c r="B978" s="28"/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2:59" ht="15.75" customHeight="1">
      <c r="B979" s="28"/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2:59" ht="15.75" customHeight="1">
      <c r="B980" s="28"/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2:59" ht="15.75" customHeight="1">
      <c r="B981" s="28"/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2:59" ht="15.75" customHeight="1">
      <c r="B982" s="28"/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2:59" ht="15.75" customHeight="1">
      <c r="B983" s="28"/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2:59" ht="15.75" customHeight="1">
      <c r="B984" s="28"/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  <row r="985" spans="2:59" ht="15.75" customHeight="1">
      <c r="B985" s="28"/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BB985" s="29"/>
      <c r="BG985" s="29"/>
    </row>
    <row r="986" spans="2:59" ht="15.75" customHeight="1">
      <c r="B986" s="28"/>
      <c r="D986" s="29"/>
      <c r="I986" s="29"/>
      <c r="N986" s="29"/>
      <c r="S986" s="29"/>
      <c r="X986" s="29"/>
      <c r="AC986" s="29"/>
      <c r="AH986" s="29"/>
      <c r="AM986" s="29"/>
      <c r="AR986" s="29"/>
      <c r="AW986" s="29"/>
      <c r="BB986" s="29"/>
      <c r="BG986" s="29"/>
    </row>
    <row r="987" spans="2:59" ht="15.75" customHeight="1">
      <c r="B987" s="28"/>
      <c r="D987" s="29"/>
      <c r="I987" s="29"/>
      <c r="N987" s="29"/>
      <c r="S987" s="29"/>
      <c r="X987" s="29"/>
      <c r="AC987" s="29"/>
      <c r="AH987" s="29"/>
      <c r="AM987" s="29"/>
      <c r="AR987" s="29"/>
      <c r="AW987" s="29"/>
      <c r="BB987" s="29"/>
      <c r="BG987" s="29"/>
    </row>
    <row r="988" spans="2:59" ht="15.75" customHeight="1">
      <c r="B988" s="28"/>
      <c r="D988" s="29"/>
      <c r="I988" s="29"/>
      <c r="N988" s="29"/>
      <c r="S988" s="29"/>
      <c r="X988" s="29"/>
      <c r="AC988" s="29"/>
      <c r="AH988" s="29"/>
      <c r="AM988" s="29"/>
      <c r="AR988" s="29"/>
      <c r="AW988" s="29"/>
      <c r="BB988" s="29"/>
      <c r="BG988" s="29"/>
    </row>
    <row r="989" spans="2:59" ht="15.75" customHeight="1">
      <c r="B989" s="28"/>
      <c r="D989" s="29"/>
      <c r="I989" s="29"/>
      <c r="N989" s="29"/>
      <c r="S989" s="29"/>
      <c r="X989" s="29"/>
      <c r="AC989" s="29"/>
      <c r="AH989" s="29"/>
      <c r="AM989" s="29"/>
      <c r="AR989" s="29"/>
      <c r="AW989" s="29"/>
      <c r="BB989" s="29"/>
      <c r="BG989" s="29"/>
    </row>
    <row r="990" spans="2:59" ht="15.75" customHeight="1">
      <c r="B990" s="28"/>
      <c r="D990" s="29"/>
      <c r="I990" s="29"/>
      <c r="N990" s="29"/>
      <c r="S990" s="29"/>
      <c r="X990" s="29"/>
      <c r="AC990" s="29"/>
      <c r="AH990" s="29"/>
      <c r="AM990" s="29"/>
      <c r="AR990" s="29"/>
      <c r="AW990" s="29"/>
      <c r="BB990" s="29"/>
      <c r="BG990" s="29"/>
    </row>
    <row r="991" spans="2:59" ht="15.75" customHeight="1">
      <c r="B991" s="28"/>
      <c r="D991" s="29"/>
      <c r="I991" s="29"/>
      <c r="N991" s="29"/>
      <c r="S991" s="29"/>
      <c r="X991" s="29"/>
      <c r="AC991" s="29"/>
      <c r="AH991" s="29"/>
      <c r="AM991" s="29"/>
      <c r="AR991" s="29"/>
      <c r="AW991" s="29"/>
      <c r="BB991" s="29"/>
      <c r="BG991" s="29"/>
    </row>
    <row r="992" spans="2:59" ht="15.75" customHeight="1">
      <c r="B992" s="28"/>
      <c r="D992" s="29"/>
      <c r="I992" s="29"/>
      <c r="N992" s="29"/>
      <c r="S992" s="29"/>
      <c r="X992" s="29"/>
      <c r="AC992" s="29"/>
      <c r="AH992" s="29"/>
      <c r="AM992" s="29"/>
      <c r="AR992" s="29"/>
      <c r="AW992" s="29"/>
      <c r="BB992" s="29"/>
      <c r="BG992" s="29"/>
    </row>
    <row r="993" spans="2:59" ht="15.75" customHeight="1">
      <c r="B993" s="28"/>
      <c r="D993" s="29"/>
      <c r="I993" s="29"/>
      <c r="N993" s="29"/>
      <c r="S993" s="29"/>
      <c r="X993" s="29"/>
      <c r="AC993" s="29"/>
      <c r="AH993" s="29"/>
      <c r="AM993" s="29"/>
      <c r="AR993" s="29"/>
      <c r="AW993" s="29"/>
      <c r="BB993" s="29"/>
      <c r="BG993" s="29"/>
    </row>
    <row r="994" spans="2:59" ht="15.75" customHeight="1">
      <c r="B994" s="28"/>
      <c r="D994" s="29"/>
      <c r="I994" s="29"/>
      <c r="N994" s="29"/>
      <c r="S994" s="29"/>
      <c r="X994" s="29"/>
      <c r="AC994" s="29"/>
      <c r="AH994" s="29"/>
      <c r="AM994" s="29"/>
      <c r="AR994" s="29"/>
      <c r="AW994" s="29"/>
      <c r="BB994" s="29"/>
      <c r="BG994" s="29"/>
    </row>
    <row r="995" spans="2:59" ht="15.75" customHeight="1">
      <c r="B995" s="28"/>
      <c r="D995" s="29"/>
      <c r="I995" s="29"/>
      <c r="N995" s="29"/>
      <c r="S995" s="29"/>
      <c r="X995" s="29"/>
      <c r="AC995" s="29"/>
      <c r="AH995" s="29"/>
      <c r="AM995" s="29"/>
      <c r="AR995" s="29"/>
      <c r="AW995" s="29"/>
      <c r="BB995" s="29"/>
      <c r="BG995" s="29"/>
    </row>
    <row r="996" spans="2:59" ht="15.75" customHeight="1">
      <c r="B996" s="28"/>
      <c r="D996" s="29"/>
      <c r="I996" s="29"/>
      <c r="N996" s="29"/>
      <c r="S996" s="29"/>
      <c r="X996" s="29"/>
      <c r="AC996" s="29"/>
      <c r="AH996" s="29"/>
      <c r="AM996" s="29"/>
      <c r="AR996" s="29"/>
      <c r="AW996" s="29"/>
      <c r="BB996" s="29"/>
      <c r="BG996" s="29"/>
    </row>
    <row r="997" spans="2:59" ht="15.75" customHeight="1">
      <c r="B997" s="28"/>
      <c r="D997" s="29"/>
      <c r="I997" s="29"/>
      <c r="N997" s="29"/>
      <c r="S997" s="29"/>
      <c r="X997" s="29"/>
      <c r="AC997" s="29"/>
      <c r="AH997" s="29"/>
      <c r="AM997" s="29"/>
      <c r="AR997" s="29"/>
      <c r="AW997" s="29"/>
      <c r="BB997" s="29"/>
      <c r="BG997" s="29"/>
    </row>
    <row r="998" spans="2:59" ht="15.75" customHeight="1">
      <c r="B998" s="28"/>
      <c r="D998" s="29"/>
      <c r="I998" s="29"/>
      <c r="N998" s="29"/>
      <c r="S998" s="29"/>
      <c r="X998" s="29"/>
      <c r="AC998" s="29"/>
      <c r="AH998" s="29"/>
      <c r="AM998" s="29"/>
      <c r="AR998" s="29"/>
      <c r="AW998" s="29"/>
      <c r="BB998" s="29"/>
      <c r="BG998" s="29"/>
    </row>
    <row r="999" spans="2:59" ht="15.75" customHeight="1">
      <c r="B999" s="28"/>
      <c r="D999" s="29"/>
      <c r="I999" s="29"/>
      <c r="N999" s="29"/>
      <c r="S999" s="29"/>
      <c r="X999" s="29"/>
      <c r="AC999" s="29"/>
      <c r="AH999" s="29"/>
      <c r="AM999" s="29"/>
      <c r="AR999" s="29"/>
      <c r="AW999" s="29"/>
      <c r="BB999" s="29"/>
      <c r="BG999" s="29"/>
    </row>
    <row r="1000" spans="2:59" ht="15.75" customHeight="1">
      <c r="B1000" s="28"/>
      <c r="D1000" s="29"/>
      <c r="I1000" s="29"/>
      <c r="N1000" s="29"/>
      <c r="S1000" s="29"/>
      <c r="X1000" s="29"/>
      <c r="AC1000" s="29"/>
      <c r="AH1000" s="29"/>
      <c r="AM1000" s="29"/>
      <c r="AR1000" s="29"/>
      <c r="AW1000" s="29"/>
      <c r="BB1000" s="29"/>
      <c r="BG1000" s="29"/>
    </row>
    <row r="1001" spans="2:59" ht="15.75" customHeight="1">
      <c r="B1001" s="28"/>
      <c r="D1001" s="29"/>
      <c r="I1001" s="29"/>
      <c r="N1001" s="29"/>
      <c r="S1001" s="29"/>
      <c r="X1001" s="29"/>
      <c r="AC1001" s="29"/>
      <c r="AH1001" s="29"/>
      <c r="AM1001" s="29"/>
      <c r="AR1001" s="29"/>
      <c r="AW1001" s="29"/>
      <c r="BB1001" s="29"/>
      <c r="BG1001" s="29"/>
    </row>
    <row r="1002" spans="2:59" ht="15.75" customHeight="1">
      <c r="B1002" s="28"/>
      <c r="D1002" s="29"/>
      <c r="I1002" s="29"/>
      <c r="N1002" s="29"/>
      <c r="S1002" s="29"/>
      <c r="X1002" s="29"/>
      <c r="AC1002" s="29"/>
      <c r="AH1002" s="29"/>
      <c r="AM1002" s="29"/>
      <c r="AR1002" s="29"/>
      <c r="AW1002" s="29"/>
      <c r="BB1002" s="29"/>
      <c r="BG1002" s="29"/>
    </row>
    <row r="1003" spans="2:59" ht="15.75" customHeight="1">
      <c r="B1003" s="28"/>
      <c r="D1003" s="29"/>
      <c r="I1003" s="29"/>
      <c r="N1003" s="29"/>
      <c r="S1003" s="29"/>
      <c r="X1003" s="29"/>
      <c r="AC1003" s="29"/>
      <c r="AH1003" s="29"/>
      <c r="AM1003" s="29"/>
      <c r="AR1003" s="29"/>
      <c r="AW1003" s="29"/>
      <c r="BB1003" s="29"/>
      <c r="BG1003" s="29"/>
    </row>
    <row r="1004" spans="2:59" ht="15.75" customHeight="1">
      <c r="B1004" s="28"/>
      <c r="D1004" s="29"/>
      <c r="I1004" s="29"/>
      <c r="N1004" s="29"/>
      <c r="S1004" s="29"/>
      <c r="X1004" s="29"/>
      <c r="AC1004" s="29"/>
      <c r="AH1004" s="29"/>
      <c r="AM1004" s="29"/>
      <c r="AR1004" s="29"/>
      <c r="AW1004" s="29"/>
      <c r="BB1004" s="29"/>
      <c r="BG1004" s="29"/>
    </row>
    <row r="1005" spans="2:59" ht="15.75" customHeight="1">
      <c r="B1005" s="28"/>
      <c r="D1005" s="29"/>
      <c r="I1005" s="29"/>
      <c r="N1005" s="29"/>
      <c r="S1005" s="29"/>
      <c r="X1005" s="29"/>
      <c r="AC1005" s="29"/>
      <c r="AH1005" s="29"/>
      <c r="AM1005" s="29"/>
      <c r="AR1005" s="29"/>
      <c r="AW1005" s="29"/>
      <c r="BB1005" s="29"/>
      <c r="BG1005" s="29"/>
    </row>
    <row r="1006" spans="2:59" ht="15.75" customHeight="1">
      <c r="B1006" s="28"/>
      <c r="D1006" s="29"/>
      <c r="I1006" s="29"/>
      <c r="N1006" s="29"/>
      <c r="S1006" s="29"/>
      <c r="X1006" s="29"/>
      <c r="AC1006" s="29"/>
      <c r="AH1006" s="29"/>
      <c r="AM1006" s="29"/>
      <c r="AR1006" s="29"/>
      <c r="AW1006" s="29"/>
      <c r="BB1006" s="29"/>
      <c r="BG1006" s="29"/>
    </row>
    <row r="1007" spans="2:59" ht="15.75" customHeight="1">
      <c r="B1007" s="28"/>
      <c r="D1007" s="29"/>
      <c r="I1007" s="29"/>
      <c r="N1007" s="29"/>
      <c r="S1007" s="29"/>
      <c r="X1007" s="29"/>
      <c r="AC1007" s="29"/>
      <c r="AH1007" s="29"/>
      <c r="AM1007" s="29"/>
      <c r="AR1007" s="29"/>
      <c r="AW1007" s="29"/>
      <c r="BB1007" s="29"/>
      <c r="BG1007" s="29"/>
    </row>
    <row r="1008" spans="2:59" ht="15.75" customHeight="1">
      <c r="B1008" s="28"/>
      <c r="D1008" s="29"/>
      <c r="I1008" s="29"/>
      <c r="N1008" s="29"/>
      <c r="S1008" s="29"/>
      <c r="X1008" s="29"/>
      <c r="AC1008" s="29"/>
      <c r="AH1008" s="29"/>
      <c r="AM1008" s="29"/>
      <c r="AR1008" s="29"/>
      <c r="AW1008" s="29"/>
      <c r="BB1008" s="29"/>
      <c r="BG1008" s="29"/>
    </row>
    <row r="1009" spans="2:59" ht="15.75" customHeight="1">
      <c r="B1009" s="28"/>
      <c r="D1009" s="29"/>
      <c r="I1009" s="29"/>
      <c r="N1009" s="29"/>
      <c r="S1009" s="29"/>
      <c r="X1009" s="29"/>
      <c r="AC1009" s="29"/>
      <c r="AH1009" s="29"/>
      <c r="AM1009" s="29"/>
      <c r="AR1009" s="29"/>
      <c r="AW1009" s="29"/>
      <c r="BB1009" s="29"/>
      <c r="BG1009" s="29"/>
    </row>
    <row r="1010" spans="2:59" ht="15.75" customHeight="1">
      <c r="B1010" s="28"/>
      <c r="D1010" s="29"/>
      <c r="I1010" s="29"/>
      <c r="N1010" s="29"/>
      <c r="S1010" s="29"/>
      <c r="X1010" s="29"/>
      <c r="AC1010" s="29"/>
      <c r="AH1010" s="29"/>
      <c r="AM1010" s="29"/>
      <c r="AR1010" s="29"/>
      <c r="AW1010" s="29"/>
      <c r="BB1010" s="29"/>
      <c r="BG1010" s="29"/>
    </row>
    <row r="1011" spans="2:59" ht="15.75" customHeight="1">
      <c r="B1011" s="28"/>
      <c r="D1011" s="29"/>
      <c r="I1011" s="29"/>
      <c r="N1011" s="29"/>
      <c r="S1011" s="29"/>
      <c r="X1011" s="29"/>
      <c r="AC1011" s="29"/>
      <c r="AH1011" s="29"/>
      <c r="AM1011" s="29"/>
      <c r="AR1011" s="29"/>
      <c r="AW1011" s="29"/>
      <c r="BB1011" s="29"/>
      <c r="BG1011" s="29"/>
    </row>
    <row r="1012" spans="2:59" ht="15.75" customHeight="1" thickBot="1">
      <c r="B1012" s="28"/>
      <c r="D1012" s="29"/>
      <c r="I1012" s="29"/>
      <c r="N1012" s="29"/>
      <c r="S1012" s="29"/>
      <c r="X1012" s="29"/>
      <c r="AC1012" s="29"/>
      <c r="AH1012" s="29"/>
      <c r="AM1012" s="29"/>
      <c r="AR1012" s="29"/>
      <c r="AW1012" s="29"/>
      <c r="BB1012" s="29"/>
      <c r="BG1012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K985"/>
  <sheetViews>
    <sheetView workbookViewId="0" topLeftCell="A1">
      <pane xSplit="2" ySplit="1" topLeftCell="AF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P11" sqref="AP11"/>
    </sheetView>
  </sheetViews>
  <sheetFormatPr defaultColWidth="14.4242857142857" defaultRowHeight="15"/>
  <cols>
    <col min="1" max="1" width="33.5714285714286" customWidth="1"/>
    <col min="2" max="2" width="13.1428571428571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2.2857142857143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1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3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2.7142857142857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3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6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5.8571428571429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8571428571429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3.4285714285714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3.4285714285714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2.7142857142857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4285714285714" customWidth="1"/>
    <col min="63" max="63" width="7.57142857142857" customWidth="1"/>
  </cols>
  <sheetData>
    <row r="1" spans="1:63" ht="16.5" thickBot="1">
      <c r="A1" s="31" t="s">
        <v>405</v>
      </c>
      <c r="B1" s="43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23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15" t="s">
        <v>406</v>
      </c>
      <c r="B3" s="114">
        <v>11000</v>
      </c>
      <c r="C3" s="22"/>
      <c r="D3" s="18"/>
      <c r="E3" s="15"/>
      <c r="F3" s="16"/>
      <c r="G3" s="33"/>
      <c r="H3" s="22"/>
      <c r="I3" s="18"/>
      <c r="J3" s="15"/>
      <c r="K3" s="16"/>
      <c r="L3" s="33"/>
      <c r="M3" s="22"/>
      <c r="N3" s="18"/>
      <c r="O3" s="15"/>
      <c r="P3" s="16"/>
      <c r="Q3" s="33"/>
      <c r="R3" s="22"/>
      <c r="S3" s="18"/>
      <c r="T3" s="15"/>
      <c r="U3" s="16"/>
      <c r="V3" s="33"/>
      <c r="W3" s="22"/>
      <c r="X3" s="18"/>
      <c r="Y3" s="15"/>
      <c r="Z3" s="16"/>
      <c r="AA3" s="33"/>
      <c r="AB3" s="22"/>
      <c r="AC3" s="18"/>
      <c r="AD3" s="15">
        <f t="shared" si="0" ref="AD3:AD10">+AB3+AC3</f>
        <v>0</v>
      </c>
      <c r="AE3" s="16">
        <f t="shared" si="1" ref="AE3:AE10">+AD3-AG3</f>
        <v>-3</v>
      </c>
      <c r="AF3" s="33">
        <f t="shared" si="2" ref="AF3:AF10">((AD3-AE3)*$B3)</f>
        <v>33000</v>
      </c>
      <c r="AG3" s="22">
        <v>3</v>
      </c>
      <c r="AH3" s="18"/>
      <c r="AI3" s="15">
        <f t="shared" si="3" ref="AI3:AI10">+AG3+AH3</f>
        <v>3</v>
      </c>
      <c r="AJ3" s="16">
        <f t="shared" si="4" ref="AJ3:AJ10">+AI3-AL3</f>
        <v>1</v>
      </c>
      <c r="AK3" s="33">
        <f t="shared" si="5" ref="AK3:AK10">((AI3-AJ3)*$B3)</f>
        <v>22000</v>
      </c>
      <c r="AL3" s="22">
        <v>2</v>
      </c>
      <c r="AM3" s="18">
        <v>3</v>
      </c>
      <c r="AN3" s="15">
        <f t="shared" si="6" ref="AN3:AN10">+AL3+AM3</f>
        <v>5</v>
      </c>
      <c r="AO3" s="16">
        <f t="shared" si="7" ref="AO3:AO10">+AN3-AQ3</f>
        <v>1</v>
      </c>
      <c r="AP3" s="33">
        <f t="shared" si="8" ref="AP3:AP10">((AN3-AO3)*$B3)</f>
        <v>44000</v>
      </c>
      <c r="AQ3" s="22">
        <v>4</v>
      </c>
      <c r="AR3" s="18"/>
      <c r="AS3" s="15">
        <f t="shared" si="9" ref="AS3:AS10">+AQ3+AR3</f>
        <v>4</v>
      </c>
      <c r="AT3" s="16">
        <f t="shared" si="10" ref="AT3:AT10">+AS3-AV3</f>
        <v>4</v>
      </c>
      <c r="AU3" s="33">
        <f t="shared" si="11" ref="AU3:AU10">((AS3-AT3)*$B3)</f>
        <v>0</v>
      </c>
      <c r="AV3" s="22"/>
      <c r="AW3" s="18"/>
      <c r="AX3" s="15">
        <f t="shared" si="12" ref="AX3:AX10">+AV3+AW3</f>
        <v>0</v>
      </c>
      <c r="AY3" s="16">
        <f t="shared" si="13" ref="AY3:AY10">+AX3-BA3</f>
        <v>0</v>
      </c>
      <c r="AZ3" s="33">
        <f t="shared" si="14" ref="AZ3:AZ10">((AX3-AY3)*$B3)</f>
        <v>0</v>
      </c>
      <c r="BA3" s="22"/>
      <c r="BB3" s="18"/>
      <c r="BC3" s="15">
        <f t="shared" si="15" ref="BC3:BC10">+BA3+BB3</f>
        <v>0</v>
      </c>
      <c r="BD3" s="16">
        <f t="shared" si="16" ref="BD3:BD10">+BC3-BF3</f>
        <v>0</v>
      </c>
      <c r="BE3" s="33">
        <f t="shared" si="17" ref="BE3:BE10">((BC3-BD3)*$B3)</f>
        <v>0</v>
      </c>
      <c r="BF3" s="22"/>
      <c r="BG3" s="18"/>
      <c r="BH3" s="15">
        <f t="shared" si="18" ref="BH3:BH10">+BF3+BG3</f>
        <v>0</v>
      </c>
      <c r="BI3" s="16">
        <f t="shared" si="19" ref="BI3:BI10">+BH3-BK3</f>
        <v>0</v>
      </c>
      <c r="BJ3" s="33">
        <f t="shared" si="20" ref="BJ3:BJ10">((BH3-BI3)*$B3)</f>
        <v>0</v>
      </c>
      <c r="BK3" s="22"/>
    </row>
    <row r="4" spans="1:63" ht="16.5" thickBot="1">
      <c r="A4" s="116" t="s">
        <v>407</v>
      </c>
      <c r="B4" s="101">
        <v>16000</v>
      </c>
      <c r="C4" s="22"/>
      <c r="D4" s="18"/>
      <c r="E4" s="15"/>
      <c r="F4" s="16"/>
      <c r="G4" s="33"/>
      <c r="H4" s="22"/>
      <c r="I4" s="18"/>
      <c r="J4" s="15"/>
      <c r="K4" s="16"/>
      <c r="L4" s="33"/>
      <c r="M4" s="22"/>
      <c r="N4" s="18"/>
      <c r="O4" s="15"/>
      <c r="P4" s="16"/>
      <c r="Q4" s="33"/>
      <c r="R4" s="22"/>
      <c r="S4" s="18"/>
      <c r="T4" s="15"/>
      <c r="U4" s="16"/>
      <c r="V4" s="33"/>
      <c r="W4" s="22"/>
      <c r="X4" s="18"/>
      <c r="Y4" s="15"/>
      <c r="Z4" s="16"/>
      <c r="AA4" s="33"/>
      <c r="AB4" s="22"/>
      <c r="AC4" s="18"/>
      <c r="AD4" s="15">
        <f t="shared" si="0"/>
        <v>0</v>
      </c>
      <c r="AE4" s="16">
        <f t="shared" si="1"/>
        <v>-2</v>
      </c>
      <c r="AF4" s="33">
        <f t="shared" si="2"/>
        <v>32000</v>
      </c>
      <c r="AG4" s="22">
        <v>2</v>
      </c>
      <c r="AH4" s="18"/>
      <c r="AI4" s="15">
        <f t="shared" si="3"/>
        <v>2</v>
      </c>
      <c r="AJ4" s="16">
        <f t="shared" si="4"/>
        <v>1</v>
      </c>
      <c r="AK4" s="33">
        <f t="shared" si="5"/>
        <v>16000</v>
      </c>
      <c r="AL4" s="22">
        <v>1</v>
      </c>
      <c r="AM4" s="18"/>
      <c r="AN4" s="15">
        <f t="shared" si="6"/>
        <v>1</v>
      </c>
      <c r="AO4" s="16">
        <f t="shared" si="7"/>
        <v>0</v>
      </c>
      <c r="AP4" s="33">
        <f t="shared" si="8"/>
        <v>16000</v>
      </c>
      <c r="AQ4" s="22">
        <v>1</v>
      </c>
      <c r="AR4" s="18"/>
      <c r="AS4" s="15">
        <f t="shared" si="9"/>
        <v>1</v>
      </c>
      <c r="AT4" s="16">
        <f t="shared" si="10"/>
        <v>1</v>
      </c>
      <c r="AU4" s="33">
        <f t="shared" si="11"/>
        <v>0</v>
      </c>
      <c r="AV4" s="22"/>
      <c r="AW4" s="18"/>
      <c r="AX4" s="15">
        <f t="shared" si="12"/>
        <v>0</v>
      </c>
      <c r="AY4" s="16">
        <f t="shared" si="13"/>
        <v>0</v>
      </c>
      <c r="AZ4" s="33">
        <f t="shared" si="14"/>
        <v>0</v>
      </c>
      <c r="BA4" s="22"/>
      <c r="BB4" s="18"/>
      <c r="BC4" s="15">
        <f t="shared" si="15"/>
        <v>0</v>
      </c>
      <c r="BD4" s="16">
        <f t="shared" si="16"/>
        <v>0</v>
      </c>
      <c r="BE4" s="33">
        <f t="shared" si="17"/>
        <v>0</v>
      </c>
      <c r="BF4" s="22"/>
      <c r="BG4" s="18"/>
      <c r="BH4" s="15">
        <f t="shared" si="18"/>
        <v>0</v>
      </c>
      <c r="BI4" s="16">
        <f t="shared" si="19"/>
        <v>0</v>
      </c>
      <c r="BJ4" s="33">
        <f t="shared" si="20"/>
        <v>0</v>
      </c>
      <c r="BK4" s="22"/>
    </row>
    <row r="5" spans="1:63" ht="16.5" thickBot="1">
      <c r="A5" s="116" t="s">
        <v>76</v>
      </c>
      <c r="B5" s="101">
        <v>18000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>
        <f t="shared" si="0"/>
        <v>0</v>
      </c>
      <c r="AE5" s="16">
        <f t="shared" si="1"/>
        <v>-1</v>
      </c>
      <c r="AF5" s="33">
        <f t="shared" si="2"/>
        <v>18000</v>
      </c>
      <c r="AG5" s="22">
        <v>1</v>
      </c>
      <c r="AH5" s="18"/>
      <c r="AI5" s="15">
        <f t="shared" si="3"/>
        <v>1</v>
      </c>
      <c r="AJ5" s="16">
        <f t="shared" si="4"/>
        <v>0</v>
      </c>
      <c r="AK5" s="33">
        <f t="shared" si="5"/>
        <v>18000</v>
      </c>
      <c r="AL5" s="22">
        <v>1</v>
      </c>
      <c r="AM5" s="18">
        <v>2</v>
      </c>
      <c r="AN5" s="15">
        <f t="shared" si="6"/>
        <v>3</v>
      </c>
      <c r="AO5" s="16">
        <f t="shared" si="7"/>
        <v>1</v>
      </c>
      <c r="AP5" s="33">
        <f t="shared" si="8"/>
        <v>36000</v>
      </c>
      <c r="AQ5" s="22">
        <v>2</v>
      </c>
      <c r="AR5" s="18"/>
      <c r="AS5" s="15">
        <f t="shared" si="9"/>
        <v>2</v>
      </c>
      <c r="AT5" s="16">
        <f t="shared" si="10"/>
        <v>2</v>
      </c>
      <c r="AU5" s="33">
        <f t="shared" si="11"/>
        <v>0</v>
      </c>
      <c r="AV5" s="22"/>
      <c r="AW5" s="18"/>
      <c r="AX5" s="15">
        <f t="shared" si="12"/>
        <v>0</v>
      </c>
      <c r="AY5" s="16">
        <f t="shared" si="13"/>
        <v>0</v>
      </c>
      <c r="AZ5" s="33">
        <f t="shared" si="14"/>
        <v>0</v>
      </c>
      <c r="BA5" s="22"/>
      <c r="BB5" s="18"/>
      <c r="BC5" s="15">
        <f t="shared" si="15"/>
        <v>0</v>
      </c>
      <c r="BD5" s="16">
        <f t="shared" si="16"/>
        <v>0</v>
      </c>
      <c r="BE5" s="33">
        <f t="shared" si="17"/>
        <v>0</v>
      </c>
      <c r="BF5" s="22"/>
      <c r="BG5" s="18"/>
      <c r="BH5" s="15">
        <f t="shared" si="18"/>
        <v>0</v>
      </c>
      <c r="BI5" s="16">
        <f t="shared" si="19"/>
        <v>0</v>
      </c>
      <c r="BJ5" s="33">
        <f t="shared" si="20"/>
        <v>0</v>
      </c>
      <c r="BK5" s="22"/>
    </row>
    <row r="6" spans="1:63" ht="16.5" thickBot="1">
      <c r="A6" s="116" t="s">
        <v>408</v>
      </c>
      <c r="B6" s="101">
        <v>13000</v>
      </c>
      <c r="C6" s="22"/>
      <c r="D6" s="18"/>
      <c r="E6" s="15"/>
      <c r="F6" s="16"/>
      <c r="G6" s="33"/>
      <c r="H6" s="22"/>
      <c r="I6" s="18"/>
      <c r="J6" s="15"/>
      <c r="K6" s="16"/>
      <c r="L6" s="33"/>
      <c r="M6" s="22"/>
      <c r="N6" s="18"/>
      <c r="O6" s="15"/>
      <c r="P6" s="16"/>
      <c r="Q6" s="33"/>
      <c r="R6" s="22"/>
      <c r="S6" s="18"/>
      <c r="T6" s="15"/>
      <c r="U6" s="16"/>
      <c r="V6" s="33"/>
      <c r="W6" s="22"/>
      <c r="X6" s="18"/>
      <c r="Y6" s="15"/>
      <c r="Z6" s="16"/>
      <c r="AA6" s="33"/>
      <c r="AB6" s="22"/>
      <c r="AC6" s="18"/>
      <c r="AD6" s="15">
        <f t="shared" si="0"/>
        <v>0</v>
      </c>
      <c r="AE6" s="16">
        <f t="shared" si="1"/>
        <v>-7</v>
      </c>
      <c r="AF6" s="33">
        <f t="shared" si="2"/>
        <v>91000</v>
      </c>
      <c r="AG6" s="22">
        <v>7</v>
      </c>
      <c r="AH6" s="18"/>
      <c r="AI6" s="15">
        <f t="shared" si="3"/>
        <v>7</v>
      </c>
      <c r="AJ6" s="16">
        <f t="shared" si="4"/>
        <v>3</v>
      </c>
      <c r="AK6" s="33">
        <f t="shared" si="5"/>
        <v>52000</v>
      </c>
      <c r="AL6" s="22">
        <v>4</v>
      </c>
      <c r="AM6" s="18"/>
      <c r="AN6" s="15">
        <f t="shared" si="6"/>
        <v>4</v>
      </c>
      <c r="AO6" s="16">
        <f t="shared" si="7"/>
        <v>0</v>
      </c>
      <c r="AP6" s="33">
        <f t="shared" si="8"/>
        <v>52000</v>
      </c>
      <c r="AQ6" s="22">
        <v>4</v>
      </c>
      <c r="AR6" s="18"/>
      <c r="AS6" s="15">
        <f t="shared" si="9"/>
        <v>4</v>
      </c>
      <c r="AT6" s="16">
        <f t="shared" si="10"/>
        <v>4</v>
      </c>
      <c r="AU6" s="33">
        <f t="shared" si="11"/>
        <v>0</v>
      </c>
      <c r="AV6" s="22"/>
      <c r="AW6" s="18"/>
      <c r="AX6" s="15">
        <f t="shared" si="12"/>
        <v>0</v>
      </c>
      <c r="AY6" s="16">
        <f t="shared" si="13"/>
        <v>0</v>
      </c>
      <c r="AZ6" s="33">
        <f t="shared" si="14"/>
        <v>0</v>
      </c>
      <c r="BA6" s="22"/>
      <c r="BB6" s="18"/>
      <c r="BC6" s="15">
        <f t="shared" si="15"/>
        <v>0</v>
      </c>
      <c r="BD6" s="16">
        <f t="shared" si="16"/>
        <v>0</v>
      </c>
      <c r="BE6" s="33">
        <f t="shared" si="17"/>
        <v>0</v>
      </c>
      <c r="BF6" s="22"/>
      <c r="BG6" s="18"/>
      <c r="BH6" s="15">
        <f t="shared" si="18"/>
        <v>0</v>
      </c>
      <c r="BI6" s="16">
        <f t="shared" si="19"/>
        <v>0</v>
      </c>
      <c r="BJ6" s="33">
        <f t="shared" si="20"/>
        <v>0</v>
      </c>
      <c r="BK6" s="22"/>
    </row>
    <row r="7" spans="1:63" ht="16.5" thickBot="1">
      <c r="A7" s="116" t="s">
        <v>455</v>
      </c>
      <c r="B7" s="101">
        <v>8000</v>
      </c>
      <c r="C7" s="22"/>
      <c r="D7" s="18"/>
      <c r="E7" s="15"/>
      <c r="F7" s="16"/>
      <c r="G7" s="33"/>
      <c r="H7" s="22"/>
      <c r="I7" s="18"/>
      <c r="J7" s="15"/>
      <c r="K7" s="16"/>
      <c r="L7" s="33"/>
      <c r="M7" s="22"/>
      <c r="N7" s="18"/>
      <c r="O7" s="15"/>
      <c r="P7" s="16"/>
      <c r="Q7" s="33"/>
      <c r="R7" s="22"/>
      <c r="S7" s="18"/>
      <c r="T7" s="15"/>
      <c r="U7" s="16"/>
      <c r="V7" s="33"/>
      <c r="W7" s="22"/>
      <c r="X7" s="18"/>
      <c r="Y7" s="15"/>
      <c r="Z7" s="16"/>
      <c r="AA7" s="33"/>
      <c r="AB7" s="22"/>
      <c r="AC7" s="18"/>
      <c r="AD7" s="15">
        <f t="shared" si="0"/>
        <v>0</v>
      </c>
      <c r="AE7" s="16">
        <f t="shared" si="1"/>
        <v>-4</v>
      </c>
      <c r="AF7" s="33">
        <f t="shared" si="2"/>
        <v>32000</v>
      </c>
      <c r="AG7" s="22">
        <v>4</v>
      </c>
      <c r="AH7" s="18"/>
      <c r="AI7" s="15">
        <f t="shared" si="3"/>
        <v>4</v>
      </c>
      <c r="AJ7" s="16">
        <f t="shared" si="4"/>
        <v>1</v>
      </c>
      <c r="AK7" s="33">
        <f t="shared" si="5"/>
        <v>24000</v>
      </c>
      <c r="AL7" s="22">
        <v>3</v>
      </c>
      <c r="AM7" s="18"/>
      <c r="AN7" s="15">
        <f t="shared" si="6"/>
        <v>3</v>
      </c>
      <c r="AO7" s="16">
        <f t="shared" si="7"/>
        <v>0</v>
      </c>
      <c r="AP7" s="33">
        <f t="shared" si="8"/>
        <v>24000</v>
      </c>
      <c r="AQ7" s="22">
        <v>3</v>
      </c>
      <c r="AR7" s="18"/>
      <c r="AS7" s="15">
        <f t="shared" si="9"/>
        <v>3</v>
      </c>
      <c r="AT7" s="16">
        <f t="shared" si="10"/>
        <v>3</v>
      </c>
      <c r="AU7" s="33">
        <f t="shared" si="11"/>
        <v>0</v>
      </c>
      <c r="AV7" s="22"/>
      <c r="AW7" s="18"/>
      <c r="AX7" s="15">
        <f t="shared" si="12"/>
        <v>0</v>
      </c>
      <c r="AY7" s="16">
        <f t="shared" si="13"/>
        <v>0</v>
      </c>
      <c r="AZ7" s="33">
        <f t="shared" si="14"/>
        <v>0</v>
      </c>
      <c r="BA7" s="22"/>
      <c r="BB7" s="18"/>
      <c r="BC7" s="15">
        <f t="shared" si="15"/>
        <v>0</v>
      </c>
      <c r="BD7" s="16">
        <f t="shared" si="16"/>
        <v>0</v>
      </c>
      <c r="BE7" s="33">
        <f t="shared" si="17"/>
        <v>0</v>
      </c>
      <c r="BF7" s="22"/>
      <c r="BG7" s="18"/>
      <c r="BH7" s="15">
        <f t="shared" si="18"/>
        <v>0</v>
      </c>
      <c r="BI7" s="16">
        <f t="shared" si="19"/>
        <v>0</v>
      </c>
      <c r="BJ7" s="33">
        <f t="shared" si="20"/>
        <v>0</v>
      </c>
      <c r="BK7" s="22"/>
    </row>
    <row r="8" spans="1:63" ht="16.5" thickBot="1">
      <c r="A8" s="116" t="s">
        <v>410</v>
      </c>
      <c r="B8" s="101">
        <v>4000</v>
      </c>
      <c r="C8" s="23"/>
      <c r="D8" s="18"/>
      <c r="E8" s="15"/>
      <c r="F8" s="16"/>
      <c r="G8" s="33"/>
      <c r="H8" s="23"/>
      <c r="I8" s="18"/>
      <c r="J8" s="15"/>
      <c r="K8" s="16"/>
      <c r="L8" s="23"/>
      <c r="M8" s="23"/>
      <c r="N8" s="45"/>
      <c r="O8" s="15"/>
      <c r="P8" s="16"/>
      <c r="Q8" s="23"/>
      <c r="R8" s="23"/>
      <c r="S8" s="45"/>
      <c r="T8" s="15"/>
      <c r="U8" s="16"/>
      <c r="V8" s="23"/>
      <c r="W8" s="23"/>
      <c r="X8" s="45"/>
      <c r="Y8" s="15"/>
      <c r="Z8" s="16"/>
      <c r="AA8" s="23"/>
      <c r="AB8" s="23"/>
      <c r="AC8" s="45"/>
      <c r="AD8" s="15">
        <f t="shared" si="0"/>
        <v>0</v>
      </c>
      <c r="AE8" s="16">
        <f t="shared" si="1"/>
        <v>-4</v>
      </c>
      <c r="AF8" s="23">
        <f t="shared" si="2"/>
        <v>16000</v>
      </c>
      <c r="AG8" s="23">
        <v>4</v>
      </c>
      <c r="AH8" s="45"/>
      <c r="AI8" s="15">
        <f t="shared" si="3"/>
        <v>4</v>
      </c>
      <c r="AJ8" s="16">
        <f t="shared" si="4"/>
        <v>1</v>
      </c>
      <c r="AK8" s="33">
        <f t="shared" si="5"/>
        <v>12000</v>
      </c>
      <c r="AL8" s="23">
        <v>3</v>
      </c>
      <c r="AM8" s="45"/>
      <c r="AN8" s="15">
        <f t="shared" si="6"/>
        <v>3</v>
      </c>
      <c r="AO8" s="16">
        <f t="shared" si="7"/>
        <v>2</v>
      </c>
      <c r="AP8" s="33">
        <f t="shared" si="8"/>
        <v>4000</v>
      </c>
      <c r="AQ8" s="23">
        <v>1</v>
      </c>
      <c r="AR8" s="45"/>
      <c r="AS8" s="15">
        <f t="shared" si="9"/>
        <v>1</v>
      </c>
      <c r="AT8" s="16">
        <f t="shared" si="10"/>
        <v>1</v>
      </c>
      <c r="AU8" s="23">
        <f t="shared" si="11"/>
        <v>0</v>
      </c>
      <c r="AV8" s="23"/>
      <c r="AW8" s="45"/>
      <c r="AX8" s="15">
        <f t="shared" si="12"/>
        <v>0</v>
      </c>
      <c r="AY8" s="16">
        <f t="shared" si="13"/>
        <v>0</v>
      </c>
      <c r="AZ8" s="23">
        <f t="shared" si="14"/>
        <v>0</v>
      </c>
      <c r="BA8" s="23"/>
      <c r="BB8" s="45"/>
      <c r="BC8" s="15">
        <f t="shared" si="15"/>
        <v>0</v>
      </c>
      <c r="BD8" s="16">
        <f t="shared" si="16"/>
        <v>0</v>
      </c>
      <c r="BE8" s="23">
        <f t="shared" si="17"/>
        <v>0</v>
      </c>
      <c r="BF8" s="23"/>
      <c r="BG8" s="45"/>
      <c r="BH8" s="15">
        <f t="shared" si="18"/>
        <v>0</v>
      </c>
      <c r="BI8" s="16">
        <f t="shared" si="19"/>
        <v>0</v>
      </c>
      <c r="BJ8" s="23">
        <f t="shared" si="20"/>
        <v>0</v>
      </c>
      <c r="BK8" s="23"/>
    </row>
    <row r="9" spans="1:63" ht="16.5" thickBot="1">
      <c r="A9" s="116" t="s">
        <v>567</v>
      </c>
      <c r="B9" s="101">
        <v>17000</v>
      </c>
      <c r="C9" s="23"/>
      <c r="D9" s="18"/>
      <c r="E9" s="15"/>
      <c r="F9" s="16"/>
      <c r="G9" s="33"/>
      <c r="H9" s="22"/>
      <c r="I9" s="18"/>
      <c r="J9" s="15"/>
      <c r="K9" s="16"/>
      <c r="L9" s="33"/>
      <c r="M9" s="22"/>
      <c r="N9" s="18"/>
      <c r="O9" s="15"/>
      <c r="P9" s="16"/>
      <c r="Q9" s="33"/>
      <c r="R9" s="22"/>
      <c r="S9" s="18"/>
      <c r="T9" s="15"/>
      <c r="U9" s="16"/>
      <c r="V9" s="33"/>
      <c r="W9" s="22"/>
      <c r="X9" s="18"/>
      <c r="Y9" s="15"/>
      <c r="Z9" s="16"/>
      <c r="AA9" s="33"/>
      <c r="AB9" s="22"/>
      <c r="AC9" s="18"/>
      <c r="AD9" s="15">
        <f t="shared" si="21" ref="AD9">+AB9+AC9</f>
        <v>0</v>
      </c>
      <c r="AE9" s="16">
        <f t="shared" si="22" ref="AE9">+AD9-AG9</f>
        <v>0</v>
      </c>
      <c r="AF9" s="33">
        <f t="shared" si="23" ref="AF9">((AD9-AE9)*$B9)</f>
        <v>0</v>
      </c>
      <c r="AG9" s="22"/>
      <c r="AH9" s="18"/>
      <c r="AI9" s="15">
        <f t="shared" si="24" ref="AI9">+AG9+AH9</f>
        <v>0</v>
      </c>
      <c r="AJ9" s="16">
        <f t="shared" si="25" ref="AJ9">+AI9-AL9</f>
        <v>0</v>
      </c>
      <c r="AK9" s="33">
        <f t="shared" si="5"/>
        <v>0</v>
      </c>
      <c r="AL9" s="22">
        <v>0</v>
      </c>
      <c r="AM9" s="18">
        <v>2</v>
      </c>
      <c r="AN9" s="15">
        <f t="shared" si="26" ref="AN9">+AL9+AM9</f>
        <v>2</v>
      </c>
      <c r="AO9" s="16">
        <f t="shared" si="27" ref="AO9">+AN9-AQ9</f>
        <v>0</v>
      </c>
      <c r="AP9" s="33">
        <f t="shared" si="28" ref="AP9">((AN9-AO9)*$B9)</f>
        <v>34000</v>
      </c>
      <c r="AQ9" s="22">
        <v>2</v>
      </c>
      <c r="AR9" s="18"/>
      <c r="AS9" s="15">
        <f t="shared" si="29" ref="AS9">+AQ9+AR9</f>
        <v>2</v>
      </c>
      <c r="AT9" s="16">
        <f t="shared" si="30" ref="AT9">+AS9-AV9</f>
        <v>2</v>
      </c>
      <c r="AU9" s="33">
        <f t="shared" si="31" ref="AU9">((AS9-AT9)*$B9)</f>
        <v>0</v>
      </c>
      <c r="AV9" s="22"/>
      <c r="AW9" s="18"/>
      <c r="AX9" s="15">
        <f t="shared" si="32" ref="AX9">+AV9+AW9</f>
        <v>0</v>
      </c>
      <c r="AY9" s="16">
        <f t="shared" si="33" ref="AY9">+AX9-BA9</f>
        <v>0</v>
      </c>
      <c r="AZ9" s="33">
        <f t="shared" si="34" ref="AZ9">((AX9-AY9)*$B9)</f>
        <v>0</v>
      </c>
      <c r="BA9" s="22"/>
      <c r="BB9" s="18"/>
      <c r="BC9" s="15">
        <f t="shared" si="35" ref="BC9">+BA9+BB9</f>
        <v>0</v>
      </c>
      <c r="BD9" s="16">
        <f t="shared" si="36" ref="BD9">+BC9-BF9</f>
        <v>0</v>
      </c>
      <c r="BE9" s="33">
        <f t="shared" si="37" ref="BE9">((BC9-BD9)*$B9)</f>
        <v>0</v>
      </c>
      <c r="BF9" s="22"/>
      <c r="BG9" s="18"/>
      <c r="BH9" s="15">
        <f t="shared" si="38" ref="BH9">+BF9+BG9</f>
        <v>0</v>
      </c>
      <c r="BI9" s="16">
        <f t="shared" si="39" ref="BI9">+BH9-BK9</f>
        <v>0</v>
      </c>
      <c r="BJ9" s="33">
        <f t="shared" si="40" ref="BJ9">((BH9-BI9)*$B9)</f>
        <v>0</v>
      </c>
      <c r="BK9" s="22"/>
    </row>
    <row r="10" spans="1:63" ht="16.5" thickBot="1">
      <c r="A10" s="116" t="s">
        <v>411</v>
      </c>
      <c r="B10" s="101">
        <v>18000</v>
      </c>
      <c r="C10" s="23"/>
      <c r="D10" s="18"/>
      <c r="E10" s="15"/>
      <c r="F10" s="16"/>
      <c r="G10" s="33"/>
      <c r="H10" s="22"/>
      <c r="I10" s="18"/>
      <c r="J10" s="15"/>
      <c r="K10" s="16"/>
      <c r="L10" s="33"/>
      <c r="M10" s="22"/>
      <c r="N10" s="18"/>
      <c r="O10" s="15"/>
      <c r="P10" s="16"/>
      <c r="Q10" s="33"/>
      <c r="R10" s="22"/>
      <c r="S10" s="18"/>
      <c r="T10" s="15"/>
      <c r="U10" s="16"/>
      <c r="V10" s="33"/>
      <c r="W10" s="22"/>
      <c r="X10" s="18"/>
      <c r="Y10" s="15"/>
      <c r="Z10" s="16"/>
      <c r="AA10" s="33"/>
      <c r="AB10" s="22"/>
      <c r="AC10" s="18"/>
      <c r="AD10" s="15">
        <f t="shared" si="0"/>
        <v>0</v>
      </c>
      <c r="AE10" s="16">
        <f t="shared" si="1"/>
        <v>-1</v>
      </c>
      <c r="AF10" s="33">
        <f t="shared" si="2"/>
        <v>18000</v>
      </c>
      <c r="AG10" s="22">
        <v>1</v>
      </c>
      <c r="AH10" s="18"/>
      <c r="AI10" s="15">
        <f t="shared" si="3"/>
        <v>1</v>
      </c>
      <c r="AJ10" s="16">
        <f t="shared" si="4"/>
        <v>0</v>
      </c>
      <c r="AK10" s="33">
        <f t="shared" si="5"/>
        <v>18000</v>
      </c>
      <c r="AL10" s="22">
        <v>1</v>
      </c>
      <c r="AM10" s="18"/>
      <c r="AN10" s="15">
        <f t="shared" si="6"/>
        <v>1</v>
      </c>
      <c r="AO10" s="16">
        <f t="shared" si="7"/>
        <v>1</v>
      </c>
      <c r="AP10" s="33">
        <f t="shared" si="8"/>
        <v>0</v>
      </c>
      <c r="AQ10" s="22">
        <v>0</v>
      </c>
      <c r="AR10" s="18"/>
      <c r="AS10" s="15">
        <f t="shared" si="9"/>
        <v>0</v>
      </c>
      <c r="AT10" s="16">
        <f t="shared" si="10"/>
        <v>0</v>
      </c>
      <c r="AU10" s="33">
        <f t="shared" si="11"/>
        <v>0</v>
      </c>
      <c r="AV10" s="22"/>
      <c r="AW10" s="18"/>
      <c r="AX10" s="15">
        <f t="shared" si="12"/>
        <v>0</v>
      </c>
      <c r="AY10" s="16">
        <f t="shared" si="13"/>
        <v>0</v>
      </c>
      <c r="AZ10" s="33">
        <f t="shared" si="14"/>
        <v>0</v>
      </c>
      <c r="BA10" s="22"/>
      <c r="BB10" s="18"/>
      <c r="BC10" s="15">
        <f t="shared" si="15"/>
        <v>0</v>
      </c>
      <c r="BD10" s="16">
        <f t="shared" si="16"/>
        <v>0</v>
      </c>
      <c r="BE10" s="33">
        <f t="shared" si="17"/>
        <v>0</v>
      </c>
      <c r="BF10" s="22"/>
      <c r="BG10" s="18"/>
      <c r="BH10" s="15">
        <f t="shared" si="18"/>
        <v>0</v>
      </c>
      <c r="BI10" s="16">
        <f t="shared" si="19"/>
        <v>0</v>
      </c>
      <c r="BJ10" s="33">
        <f t="shared" si="20"/>
        <v>0</v>
      </c>
      <c r="BK10" s="22"/>
    </row>
    <row r="11" spans="1:63" ht="16.5" thickBot="1">
      <c r="A11" s="24"/>
      <c r="B11" s="24"/>
      <c r="C11" s="24"/>
      <c r="D11" s="26"/>
      <c r="E11" s="24"/>
      <c r="F11" s="24"/>
      <c r="G11" s="68">
        <f>SUM(G3:G10)</f>
        <v>0</v>
      </c>
      <c r="H11" s="24"/>
      <c r="I11" s="26"/>
      <c r="J11" s="24"/>
      <c r="K11" s="24"/>
      <c r="L11" s="68">
        <f>SUM(L3:L10)</f>
        <v>0</v>
      </c>
      <c r="M11" s="24"/>
      <c r="N11" s="26"/>
      <c r="O11" s="24"/>
      <c r="P11" s="24"/>
      <c r="Q11" s="68">
        <f>SUM(Q3:Q10)</f>
        <v>0</v>
      </c>
      <c r="R11" s="24"/>
      <c r="S11" s="26"/>
      <c r="T11" s="24"/>
      <c r="U11" s="24"/>
      <c r="V11" s="68">
        <f>SUM(V3:V10)</f>
        <v>0</v>
      </c>
      <c r="W11" s="24"/>
      <c r="X11" s="26"/>
      <c r="Y11" s="24"/>
      <c r="Z11" s="24"/>
      <c r="AA11" s="68">
        <f>SUM(AA3:AA10)</f>
        <v>0</v>
      </c>
      <c r="AB11" s="24"/>
      <c r="AC11" s="26"/>
      <c r="AD11" s="24"/>
      <c r="AE11" s="24"/>
      <c r="AF11" s="68">
        <f>SUM(AF3:AF10)</f>
        <v>240000</v>
      </c>
      <c r="AG11" s="24"/>
      <c r="AH11" s="26"/>
      <c r="AI11" s="24"/>
      <c r="AJ11" s="24"/>
      <c r="AK11" s="68">
        <f>SUM(AK3:AK10)</f>
        <v>162000</v>
      </c>
      <c r="AL11" s="24"/>
      <c r="AM11" s="26"/>
      <c r="AN11" s="24"/>
      <c r="AO11" s="24"/>
      <c r="AP11" s="68">
        <f>+SUM(AP3:AP10)</f>
        <v>210000</v>
      </c>
      <c r="AQ11" s="24"/>
      <c r="AR11" s="26"/>
      <c r="AS11" s="24"/>
      <c r="AT11" s="24"/>
      <c r="AU11" s="68">
        <f>+SUM(AU3:AU10)</f>
        <v>0</v>
      </c>
      <c r="AV11" s="24"/>
      <c r="AW11" s="26"/>
      <c r="AX11" s="24"/>
      <c r="AY11" s="24"/>
      <c r="AZ11" s="68">
        <v>3037000</v>
      </c>
      <c r="BA11" s="24"/>
      <c r="BB11" s="26"/>
      <c r="BC11" s="24"/>
      <c r="BD11" s="24"/>
      <c r="BE11" s="68">
        <f>+SUM(BE3:BE10)</f>
        <v>0</v>
      </c>
      <c r="BF11" s="24"/>
      <c r="BG11" s="26"/>
      <c r="BH11" s="24"/>
      <c r="BI11" s="24"/>
      <c r="BJ11" s="68">
        <f>+SUM(BJ3:BJ10)</f>
        <v>0</v>
      </c>
      <c r="BK11" s="24"/>
    </row>
    <row r="12" spans="4:59" ht="15">
      <c r="D12" s="29"/>
      <c r="I12" s="29"/>
      <c r="N12" s="29"/>
      <c r="S12" s="29"/>
      <c r="X12" s="29"/>
      <c r="AC12" s="29"/>
      <c r="AH12" s="29"/>
      <c r="AM12" s="29"/>
      <c r="AR12" s="29"/>
      <c r="AW12" s="29"/>
      <c r="BB12" s="29"/>
      <c r="BG12" s="29"/>
    </row>
    <row r="13" spans="4:59" ht="15.75" customHeight="1">
      <c r="D13" s="29"/>
      <c r="I13" s="29"/>
      <c r="N13" s="29"/>
      <c r="S13" s="29"/>
      <c r="X13" s="29"/>
      <c r="AC13" s="29"/>
      <c r="AH13" s="29"/>
      <c r="AM13" s="29"/>
      <c r="AR13" s="29"/>
      <c r="AW13" s="29"/>
      <c r="BB13" s="29"/>
      <c r="BG13" s="29"/>
    </row>
    <row r="14" spans="4:59" ht="15.75" customHeight="1">
      <c r="D14" s="29"/>
      <c r="I14" s="29"/>
      <c r="N14" s="29"/>
      <c r="S14" s="29"/>
      <c r="X14" s="29"/>
      <c r="AC14" s="29"/>
      <c r="AH14" s="29"/>
      <c r="AM14" s="29"/>
      <c r="AR14" s="29"/>
      <c r="AW14" s="29"/>
      <c r="BB14" s="29"/>
      <c r="BG14" s="29"/>
    </row>
    <row r="15" spans="4:59" ht="15.75" customHeight="1">
      <c r="D15" s="29"/>
      <c r="I15" s="29"/>
      <c r="N15" s="29"/>
      <c r="S15" s="29"/>
      <c r="X15" s="29"/>
      <c r="AC15" s="29"/>
      <c r="AH15" s="29"/>
      <c r="AM15" s="29"/>
      <c r="AR15" s="29"/>
      <c r="AW15" s="29"/>
      <c r="BB15" s="29"/>
      <c r="BG15" s="29"/>
    </row>
    <row r="16" spans="4:59" ht="15.75" customHeight="1">
      <c r="D16" s="29"/>
      <c r="I16" s="29"/>
      <c r="N16" s="29"/>
      <c r="S16" s="29"/>
      <c r="X16" s="29"/>
      <c r="AC16" s="29"/>
      <c r="AH16" s="29"/>
      <c r="AM16" s="29"/>
      <c r="AR16" s="29"/>
      <c r="AW16" s="29"/>
      <c r="BB16" s="29"/>
      <c r="BG16" s="29"/>
    </row>
    <row r="17" spans="4:59" ht="15.75" customHeight="1">
      <c r="D17" s="29"/>
      <c r="I17" s="29"/>
      <c r="N17" s="29"/>
      <c r="S17" s="29"/>
      <c r="X17" s="29"/>
      <c r="AC17" s="29"/>
      <c r="AH17" s="29"/>
      <c r="AM17" s="29"/>
      <c r="AR17" s="29"/>
      <c r="AW17" s="29"/>
      <c r="BB17" s="29"/>
      <c r="BG17" s="29"/>
    </row>
    <row r="18" spans="4:59" ht="15.75" customHeight="1">
      <c r="D18" s="29"/>
      <c r="I18" s="29"/>
      <c r="N18" s="29"/>
      <c r="S18" s="29"/>
      <c r="X18" s="29"/>
      <c r="AC18" s="29"/>
      <c r="AH18" s="29"/>
      <c r="AM18" s="29"/>
      <c r="AR18" s="29"/>
      <c r="AW18" s="29"/>
      <c r="BB18" s="29"/>
      <c r="BG18" s="29"/>
    </row>
    <row r="19" spans="4:59" ht="15.75" customHeight="1">
      <c r="D19" s="29"/>
      <c r="I19" s="29"/>
      <c r="N19" s="29"/>
      <c r="S19" s="29"/>
      <c r="X19" s="29"/>
      <c r="AC19" s="29"/>
      <c r="AH19" s="29"/>
      <c r="AM19" s="29"/>
      <c r="AR19" s="29"/>
      <c r="AW19" s="29"/>
      <c r="BB19" s="29"/>
      <c r="BG19" s="29"/>
    </row>
    <row r="20" spans="4:59" ht="15.75" customHeight="1">
      <c r="D20" s="29"/>
      <c r="I20" s="29"/>
      <c r="N20" s="29"/>
      <c r="S20" s="29"/>
      <c r="X20" s="29"/>
      <c r="AC20" s="29"/>
      <c r="AH20" s="29"/>
      <c r="AM20" s="29"/>
      <c r="AR20" s="29"/>
      <c r="AW20" s="29"/>
      <c r="BB20" s="29"/>
      <c r="BG20" s="29"/>
    </row>
    <row r="21" spans="4:59" ht="15.75" customHeight="1">
      <c r="D21" s="29"/>
      <c r="I21" s="29"/>
      <c r="N21" s="29"/>
      <c r="S21" s="29"/>
      <c r="X21" s="29"/>
      <c r="AC21" s="29"/>
      <c r="AH21" s="29"/>
      <c r="AM21" s="29"/>
      <c r="AR21" s="29"/>
      <c r="AW21" s="29"/>
      <c r="BB21" s="29"/>
      <c r="BG21" s="29"/>
    </row>
    <row r="22" spans="4:59" ht="15.75" customHeight="1">
      <c r="D22" s="29"/>
      <c r="I22" s="29"/>
      <c r="N22" s="29"/>
      <c r="S22" s="29"/>
      <c r="X22" s="29"/>
      <c r="AC22" s="29"/>
      <c r="AH22" s="29"/>
      <c r="AM22" s="29"/>
      <c r="AR22" s="29"/>
      <c r="AW22" s="29"/>
      <c r="BB22" s="29"/>
      <c r="BG22" s="29"/>
    </row>
    <row r="23" spans="4:59" ht="15.75" customHeight="1">
      <c r="D23" s="29"/>
      <c r="I23" s="29"/>
      <c r="N23" s="29"/>
      <c r="S23" s="29"/>
      <c r="X23" s="29"/>
      <c r="AC23" s="29"/>
      <c r="AH23" s="29"/>
      <c r="AM23" s="29"/>
      <c r="AR23" s="29"/>
      <c r="AW23" s="29"/>
      <c r="BB23" s="29"/>
      <c r="BG23" s="29"/>
    </row>
    <row r="24" spans="4:59" ht="15.75" customHeight="1">
      <c r="D24" s="29"/>
      <c r="I24" s="29"/>
      <c r="N24" s="29"/>
      <c r="S24" s="29"/>
      <c r="X24" s="29"/>
      <c r="AC24" s="29"/>
      <c r="AH24" s="29"/>
      <c r="AM24" s="29"/>
      <c r="AR24" s="29"/>
      <c r="AW24" s="29"/>
      <c r="BB24" s="29"/>
      <c r="BG24" s="29"/>
    </row>
    <row r="25" spans="4:59" ht="15.75" customHeight="1">
      <c r="D25" s="29"/>
      <c r="I25" s="29"/>
      <c r="N25" s="29"/>
      <c r="S25" s="29"/>
      <c r="X25" s="29"/>
      <c r="AC25" s="29"/>
      <c r="AH25" s="29"/>
      <c r="AM25" s="29"/>
      <c r="AR25" s="29"/>
      <c r="AW25" s="29"/>
      <c r="BB25" s="29"/>
      <c r="BG25" s="29"/>
    </row>
    <row r="26" spans="4:59" ht="15.75" customHeight="1">
      <c r="D26" s="29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4:59" ht="15.75" customHeight="1">
      <c r="D27" s="29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4:59" ht="15.75" customHeight="1">
      <c r="D28" s="29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4:59" ht="15.75" customHeight="1">
      <c r="D29" s="29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4:59" ht="15.75" customHeight="1">
      <c r="D30" s="29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4:59" ht="15.75" customHeight="1">
      <c r="D31" s="29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4:59" ht="15.75" customHeight="1">
      <c r="D32" s="29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4:59" ht="15.75" customHeight="1">
      <c r="D33" s="29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4:59" ht="15.75" customHeight="1">
      <c r="D34" s="29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4:59" ht="15.75" customHeight="1">
      <c r="D35" s="29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4:59" ht="15.75" customHeight="1">
      <c r="D36" s="29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4:59" ht="15.75" customHeight="1">
      <c r="D37" s="29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4:59" ht="15.75" customHeight="1">
      <c r="D38" s="29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4:59" ht="15.75" customHeight="1">
      <c r="D39" s="29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4:59" ht="15.75" customHeight="1">
      <c r="D40" s="29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4:59" ht="15.75" customHeight="1">
      <c r="D41" s="29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4:59" ht="15.75" customHeight="1">
      <c r="D42" s="29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4:59" ht="15.75" customHeight="1">
      <c r="D43" s="29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4:59" ht="15.75" customHeight="1">
      <c r="D44" s="29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4:59" ht="15.75" customHeight="1">
      <c r="D45" s="29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4:59" ht="15.75" customHeight="1">
      <c r="D46" s="29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4:59" ht="15.75" customHeight="1">
      <c r="D47" s="29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4:59" ht="15.75" customHeight="1">
      <c r="D48" s="29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4:59" ht="15.75" customHeight="1">
      <c r="D49" s="29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4:59" ht="15.75" customHeight="1">
      <c r="D50" s="29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4:59" ht="15.75" customHeight="1">
      <c r="D51" s="29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4:59" ht="15.75" customHeight="1">
      <c r="D52" s="29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4:59" ht="15.75" customHeight="1">
      <c r="D53" s="29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4:59" ht="15.75" customHeight="1">
      <c r="D54" s="29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4:59" ht="15.75" customHeight="1">
      <c r="D55" s="29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4:59" ht="15.75" customHeight="1">
      <c r="D56" s="29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4:59" ht="15.75" customHeight="1">
      <c r="D57" s="29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4:59" ht="15.75" customHeight="1">
      <c r="D58" s="29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4:59" ht="15.75" customHeight="1">
      <c r="D59" s="29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4:59" ht="15.75" customHeight="1">
      <c r="D60" s="29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4:59" ht="15.75" customHeight="1">
      <c r="D61" s="29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4:59" ht="15.75" customHeight="1">
      <c r="D62" s="29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4:59" ht="15.75" customHeight="1">
      <c r="D63" s="29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4:59" ht="15.75" customHeight="1">
      <c r="D64" s="29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4:59" ht="15.75" customHeight="1">
      <c r="D65" s="29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4:59" ht="15.75" customHeight="1">
      <c r="D66" s="29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4:59" ht="15.75" customHeight="1">
      <c r="D67" s="29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4:59" ht="15.75" customHeight="1">
      <c r="D68" s="29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4:59" ht="15.75" customHeight="1">
      <c r="D69" s="29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4:59" ht="15.75" customHeight="1">
      <c r="D70" s="29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4:59" ht="15.75" customHeight="1">
      <c r="D71" s="29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4:59" ht="15.75" customHeight="1">
      <c r="D72" s="29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4:59" ht="15.75" customHeight="1">
      <c r="D73" s="29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4:59" ht="15.75" customHeight="1">
      <c r="D74" s="29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4:59" ht="15.75" customHeight="1">
      <c r="D75" s="29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4:59" ht="15.75" customHeight="1">
      <c r="D76" s="29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4:59" ht="15.75" customHeight="1">
      <c r="D77" s="29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4:59" ht="15.75" customHeight="1">
      <c r="D78" s="29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4:59" ht="15.75" customHeight="1">
      <c r="D79" s="29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4:59" ht="15.75" customHeight="1">
      <c r="D80" s="29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4:59" ht="15.75" customHeight="1">
      <c r="D81" s="29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4:59" ht="15.75" customHeight="1">
      <c r="D82" s="29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4:59" ht="15.75" customHeight="1">
      <c r="D83" s="29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4:59" ht="15.75" customHeight="1">
      <c r="D84" s="29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4:59" ht="15.75" customHeight="1">
      <c r="D85" s="29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4:59" ht="15.75" customHeight="1">
      <c r="D86" s="29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4:59" ht="15.75" customHeight="1">
      <c r="D87" s="29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4:59" ht="15.75" customHeight="1">
      <c r="D88" s="29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4:59" ht="15.75" customHeight="1">
      <c r="D89" s="29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4:59" ht="15.75" customHeight="1">
      <c r="D90" s="29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4:59" ht="15.75" customHeight="1">
      <c r="D91" s="29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4:59" ht="15.75" customHeight="1">
      <c r="D92" s="29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4:59" ht="15.75" customHeight="1">
      <c r="D93" s="29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4:59" ht="15.75" customHeight="1">
      <c r="D94" s="29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4:59" ht="15.75" customHeight="1">
      <c r="D95" s="29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4:59" ht="15.75" customHeight="1">
      <c r="D96" s="29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4:59" ht="15.75" customHeight="1">
      <c r="D97" s="29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4:59" ht="15.75" customHeight="1">
      <c r="D98" s="29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4:59" ht="15.75" customHeight="1">
      <c r="D99" s="29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4:59" ht="15.75" customHeight="1"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4:59" ht="15.75" customHeight="1"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4:59" ht="15.75" customHeight="1"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4:59" ht="15.75" customHeight="1"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4:59" ht="15.75" customHeight="1"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4:59" ht="15.75" customHeight="1"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4:59" ht="15.75" customHeight="1"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4:59" ht="15.75" customHeight="1"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4:59" ht="15.75" customHeight="1"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4:59" ht="15.75" customHeight="1"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4:59" ht="15.75" customHeight="1"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4:59" ht="15.75" customHeight="1"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4:59" ht="15.75" customHeight="1"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4:59" ht="15.75" customHeight="1"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4:59" ht="15.75" customHeight="1"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4:59" ht="15.75" customHeight="1"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4:59" ht="15.75" customHeight="1"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4:59" ht="15.75" customHeight="1"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4:59" ht="15.75" customHeight="1"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4:59" ht="15.75" customHeight="1"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4:59" ht="15.75" customHeight="1"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4:59" ht="15.75" customHeight="1"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4:59" ht="15.75" customHeight="1"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4:59" ht="15.75" customHeight="1"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4:59" ht="15.75" customHeight="1"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4:59" ht="15.75" customHeight="1"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4:59" ht="15.75" customHeight="1"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4:59" ht="15.75" customHeight="1"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4:59" ht="15.75" customHeight="1"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4:59" ht="15.75" customHeight="1"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4:59" ht="15.75" customHeight="1"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4:59" ht="15.75" customHeight="1"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4:59" ht="15.75" customHeight="1"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4:59" ht="15.75" customHeight="1"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4:59" ht="15.75" customHeight="1"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4:59" ht="15.75" customHeight="1"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4:59" ht="15.75" customHeight="1"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4:59" ht="15.75" customHeight="1"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4:59" ht="15.75" customHeight="1"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4:59" ht="15.75" customHeight="1"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4:59" ht="15.75" customHeight="1"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4:59" ht="15.75" customHeight="1"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4:59" ht="15.75" customHeight="1"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4:59" ht="15.75" customHeight="1"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4:59" ht="15.75" customHeight="1"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4:59" ht="15.75" customHeight="1"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4:59" ht="15.75" customHeight="1"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4:59" ht="15.75" customHeight="1"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4:59" ht="15.75" customHeight="1"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4:59" ht="15.75" customHeight="1"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4:59" ht="15.75" customHeight="1"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4:59" ht="15.75" customHeight="1"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4:59" ht="15.75" customHeight="1"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4:59" ht="15.75" customHeight="1"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4:59" ht="15.75" customHeight="1"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4:59" ht="15.75" customHeight="1"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4:59" ht="15.75" customHeight="1"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4:59" ht="15.75" customHeight="1"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4:59" ht="15.75" customHeight="1"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4:59" ht="15.75" customHeight="1"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4:59" ht="15.75" customHeight="1"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4:59" ht="15.75" customHeight="1"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4:59" ht="15.75" customHeight="1"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4:59" ht="15.75" customHeight="1"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4:59" ht="15.75" customHeight="1"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4:59" ht="15.75" customHeight="1"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4:59" ht="15.75" customHeight="1"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4:59" ht="15.75" customHeight="1"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4:59" ht="15.75" customHeight="1"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4:59" ht="15.75" customHeight="1"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4:59" ht="15.75" customHeight="1"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4:59" ht="15.75" customHeight="1"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4:59" ht="15.75" customHeight="1"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4:59" ht="15.75" customHeight="1"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4:59" ht="15.75" customHeight="1"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4:59" ht="15.75" customHeight="1"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4:59" ht="15.75" customHeight="1"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4:59" ht="15.75" customHeight="1"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4:59" ht="15.75" customHeight="1"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4:59" ht="15.75" customHeight="1"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4:59" ht="15.75" customHeight="1"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4:59" ht="15.75" customHeight="1"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4:59" ht="15.75" customHeight="1"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4:59" ht="15.75" customHeight="1"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4:59" ht="15.75" customHeight="1"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4:59" ht="15.75" customHeight="1"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4:59" ht="15.75" customHeight="1"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4:59" ht="15.75" customHeight="1"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4:59" ht="15.75" customHeight="1"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4:59" ht="15.75" customHeight="1"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4:59" ht="15.75" customHeight="1"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4:59" ht="15.75" customHeight="1"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4:59" ht="15.75" customHeight="1"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4:59" ht="15.75" customHeight="1"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4:59" ht="15.75" customHeight="1"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4:59" ht="15.75" customHeight="1"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4:59" ht="15.75" customHeight="1"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4:59" ht="15.75" customHeight="1"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4:59" ht="15.75" customHeight="1"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4:59" ht="15.75" customHeight="1"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4:59" ht="15.75" customHeight="1"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4:59" ht="15.75" customHeight="1"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4:59" ht="15.75" customHeight="1"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4:59" ht="15.75" customHeight="1"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4:59" ht="15.75" customHeight="1"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4:59" ht="15.75" customHeight="1"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4:59" ht="15.75" customHeight="1"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4:59" ht="15.75" customHeight="1"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4:59" ht="15.75" customHeight="1"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4:59" ht="15.75" customHeight="1"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4:59" ht="15.75" customHeight="1"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4:59" ht="15.75" customHeight="1"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4:59" ht="15.75" customHeight="1"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4:59" ht="15.75" customHeight="1"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4:59" ht="15.75" customHeight="1"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4:59" ht="15.75" customHeight="1"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4:59" ht="15.75" customHeight="1"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4:59" ht="15.75" customHeight="1"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4:59" ht="15.75" customHeight="1"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4:59" ht="15.75" customHeight="1"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4:59" ht="15.75" customHeight="1"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4:59" ht="15.75" customHeight="1"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4:59" ht="15.75" customHeight="1"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4:59" ht="15.75" customHeight="1"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4:59" ht="15.75" customHeight="1"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4:59" ht="15.75" customHeight="1"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4:59" ht="15.75" customHeight="1"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4:59" ht="15.75" customHeight="1"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4:59" ht="15.75" customHeight="1"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4:59" ht="15.75" customHeight="1"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4:59" ht="15.75" customHeight="1"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4:59" ht="15.75" customHeight="1"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4:59" ht="15.75" customHeight="1"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4:59" ht="15.75" customHeight="1"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4:59" ht="15.75" customHeight="1"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4:59" ht="15.75" customHeight="1"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4:59" ht="15.75" customHeight="1"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4:59" ht="15.75" customHeight="1"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4:59" ht="15.75" customHeight="1"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4:59" ht="15.75" customHeight="1"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4:59" ht="15.75" customHeight="1"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4:59" ht="15.75" customHeight="1"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4:59" ht="15.75" customHeight="1"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4:59" ht="15.75" customHeight="1"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4:59" ht="15.75" customHeight="1"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4:59" ht="15.75" customHeight="1"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4:59" ht="15.75" customHeight="1"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4:59" ht="15.75" customHeight="1"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4:59" ht="15.75" customHeight="1"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4:59" ht="15.75" customHeight="1"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4:59" ht="15.75" customHeight="1"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4:59" ht="15.75" customHeight="1"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4:59" ht="15.75" customHeight="1"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4:59" ht="15.75" customHeight="1"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4:59" ht="15.75" customHeight="1"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4:59" ht="15.75" customHeight="1"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4:59" ht="15.75" customHeight="1"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4:59" ht="15.75" customHeight="1"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4:59" ht="15.75" customHeight="1"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4:59" ht="15.75" customHeight="1"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4:59" ht="15.75" customHeight="1"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4:59" ht="15.75" customHeight="1"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4:59" ht="15.75" customHeight="1"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4:59" ht="15.75" customHeight="1"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4:59" ht="15.75" customHeight="1"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4:59" ht="15.75" customHeight="1"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4:59" ht="15.75" customHeight="1"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4:59" ht="15.75" customHeight="1"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4:59" ht="15.75" customHeight="1"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4:59" ht="15.75" customHeight="1"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4:59" ht="15.75" customHeight="1"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4:59" ht="15.75" customHeight="1"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4:59" ht="15.75" customHeight="1"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4:59" ht="15.75" customHeight="1"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4:59" ht="15.75" customHeight="1"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4:59" ht="15.75" customHeight="1"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4:59" ht="15.75" customHeight="1"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4:59" ht="15.75" customHeight="1"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4:59" ht="15.75" customHeight="1"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4:59" ht="15.75" customHeight="1"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4:59" ht="15.75" customHeight="1"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4:59" ht="15.75" customHeight="1"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4:59" ht="15.75" customHeight="1"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4:59" ht="15.75" customHeight="1"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4:59" ht="15.75" customHeight="1"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4:59" ht="15.75" customHeight="1"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4:59" ht="15.75" customHeight="1"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4:59" ht="15.75" customHeight="1"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4:59" ht="15.75" customHeight="1"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4:59" ht="15.75" customHeight="1"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4:59" ht="15.75" customHeight="1"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4:59" ht="15.75" customHeight="1"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4:59" ht="15.75" customHeight="1"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4:59" ht="15.75" customHeight="1"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4:59" ht="15.75" customHeight="1"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4:59" ht="15.75" customHeight="1"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4:59" ht="15.75" customHeight="1"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4:59" ht="15.75" customHeight="1"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4:59" ht="15.75" customHeight="1"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4:59" ht="15.75" customHeight="1"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4:59" ht="15.75" customHeight="1"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4:59" ht="15.75" customHeight="1"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4:59" ht="15.75" customHeight="1"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4:59" ht="15.75" customHeight="1"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4:59" ht="15.75" customHeight="1"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4:59" ht="15.75" customHeight="1"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4:59" ht="15.75" customHeight="1"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4:59" ht="15.75" customHeight="1"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4:59" ht="15.75" customHeight="1"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4:59" ht="15.75" customHeight="1"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4:59" ht="15.75" customHeight="1"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4:59" ht="15.75" customHeight="1"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4:59" ht="15.75" customHeight="1"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4:59" ht="15.75" customHeight="1"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4:59" ht="15.75" customHeight="1"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4:59" ht="15.75" customHeight="1"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4:59" ht="15.75" customHeight="1"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4:59" ht="15.75" customHeight="1"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4:59" ht="15.75" customHeight="1"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4:59" ht="15.75" customHeight="1"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4:59" ht="15.75" customHeight="1"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4:59" ht="15.75" customHeight="1"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4:59" ht="15.75" customHeight="1"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4:59" ht="15.75" customHeight="1"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4:59" ht="15.75" customHeight="1"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4:59" ht="15.75" customHeight="1"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4:59" ht="15.75" customHeight="1"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4:59" ht="15.75" customHeight="1"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4:59" ht="15.75" customHeight="1"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4:59" ht="15.75" customHeight="1"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4:59" ht="15.75" customHeight="1"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4:59" ht="15.75" customHeight="1"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4:59" ht="15.75" customHeight="1"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4:59" ht="15.75" customHeight="1"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4:59" ht="15.75" customHeight="1"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4:59" ht="15.75" customHeight="1"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4:59" ht="15.75" customHeight="1"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4:59" ht="15.75" customHeight="1"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4:59" ht="15.75" customHeight="1"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4:59" ht="15.75" customHeight="1"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4:59" ht="15.75" customHeight="1"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4:59" ht="15.75" customHeight="1"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4:59" ht="15.75" customHeight="1"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4:59" ht="15.75" customHeight="1"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4:59" ht="15.75" customHeight="1"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4:59" ht="15.75" customHeight="1"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4:59" ht="15.75" customHeight="1"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4:59" ht="15.75" customHeight="1"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4:59" ht="15.75" customHeight="1"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4:59" ht="15.75" customHeight="1"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4:59" ht="15.75" customHeight="1"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4:59" ht="15.75" customHeight="1"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4:59" ht="15.75" customHeight="1"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4:59" ht="15.75" customHeight="1"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4:59" ht="15.75" customHeight="1"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4:59" ht="15.75" customHeight="1"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4:59" ht="15.75" customHeight="1"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4:59" ht="15.75" customHeight="1"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4:59" ht="15.75" customHeight="1"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4:59" ht="15.75" customHeight="1"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4:59" ht="15.75" customHeight="1"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4:59" ht="15.75" customHeight="1"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4:59" ht="15.75" customHeight="1"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4:59" ht="15.75" customHeight="1"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4:59" ht="15.75" customHeight="1"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4:59" ht="15.75" customHeight="1"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4:59" ht="15.75" customHeight="1"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4:59" ht="15.75" customHeight="1"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4:59" ht="15.75" customHeight="1"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4:59" ht="15.75" customHeight="1"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4:59" ht="15.75" customHeight="1"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4:59" ht="15.75" customHeight="1"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4:59" ht="15.75" customHeight="1"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4:59" ht="15.75" customHeight="1"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4:59" ht="15.75" customHeight="1"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4:59" ht="15.75" customHeight="1"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4:59" ht="15.75" customHeight="1"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4:59" ht="15.75" customHeight="1"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4:59" ht="15.75" customHeight="1"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4:59" ht="15.75" customHeight="1"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4:59" ht="15.75" customHeight="1"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4:59" ht="15.75" customHeight="1"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4:59" ht="15.75" customHeight="1"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4:59" ht="15.75" customHeight="1"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4:59" ht="15.75" customHeight="1"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4:59" ht="15.75" customHeight="1"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4:59" ht="15.75" customHeight="1"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4:59" ht="15.75" customHeight="1"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4:59" ht="15.75" customHeight="1"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4:59" ht="15.75" customHeight="1"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4:59" ht="15.75" customHeight="1"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4:59" ht="15.75" customHeight="1"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4:59" ht="15.75" customHeight="1"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4:59" ht="15.75" customHeight="1"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4:59" ht="15.75" customHeight="1"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4:59" ht="15.75" customHeight="1"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4:59" ht="15.75" customHeight="1"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4:59" ht="15.75" customHeight="1"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4:59" ht="15.75" customHeight="1"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4:59" ht="15.75" customHeight="1"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4:59" ht="15.75" customHeight="1"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4:59" ht="15.75" customHeight="1"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4:59" ht="15.75" customHeight="1"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4:59" ht="15.75" customHeight="1"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4:59" ht="15.75" customHeight="1"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4:59" ht="15.75" customHeight="1"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4:59" ht="15.75" customHeight="1"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4:59" ht="15.75" customHeight="1"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4:59" ht="15.75" customHeight="1"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4:59" ht="15.75" customHeight="1"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4:59" ht="15.75" customHeight="1"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4:59" ht="15.75" customHeight="1"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4:59" ht="15.75" customHeight="1"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4:59" ht="15.75" customHeight="1"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4:59" ht="15.75" customHeight="1"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4:59" ht="15.75" customHeight="1"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4:59" ht="15.75" customHeight="1"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4:59" ht="15.75" customHeight="1"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4:59" ht="15.75" customHeight="1"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4:59" ht="15.75" customHeight="1"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4:59" ht="15.75" customHeight="1"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4:59" ht="15.75" customHeight="1"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4:59" ht="15.75" customHeight="1"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4:59" ht="15.75" customHeight="1"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4:59" ht="15.75" customHeight="1"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4:59" ht="15.75" customHeight="1"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4:59" ht="15.75" customHeight="1"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4:59" ht="15.75" customHeight="1"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4:59" ht="15.75" customHeight="1"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4:59" ht="15.75" customHeight="1"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4:59" ht="15.75" customHeight="1"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4:59" ht="15.75" customHeight="1"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4:59" ht="15.75" customHeight="1"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4:59" ht="15.75" customHeight="1"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4:59" ht="15.75" customHeight="1"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4:59" ht="15.75" customHeight="1"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4:59" ht="15.75" customHeight="1"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4:59" ht="15.75" customHeight="1"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4:59" ht="15.75" customHeight="1"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4:59" ht="15.75" customHeight="1"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4:59" ht="15.75" customHeight="1"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4:59" ht="15.75" customHeight="1"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4:59" ht="15.75" customHeight="1"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4:59" ht="15.75" customHeight="1"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4:59" ht="15.75" customHeight="1"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4:59" ht="15.75" customHeight="1"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4:59" ht="15.75" customHeight="1"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4:59" ht="15.75" customHeight="1"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4:59" ht="15.75" customHeight="1"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4:59" ht="15.75" customHeight="1"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4:59" ht="15.75" customHeight="1"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4:59" ht="15.75" customHeight="1"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4:59" ht="15.75" customHeight="1"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4:59" ht="15.75" customHeight="1"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4:59" ht="15.75" customHeight="1"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4:59" ht="15.75" customHeight="1"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4:59" ht="15.75" customHeight="1"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4:59" ht="15.75" customHeight="1"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4:59" ht="15.75" customHeight="1"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4:59" ht="15.75" customHeight="1"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4:59" ht="15.75" customHeight="1"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4:59" ht="15.75" customHeight="1"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4:59" ht="15.75" customHeight="1"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4:59" ht="15.75" customHeight="1"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4:59" ht="15.75" customHeight="1"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4:59" ht="15.75" customHeight="1"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4:59" ht="15.75" customHeight="1"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4:59" ht="15.75" customHeight="1"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4:59" ht="15.75" customHeight="1"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4:59" ht="15.75" customHeight="1"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4:59" ht="15.75" customHeight="1"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4:59" ht="15.75" customHeight="1"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4:59" ht="15.75" customHeight="1"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4:59" ht="15.75" customHeight="1"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4:59" ht="15.75" customHeight="1"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4:59" ht="15.75" customHeight="1"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4:59" ht="15.75" customHeight="1"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4:59" ht="15.75" customHeight="1"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4:59" ht="15.75" customHeight="1"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4:59" ht="15.75" customHeight="1"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4:59" ht="15.75" customHeight="1"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4:59" ht="15.75" customHeight="1"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4:59" ht="15.75" customHeight="1"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4:59" ht="15.75" customHeight="1"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4:59" ht="15.75" customHeight="1"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4:59" ht="15.75" customHeight="1"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4:59" ht="15.75" customHeight="1"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4:59" ht="15.75" customHeight="1"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4:59" ht="15.75" customHeight="1"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4:59" ht="15.75" customHeight="1"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4:59" ht="15.75" customHeight="1"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4:59" ht="15.75" customHeight="1"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4:59" ht="15.75" customHeight="1"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4:59" ht="15.75" customHeight="1"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4:59" ht="15.75" customHeight="1"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4:59" ht="15.75" customHeight="1"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4:59" ht="15.75" customHeight="1"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4:59" ht="15.75" customHeight="1"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4:59" ht="15.75" customHeight="1"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4:59" ht="15.75" customHeight="1"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4:59" ht="15.75" customHeight="1"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4:59" ht="15.75" customHeight="1"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4:59" ht="15.75" customHeight="1"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4:59" ht="15.75" customHeight="1"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4:59" ht="15.75" customHeight="1"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4:59" ht="15.75" customHeight="1"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4:59" ht="15.75" customHeight="1"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4:59" ht="15.75" customHeight="1"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4:59" ht="15.75" customHeight="1"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4:59" ht="15.75" customHeight="1"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4:59" ht="15.75" customHeight="1"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4:59" ht="15.75" customHeight="1"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4:59" ht="15.75" customHeight="1"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4:59" ht="15.75" customHeight="1"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4:59" ht="15.75" customHeight="1"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4:59" ht="15.75" customHeight="1"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4:59" ht="15.75" customHeight="1"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4:59" ht="15.75" customHeight="1"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4:59" ht="15.75" customHeight="1"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4:59" ht="15.75" customHeight="1"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4:59" ht="15.75" customHeight="1"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4:59" ht="15.75" customHeight="1"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4:59" ht="15.75" customHeight="1"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4:59" ht="15.75" customHeight="1"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4:59" ht="15.75" customHeight="1"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4:59" ht="15.75" customHeight="1"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4:59" ht="15.75" customHeight="1"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4:59" ht="15.75" customHeight="1"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4:59" ht="15.75" customHeight="1"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4:59" ht="15.75" customHeight="1"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4:59" ht="15.75" customHeight="1"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4:59" ht="15.75" customHeight="1"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4:59" ht="15.75" customHeight="1"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4:59" ht="15.75" customHeight="1"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4:59" ht="15.75" customHeight="1"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4:59" ht="15.75" customHeight="1"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4:59" ht="15.75" customHeight="1"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4:59" ht="15.75" customHeight="1"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4:59" ht="15.75" customHeight="1"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4:59" ht="15.75" customHeight="1"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4:59" ht="15.75" customHeight="1"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4:59" ht="15.75" customHeight="1"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4:59" ht="15.75" customHeight="1"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4:59" ht="15.75" customHeight="1"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4:59" ht="15.75" customHeight="1"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4:59" ht="15.75" customHeight="1"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4:59" ht="15.75" customHeight="1"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4:59" ht="15.75" customHeight="1"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4:59" ht="15.75" customHeight="1"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4:59" ht="15.75" customHeight="1"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4:59" ht="15.75" customHeight="1"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4:59" ht="15.75" customHeight="1"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4:59" ht="15.75" customHeight="1"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4:59" ht="15.75" customHeight="1"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4:59" ht="15.75" customHeight="1"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4:59" ht="15.75" customHeight="1"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4:59" ht="15.75" customHeight="1"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4:59" ht="15.75" customHeight="1"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4:59" ht="15.75" customHeight="1"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4:59" ht="15.75" customHeight="1"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4:59" ht="15.75" customHeight="1"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4:59" ht="15.75" customHeight="1"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4:59" ht="15.75" customHeight="1"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4:59" ht="15.75" customHeight="1"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4:59" ht="15.75" customHeight="1"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4:59" ht="15.75" customHeight="1"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4:59" ht="15.75" customHeight="1"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4:59" ht="15.75" customHeight="1"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4:59" ht="15.75" customHeight="1"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4:59" ht="15.75" customHeight="1"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4:59" ht="15.75" customHeight="1"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4:59" ht="15.75" customHeight="1"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4:59" ht="15.75" customHeight="1"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4:59" ht="15.75" customHeight="1"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4:59" ht="15.75" customHeight="1"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4:59" ht="15.75" customHeight="1"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4:59" ht="15.75" customHeight="1"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4:59" ht="15.75" customHeight="1"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4:59" ht="15.75" customHeight="1"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4:59" ht="15.75" customHeight="1"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4:59" ht="15.75" customHeight="1"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4:59" ht="15.75" customHeight="1"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4:59" ht="15.75" customHeight="1"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4:59" ht="15.75" customHeight="1"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4:59" ht="15.75" customHeight="1"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4:59" ht="15.75" customHeight="1"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4:59" ht="15.75" customHeight="1"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4:59" ht="15.75" customHeight="1"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4:59" ht="15.75" customHeight="1"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4:59" ht="15.75" customHeight="1"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4:59" ht="15.75" customHeight="1"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4:59" ht="15.75" customHeight="1"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4:59" ht="15.75" customHeight="1"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4:59" ht="15.75" customHeight="1"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4:59" ht="15.75" customHeight="1"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4:59" ht="15.75" customHeight="1"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4:59" ht="15.75" customHeight="1"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4:59" ht="15.75" customHeight="1"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4:59" ht="15.75" customHeight="1"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4:59" ht="15.75" customHeight="1"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4:59" ht="15.75" customHeight="1"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4:59" ht="15.75" customHeight="1"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4:59" ht="15.75" customHeight="1"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4:59" ht="15.75" customHeight="1"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4:59" ht="15.75" customHeight="1"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4:59" ht="15.75" customHeight="1"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4:59" ht="15.75" customHeight="1"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4:59" ht="15.75" customHeight="1"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4:59" ht="15.75" customHeight="1"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4:59" ht="15.75" customHeight="1"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4:59" ht="15.75" customHeight="1"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4:59" ht="15.75" customHeight="1"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4:59" ht="15.75" customHeight="1"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4:59" ht="15.75" customHeight="1"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4:59" ht="15.75" customHeight="1"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4:59" ht="15.75" customHeight="1"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4:59" ht="15.75" customHeight="1"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4:59" ht="15.75" customHeight="1"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4:59" ht="15.75" customHeight="1"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4:59" ht="15.75" customHeight="1"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4:59" ht="15.75" customHeight="1"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4:59" ht="15.75" customHeight="1"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4:59" ht="15.75" customHeight="1"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4:59" ht="15.75" customHeight="1"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4:59" ht="15.75" customHeight="1"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4:59" ht="15.75" customHeight="1"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4:59" ht="15.75" customHeight="1"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4:59" ht="15.75" customHeight="1"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4:59" ht="15.75" customHeight="1"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4:59" ht="15.75" customHeight="1"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4:59" ht="15.75" customHeight="1"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4:59" ht="15.75" customHeight="1"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4:59" ht="15.75" customHeight="1"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4:59" ht="15.75" customHeight="1"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4:59" ht="15.75" customHeight="1"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4:59" ht="15.75" customHeight="1"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4:59" ht="15.75" customHeight="1"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4:59" ht="15.75" customHeight="1"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4:59" ht="15.75" customHeight="1"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4:59" ht="15.75" customHeight="1"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4:59" ht="15.75" customHeight="1"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4:59" ht="15.75" customHeight="1"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4:59" ht="15.75" customHeight="1"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4:59" ht="15.75" customHeight="1"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4:59" ht="15.75" customHeight="1"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4:59" ht="15.75" customHeight="1"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4:59" ht="15.75" customHeight="1"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4:59" ht="15.75" customHeight="1"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4:59" ht="15.75" customHeight="1"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4:59" ht="15.75" customHeight="1"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4:59" ht="15.75" customHeight="1"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4:59" ht="15.75" customHeight="1"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4:59" ht="15.75" customHeight="1"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4:59" ht="15.75" customHeight="1"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4:59" ht="15.75" customHeight="1"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4:59" ht="15.75" customHeight="1"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4:59" ht="15.75" customHeight="1"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4:59" ht="15.75" customHeight="1"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4:59" ht="15.75" customHeight="1"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4:59" ht="15.75" customHeight="1"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4:59" ht="15.75" customHeight="1"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4:59" ht="15.75" customHeight="1"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4:59" ht="15.75" customHeight="1"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4:59" ht="15.75" customHeight="1"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4:59" ht="15.75" customHeight="1"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4:59" ht="15.75" customHeight="1"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4:59" ht="15.75" customHeight="1"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4:59" ht="15.75" customHeight="1"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4:59" ht="15.75" customHeight="1"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4:59" ht="15.75" customHeight="1"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4:59" ht="15.75" customHeight="1"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4:59" ht="15.75" customHeight="1"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4:59" ht="15.75" customHeight="1"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4:59" ht="15.75" customHeight="1"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4:59" ht="15.75" customHeight="1"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4:59" ht="15.75" customHeight="1"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4:59" ht="15.75" customHeight="1"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4:59" ht="15.75" customHeight="1"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4:59" ht="15.75" customHeight="1"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4:59" ht="15.75" customHeight="1"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4:59" ht="15.75" customHeight="1"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4:59" ht="15.75" customHeight="1"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4:59" ht="15.75" customHeight="1"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4:59" ht="15.75" customHeight="1"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4:59" ht="15.75" customHeight="1"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4:59" ht="15.75" customHeight="1"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4:59" ht="15.75" customHeight="1"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4:59" ht="15.75" customHeight="1"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4:59" ht="15.75" customHeight="1"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4:59" ht="15.75" customHeight="1"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4:59" ht="15.75" customHeight="1"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4:59" ht="15.75" customHeight="1"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4:59" ht="15.75" customHeight="1"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4:59" ht="15.75" customHeight="1"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4:59" ht="15.75" customHeight="1"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4:59" ht="15.75" customHeight="1"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4:59" ht="15.75" customHeight="1"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4:59" ht="15.75" customHeight="1"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4:59" ht="15.75" customHeight="1"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4:59" ht="15.75" customHeight="1"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4:59" ht="15.75" customHeight="1"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4:59" ht="15.75" customHeight="1"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4:59" ht="15.75" customHeight="1"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4:59" ht="15.75" customHeight="1"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4:59" ht="15.75" customHeight="1"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4:59" ht="15.75" customHeight="1"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4:59" ht="15.75" customHeight="1"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4:59" ht="15.75" customHeight="1"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4:59" ht="15.75" customHeight="1"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4:59" ht="15.75" customHeight="1"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4:59" ht="15.75" customHeight="1"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4:59" ht="15.75" customHeight="1"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4:59" ht="15.75" customHeight="1"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4:59" ht="15.75" customHeight="1"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4:59" ht="15.75" customHeight="1"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4:59" ht="15.75" customHeight="1"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4:59" ht="15.75" customHeight="1"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4:59" ht="15.75" customHeight="1"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4:59" ht="15.75" customHeight="1"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4:59" ht="15.75" customHeight="1"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4:59" ht="15.75" customHeight="1"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4:59" ht="15.75" customHeight="1"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4:59" ht="15.75" customHeight="1"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4:59" ht="15.75" customHeight="1"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4:59" ht="15.75" customHeight="1"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4:59" ht="15.75" customHeight="1"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4:59" ht="15.75" customHeight="1"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4:59" ht="15.75" customHeight="1"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4:59" ht="15.75" customHeight="1"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4:59" ht="15.75" customHeight="1"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4:59" ht="15.75" customHeight="1"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4:59" ht="15.75" customHeight="1"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4:59" ht="15.75" customHeight="1"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4:59" ht="15.75" customHeight="1"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4:59" ht="15.75" customHeight="1"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4:59" ht="15.75" customHeight="1"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4:59" ht="15.75" customHeight="1"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4:59" ht="15.75" customHeight="1"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4:59" ht="15.75" customHeight="1"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4:59" ht="15.75" customHeight="1"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4:59" ht="15.75" customHeight="1"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4:59" ht="15.75" customHeight="1"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4:59" ht="15.75" customHeight="1"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4:59" ht="15.75" customHeight="1"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4:59" ht="15.75" customHeight="1"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4:59" ht="15.75" customHeight="1"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4:59" ht="15.75" customHeight="1"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4:59" ht="15.75" customHeight="1"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4:59" ht="15.75" customHeight="1"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4:59" ht="15.75" customHeight="1"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4:59" ht="15.75" customHeight="1"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4:59" ht="15.75" customHeight="1"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4:59" ht="15.75" customHeight="1"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4:59" ht="15.75" customHeight="1"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4:59" ht="15.75" customHeight="1"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4:59" ht="15.75" customHeight="1"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4:59" ht="15.75" customHeight="1"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4:59" ht="15.75" customHeight="1"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4:59" ht="15.75" customHeight="1"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4:59" ht="15.75" customHeight="1"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4:59" ht="15.75" customHeight="1"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4:59" ht="15.75" customHeight="1"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4:59" ht="15.75" customHeight="1"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4:59" ht="15.75" customHeight="1"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4:59" ht="15.75" customHeight="1"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4:59" ht="15.75" customHeight="1"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4:59" ht="15.75" customHeight="1"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4:59" ht="15.75" customHeight="1"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4:59" ht="15.75" customHeight="1"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4:59" ht="15.75" customHeight="1"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4:59" ht="15.75" customHeight="1"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4:59" ht="15.75" customHeight="1"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4:59" ht="15.75" customHeight="1"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4:59" ht="15.75" customHeight="1"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4:59" ht="15.75" customHeight="1"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4:59" ht="15.75" customHeight="1"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4:59" ht="15.75" customHeight="1"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4:59" ht="15.75" customHeight="1"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4:59" ht="15.75" customHeight="1"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4:59" ht="15.75" customHeight="1"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4:59" ht="15.75" customHeight="1"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4:59" ht="15.75" customHeight="1"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4:59" ht="15.75" customHeight="1"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4:59" ht="15.75" customHeight="1"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4:59" ht="15.75" customHeight="1"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4:59" ht="15.75" customHeight="1"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4:59" ht="15.75" customHeight="1"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4:59" ht="15.75" customHeight="1"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4:59" ht="15.75" customHeight="1"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4:59" ht="15.75" customHeight="1"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4:59" ht="15.75" customHeight="1"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4:59" ht="15.75" customHeight="1"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4:59" ht="15.75" customHeight="1"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4:59" ht="15.75" customHeight="1"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4:59" ht="15.75" customHeight="1"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4:59" ht="15.75" customHeight="1"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4:59" ht="15.75" customHeight="1"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4:59" ht="15.75" customHeight="1"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4:59" ht="15.75" customHeight="1"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4:59" ht="15.75" customHeight="1"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4:59" ht="15.75" customHeight="1"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4:59" ht="15.75" customHeight="1"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4:59" ht="15.75" customHeight="1"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4:59" ht="15.75" customHeight="1"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4:59" ht="15.75" customHeight="1"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4:59" ht="15.75" customHeight="1"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4:59" ht="15.75" customHeight="1"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4:59" ht="15.75" customHeight="1"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4:59" ht="15.75" customHeight="1"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4:59" ht="15.75" customHeight="1"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4:59" ht="15.75" customHeight="1"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4:59" ht="15.75" customHeight="1"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4:59" ht="15.75" customHeight="1"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4:59" ht="15.75" customHeight="1"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4:59" ht="15.75" customHeight="1"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4:59" ht="15.75" customHeight="1"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4:59" ht="15.75" customHeight="1"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4:59" ht="15.75" customHeight="1"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4:59" ht="15.75" customHeight="1"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4:59" ht="15.75" customHeight="1"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4:59" ht="15.75" customHeight="1"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4:59" ht="15.75" customHeight="1"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4:59" ht="15.75" customHeight="1"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4:59" ht="15.75" customHeight="1"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4:59" ht="15.75" customHeight="1"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4:59" ht="15.75" customHeight="1"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4:59" ht="15.75" customHeight="1"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4:59" ht="15.75" customHeight="1"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4:59" ht="15.75" customHeight="1"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4:59" ht="15.75" customHeight="1"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4:59" ht="15.75" customHeight="1"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4:59" ht="15.75" customHeight="1"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4:59" ht="15.75" customHeight="1"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4:59" ht="15.75" customHeight="1"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4:59" ht="15.75" customHeight="1"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4:59" ht="15.75" customHeight="1"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4:59" ht="15.75" customHeight="1"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4:59" ht="15.75" customHeight="1"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4:59" ht="15.75" customHeight="1"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4:59" ht="15.75" customHeight="1"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4:59" ht="15.75" customHeight="1"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4:59" ht="15.75" customHeight="1"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4:59" ht="15.75" customHeight="1"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4:59" ht="15.75" customHeight="1"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4:59" ht="15.75" customHeight="1"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4:59" ht="15.75" customHeight="1"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4:59" ht="15.75" customHeight="1"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4:59" ht="15.75" customHeight="1"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4:59" ht="15.75" customHeight="1"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4:59" ht="15.75" customHeight="1"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4:59" ht="15.75" customHeight="1"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4:59" ht="15.75" customHeight="1"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4:59" ht="15.75" customHeight="1"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4:59" ht="15.75" customHeight="1"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4:59" ht="15.75" customHeight="1"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4:59" ht="15.75" customHeight="1"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4:59" ht="15.75" customHeight="1"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4:59" ht="15.75" customHeight="1"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4:59" ht="15.75" customHeight="1"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4:59" ht="15.75" customHeight="1"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4:59" ht="15.75" customHeight="1"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4:59" ht="15.75" customHeight="1"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4:59" ht="15.75" customHeight="1"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4:59" ht="15.75" customHeight="1"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4:59" ht="15.75" customHeight="1"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4:59" ht="15.75" customHeight="1"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4:59" ht="15.75" customHeight="1"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4:59" ht="15.75" customHeight="1"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4:59" ht="15.75" customHeight="1"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4:59" ht="15.75" customHeight="1"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4:59" ht="15.75" customHeight="1"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4:59" ht="15.75" customHeight="1"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4:59" ht="15.75" customHeight="1"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4:59" ht="15.75" customHeight="1"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4:59" ht="15.75" customHeight="1"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4:59" ht="15.75" customHeight="1"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4:59" ht="15.75" customHeight="1"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4:59" ht="15.75" customHeight="1"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4:59" ht="15.75" customHeight="1"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4:59" ht="15.75" customHeight="1"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4:59" ht="15.75" customHeight="1"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4:59" ht="15.75" customHeight="1"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4:59" ht="15.75" customHeight="1"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4:59" ht="15.75" customHeight="1"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4:59" ht="15.75" customHeight="1"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4:59" ht="15.75" customHeight="1"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4:59" ht="15.75" customHeight="1"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4:59" ht="15.75" customHeight="1"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4:59" ht="15.75" customHeight="1"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4:59" ht="15.75" customHeight="1"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4:59" ht="15.75" customHeight="1"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4:59" ht="15.75" customHeight="1"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4:59" ht="15.75" customHeight="1"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4:59" ht="15.75" customHeight="1"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4:59" ht="15.75" customHeight="1"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4:59" ht="15.75" customHeight="1"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4:59" ht="15.75" customHeight="1"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4:59" ht="15.75" customHeight="1"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4:59" ht="15.75" customHeight="1"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4:59" ht="15.75" customHeight="1"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4:59" ht="15.75" customHeight="1"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4:59" ht="15.75" customHeight="1"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4:59" ht="15.75" customHeight="1"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4:59" ht="15.75" customHeight="1"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4:59" ht="15.75" customHeight="1"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4:59" ht="15.75" customHeight="1"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4:59" ht="15.75" customHeight="1"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4:59" ht="15.75" customHeight="1"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4:59" ht="15.75" customHeight="1"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4:59" ht="15.75" customHeight="1"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4:59" ht="15.75" customHeight="1"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4:59" ht="15.75" customHeight="1"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4:59" ht="15.75" customHeight="1"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4:59" ht="15.75" customHeight="1"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4:59" ht="15.75" customHeight="1"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4:59" ht="15.75" customHeight="1"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4:59" ht="15.75" customHeight="1"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4:59" ht="15.75" customHeight="1"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4:59" ht="15.75" customHeight="1"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4:59" ht="15.75" customHeight="1"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4:59" ht="15.75" customHeight="1"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4:59" ht="15.75" customHeight="1"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4:59" ht="15.75" customHeight="1"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4:59" ht="15.75" customHeight="1"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4:59" ht="15.75" customHeight="1"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4:59" ht="15.75" customHeight="1"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4:59" ht="15.75" customHeight="1"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4:59" ht="15.75" customHeight="1"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4:59" ht="15.75" customHeight="1"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4:59" ht="15.75" customHeight="1"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4:59" ht="15.75" customHeight="1"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4:59" ht="15.75" customHeight="1"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4:59" ht="15.75" customHeight="1"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4:59" ht="15.75" customHeight="1"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4:59" ht="15.75" customHeight="1"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4:59" ht="15.75" customHeight="1"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4:59" ht="15.75" customHeight="1"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4:59" ht="15.75" customHeight="1"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4:59" ht="15.75" customHeight="1"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4:59" ht="15.75" customHeight="1"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4:59" ht="15.75" customHeight="1"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4:59" ht="15.75" customHeight="1"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4:59" ht="15.75" customHeight="1"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4:59" ht="15.75" customHeight="1"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4:59" ht="15.75" customHeight="1"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4:59" ht="15.75" customHeight="1"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4:59" ht="15.75" customHeight="1"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4:59" ht="15.75" customHeight="1"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4:59" ht="15.75" customHeight="1"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4:59" ht="15.75" customHeight="1"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4:59" ht="15.75" customHeight="1"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4:59" ht="15.75" customHeight="1"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4:59" ht="15.75" customHeight="1"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4:59" ht="15.75" customHeight="1"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4:59" ht="15.75" customHeight="1"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4:59" ht="15.75" customHeight="1"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4:59" ht="15.75" customHeight="1"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4:59" ht="15.75" customHeight="1"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4:59" ht="15.75" customHeight="1"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4:59" ht="15.75" customHeight="1"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4:59" ht="15.75" customHeight="1"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4:59" ht="15.75" customHeight="1"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4:59" ht="15.75" customHeight="1"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4:59" ht="15.75" customHeight="1"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4:59" ht="15.75" customHeight="1"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4:59" ht="15.75" customHeight="1"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4:59" ht="15.75" customHeight="1"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4:59" ht="15.75" customHeight="1"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4:59" ht="15.75" customHeight="1"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4:59" ht="15.75" customHeight="1"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4:59" ht="15.75" customHeight="1"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4:59" ht="15.75" customHeight="1"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4:59" ht="15.75" customHeight="1"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4:59" ht="15.75" customHeight="1"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4:59" ht="15.75" customHeight="1"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4:59" ht="15.75" customHeight="1"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4:59" ht="15.75" customHeight="1"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4:59" ht="15.75" customHeight="1"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4:59" ht="15.75" customHeight="1"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4:59" ht="15.75" customHeight="1"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4:59" ht="15.75" customHeight="1"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4:59" ht="15.75" customHeight="1"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4:59" ht="15.75" customHeight="1"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4:59" ht="15.75" customHeight="1"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4:59" ht="15.75" customHeight="1"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  <row r="985" spans="4:59" ht="15.75" customHeight="1" thickBot="1"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BB985" s="29"/>
      <c r="BG985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K1017"/>
  <sheetViews>
    <sheetView workbookViewId="0" topLeftCell="A1">
      <pane xSplit="2" ySplit="1" topLeftCell="AB10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P28" sqref="AP28"/>
    </sheetView>
  </sheetViews>
  <sheetFormatPr defaultColWidth="14.4242857142857" defaultRowHeight="15"/>
  <cols>
    <col min="1" max="1" width="30.7142857142857" customWidth="1"/>
    <col min="2" max="2" width="12" bestFit="1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3.1428571428571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1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2.2857142857143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1.8571428571429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4.8571428571429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3.2857142857143" bestFit="1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5.5714285714286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4285714285714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5.7142857142857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2.5714285714286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3.1428571428571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1.2857142857143" customWidth="1"/>
    <col min="63" max="63" width="7.57142857142857" customWidth="1"/>
  </cols>
  <sheetData>
    <row r="1" spans="1:63" ht="16.5" thickBot="1">
      <c r="A1" s="31" t="s">
        <v>382</v>
      </c>
      <c r="B1" s="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23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15" t="s">
        <v>383</v>
      </c>
      <c r="B3" s="114">
        <v>15500</v>
      </c>
      <c r="C3" s="22"/>
      <c r="D3" s="18"/>
      <c r="E3" s="15"/>
      <c r="F3" s="16"/>
      <c r="G3" s="33"/>
      <c r="H3" s="22"/>
      <c r="I3" s="18"/>
      <c r="J3" s="15"/>
      <c r="K3" s="16"/>
      <c r="L3" s="33"/>
      <c r="M3" s="22"/>
      <c r="N3" s="18"/>
      <c r="O3" s="15"/>
      <c r="P3" s="16"/>
      <c r="Q3" s="33"/>
      <c r="R3" s="22"/>
      <c r="S3" s="18"/>
      <c r="T3" s="15"/>
      <c r="U3" s="16"/>
      <c r="V3" s="33"/>
      <c r="W3" s="22"/>
      <c r="X3" s="18"/>
      <c r="Y3" s="15"/>
      <c r="Z3" s="16"/>
      <c r="AA3" s="33"/>
      <c r="AB3" s="22"/>
      <c r="AC3" s="18"/>
      <c r="AD3" s="15">
        <f t="shared" si="0" ref="AD3:AD27">+AB3+AC3</f>
        <v>0</v>
      </c>
      <c r="AE3" s="16">
        <f t="shared" si="1" ref="AE3:AE27">+AD3-AG3</f>
        <v>-2</v>
      </c>
      <c r="AF3" s="33">
        <f t="shared" si="2" ref="AF3:AF27">((AD3-AE3)*$B3)</f>
        <v>31000</v>
      </c>
      <c r="AG3" s="22">
        <v>2</v>
      </c>
      <c r="AH3" s="18"/>
      <c r="AI3" s="15">
        <f>+AG3+AH3</f>
        <v>2</v>
      </c>
      <c r="AJ3" s="16">
        <f t="shared" si="3" ref="AJ3:AJ27">+AI3-AL3</f>
        <v>1</v>
      </c>
      <c r="AK3" s="33">
        <f t="shared" si="4" ref="AK3:AK27">((AI3-AJ3)*$B3)</f>
        <v>15500</v>
      </c>
      <c r="AL3" s="22">
        <v>1</v>
      </c>
      <c r="AM3" s="18"/>
      <c r="AN3" s="15">
        <f t="shared" si="5" ref="AN3:AN27">+AL3+AM3</f>
        <v>1</v>
      </c>
      <c r="AO3" s="16">
        <f t="shared" si="6" ref="AO3:AO27">+AN3-AQ3</f>
        <v>0</v>
      </c>
      <c r="AP3" s="33">
        <f t="shared" si="7" ref="AP3:AP27">((AN3-AO3)*$B3)</f>
        <v>15500</v>
      </c>
      <c r="AQ3" s="22">
        <v>1</v>
      </c>
      <c r="AR3" s="18"/>
      <c r="AS3" s="15">
        <f t="shared" si="8" ref="AS3:AS27">+AQ3+AR3</f>
        <v>1</v>
      </c>
      <c r="AT3" s="16">
        <f t="shared" si="9" ref="AT3:AT27">+AS3-AV3</f>
        <v>1</v>
      </c>
      <c r="AU3" s="33">
        <f t="shared" si="10" ref="AU3:AU27">((AS3-AT3)*$B3)</f>
        <v>0</v>
      </c>
      <c r="AV3" s="22"/>
      <c r="AW3" s="18"/>
      <c r="AX3" s="15">
        <f t="shared" si="11" ref="AX3:AX5">+AV3+AW3</f>
        <v>0</v>
      </c>
      <c r="AY3" s="16">
        <f t="shared" si="12" ref="AY3:AY5">+AX3-BA3</f>
        <v>0</v>
      </c>
      <c r="AZ3" s="33">
        <f t="shared" si="13" ref="AZ3:AZ5">((AX3-AY3)*$B3)</f>
        <v>0</v>
      </c>
      <c r="BA3" s="22"/>
      <c r="BB3" s="18"/>
      <c r="BC3" s="15">
        <f t="shared" si="14" ref="BC3:BC5">+BA3+BB3</f>
        <v>0</v>
      </c>
      <c r="BD3" s="16">
        <f t="shared" si="15" ref="BD3:BD5">+BC3-BF3</f>
        <v>0</v>
      </c>
      <c r="BE3" s="33">
        <f t="shared" si="16" ref="BE3:BE5">((BC3-BD3)*$B3)</f>
        <v>0</v>
      </c>
      <c r="BF3" s="22"/>
      <c r="BG3" s="18"/>
      <c r="BH3" s="15">
        <f t="shared" si="17" ref="BH3:BH5">+BF3+BG3</f>
        <v>0</v>
      </c>
      <c r="BI3" s="16">
        <f t="shared" si="18" ref="BI3:BI5">+BH3-BK3</f>
        <v>0</v>
      </c>
      <c r="BJ3" s="33">
        <f t="shared" si="19" ref="BJ3:BJ5">((BH3-BI3)*$B3)</f>
        <v>0</v>
      </c>
      <c r="BK3" s="22"/>
    </row>
    <row r="4" spans="1:63" ht="16.5" thickBot="1">
      <c r="A4" s="116" t="s">
        <v>384</v>
      </c>
      <c r="B4" s="101">
        <v>10500</v>
      </c>
      <c r="C4" s="22"/>
      <c r="D4" s="18"/>
      <c r="E4" s="15"/>
      <c r="F4" s="16"/>
      <c r="G4" s="33"/>
      <c r="H4" s="22"/>
      <c r="I4" s="18"/>
      <c r="J4" s="15"/>
      <c r="K4" s="16"/>
      <c r="L4" s="33"/>
      <c r="M4" s="22"/>
      <c r="N4" s="18"/>
      <c r="O4" s="15"/>
      <c r="P4" s="16"/>
      <c r="Q4" s="33"/>
      <c r="R4" s="22"/>
      <c r="S4" s="18"/>
      <c r="T4" s="15"/>
      <c r="U4" s="16"/>
      <c r="V4" s="33"/>
      <c r="W4" s="22"/>
      <c r="X4" s="18"/>
      <c r="Y4" s="15"/>
      <c r="Z4" s="16"/>
      <c r="AA4" s="33"/>
      <c r="AB4" s="22"/>
      <c r="AC4" s="18"/>
      <c r="AD4" s="15">
        <f t="shared" si="0"/>
        <v>0</v>
      </c>
      <c r="AE4" s="16">
        <f t="shared" si="1"/>
        <v>-3</v>
      </c>
      <c r="AF4" s="33">
        <f t="shared" si="2"/>
        <v>31500</v>
      </c>
      <c r="AG4" s="22">
        <v>3</v>
      </c>
      <c r="AH4" s="18"/>
      <c r="AI4" s="15">
        <f t="shared" si="20" ref="AI4:AI27">+AG4+AH4</f>
        <v>3</v>
      </c>
      <c r="AJ4" s="16">
        <f t="shared" si="3"/>
        <v>2</v>
      </c>
      <c r="AK4" s="33">
        <f t="shared" si="4"/>
        <v>10500</v>
      </c>
      <c r="AL4" s="22">
        <v>1</v>
      </c>
      <c r="AM4" s="18"/>
      <c r="AN4" s="15">
        <f t="shared" si="5"/>
        <v>1</v>
      </c>
      <c r="AO4" s="16">
        <f t="shared" si="6"/>
        <v>0</v>
      </c>
      <c r="AP4" s="33">
        <f t="shared" si="7"/>
        <v>10500</v>
      </c>
      <c r="AQ4" s="22">
        <v>1</v>
      </c>
      <c r="AR4" s="18"/>
      <c r="AS4" s="15">
        <f t="shared" si="8"/>
        <v>1</v>
      </c>
      <c r="AT4" s="16">
        <f t="shared" si="9"/>
        <v>1</v>
      </c>
      <c r="AU4" s="33">
        <f t="shared" si="10"/>
        <v>0</v>
      </c>
      <c r="AV4" s="22"/>
      <c r="AW4" s="18"/>
      <c r="AX4" s="15">
        <f t="shared" si="11"/>
        <v>0</v>
      </c>
      <c r="AY4" s="16">
        <f t="shared" si="12"/>
        <v>0</v>
      </c>
      <c r="AZ4" s="33">
        <f t="shared" si="13"/>
        <v>0</v>
      </c>
      <c r="BA4" s="22"/>
      <c r="BB4" s="18"/>
      <c r="BC4" s="15">
        <f t="shared" si="14"/>
        <v>0</v>
      </c>
      <c r="BD4" s="16">
        <f t="shared" si="15"/>
        <v>0</v>
      </c>
      <c r="BE4" s="33">
        <f t="shared" si="16"/>
        <v>0</v>
      </c>
      <c r="BF4" s="22"/>
      <c r="BG4" s="18"/>
      <c r="BH4" s="15">
        <f t="shared" si="17"/>
        <v>0</v>
      </c>
      <c r="BI4" s="16">
        <f t="shared" si="18"/>
        <v>0</v>
      </c>
      <c r="BJ4" s="33">
        <f t="shared" si="19"/>
        <v>0</v>
      </c>
      <c r="BK4" s="22"/>
    </row>
    <row r="5" spans="1:63" ht="16.5" thickBot="1">
      <c r="A5" s="116" t="s">
        <v>385</v>
      </c>
      <c r="B5" s="101">
        <v>13500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>
        <f t="shared" si="0"/>
        <v>0</v>
      </c>
      <c r="AE5" s="16">
        <f t="shared" si="1"/>
        <v>-2</v>
      </c>
      <c r="AF5" s="33">
        <f t="shared" si="2"/>
        <v>27000</v>
      </c>
      <c r="AG5" s="22">
        <v>2</v>
      </c>
      <c r="AH5" s="18"/>
      <c r="AI5" s="15">
        <f t="shared" si="20"/>
        <v>2</v>
      </c>
      <c r="AJ5" s="16">
        <f t="shared" si="3"/>
        <v>0</v>
      </c>
      <c r="AK5" s="33">
        <f t="shared" si="4"/>
        <v>27000</v>
      </c>
      <c r="AL5" s="22">
        <v>2</v>
      </c>
      <c r="AM5" s="18"/>
      <c r="AN5" s="15">
        <f t="shared" si="5"/>
        <v>2</v>
      </c>
      <c r="AO5" s="16">
        <f t="shared" si="6"/>
        <v>0</v>
      </c>
      <c r="AP5" s="33">
        <f t="shared" si="7"/>
        <v>27000</v>
      </c>
      <c r="AQ5" s="22">
        <v>2</v>
      </c>
      <c r="AR5" s="18"/>
      <c r="AS5" s="15">
        <f t="shared" si="8"/>
        <v>2</v>
      </c>
      <c r="AT5" s="16">
        <f t="shared" si="9"/>
        <v>2</v>
      </c>
      <c r="AU5" s="33">
        <f t="shared" si="10"/>
        <v>0</v>
      </c>
      <c r="AV5" s="22"/>
      <c r="AW5" s="18"/>
      <c r="AX5" s="15">
        <f t="shared" si="11"/>
        <v>0</v>
      </c>
      <c r="AY5" s="16">
        <f t="shared" si="12"/>
        <v>0</v>
      </c>
      <c r="AZ5" s="33">
        <f t="shared" si="13"/>
        <v>0</v>
      </c>
      <c r="BA5" s="22"/>
      <c r="BB5" s="18"/>
      <c r="BC5" s="15">
        <f t="shared" si="14"/>
        <v>0</v>
      </c>
      <c r="BD5" s="16">
        <f t="shared" si="15"/>
        <v>0</v>
      </c>
      <c r="BE5" s="33">
        <f t="shared" si="16"/>
        <v>0</v>
      </c>
      <c r="BF5" s="22"/>
      <c r="BG5" s="18"/>
      <c r="BH5" s="15">
        <f t="shared" si="17"/>
        <v>0</v>
      </c>
      <c r="BI5" s="16">
        <f t="shared" si="18"/>
        <v>0</v>
      </c>
      <c r="BJ5" s="33">
        <f t="shared" si="19"/>
        <v>0</v>
      </c>
      <c r="BK5" s="22"/>
    </row>
    <row r="6" spans="1:63" ht="16.5" thickBot="1">
      <c r="A6" s="116" t="s">
        <v>386</v>
      </c>
      <c r="B6" s="101">
        <v>15500</v>
      </c>
      <c r="C6" s="22"/>
      <c r="D6" s="18"/>
      <c r="E6" s="15"/>
      <c r="F6" s="16"/>
      <c r="G6" s="33"/>
      <c r="H6" s="22"/>
      <c r="I6" s="18"/>
      <c r="J6" s="15"/>
      <c r="K6" s="16"/>
      <c r="L6" s="33"/>
      <c r="M6" s="22"/>
      <c r="N6" s="18"/>
      <c r="O6" s="15"/>
      <c r="P6" s="16"/>
      <c r="Q6" s="33"/>
      <c r="R6" s="22"/>
      <c r="S6" s="18"/>
      <c r="T6" s="15"/>
      <c r="U6" s="16"/>
      <c r="V6" s="33"/>
      <c r="W6" s="22"/>
      <c r="X6" s="18"/>
      <c r="Y6" s="15"/>
      <c r="Z6" s="16"/>
      <c r="AA6" s="33"/>
      <c r="AB6" s="22"/>
      <c r="AC6" s="18"/>
      <c r="AD6" s="15">
        <f t="shared" si="0"/>
        <v>0</v>
      </c>
      <c r="AE6" s="16">
        <f t="shared" si="1"/>
        <v>-2</v>
      </c>
      <c r="AF6" s="33">
        <f t="shared" si="2"/>
        <v>31000</v>
      </c>
      <c r="AG6" s="22">
        <v>2</v>
      </c>
      <c r="AH6" s="18"/>
      <c r="AI6" s="15">
        <f t="shared" si="20"/>
        <v>2</v>
      </c>
      <c r="AJ6" s="16">
        <f t="shared" si="3"/>
        <v>1</v>
      </c>
      <c r="AK6" s="33">
        <f t="shared" si="4"/>
        <v>15500</v>
      </c>
      <c r="AL6" s="22">
        <v>1</v>
      </c>
      <c r="AM6" s="18"/>
      <c r="AN6" s="15">
        <f t="shared" si="5"/>
        <v>1</v>
      </c>
      <c r="AO6" s="16">
        <f t="shared" si="6"/>
        <v>0</v>
      </c>
      <c r="AP6" s="33">
        <f t="shared" si="7"/>
        <v>15500</v>
      </c>
      <c r="AQ6" s="22">
        <v>1</v>
      </c>
      <c r="AR6" s="18"/>
      <c r="AS6" s="15">
        <f t="shared" si="8"/>
        <v>1</v>
      </c>
      <c r="AT6" s="16">
        <f t="shared" si="9"/>
        <v>1</v>
      </c>
      <c r="AU6" s="33">
        <f t="shared" si="10"/>
        <v>0</v>
      </c>
      <c r="AV6" s="22"/>
      <c r="AW6" s="18"/>
      <c r="AX6" s="15"/>
      <c r="AY6" s="16"/>
      <c r="AZ6" s="33"/>
      <c r="BA6" s="22"/>
      <c r="BB6" s="18"/>
      <c r="BC6" s="15"/>
      <c r="BD6" s="16"/>
      <c r="BE6" s="33"/>
      <c r="BF6" s="22"/>
      <c r="BG6" s="18"/>
      <c r="BH6" s="15"/>
      <c r="BI6" s="16"/>
      <c r="BJ6" s="33"/>
      <c r="BK6" s="22"/>
    </row>
    <row r="7" spans="1:63" ht="16.5" thickBot="1">
      <c r="A7" s="116" t="s">
        <v>387</v>
      </c>
      <c r="B7" s="101">
        <v>16000</v>
      </c>
      <c r="C7" s="22"/>
      <c r="D7" s="18"/>
      <c r="E7" s="15"/>
      <c r="F7" s="16"/>
      <c r="G7" s="33"/>
      <c r="H7" s="22"/>
      <c r="I7" s="18"/>
      <c r="J7" s="15"/>
      <c r="K7" s="16"/>
      <c r="L7" s="33"/>
      <c r="M7" s="22"/>
      <c r="N7" s="18"/>
      <c r="O7" s="15"/>
      <c r="P7" s="16"/>
      <c r="Q7" s="33"/>
      <c r="R7" s="22"/>
      <c r="S7" s="18"/>
      <c r="T7" s="15"/>
      <c r="U7" s="16"/>
      <c r="V7" s="33"/>
      <c r="W7" s="22"/>
      <c r="X7" s="18"/>
      <c r="Y7" s="15"/>
      <c r="Z7" s="16"/>
      <c r="AA7" s="33"/>
      <c r="AB7" s="22"/>
      <c r="AC7" s="18"/>
      <c r="AD7" s="15">
        <f t="shared" si="0"/>
        <v>0</v>
      </c>
      <c r="AE7" s="16">
        <f t="shared" si="1"/>
        <v>-4</v>
      </c>
      <c r="AF7" s="33">
        <f t="shared" si="2"/>
        <v>64000</v>
      </c>
      <c r="AG7" s="22">
        <v>4</v>
      </c>
      <c r="AH7" s="18"/>
      <c r="AI7" s="15">
        <f t="shared" si="20"/>
        <v>4</v>
      </c>
      <c r="AJ7" s="16">
        <f t="shared" si="3"/>
        <v>1</v>
      </c>
      <c r="AK7" s="33">
        <f t="shared" si="4"/>
        <v>48000</v>
      </c>
      <c r="AL7" s="22">
        <v>3</v>
      </c>
      <c r="AM7" s="18"/>
      <c r="AN7" s="15">
        <f t="shared" si="5"/>
        <v>3</v>
      </c>
      <c r="AO7" s="16">
        <f t="shared" si="6"/>
        <v>0</v>
      </c>
      <c r="AP7" s="33">
        <f t="shared" si="7"/>
        <v>48000</v>
      </c>
      <c r="AQ7" s="22">
        <v>3</v>
      </c>
      <c r="AR7" s="18"/>
      <c r="AS7" s="15">
        <f t="shared" si="8"/>
        <v>3</v>
      </c>
      <c r="AT7" s="16">
        <f t="shared" si="9"/>
        <v>3</v>
      </c>
      <c r="AU7" s="33">
        <f t="shared" si="10"/>
        <v>0</v>
      </c>
      <c r="AV7" s="22"/>
      <c r="AW7" s="18"/>
      <c r="AX7" s="15"/>
      <c r="AY7" s="16"/>
      <c r="AZ7" s="33"/>
      <c r="BA7" s="22"/>
      <c r="BB7" s="18"/>
      <c r="BC7" s="15"/>
      <c r="BD7" s="16"/>
      <c r="BE7" s="33"/>
      <c r="BF7" s="22"/>
      <c r="BG7" s="18"/>
      <c r="BH7" s="15"/>
      <c r="BI7" s="16"/>
      <c r="BJ7" s="33"/>
      <c r="BK7" s="22"/>
    </row>
    <row r="8" spans="1:63" ht="16.5" thickBot="1">
      <c r="A8" s="116" t="s">
        <v>388</v>
      </c>
      <c r="B8" s="101">
        <v>18000</v>
      </c>
      <c r="C8" s="22"/>
      <c r="D8" s="18"/>
      <c r="E8" s="15"/>
      <c r="F8" s="16"/>
      <c r="G8" s="33"/>
      <c r="H8" s="22"/>
      <c r="I8" s="18"/>
      <c r="J8" s="15"/>
      <c r="K8" s="16"/>
      <c r="L8" s="33"/>
      <c r="M8" s="22"/>
      <c r="N8" s="18"/>
      <c r="O8" s="15"/>
      <c r="P8" s="16"/>
      <c r="Q8" s="33"/>
      <c r="R8" s="22"/>
      <c r="S8" s="18"/>
      <c r="T8" s="15"/>
      <c r="U8" s="16"/>
      <c r="V8" s="33"/>
      <c r="W8" s="22"/>
      <c r="X8" s="18"/>
      <c r="Y8" s="15"/>
      <c r="Z8" s="16"/>
      <c r="AA8" s="33"/>
      <c r="AB8" s="22"/>
      <c r="AC8" s="18"/>
      <c r="AD8" s="15">
        <f t="shared" si="0"/>
        <v>0</v>
      </c>
      <c r="AE8" s="16">
        <f t="shared" si="1"/>
        <v>-2</v>
      </c>
      <c r="AF8" s="33">
        <f t="shared" si="2"/>
        <v>36000</v>
      </c>
      <c r="AG8" s="22">
        <v>2</v>
      </c>
      <c r="AH8" s="18"/>
      <c r="AI8" s="15">
        <f t="shared" si="20"/>
        <v>2</v>
      </c>
      <c r="AJ8" s="16">
        <f t="shared" si="3"/>
        <v>2</v>
      </c>
      <c r="AK8" s="33">
        <f t="shared" si="4"/>
        <v>0</v>
      </c>
      <c r="AL8" s="22">
        <v>0</v>
      </c>
      <c r="AM8" s="18">
        <v>4</v>
      </c>
      <c r="AN8" s="15">
        <f t="shared" si="5"/>
        <v>4</v>
      </c>
      <c r="AO8" s="16">
        <f t="shared" si="6"/>
        <v>0</v>
      </c>
      <c r="AP8" s="33">
        <f t="shared" si="7"/>
        <v>72000</v>
      </c>
      <c r="AQ8" s="22">
        <v>4</v>
      </c>
      <c r="AR8" s="18"/>
      <c r="AS8" s="15">
        <f t="shared" si="8"/>
        <v>4</v>
      </c>
      <c r="AT8" s="16">
        <f t="shared" si="9"/>
        <v>4</v>
      </c>
      <c r="AU8" s="33">
        <f t="shared" si="10"/>
        <v>0</v>
      </c>
      <c r="AV8" s="22"/>
      <c r="AW8" s="18"/>
      <c r="AX8" s="15"/>
      <c r="AY8" s="16"/>
      <c r="AZ8" s="33"/>
      <c r="BA8" s="22"/>
      <c r="BB8" s="18"/>
      <c r="BC8" s="15"/>
      <c r="BD8" s="16"/>
      <c r="BE8" s="33"/>
      <c r="BF8" s="22"/>
      <c r="BG8" s="18"/>
      <c r="BH8" s="15"/>
      <c r="BI8" s="16"/>
      <c r="BJ8" s="33"/>
      <c r="BK8" s="22"/>
    </row>
    <row r="9" spans="1:63" ht="16.5" thickBot="1">
      <c r="A9" s="116" t="s">
        <v>389</v>
      </c>
      <c r="B9" s="101">
        <v>16000</v>
      </c>
      <c r="C9" s="22"/>
      <c r="D9" s="18"/>
      <c r="E9" s="15"/>
      <c r="F9" s="16"/>
      <c r="G9" s="33"/>
      <c r="H9" s="22"/>
      <c r="I9" s="18"/>
      <c r="J9" s="15"/>
      <c r="K9" s="16"/>
      <c r="L9" s="33"/>
      <c r="M9" s="22"/>
      <c r="N9" s="18"/>
      <c r="O9" s="15"/>
      <c r="P9" s="16"/>
      <c r="Q9" s="33"/>
      <c r="R9" s="22"/>
      <c r="S9" s="18"/>
      <c r="T9" s="15"/>
      <c r="U9" s="16"/>
      <c r="V9" s="33"/>
      <c r="W9" s="22"/>
      <c r="X9" s="18"/>
      <c r="Y9" s="15"/>
      <c r="Z9" s="16"/>
      <c r="AA9" s="33"/>
      <c r="AB9" s="22"/>
      <c r="AC9" s="18"/>
      <c r="AD9" s="15">
        <f t="shared" si="0"/>
        <v>0</v>
      </c>
      <c r="AE9" s="16">
        <f t="shared" si="1"/>
        <v>-3</v>
      </c>
      <c r="AF9" s="33">
        <f t="shared" si="2"/>
        <v>48000</v>
      </c>
      <c r="AG9" s="22">
        <v>3</v>
      </c>
      <c r="AH9" s="18"/>
      <c r="AI9" s="15">
        <f t="shared" si="20"/>
        <v>3</v>
      </c>
      <c r="AJ9" s="16">
        <f t="shared" si="3"/>
        <v>0</v>
      </c>
      <c r="AK9" s="33">
        <f t="shared" si="4"/>
        <v>48000</v>
      </c>
      <c r="AL9" s="22">
        <v>3</v>
      </c>
      <c r="AM9" s="18"/>
      <c r="AN9" s="15">
        <f t="shared" si="5"/>
        <v>3</v>
      </c>
      <c r="AO9" s="16">
        <f t="shared" si="6"/>
        <v>0</v>
      </c>
      <c r="AP9" s="33">
        <f t="shared" si="7"/>
        <v>48000</v>
      </c>
      <c r="AQ9" s="22">
        <v>3</v>
      </c>
      <c r="AR9" s="18"/>
      <c r="AS9" s="15">
        <f t="shared" si="8"/>
        <v>3</v>
      </c>
      <c r="AT9" s="16">
        <f t="shared" si="9"/>
        <v>3</v>
      </c>
      <c r="AU9" s="33">
        <f t="shared" si="10"/>
        <v>0</v>
      </c>
      <c r="AV9" s="22"/>
      <c r="AW9" s="18"/>
      <c r="AX9" s="15"/>
      <c r="AY9" s="16"/>
      <c r="AZ9" s="33"/>
      <c r="BA9" s="22"/>
      <c r="BB9" s="18"/>
      <c r="BC9" s="15"/>
      <c r="BD9" s="16"/>
      <c r="BE9" s="33"/>
      <c r="BF9" s="22"/>
      <c r="BG9" s="18"/>
      <c r="BH9" s="15"/>
      <c r="BI9" s="16"/>
      <c r="BJ9" s="33"/>
      <c r="BK9" s="22"/>
    </row>
    <row r="10" spans="1:63" ht="16.5" thickBot="1">
      <c r="A10" s="116" t="s">
        <v>390</v>
      </c>
      <c r="B10" s="101">
        <v>26000</v>
      </c>
      <c r="C10" s="22"/>
      <c r="D10" s="18"/>
      <c r="E10" s="15"/>
      <c r="F10" s="16"/>
      <c r="G10" s="33"/>
      <c r="H10" s="22"/>
      <c r="I10" s="18"/>
      <c r="J10" s="15"/>
      <c r="K10" s="16"/>
      <c r="L10" s="33"/>
      <c r="M10" s="22"/>
      <c r="N10" s="18"/>
      <c r="O10" s="15"/>
      <c r="P10" s="16"/>
      <c r="Q10" s="33"/>
      <c r="R10" s="22"/>
      <c r="S10" s="18"/>
      <c r="T10" s="15"/>
      <c r="U10" s="16"/>
      <c r="V10" s="33"/>
      <c r="W10" s="22"/>
      <c r="X10" s="18"/>
      <c r="Y10" s="15"/>
      <c r="Z10" s="16"/>
      <c r="AA10" s="33"/>
      <c r="AB10" s="22"/>
      <c r="AC10" s="18"/>
      <c r="AD10" s="15">
        <f t="shared" si="0"/>
        <v>0</v>
      </c>
      <c r="AE10" s="16">
        <f t="shared" si="1"/>
        <v>-3</v>
      </c>
      <c r="AF10" s="33">
        <f t="shared" si="2"/>
        <v>78000</v>
      </c>
      <c r="AG10" s="22">
        <v>3</v>
      </c>
      <c r="AH10" s="18">
        <v>1</v>
      </c>
      <c r="AI10" s="15">
        <f t="shared" si="20"/>
        <v>4</v>
      </c>
      <c r="AJ10" s="16">
        <f t="shared" si="3"/>
        <v>1</v>
      </c>
      <c r="AK10" s="33">
        <f t="shared" si="4"/>
        <v>78000</v>
      </c>
      <c r="AL10" s="22">
        <v>3</v>
      </c>
      <c r="AM10" s="18">
        <v>5</v>
      </c>
      <c r="AN10" s="15">
        <f t="shared" si="5"/>
        <v>8</v>
      </c>
      <c r="AO10" s="16">
        <f t="shared" si="6"/>
        <v>0</v>
      </c>
      <c r="AP10" s="33">
        <f t="shared" si="7"/>
        <v>208000</v>
      </c>
      <c r="AQ10" s="22">
        <v>8</v>
      </c>
      <c r="AR10" s="18"/>
      <c r="AS10" s="15">
        <f t="shared" si="8"/>
        <v>8</v>
      </c>
      <c r="AT10" s="16">
        <f t="shared" si="9"/>
        <v>8</v>
      </c>
      <c r="AU10" s="33">
        <f t="shared" si="10"/>
        <v>0</v>
      </c>
      <c r="AV10" s="22"/>
      <c r="AW10" s="18"/>
      <c r="AX10" s="15"/>
      <c r="AY10" s="16"/>
      <c r="AZ10" s="33"/>
      <c r="BA10" s="22"/>
      <c r="BB10" s="18"/>
      <c r="BC10" s="15"/>
      <c r="BD10" s="16"/>
      <c r="BE10" s="33"/>
      <c r="BF10" s="22"/>
      <c r="BG10" s="18"/>
      <c r="BH10" s="15"/>
      <c r="BI10" s="16"/>
      <c r="BJ10" s="33"/>
      <c r="BK10" s="22"/>
    </row>
    <row r="11" spans="1:63" ht="16.5" thickBot="1">
      <c r="A11" s="116" t="s">
        <v>391</v>
      </c>
      <c r="B11" s="101">
        <v>14000</v>
      </c>
      <c r="C11" s="22"/>
      <c r="D11" s="18"/>
      <c r="E11" s="15"/>
      <c r="F11" s="16"/>
      <c r="G11" s="33"/>
      <c r="H11" s="22"/>
      <c r="I11" s="18"/>
      <c r="J11" s="15"/>
      <c r="K11" s="16"/>
      <c r="L11" s="33"/>
      <c r="M11" s="22"/>
      <c r="N11" s="18"/>
      <c r="O11" s="15"/>
      <c r="P11" s="16"/>
      <c r="Q11" s="33"/>
      <c r="R11" s="22"/>
      <c r="S11" s="18"/>
      <c r="T11" s="15"/>
      <c r="U11" s="16"/>
      <c r="V11" s="33"/>
      <c r="W11" s="22"/>
      <c r="X11" s="18"/>
      <c r="Y11" s="15"/>
      <c r="Z11" s="16"/>
      <c r="AA11" s="33"/>
      <c r="AB11" s="22"/>
      <c r="AC11" s="18"/>
      <c r="AD11" s="15">
        <f t="shared" si="0"/>
        <v>0</v>
      </c>
      <c r="AE11" s="16">
        <f t="shared" si="1"/>
        <v>-3</v>
      </c>
      <c r="AF11" s="33">
        <f t="shared" si="2"/>
        <v>42000</v>
      </c>
      <c r="AG11" s="22">
        <v>3</v>
      </c>
      <c r="AH11" s="18"/>
      <c r="AI11" s="15">
        <f t="shared" si="20"/>
        <v>3</v>
      </c>
      <c r="AJ11" s="16">
        <f t="shared" si="3"/>
        <v>1</v>
      </c>
      <c r="AK11" s="33">
        <f t="shared" si="4"/>
        <v>28000</v>
      </c>
      <c r="AL11" s="22">
        <v>2</v>
      </c>
      <c r="AM11" s="18"/>
      <c r="AN11" s="15">
        <f t="shared" si="5"/>
        <v>2</v>
      </c>
      <c r="AO11" s="16">
        <f t="shared" si="6"/>
        <v>0</v>
      </c>
      <c r="AP11" s="33">
        <f t="shared" si="7"/>
        <v>28000</v>
      </c>
      <c r="AQ11" s="22">
        <v>2</v>
      </c>
      <c r="AR11" s="18"/>
      <c r="AS11" s="15">
        <f t="shared" si="8"/>
        <v>2</v>
      </c>
      <c r="AT11" s="16">
        <f t="shared" si="9"/>
        <v>2</v>
      </c>
      <c r="AU11" s="33">
        <f t="shared" si="10"/>
        <v>0</v>
      </c>
      <c r="AV11" s="22"/>
      <c r="AW11" s="18"/>
      <c r="AX11" s="15"/>
      <c r="AY11" s="16"/>
      <c r="AZ11" s="33"/>
      <c r="BA11" s="22"/>
      <c r="BB11" s="18"/>
      <c r="BC11" s="15"/>
      <c r="BD11" s="16"/>
      <c r="BE11" s="33"/>
      <c r="BF11" s="22"/>
      <c r="BG11" s="18"/>
      <c r="BH11" s="15"/>
      <c r="BI11" s="16"/>
      <c r="BJ11" s="33"/>
      <c r="BK11" s="22"/>
    </row>
    <row r="12" spans="1:63" ht="16.5" thickBot="1">
      <c r="A12" s="116" t="s">
        <v>392</v>
      </c>
      <c r="B12" s="101">
        <v>9500</v>
      </c>
      <c r="C12" s="22"/>
      <c r="D12" s="18"/>
      <c r="E12" s="15"/>
      <c r="F12" s="16"/>
      <c r="G12" s="33"/>
      <c r="H12" s="22"/>
      <c r="I12" s="18"/>
      <c r="J12" s="15"/>
      <c r="K12" s="16"/>
      <c r="L12" s="33"/>
      <c r="M12" s="22"/>
      <c r="N12" s="18"/>
      <c r="O12" s="15"/>
      <c r="P12" s="16"/>
      <c r="Q12" s="33"/>
      <c r="R12" s="22"/>
      <c r="S12" s="18"/>
      <c r="T12" s="15"/>
      <c r="U12" s="16"/>
      <c r="V12" s="33"/>
      <c r="W12" s="22"/>
      <c r="X12" s="18"/>
      <c r="Y12" s="15"/>
      <c r="Z12" s="16"/>
      <c r="AA12" s="33"/>
      <c r="AB12" s="22"/>
      <c r="AC12" s="18"/>
      <c r="AD12" s="15">
        <f t="shared" si="0"/>
        <v>0</v>
      </c>
      <c r="AE12" s="16">
        <f t="shared" si="1"/>
        <v>-2</v>
      </c>
      <c r="AF12" s="33">
        <f t="shared" si="2"/>
        <v>19000</v>
      </c>
      <c r="AG12" s="22">
        <v>2</v>
      </c>
      <c r="AH12" s="18"/>
      <c r="AI12" s="15">
        <f t="shared" si="20"/>
        <v>2</v>
      </c>
      <c r="AJ12" s="16">
        <f t="shared" si="3"/>
        <v>0</v>
      </c>
      <c r="AK12" s="33">
        <f t="shared" si="4"/>
        <v>19000</v>
      </c>
      <c r="AL12" s="22">
        <v>2</v>
      </c>
      <c r="AM12" s="18"/>
      <c r="AN12" s="15">
        <f t="shared" si="5"/>
        <v>2</v>
      </c>
      <c r="AO12" s="16">
        <f t="shared" si="6"/>
        <v>1</v>
      </c>
      <c r="AP12" s="33">
        <f t="shared" si="7"/>
        <v>9500</v>
      </c>
      <c r="AQ12" s="22">
        <v>1</v>
      </c>
      <c r="AR12" s="18"/>
      <c r="AS12" s="15">
        <f t="shared" si="8"/>
        <v>1</v>
      </c>
      <c r="AT12" s="16">
        <f t="shared" si="9"/>
        <v>1</v>
      </c>
      <c r="AU12" s="33">
        <f t="shared" si="10"/>
        <v>0</v>
      </c>
      <c r="AV12" s="22"/>
      <c r="AW12" s="18"/>
      <c r="AX12" s="15"/>
      <c r="AY12" s="16"/>
      <c r="AZ12" s="33"/>
      <c r="BA12" s="22"/>
      <c r="BB12" s="18"/>
      <c r="BC12" s="15"/>
      <c r="BD12" s="16"/>
      <c r="BE12" s="33"/>
      <c r="BF12" s="22"/>
      <c r="BG12" s="18"/>
      <c r="BH12" s="15"/>
      <c r="BI12" s="16"/>
      <c r="BJ12" s="33"/>
      <c r="BK12" s="22"/>
    </row>
    <row r="13" spans="1:63" ht="16.5" thickBot="1">
      <c r="A13" s="116" t="s">
        <v>393</v>
      </c>
      <c r="B13" s="101">
        <v>12500</v>
      </c>
      <c r="C13" s="22"/>
      <c r="D13" s="18"/>
      <c r="E13" s="15"/>
      <c r="F13" s="16"/>
      <c r="G13" s="33"/>
      <c r="H13" s="22"/>
      <c r="I13" s="18"/>
      <c r="J13" s="15"/>
      <c r="K13" s="16"/>
      <c r="L13" s="33"/>
      <c r="M13" s="22"/>
      <c r="N13" s="18"/>
      <c r="O13" s="15"/>
      <c r="P13" s="16"/>
      <c r="Q13" s="33"/>
      <c r="R13" s="22"/>
      <c r="S13" s="18"/>
      <c r="T13" s="15"/>
      <c r="U13" s="16"/>
      <c r="V13" s="33"/>
      <c r="W13" s="22"/>
      <c r="X13" s="18"/>
      <c r="Y13" s="15"/>
      <c r="Z13" s="16"/>
      <c r="AA13" s="33"/>
      <c r="AB13" s="22"/>
      <c r="AC13" s="18"/>
      <c r="AD13" s="15">
        <f t="shared" si="0"/>
        <v>0</v>
      </c>
      <c r="AE13" s="16">
        <f t="shared" si="1"/>
        <v>-2</v>
      </c>
      <c r="AF13" s="33">
        <f t="shared" si="2"/>
        <v>25000</v>
      </c>
      <c r="AG13" s="22">
        <v>2</v>
      </c>
      <c r="AH13" s="18"/>
      <c r="AI13" s="15">
        <f t="shared" si="20"/>
        <v>2</v>
      </c>
      <c r="AJ13" s="16">
        <f t="shared" si="3"/>
        <v>0</v>
      </c>
      <c r="AK13" s="33">
        <f t="shared" si="4"/>
        <v>25000</v>
      </c>
      <c r="AL13" s="22">
        <v>2</v>
      </c>
      <c r="AM13" s="18"/>
      <c r="AN13" s="15">
        <f t="shared" si="5"/>
        <v>2</v>
      </c>
      <c r="AO13" s="16">
        <f t="shared" si="6"/>
        <v>0</v>
      </c>
      <c r="AP13" s="33">
        <f t="shared" si="7"/>
        <v>25000</v>
      </c>
      <c r="AQ13" s="22">
        <v>2</v>
      </c>
      <c r="AR13" s="18"/>
      <c r="AS13" s="15">
        <f t="shared" si="8"/>
        <v>2</v>
      </c>
      <c r="AT13" s="16">
        <f t="shared" si="9"/>
        <v>2</v>
      </c>
      <c r="AU13" s="33">
        <f t="shared" si="10"/>
        <v>0</v>
      </c>
      <c r="AV13" s="22"/>
      <c r="AW13" s="18"/>
      <c r="AX13" s="15"/>
      <c r="AY13" s="16"/>
      <c r="AZ13" s="33"/>
      <c r="BA13" s="22"/>
      <c r="BB13" s="18"/>
      <c r="BC13" s="15"/>
      <c r="BD13" s="16"/>
      <c r="BE13" s="33"/>
      <c r="BF13" s="22"/>
      <c r="BG13" s="18"/>
      <c r="BH13" s="15"/>
      <c r="BI13" s="16"/>
      <c r="BJ13" s="33"/>
      <c r="BK13" s="22"/>
    </row>
    <row r="14" spans="1:63" ht="16.5" thickBot="1">
      <c r="A14" s="116" t="s">
        <v>394</v>
      </c>
      <c r="B14" s="101">
        <v>12000</v>
      </c>
      <c r="C14" s="22"/>
      <c r="D14" s="18"/>
      <c r="E14" s="15"/>
      <c r="F14" s="16"/>
      <c r="G14" s="33"/>
      <c r="H14" s="22"/>
      <c r="I14" s="18"/>
      <c r="J14" s="15"/>
      <c r="K14" s="16"/>
      <c r="L14" s="33"/>
      <c r="M14" s="22"/>
      <c r="N14" s="18"/>
      <c r="O14" s="15"/>
      <c r="P14" s="16"/>
      <c r="Q14" s="33"/>
      <c r="R14" s="22"/>
      <c r="S14" s="18"/>
      <c r="T14" s="15"/>
      <c r="U14" s="16"/>
      <c r="V14" s="33"/>
      <c r="W14" s="22"/>
      <c r="X14" s="18"/>
      <c r="Y14" s="15"/>
      <c r="Z14" s="16"/>
      <c r="AA14" s="33"/>
      <c r="AB14" s="22"/>
      <c r="AC14" s="18"/>
      <c r="AD14" s="15">
        <f t="shared" si="0"/>
        <v>0</v>
      </c>
      <c r="AE14" s="16">
        <f t="shared" si="1"/>
        <v>-4</v>
      </c>
      <c r="AF14" s="33">
        <f t="shared" si="2"/>
        <v>48000</v>
      </c>
      <c r="AG14" s="22">
        <v>4</v>
      </c>
      <c r="AH14" s="18"/>
      <c r="AI14" s="15">
        <f t="shared" si="20"/>
        <v>4</v>
      </c>
      <c r="AJ14" s="16">
        <f t="shared" si="3"/>
        <v>1</v>
      </c>
      <c r="AK14" s="33">
        <f t="shared" si="4"/>
        <v>36000</v>
      </c>
      <c r="AL14" s="22">
        <v>3</v>
      </c>
      <c r="AM14" s="18"/>
      <c r="AN14" s="15">
        <f t="shared" si="5"/>
        <v>3</v>
      </c>
      <c r="AO14" s="16">
        <f t="shared" si="6"/>
        <v>0</v>
      </c>
      <c r="AP14" s="33">
        <f t="shared" si="7"/>
        <v>36000</v>
      </c>
      <c r="AQ14" s="22">
        <v>3</v>
      </c>
      <c r="AR14" s="18"/>
      <c r="AS14" s="15">
        <f t="shared" si="8"/>
        <v>3</v>
      </c>
      <c r="AT14" s="16">
        <f t="shared" si="9"/>
        <v>3</v>
      </c>
      <c r="AU14" s="33">
        <f t="shared" si="10"/>
        <v>0</v>
      </c>
      <c r="AV14" s="22"/>
      <c r="AW14" s="18"/>
      <c r="AX14" s="15"/>
      <c r="AY14" s="16"/>
      <c r="AZ14" s="33"/>
      <c r="BA14" s="22"/>
      <c r="BB14" s="18"/>
      <c r="BC14" s="15"/>
      <c r="BD14" s="16"/>
      <c r="BE14" s="33"/>
      <c r="BF14" s="22"/>
      <c r="BG14" s="18"/>
      <c r="BH14" s="15"/>
      <c r="BI14" s="16"/>
      <c r="BJ14" s="33"/>
      <c r="BK14" s="22"/>
    </row>
    <row r="15" spans="1:63" ht="16.5" thickBot="1">
      <c r="A15" s="116" t="s">
        <v>395</v>
      </c>
      <c r="B15" s="101">
        <v>14000</v>
      </c>
      <c r="C15" s="22"/>
      <c r="D15" s="18"/>
      <c r="E15" s="15"/>
      <c r="F15" s="16"/>
      <c r="G15" s="33"/>
      <c r="H15" s="22"/>
      <c r="I15" s="18"/>
      <c r="J15" s="15"/>
      <c r="K15" s="16"/>
      <c r="L15" s="33"/>
      <c r="M15" s="22"/>
      <c r="N15" s="18"/>
      <c r="O15" s="15"/>
      <c r="P15" s="16"/>
      <c r="Q15" s="33"/>
      <c r="R15" s="22"/>
      <c r="S15" s="18"/>
      <c r="T15" s="15"/>
      <c r="U15" s="16"/>
      <c r="V15" s="33"/>
      <c r="W15" s="22"/>
      <c r="X15" s="18"/>
      <c r="Y15" s="15"/>
      <c r="Z15" s="16"/>
      <c r="AA15" s="33"/>
      <c r="AB15" s="22"/>
      <c r="AC15" s="18"/>
      <c r="AD15" s="15">
        <f t="shared" si="0"/>
        <v>0</v>
      </c>
      <c r="AE15" s="16">
        <f t="shared" si="1"/>
        <v>-1</v>
      </c>
      <c r="AF15" s="33">
        <f t="shared" si="2"/>
        <v>14000</v>
      </c>
      <c r="AG15" s="22">
        <v>1</v>
      </c>
      <c r="AH15" s="18"/>
      <c r="AI15" s="15">
        <f t="shared" si="20"/>
        <v>1</v>
      </c>
      <c r="AJ15" s="16">
        <f t="shared" si="3"/>
        <v>0</v>
      </c>
      <c r="AK15" s="33">
        <f t="shared" si="4"/>
        <v>14000</v>
      </c>
      <c r="AL15" s="22">
        <v>1</v>
      </c>
      <c r="AM15" s="18"/>
      <c r="AN15" s="15">
        <f t="shared" si="5"/>
        <v>1</v>
      </c>
      <c r="AO15" s="16">
        <f t="shared" si="6"/>
        <v>0</v>
      </c>
      <c r="AP15" s="33">
        <f t="shared" si="7"/>
        <v>14000</v>
      </c>
      <c r="AQ15" s="22">
        <v>1</v>
      </c>
      <c r="AR15" s="18"/>
      <c r="AS15" s="15">
        <f t="shared" si="8"/>
        <v>1</v>
      </c>
      <c r="AT15" s="16">
        <f t="shared" si="9"/>
        <v>1</v>
      </c>
      <c r="AU15" s="33">
        <f t="shared" si="10"/>
        <v>0</v>
      </c>
      <c r="AV15" s="22"/>
      <c r="AW15" s="18"/>
      <c r="AX15" s="15"/>
      <c r="AY15" s="16"/>
      <c r="AZ15" s="33"/>
      <c r="BA15" s="22"/>
      <c r="BB15" s="18"/>
      <c r="BC15" s="15"/>
      <c r="BD15" s="16"/>
      <c r="BE15" s="33"/>
      <c r="BF15" s="22"/>
      <c r="BG15" s="18"/>
      <c r="BH15" s="15"/>
      <c r="BI15" s="16"/>
      <c r="BJ15" s="33"/>
      <c r="BK15" s="22"/>
    </row>
    <row r="16" spans="1:63" ht="16.5" thickBot="1">
      <c r="A16" s="116" t="s">
        <v>396</v>
      </c>
      <c r="B16" s="101">
        <v>13000</v>
      </c>
      <c r="C16" s="22"/>
      <c r="D16" s="18"/>
      <c r="E16" s="15"/>
      <c r="F16" s="16"/>
      <c r="G16" s="33"/>
      <c r="H16" s="22"/>
      <c r="I16" s="18"/>
      <c r="J16" s="15"/>
      <c r="K16" s="16"/>
      <c r="L16" s="33"/>
      <c r="M16" s="22"/>
      <c r="N16" s="18"/>
      <c r="O16" s="15"/>
      <c r="P16" s="16"/>
      <c r="Q16" s="33"/>
      <c r="R16" s="22"/>
      <c r="S16" s="18"/>
      <c r="T16" s="15"/>
      <c r="U16" s="16"/>
      <c r="V16" s="33"/>
      <c r="W16" s="22"/>
      <c r="X16" s="18"/>
      <c r="Y16" s="15"/>
      <c r="Z16" s="16"/>
      <c r="AA16" s="33"/>
      <c r="AB16" s="22"/>
      <c r="AC16" s="18"/>
      <c r="AD16" s="15">
        <f t="shared" si="0"/>
        <v>0</v>
      </c>
      <c r="AE16" s="16">
        <f t="shared" si="1"/>
        <v>-1</v>
      </c>
      <c r="AF16" s="33">
        <f t="shared" si="2"/>
        <v>13000</v>
      </c>
      <c r="AG16" s="22">
        <v>1</v>
      </c>
      <c r="AH16" s="18"/>
      <c r="AI16" s="15">
        <f t="shared" si="20"/>
        <v>1</v>
      </c>
      <c r="AJ16" s="16">
        <f t="shared" si="3"/>
        <v>0</v>
      </c>
      <c r="AK16" s="33">
        <f t="shared" si="4"/>
        <v>13000</v>
      </c>
      <c r="AL16" s="22">
        <v>1</v>
      </c>
      <c r="AM16" s="18"/>
      <c r="AN16" s="15">
        <f t="shared" si="5"/>
        <v>1</v>
      </c>
      <c r="AO16" s="16">
        <f t="shared" si="6"/>
        <v>0</v>
      </c>
      <c r="AP16" s="33">
        <f t="shared" si="7"/>
        <v>13000</v>
      </c>
      <c r="AQ16" s="22">
        <v>1</v>
      </c>
      <c r="AR16" s="18"/>
      <c r="AS16" s="15">
        <f t="shared" si="8"/>
        <v>1</v>
      </c>
      <c r="AT16" s="16">
        <f t="shared" si="9"/>
        <v>1</v>
      </c>
      <c r="AU16" s="33">
        <f t="shared" si="10"/>
        <v>0</v>
      </c>
      <c r="AV16" s="22"/>
      <c r="AW16" s="18"/>
      <c r="AX16" s="15"/>
      <c r="AY16" s="16"/>
      <c r="AZ16" s="33"/>
      <c r="BA16" s="22"/>
      <c r="BB16" s="18"/>
      <c r="BC16" s="15"/>
      <c r="BD16" s="16"/>
      <c r="BE16" s="33"/>
      <c r="BF16" s="22"/>
      <c r="BG16" s="18"/>
      <c r="BH16" s="15"/>
      <c r="BI16" s="16"/>
      <c r="BJ16" s="33"/>
      <c r="BK16" s="22"/>
    </row>
    <row r="17" spans="1:63" ht="16.5" thickBot="1">
      <c r="A17" s="116" t="s">
        <v>397</v>
      </c>
      <c r="B17" s="101">
        <v>13000</v>
      </c>
      <c r="C17" s="22"/>
      <c r="D17" s="18"/>
      <c r="E17" s="15"/>
      <c r="F17" s="16"/>
      <c r="G17" s="33"/>
      <c r="H17" s="22"/>
      <c r="I17" s="18"/>
      <c r="J17" s="15"/>
      <c r="K17" s="16"/>
      <c r="L17" s="33"/>
      <c r="M17" s="22"/>
      <c r="N17" s="18"/>
      <c r="O17" s="15"/>
      <c r="P17" s="16"/>
      <c r="Q17" s="33"/>
      <c r="R17" s="22"/>
      <c r="S17" s="18"/>
      <c r="T17" s="15"/>
      <c r="U17" s="16"/>
      <c r="V17" s="33"/>
      <c r="W17" s="22"/>
      <c r="X17" s="18"/>
      <c r="Y17" s="15"/>
      <c r="Z17" s="16"/>
      <c r="AA17" s="33"/>
      <c r="AB17" s="22"/>
      <c r="AC17" s="18"/>
      <c r="AD17" s="15">
        <f t="shared" si="0"/>
        <v>0</v>
      </c>
      <c r="AE17" s="16">
        <f t="shared" si="1"/>
        <v>-1</v>
      </c>
      <c r="AF17" s="33">
        <f t="shared" si="2"/>
        <v>13000</v>
      </c>
      <c r="AG17" s="22">
        <v>1</v>
      </c>
      <c r="AH17" s="18"/>
      <c r="AI17" s="15">
        <f t="shared" si="20"/>
        <v>1</v>
      </c>
      <c r="AJ17" s="16">
        <f t="shared" si="3"/>
        <v>0</v>
      </c>
      <c r="AK17" s="33">
        <f t="shared" si="4"/>
        <v>13000</v>
      </c>
      <c r="AL17" s="22">
        <v>1</v>
      </c>
      <c r="AM17" s="18"/>
      <c r="AN17" s="15">
        <f t="shared" si="5"/>
        <v>1</v>
      </c>
      <c r="AO17" s="16">
        <f t="shared" si="6"/>
        <v>0</v>
      </c>
      <c r="AP17" s="33">
        <f t="shared" si="7"/>
        <v>13000</v>
      </c>
      <c r="AQ17" s="22">
        <v>1</v>
      </c>
      <c r="AR17" s="18"/>
      <c r="AS17" s="15">
        <f t="shared" si="8"/>
        <v>1</v>
      </c>
      <c r="AT17" s="16">
        <f t="shared" si="9"/>
        <v>1</v>
      </c>
      <c r="AU17" s="33">
        <f t="shared" si="10"/>
        <v>0</v>
      </c>
      <c r="AV17" s="22"/>
      <c r="AW17" s="18"/>
      <c r="AX17" s="15"/>
      <c r="AY17" s="16"/>
      <c r="AZ17" s="33"/>
      <c r="BA17" s="22"/>
      <c r="BB17" s="18"/>
      <c r="BC17" s="15"/>
      <c r="BD17" s="16"/>
      <c r="BE17" s="33"/>
      <c r="BF17" s="22"/>
      <c r="BG17" s="18"/>
      <c r="BH17" s="15"/>
      <c r="BI17" s="16"/>
      <c r="BJ17" s="33"/>
      <c r="BK17" s="22"/>
    </row>
    <row r="18" spans="1:63" ht="16.5" thickBot="1">
      <c r="A18" s="116" t="s">
        <v>398</v>
      </c>
      <c r="B18" s="101">
        <v>13000</v>
      </c>
      <c r="C18" s="22"/>
      <c r="D18" s="18"/>
      <c r="E18" s="15"/>
      <c r="F18" s="16"/>
      <c r="G18" s="33"/>
      <c r="H18" s="22"/>
      <c r="I18" s="18"/>
      <c r="J18" s="15"/>
      <c r="K18" s="16"/>
      <c r="L18" s="33"/>
      <c r="M18" s="22"/>
      <c r="N18" s="18"/>
      <c r="O18" s="15"/>
      <c r="P18" s="16"/>
      <c r="Q18" s="33"/>
      <c r="R18" s="22"/>
      <c r="S18" s="18"/>
      <c r="T18" s="15"/>
      <c r="U18" s="16"/>
      <c r="V18" s="33"/>
      <c r="W18" s="22"/>
      <c r="X18" s="18"/>
      <c r="Y18" s="15"/>
      <c r="Z18" s="16"/>
      <c r="AA18" s="33"/>
      <c r="AB18" s="22"/>
      <c r="AC18" s="18"/>
      <c r="AD18" s="15">
        <f t="shared" si="0"/>
        <v>0</v>
      </c>
      <c r="AE18" s="16">
        <f t="shared" si="1"/>
        <v>-1</v>
      </c>
      <c r="AF18" s="33">
        <f t="shared" si="2"/>
        <v>13000</v>
      </c>
      <c r="AG18" s="22">
        <v>1</v>
      </c>
      <c r="AH18" s="18"/>
      <c r="AI18" s="15">
        <f t="shared" si="20"/>
        <v>1</v>
      </c>
      <c r="AJ18" s="16">
        <f t="shared" si="3"/>
        <v>0</v>
      </c>
      <c r="AK18" s="33">
        <f t="shared" si="4"/>
        <v>13000</v>
      </c>
      <c r="AL18" s="22">
        <v>1</v>
      </c>
      <c r="AM18" s="18"/>
      <c r="AN18" s="15">
        <f t="shared" si="5"/>
        <v>1</v>
      </c>
      <c r="AO18" s="16">
        <f t="shared" si="6"/>
        <v>0</v>
      </c>
      <c r="AP18" s="33">
        <f t="shared" si="7"/>
        <v>13000</v>
      </c>
      <c r="AQ18" s="22">
        <v>1</v>
      </c>
      <c r="AR18" s="18"/>
      <c r="AS18" s="15">
        <f t="shared" si="8"/>
        <v>1</v>
      </c>
      <c r="AT18" s="16">
        <f t="shared" si="9"/>
        <v>1</v>
      </c>
      <c r="AU18" s="33">
        <f t="shared" si="10"/>
        <v>0</v>
      </c>
      <c r="AV18" s="22"/>
      <c r="AW18" s="18"/>
      <c r="AX18" s="15"/>
      <c r="AY18" s="16"/>
      <c r="AZ18" s="33"/>
      <c r="BA18" s="22"/>
      <c r="BB18" s="18"/>
      <c r="BC18" s="15"/>
      <c r="BD18" s="16"/>
      <c r="BE18" s="33"/>
      <c r="BF18" s="22"/>
      <c r="BG18" s="18"/>
      <c r="BH18" s="15"/>
      <c r="BI18" s="16"/>
      <c r="BJ18" s="33"/>
      <c r="BK18" s="22"/>
    </row>
    <row r="19" spans="1:63" ht="16.5" thickBot="1">
      <c r="A19" s="116" t="s">
        <v>399</v>
      </c>
      <c r="B19" s="101">
        <v>11000</v>
      </c>
      <c r="C19" s="22"/>
      <c r="D19" s="18"/>
      <c r="E19" s="15"/>
      <c r="F19" s="16"/>
      <c r="G19" s="33"/>
      <c r="H19" s="22"/>
      <c r="I19" s="18"/>
      <c r="J19" s="15"/>
      <c r="K19" s="16"/>
      <c r="L19" s="33"/>
      <c r="M19" s="22"/>
      <c r="N19" s="18"/>
      <c r="O19" s="15"/>
      <c r="P19" s="16"/>
      <c r="Q19" s="33"/>
      <c r="R19" s="22"/>
      <c r="S19" s="18"/>
      <c r="T19" s="15"/>
      <c r="U19" s="16"/>
      <c r="V19" s="33"/>
      <c r="W19" s="22"/>
      <c r="X19" s="18"/>
      <c r="Y19" s="15"/>
      <c r="Z19" s="16"/>
      <c r="AA19" s="33"/>
      <c r="AB19" s="22"/>
      <c r="AC19" s="18"/>
      <c r="AD19" s="15">
        <f t="shared" si="0"/>
        <v>0</v>
      </c>
      <c r="AE19" s="16">
        <f t="shared" si="1"/>
        <v>-1</v>
      </c>
      <c r="AF19" s="33">
        <f t="shared" si="2"/>
        <v>11000</v>
      </c>
      <c r="AG19" s="22">
        <v>1</v>
      </c>
      <c r="AH19" s="18"/>
      <c r="AI19" s="15">
        <f t="shared" si="20"/>
        <v>1</v>
      </c>
      <c r="AJ19" s="16">
        <f t="shared" si="3"/>
        <v>1</v>
      </c>
      <c r="AK19" s="33">
        <f t="shared" si="4"/>
        <v>0</v>
      </c>
      <c r="AL19" s="22">
        <v>0</v>
      </c>
      <c r="AM19" s="18"/>
      <c r="AN19" s="15">
        <f t="shared" si="5"/>
        <v>0</v>
      </c>
      <c r="AO19" s="16">
        <f t="shared" si="6"/>
        <v>0</v>
      </c>
      <c r="AP19" s="33">
        <f t="shared" si="7"/>
        <v>0</v>
      </c>
      <c r="AQ19" s="22">
        <v>0</v>
      </c>
      <c r="AR19" s="18"/>
      <c r="AS19" s="15">
        <f t="shared" si="8"/>
        <v>0</v>
      </c>
      <c r="AT19" s="16">
        <f t="shared" si="9"/>
        <v>0</v>
      </c>
      <c r="AU19" s="33">
        <f t="shared" si="10"/>
        <v>0</v>
      </c>
      <c r="AV19" s="22"/>
      <c r="AW19" s="18"/>
      <c r="AX19" s="15"/>
      <c r="AY19" s="16"/>
      <c r="AZ19" s="33"/>
      <c r="BA19" s="22"/>
      <c r="BB19" s="18"/>
      <c r="BC19" s="15"/>
      <c r="BD19" s="16"/>
      <c r="BE19" s="33"/>
      <c r="BF19" s="22"/>
      <c r="BG19" s="18"/>
      <c r="BH19" s="15"/>
      <c r="BI19" s="16"/>
      <c r="BJ19" s="33"/>
      <c r="BK19" s="22"/>
    </row>
    <row r="20" spans="1:63" ht="16.5" thickBot="1">
      <c r="A20" s="116" t="s">
        <v>400</v>
      </c>
      <c r="B20" s="101">
        <v>7000</v>
      </c>
      <c r="C20" s="22"/>
      <c r="D20" s="18"/>
      <c r="E20" s="15"/>
      <c r="F20" s="16"/>
      <c r="G20" s="33"/>
      <c r="H20" s="22"/>
      <c r="I20" s="18"/>
      <c r="J20" s="15"/>
      <c r="K20" s="16"/>
      <c r="L20" s="33"/>
      <c r="M20" s="22"/>
      <c r="N20" s="18"/>
      <c r="O20" s="15"/>
      <c r="P20" s="16"/>
      <c r="Q20" s="33"/>
      <c r="R20" s="22"/>
      <c r="S20" s="18"/>
      <c r="T20" s="15"/>
      <c r="U20" s="16"/>
      <c r="V20" s="33"/>
      <c r="W20" s="22"/>
      <c r="X20" s="18"/>
      <c r="Y20" s="15"/>
      <c r="Z20" s="16"/>
      <c r="AA20" s="33"/>
      <c r="AB20" s="22"/>
      <c r="AC20" s="18"/>
      <c r="AD20" s="15">
        <f t="shared" si="0"/>
        <v>0</v>
      </c>
      <c r="AE20" s="16">
        <f t="shared" si="1"/>
        <v>-1</v>
      </c>
      <c r="AF20" s="33">
        <f t="shared" si="2"/>
        <v>7000</v>
      </c>
      <c r="AG20" s="22">
        <v>1</v>
      </c>
      <c r="AH20" s="18"/>
      <c r="AI20" s="15">
        <f t="shared" si="20"/>
        <v>1</v>
      </c>
      <c r="AJ20" s="16">
        <f t="shared" si="3"/>
        <v>0</v>
      </c>
      <c r="AK20" s="33">
        <f t="shared" si="4"/>
        <v>7000</v>
      </c>
      <c r="AL20" s="22">
        <v>1</v>
      </c>
      <c r="AM20" s="18"/>
      <c r="AN20" s="15">
        <f t="shared" si="5"/>
        <v>1</v>
      </c>
      <c r="AO20" s="16">
        <f t="shared" si="6"/>
        <v>0</v>
      </c>
      <c r="AP20" s="33">
        <f t="shared" si="7"/>
        <v>7000</v>
      </c>
      <c r="AQ20" s="22">
        <v>1</v>
      </c>
      <c r="AR20" s="18"/>
      <c r="AS20" s="15">
        <f t="shared" si="8"/>
        <v>1</v>
      </c>
      <c r="AT20" s="16">
        <f t="shared" si="9"/>
        <v>1</v>
      </c>
      <c r="AU20" s="33">
        <f t="shared" si="10"/>
        <v>0</v>
      </c>
      <c r="AV20" s="22"/>
      <c r="AW20" s="18"/>
      <c r="AX20" s="15"/>
      <c r="AY20" s="16"/>
      <c r="AZ20" s="33"/>
      <c r="BA20" s="22"/>
      <c r="BB20" s="18"/>
      <c r="BC20" s="15"/>
      <c r="BD20" s="16"/>
      <c r="BE20" s="33"/>
      <c r="BF20" s="22"/>
      <c r="BG20" s="18"/>
      <c r="BH20" s="15"/>
      <c r="BI20" s="16"/>
      <c r="BJ20" s="33"/>
      <c r="BK20" s="22"/>
    </row>
    <row r="21" spans="1:63" ht="16.5" thickBot="1">
      <c r="A21" s="116" t="s">
        <v>401</v>
      </c>
      <c r="B21" s="101">
        <v>9500</v>
      </c>
      <c r="C21" s="22"/>
      <c r="D21" s="18"/>
      <c r="E21" s="15"/>
      <c r="F21" s="16"/>
      <c r="G21" s="33"/>
      <c r="H21" s="22"/>
      <c r="I21" s="18"/>
      <c r="J21" s="15"/>
      <c r="K21" s="16"/>
      <c r="L21" s="33"/>
      <c r="M21" s="22"/>
      <c r="N21" s="18"/>
      <c r="O21" s="15"/>
      <c r="P21" s="16"/>
      <c r="Q21" s="33"/>
      <c r="R21" s="22"/>
      <c r="S21" s="18"/>
      <c r="T21" s="15"/>
      <c r="U21" s="16"/>
      <c r="V21" s="33"/>
      <c r="W21" s="22"/>
      <c r="X21" s="18"/>
      <c r="Y21" s="15"/>
      <c r="Z21" s="16"/>
      <c r="AA21" s="33"/>
      <c r="AB21" s="22"/>
      <c r="AC21" s="18"/>
      <c r="AD21" s="15">
        <f t="shared" si="0"/>
        <v>0</v>
      </c>
      <c r="AE21" s="16">
        <f t="shared" si="1"/>
        <v>-1</v>
      </c>
      <c r="AF21" s="33">
        <f t="shared" si="2"/>
        <v>9500</v>
      </c>
      <c r="AG21" s="22">
        <v>1</v>
      </c>
      <c r="AH21" s="18"/>
      <c r="AI21" s="15">
        <f t="shared" si="20"/>
        <v>1</v>
      </c>
      <c r="AJ21" s="16">
        <f t="shared" si="3"/>
        <v>0</v>
      </c>
      <c r="AK21" s="33">
        <f t="shared" si="4"/>
        <v>9500</v>
      </c>
      <c r="AL21" s="22">
        <v>1</v>
      </c>
      <c r="AM21" s="18"/>
      <c r="AN21" s="15">
        <f t="shared" si="5"/>
        <v>1</v>
      </c>
      <c r="AO21" s="16">
        <f t="shared" si="6"/>
        <v>0</v>
      </c>
      <c r="AP21" s="33">
        <f t="shared" si="7"/>
        <v>9500</v>
      </c>
      <c r="AQ21" s="22">
        <v>1</v>
      </c>
      <c r="AR21" s="18"/>
      <c r="AS21" s="15">
        <f t="shared" si="8"/>
        <v>1</v>
      </c>
      <c r="AT21" s="16">
        <f t="shared" si="9"/>
        <v>1</v>
      </c>
      <c r="AU21" s="33">
        <f t="shared" si="10"/>
        <v>0</v>
      </c>
      <c r="AV21" s="22"/>
      <c r="AW21" s="18"/>
      <c r="AX21" s="15"/>
      <c r="AY21" s="16"/>
      <c r="AZ21" s="33"/>
      <c r="BA21" s="22"/>
      <c r="BB21" s="18"/>
      <c r="BC21" s="15"/>
      <c r="BD21" s="16"/>
      <c r="BE21" s="33"/>
      <c r="BF21" s="22"/>
      <c r="BG21" s="18"/>
      <c r="BH21" s="15"/>
      <c r="BI21" s="16"/>
      <c r="BJ21" s="33"/>
      <c r="BK21" s="22"/>
    </row>
    <row r="22" spans="1:63" ht="16.5" thickBot="1">
      <c r="A22" s="116" t="s">
        <v>402</v>
      </c>
      <c r="B22" s="101">
        <v>15000</v>
      </c>
      <c r="C22" s="22"/>
      <c r="D22" s="18"/>
      <c r="E22" s="15"/>
      <c r="F22" s="16"/>
      <c r="G22" s="33"/>
      <c r="H22" s="22"/>
      <c r="I22" s="18"/>
      <c r="J22" s="15"/>
      <c r="K22" s="16"/>
      <c r="L22" s="33"/>
      <c r="M22" s="22"/>
      <c r="N22" s="18"/>
      <c r="O22" s="15"/>
      <c r="P22" s="16"/>
      <c r="Q22" s="33"/>
      <c r="R22" s="22"/>
      <c r="S22" s="18"/>
      <c r="T22" s="15"/>
      <c r="U22" s="16"/>
      <c r="V22" s="33"/>
      <c r="W22" s="22"/>
      <c r="X22" s="18"/>
      <c r="Y22" s="15"/>
      <c r="Z22" s="16"/>
      <c r="AA22" s="33"/>
      <c r="AB22" s="22"/>
      <c r="AC22" s="18"/>
      <c r="AD22" s="15">
        <f t="shared" si="0"/>
        <v>0</v>
      </c>
      <c r="AE22" s="16">
        <f t="shared" si="1"/>
        <v>-1</v>
      </c>
      <c r="AF22" s="33">
        <f t="shared" si="2"/>
        <v>15000</v>
      </c>
      <c r="AG22" s="22">
        <v>1</v>
      </c>
      <c r="AH22" s="18"/>
      <c r="AI22" s="15">
        <f t="shared" si="20"/>
        <v>1</v>
      </c>
      <c r="AJ22" s="16">
        <f t="shared" si="3"/>
        <v>1</v>
      </c>
      <c r="AK22" s="33">
        <f t="shared" si="4"/>
        <v>0</v>
      </c>
      <c r="AL22" s="22">
        <v>0</v>
      </c>
      <c r="AM22" s="18">
        <v>2</v>
      </c>
      <c r="AN22" s="15">
        <f t="shared" si="5"/>
        <v>2</v>
      </c>
      <c r="AO22" s="16">
        <f t="shared" si="6"/>
        <v>1</v>
      </c>
      <c r="AP22" s="33">
        <f t="shared" si="7"/>
        <v>15000</v>
      </c>
      <c r="AQ22" s="22">
        <v>1</v>
      </c>
      <c r="AR22" s="18"/>
      <c r="AS22" s="15">
        <f t="shared" si="8"/>
        <v>1</v>
      </c>
      <c r="AT22" s="16">
        <f t="shared" si="9"/>
        <v>1</v>
      </c>
      <c r="AU22" s="33">
        <f t="shared" si="10"/>
        <v>0</v>
      </c>
      <c r="AV22" s="22"/>
      <c r="AW22" s="18"/>
      <c r="AX22" s="15"/>
      <c r="AY22" s="16"/>
      <c r="AZ22" s="33"/>
      <c r="BA22" s="22"/>
      <c r="BB22" s="18"/>
      <c r="BC22" s="15"/>
      <c r="BD22" s="16"/>
      <c r="BE22" s="33"/>
      <c r="BF22" s="22"/>
      <c r="BG22" s="18"/>
      <c r="BH22" s="15"/>
      <c r="BI22" s="16"/>
      <c r="BJ22" s="33"/>
      <c r="BK22" s="22"/>
    </row>
    <row r="23" spans="1:63" ht="16.5" thickBot="1">
      <c r="A23" s="116" t="s">
        <v>403</v>
      </c>
      <c r="B23" s="101">
        <v>15000</v>
      </c>
      <c r="C23" s="22"/>
      <c r="D23" s="18"/>
      <c r="E23" s="15"/>
      <c r="F23" s="16"/>
      <c r="G23" s="33"/>
      <c r="H23" s="22"/>
      <c r="I23" s="18"/>
      <c r="J23" s="15"/>
      <c r="K23" s="16"/>
      <c r="L23" s="33"/>
      <c r="M23" s="22"/>
      <c r="N23" s="18"/>
      <c r="O23" s="15"/>
      <c r="P23" s="16"/>
      <c r="Q23" s="33"/>
      <c r="R23" s="22"/>
      <c r="S23" s="18"/>
      <c r="T23" s="15"/>
      <c r="U23" s="16"/>
      <c r="V23" s="33"/>
      <c r="W23" s="22"/>
      <c r="X23" s="18"/>
      <c r="Y23" s="15"/>
      <c r="Z23" s="16"/>
      <c r="AA23" s="33"/>
      <c r="AB23" s="22"/>
      <c r="AC23" s="18"/>
      <c r="AD23" s="15">
        <f t="shared" si="0"/>
        <v>0</v>
      </c>
      <c r="AE23" s="16">
        <f t="shared" si="1"/>
        <v>-1</v>
      </c>
      <c r="AF23" s="33">
        <f t="shared" si="2"/>
        <v>15000</v>
      </c>
      <c r="AG23" s="22">
        <v>1</v>
      </c>
      <c r="AH23" s="18"/>
      <c r="AI23" s="15">
        <f t="shared" si="20"/>
        <v>1</v>
      </c>
      <c r="AJ23" s="16">
        <f t="shared" si="3"/>
        <v>0</v>
      </c>
      <c r="AK23" s="33">
        <f t="shared" si="4"/>
        <v>15000</v>
      </c>
      <c r="AL23" s="22">
        <v>1</v>
      </c>
      <c r="AM23" s="18"/>
      <c r="AN23" s="15">
        <f t="shared" si="5"/>
        <v>1</v>
      </c>
      <c r="AO23" s="16">
        <f t="shared" si="6"/>
        <v>0</v>
      </c>
      <c r="AP23" s="33">
        <f t="shared" si="7"/>
        <v>15000</v>
      </c>
      <c r="AQ23" s="22">
        <v>1</v>
      </c>
      <c r="AR23" s="18"/>
      <c r="AS23" s="15">
        <f t="shared" si="8"/>
        <v>1</v>
      </c>
      <c r="AT23" s="16">
        <f t="shared" si="9"/>
        <v>1</v>
      </c>
      <c r="AU23" s="33">
        <f t="shared" si="10"/>
        <v>0</v>
      </c>
      <c r="AV23" s="22"/>
      <c r="AW23" s="18"/>
      <c r="AX23" s="15"/>
      <c r="AY23" s="16"/>
      <c r="AZ23" s="33"/>
      <c r="BA23" s="22"/>
      <c r="BB23" s="18"/>
      <c r="BC23" s="15"/>
      <c r="BD23" s="16"/>
      <c r="BE23" s="33"/>
      <c r="BF23" s="22"/>
      <c r="BG23" s="18"/>
      <c r="BH23" s="15"/>
      <c r="BI23" s="16"/>
      <c r="BJ23" s="33"/>
      <c r="BK23" s="22"/>
    </row>
    <row r="24" spans="1:63" ht="16.5" thickBot="1">
      <c r="A24" s="116" t="s">
        <v>572</v>
      </c>
      <c r="B24" s="101">
        <v>12500</v>
      </c>
      <c r="C24" s="22"/>
      <c r="D24" s="18"/>
      <c r="E24" s="15"/>
      <c r="F24" s="16"/>
      <c r="G24" s="33"/>
      <c r="H24" s="22"/>
      <c r="I24" s="18"/>
      <c r="J24" s="15"/>
      <c r="K24" s="16"/>
      <c r="L24" s="33"/>
      <c r="M24" s="22"/>
      <c r="N24" s="18"/>
      <c r="O24" s="15"/>
      <c r="P24" s="16"/>
      <c r="Q24" s="33"/>
      <c r="R24" s="22"/>
      <c r="S24" s="18"/>
      <c r="T24" s="15"/>
      <c r="U24" s="16"/>
      <c r="V24" s="33"/>
      <c r="W24" s="22"/>
      <c r="X24" s="18"/>
      <c r="Y24" s="15"/>
      <c r="Z24" s="16"/>
      <c r="AA24" s="33"/>
      <c r="AB24" s="22"/>
      <c r="AC24" s="18"/>
      <c r="AD24" s="15">
        <f t="shared" si="21" ref="AD24">+AB24+AC24</f>
        <v>0</v>
      </c>
      <c r="AE24" s="16">
        <f t="shared" si="22" ref="AE24">+AD24-AG24</f>
        <v>0</v>
      </c>
      <c r="AF24" s="33">
        <f t="shared" si="23" ref="AF24">((AD24-AE24)*$B24)</f>
        <v>0</v>
      </c>
      <c r="AG24" s="22">
        <v>0</v>
      </c>
      <c r="AH24" s="18"/>
      <c r="AI24" s="15">
        <f t="shared" si="24" ref="AI24">+AG24+AH24</f>
        <v>0</v>
      </c>
      <c r="AJ24" s="16">
        <f t="shared" si="25" ref="AJ24">+AI24-AL24</f>
        <v>0</v>
      </c>
      <c r="AK24" s="33">
        <f t="shared" si="26" ref="AK24">((AI24-AJ24)*$B24)</f>
        <v>0</v>
      </c>
      <c r="AL24" s="22">
        <v>0</v>
      </c>
      <c r="AM24" s="18">
        <v>2</v>
      </c>
      <c r="AN24" s="15">
        <f t="shared" si="27" ref="AN24">+AL24+AM24</f>
        <v>2</v>
      </c>
      <c r="AO24" s="16">
        <f t="shared" si="28" ref="AO24">+AN24-AQ24</f>
        <v>0</v>
      </c>
      <c r="AP24" s="33">
        <f t="shared" si="29" ref="AP24">((AN24-AO24)*$B24)</f>
        <v>25000</v>
      </c>
      <c r="AQ24" s="22">
        <v>2</v>
      </c>
      <c r="AR24" s="18"/>
      <c r="AS24" s="15">
        <f t="shared" si="30" ref="AS24">+AQ24+AR24</f>
        <v>2</v>
      </c>
      <c r="AT24" s="16">
        <f t="shared" si="31" ref="AT24">+AS24-AV24</f>
        <v>2</v>
      </c>
      <c r="AU24" s="33">
        <f t="shared" si="32" ref="AU24">((AS24-AT24)*$B24)</f>
        <v>0</v>
      </c>
      <c r="AV24" s="22"/>
      <c r="AW24" s="18"/>
      <c r="AX24" s="15"/>
      <c r="AY24" s="16"/>
      <c r="AZ24" s="33"/>
      <c r="BA24" s="22"/>
      <c r="BB24" s="18"/>
      <c r="BC24" s="15"/>
      <c r="BD24" s="16"/>
      <c r="BE24" s="33"/>
      <c r="BF24" s="22"/>
      <c r="BG24" s="18"/>
      <c r="BH24" s="15"/>
      <c r="BI24" s="16"/>
      <c r="BJ24" s="33"/>
      <c r="BK24" s="22"/>
    </row>
    <row r="25" spans="1:63" ht="16.5" thickBot="1">
      <c r="A25" s="116" t="s">
        <v>573</v>
      </c>
      <c r="B25" s="101">
        <v>12500</v>
      </c>
      <c r="C25" s="22"/>
      <c r="D25" s="18"/>
      <c r="E25" s="15"/>
      <c r="F25" s="16"/>
      <c r="G25" s="33"/>
      <c r="H25" s="22"/>
      <c r="I25" s="18"/>
      <c r="J25" s="15"/>
      <c r="K25" s="16"/>
      <c r="L25" s="33"/>
      <c r="M25" s="22"/>
      <c r="N25" s="18"/>
      <c r="O25" s="15"/>
      <c r="P25" s="16"/>
      <c r="Q25" s="33"/>
      <c r="R25" s="22"/>
      <c r="S25" s="18"/>
      <c r="T25" s="15"/>
      <c r="U25" s="16"/>
      <c r="V25" s="33"/>
      <c r="W25" s="22"/>
      <c r="X25" s="18"/>
      <c r="Y25" s="15"/>
      <c r="Z25" s="16"/>
      <c r="AA25" s="33"/>
      <c r="AB25" s="22"/>
      <c r="AC25" s="18"/>
      <c r="AD25" s="15">
        <f t="shared" si="33" ref="AD25">+AB25+AC25</f>
        <v>0</v>
      </c>
      <c r="AE25" s="16">
        <f t="shared" si="34" ref="AE25">+AD25-AG25</f>
        <v>0</v>
      </c>
      <c r="AF25" s="33">
        <f t="shared" si="35" ref="AF25">((AD25-AE25)*$B25)</f>
        <v>0</v>
      </c>
      <c r="AG25" s="22">
        <v>0</v>
      </c>
      <c r="AH25" s="18"/>
      <c r="AI25" s="15">
        <f t="shared" si="36" ref="AI25">+AG25+AH25</f>
        <v>0</v>
      </c>
      <c r="AJ25" s="16">
        <f t="shared" si="37" ref="AJ25">+AI25-AL25</f>
        <v>0</v>
      </c>
      <c r="AK25" s="33">
        <f t="shared" si="38" ref="AK25">((AI25-AJ25)*$B25)</f>
        <v>0</v>
      </c>
      <c r="AL25" s="22">
        <v>0</v>
      </c>
      <c r="AM25" s="18">
        <v>2</v>
      </c>
      <c r="AN25" s="15">
        <f t="shared" si="39" ref="AN25">+AL25+AM25</f>
        <v>2</v>
      </c>
      <c r="AO25" s="16">
        <f t="shared" si="40" ref="AO25">+AN25-AQ25</f>
        <v>0</v>
      </c>
      <c r="AP25" s="33">
        <f t="shared" si="41" ref="AP25">((AN25-AO25)*$B25)</f>
        <v>25000</v>
      </c>
      <c r="AQ25" s="22">
        <v>2</v>
      </c>
      <c r="AR25" s="18"/>
      <c r="AS25" s="15">
        <f t="shared" si="42" ref="AS25">+AQ25+AR25</f>
        <v>2</v>
      </c>
      <c r="AT25" s="16">
        <f t="shared" si="43" ref="AT25">+AS25-AV25</f>
        <v>2</v>
      </c>
      <c r="AU25" s="33">
        <f t="shared" si="44" ref="AU25">((AS25-AT25)*$B25)</f>
        <v>0</v>
      </c>
      <c r="AV25" s="22"/>
      <c r="AW25" s="18"/>
      <c r="AX25" s="15"/>
      <c r="AY25" s="16"/>
      <c r="AZ25" s="33"/>
      <c r="BA25" s="22"/>
      <c r="BB25" s="18"/>
      <c r="BC25" s="15"/>
      <c r="BD25" s="16"/>
      <c r="BE25" s="33"/>
      <c r="BF25" s="22"/>
      <c r="BG25" s="18"/>
      <c r="BH25" s="15"/>
      <c r="BI25" s="16"/>
      <c r="BJ25" s="33"/>
      <c r="BK25" s="22"/>
    </row>
    <row r="26" spans="1:63" ht="16.5" thickBot="1">
      <c r="A26" s="116" t="s">
        <v>569</v>
      </c>
      <c r="B26" s="101">
        <v>13500</v>
      </c>
      <c r="C26" s="22"/>
      <c r="D26" s="18"/>
      <c r="E26" s="15"/>
      <c r="F26" s="16"/>
      <c r="G26" s="33"/>
      <c r="H26" s="22"/>
      <c r="I26" s="18"/>
      <c r="J26" s="15"/>
      <c r="K26" s="16"/>
      <c r="L26" s="33"/>
      <c r="M26" s="22"/>
      <c r="N26" s="18"/>
      <c r="O26" s="15"/>
      <c r="P26" s="16"/>
      <c r="Q26" s="33"/>
      <c r="R26" s="22"/>
      <c r="S26" s="18"/>
      <c r="T26" s="15"/>
      <c r="U26" s="16"/>
      <c r="V26" s="33"/>
      <c r="W26" s="22"/>
      <c r="X26" s="18"/>
      <c r="Y26" s="15"/>
      <c r="Z26" s="16"/>
      <c r="AA26" s="33"/>
      <c r="AB26" s="22"/>
      <c r="AC26" s="18"/>
      <c r="AD26" s="15">
        <f t="shared" si="45" ref="AD26">+AB26+AC26</f>
        <v>0</v>
      </c>
      <c r="AE26" s="16">
        <f t="shared" si="46" ref="AE26">+AD26-AG26</f>
        <v>0</v>
      </c>
      <c r="AF26" s="33">
        <f t="shared" si="47" ref="AF26">((AD26-AE26)*$B26)</f>
        <v>0</v>
      </c>
      <c r="AG26" s="22">
        <v>0</v>
      </c>
      <c r="AH26" s="18"/>
      <c r="AI26" s="15">
        <f t="shared" si="48" ref="AI26">+AG26+AH26</f>
        <v>0</v>
      </c>
      <c r="AJ26" s="16">
        <f t="shared" si="49" ref="AJ26">+AI26-AL26</f>
        <v>0</v>
      </c>
      <c r="AK26" s="33">
        <f t="shared" si="50" ref="AK26">((AI26-AJ26)*$B26)</f>
        <v>0</v>
      </c>
      <c r="AL26" s="22">
        <v>0</v>
      </c>
      <c r="AM26" s="18">
        <v>6</v>
      </c>
      <c r="AN26" s="15">
        <f t="shared" si="51" ref="AN26">+AL26+AM26</f>
        <v>6</v>
      </c>
      <c r="AO26" s="16">
        <f t="shared" si="52" ref="AO26">+AN26-AQ26</f>
        <v>1</v>
      </c>
      <c r="AP26" s="33">
        <f t="shared" si="53" ref="AP26">((AN26-AO26)*$B26)</f>
        <v>67500</v>
      </c>
      <c r="AQ26" s="22">
        <v>5</v>
      </c>
      <c r="AR26" s="18"/>
      <c r="AS26" s="15">
        <f t="shared" si="54" ref="AS26">+AQ26+AR26</f>
        <v>5</v>
      </c>
      <c r="AT26" s="16">
        <f t="shared" si="55" ref="AT26">+AS26-AV26</f>
        <v>5</v>
      </c>
      <c r="AU26" s="33">
        <f t="shared" si="56" ref="AU26">((AS26-AT26)*$B26)</f>
        <v>0</v>
      </c>
      <c r="AV26" s="22"/>
      <c r="AW26" s="18"/>
      <c r="AX26" s="15"/>
      <c r="AY26" s="16"/>
      <c r="AZ26" s="33"/>
      <c r="BA26" s="22"/>
      <c r="BB26" s="18"/>
      <c r="BC26" s="15"/>
      <c r="BD26" s="16"/>
      <c r="BE26" s="33"/>
      <c r="BF26" s="22"/>
      <c r="BG26" s="18"/>
      <c r="BH26" s="15"/>
      <c r="BI26" s="16"/>
      <c r="BJ26" s="33"/>
      <c r="BK26" s="22"/>
    </row>
    <row r="27" spans="1:63" ht="16.5" thickBot="1">
      <c r="A27" s="116" t="s">
        <v>404</v>
      </c>
      <c r="B27" s="101">
        <v>14500</v>
      </c>
      <c r="C27" s="22"/>
      <c r="D27" s="18"/>
      <c r="E27" s="15"/>
      <c r="F27" s="16"/>
      <c r="G27" s="33"/>
      <c r="H27" s="22"/>
      <c r="I27" s="18"/>
      <c r="J27" s="15"/>
      <c r="K27" s="16"/>
      <c r="L27" s="33"/>
      <c r="M27" s="22"/>
      <c r="N27" s="18"/>
      <c r="O27" s="15"/>
      <c r="P27" s="16"/>
      <c r="Q27" s="33"/>
      <c r="R27" s="22"/>
      <c r="S27" s="18"/>
      <c r="T27" s="15"/>
      <c r="U27" s="16"/>
      <c r="V27" s="33"/>
      <c r="W27" s="22"/>
      <c r="X27" s="18"/>
      <c r="Y27" s="15"/>
      <c r="Z27" s="16"/>
      <c r="AA27" s="33"/>
      <c r="AB27" s="22"/>
      <c r="AC27" s="18"/>
      <c r="AD27" s="15">
        <f t="shared" si="0"/>
        <v>0</v>
      </c>
      <c r="AE27" s="16">
        <f t="shared" si="1"/>
        <v>-2</v>
      </c>
      <c r="AF27" s="33">
        <f t="shared" si="2"/>
        <v>29000</v>
      </c>
      <c r="AG27" s="22">
        <v>2</v>
      </c>
      <c r="AH27" s="18"/>
      <c r="AI27" s="15">
        <f t="shared" si="20"/>
        <v>2</v>
      </c>
      <c r="AJ27" s="16">
        <f t="shared" si="3"/>
        <v>0</v>
      </c>
      <c r="AK27" s="33">
        <f t="shared" si="4"/>
        <v>29000</v>
      </c>
      <c r="AL27" s="22">
        <v>2</v>
      </c>
      <c r="AM27" s="18"/>
      <c r="AN27" s="15">
        <f t="shared" si="5"/>
        <v>2</v>
      </c>
      <c r="AO27" s="16">
        <f t="shared" si="6"/>
        <v>0</v>
      </c>
      <c r="AP27" s="33">
        <f t="shared" si="7"/>
        <v>29000</v>
      </c>
      <c r="AQ27" s="22">
        <v>2</v>
      </c>
      <c r="AR27" s="18"/>
      <c r="AS27" s="15">
        <f t="shared" si="8"/>
        <v>2</v>
      </c>
      <c r="AT27" s="16">
        <f t="shared" si="9"/>
        <v>2</v>
      </c>
      <c r="AU27" s="33">
        <f t="shared" si="10"/>
        <v>0</v>
      </c>
      <c r="AV27" s="22"/>
      <c r="AW27" s="18"/>
      <c r="AX27" s="15"/>
      <c r="AY27" s="16"/>
      <c r="AZ27" s="33"/>
      <c r="BA27" s="22"/>
      <c r="BB27" s="18"/>
      <c r="BC27" s="15"/>
      <c r="BD27" s="16"/>
      <c r="BE27" s="33"/>
      <c r="BF27" s="22"/>
      <c r="BG27" s="18"/>
      <c r="BH27" s="15"/>
      <c r="BI27" s="16"/>
      <c r="BJ27" s="33"/>
      <c r="BK27" s="22"/>
    </row>
    <row r="28" spans="1:63" ht="16.5" thickBot="1">
      <c r="A28" s="24"/>
      <c r="B28" s="30"/>
      <c r="C28" s="24"/>
      <c r="D28" s="26"/>
      <c r="E28" s="24"/>
      <c r="F28" s="24"/>
      <c r="G28" s="68">
        <f>SUM(G3:G27)</f>
        <v>0</v>
      </c>
      <c r="H28" s="24"/>
      <c r="I28" s="26"/>
      <c r="J28" s="24"/>
      <c r="K28" s="24"/>
      <c r="L28" s="68">
        <f>SUM(L3:L27)</f>
        <v>0</v>
      </c>
      <c r="M28" s="24"/>
      <c r="N28" s="26"/>
      <c r="O28" s="24"/>
      <c r="P28" s="24"/>
      <c r="Q28" s="68">
        <f>SUM(Q3:Q27)</f>
        <v>0</v>
      </c>
      <c r="R28" s="24"/>
      <c r="S28" s="26"/>
      <c r="T28" s="24"/>
      <c r="U28" s="24"/>
      <c r="V28" s="68">
        <f>SUM(V3:V27)</f>
        <v>0</v>
      </c>
      <c r="W28" s="24"/>
      <c r="X28" s="26"/>
      <c r="Y28" s="24"/>
      <c r="Z28" s="24"/>
      <c r="AA28" s="68">
        <f>SUM(AA3:AA27)</f>
        <v>0</v>
      </c>
      <c r="AB28" s="24"/>
      <c r="AC28" s="26"/>
      <c r="AD28" s="24"/>
      <c r="AE28" s="24"/>
      <c r="AF28" s="68">
        <f>SUM(AF3:AF27)</f>
        <v>620000</v>
      </c>
      <c r="AG28" s="24"/>
      <c r="AH28" s="26"/>
      <c r="AI28" s="24"/>
      <c r="AJ28" s="24"/>
      <c r="AK28" s="68">
        <f>SUM(AK3:AK27)</f>
        <v>464000</v>
      </c>
      <c r="AL28" s="24"/>
      <c r="AM28" s="26"/>
      <c r="AN28" s="24"/>
      <c r="AO28" s="24"/>
      <c r="AP28" s="68">
        <f>+SUM(AP3:AP27)</f>
        <v>789000</v>
      </c>
      <c r="AQ28" s="24"/>
      <c r="AR28" s="26"/>
      <c r="AS28" s="24"/>
      <c r="AT28" s="24"/>
      <c r="AU28" s="68">
        <f>+SUM(AU3:AU27)</f>
        <v>0</v>
      </c>
      <c r="AV28" s="24"/>
      <c r="AW28" s="26"/>
      <c r="AX28" s="24"/>
      <c r="AY28" s="24"/>
      <c r="AZ28" s="68">
        <f>+SUM(AZ3:AZ27)</f>
        <v>0</v>
      </c>
      <c r="BA28" s="24"/>
      <c r="BB28" s="26"/>
      <c r="BC28" s="24"/>
      <c r="BD28" s="24"/>
      <c r="BE28" s="68">
        <f>+SUM(BE3:BE27)</f>
        <v>0</v>
      </c>
      <c r="BF28" s="24"/>
      <c r="BG28" s="26"/>
      <c r="BH28" s="24"/>
      <c r="BI28" s="24"/>
      <c r="BJ28" s="68">
        <f>+SUM(BJ3:BJ27)</f>
        <v>0</v>
      </c>
      <c r="BK28" s="24"/>
    </row>
    <row r="29" spans="2:59" ht="15">
      <c r="B29" s="28"/>
      <c r="D29" s="29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2:59" ht="15">
      <c r="B30" s="28"/>
      <c r="D30" s="29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2:59" ht="15">
      <c r="B31" s="28"/>
      <c r="D31" s="29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2:59" ht="15">
      <c r="B32" s="28"/>
      <c r="D32" s="29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2:59" ht="15">
      <c r="B33" s="28"/>
      <c r="D33" s="29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2:59" ht="15">
      <c r="B34" s="28"/>
      <c r="D34" s="29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2:59" ht="15">
      <c r="B35" s="28"/>
      <c r="D35" s="29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2:59" ht="15">
      <c r="B36" s="28"/>
      <c r="D36" s="29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2:59" ht="15">
      <c r="B37" s="28"/>
      <c r="D37" s="29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2:59" ht="15.75" customHeight="1">
      <c r="B38" s="28"/>
      <c r="D38" s="29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2:59" ht="15.75" customHeight="1">
      <c r="B39" s="28"/>
      <c r="D39" s="29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2:59" ht="15.75" customHeight="1">
      <c r="B40" s="28"/>
      <c r="D40" s="29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2:59" ht="15.75" customHeight="1">
      <c r="B41" s="28"/>
      <c r="D41" s="29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2:59" ht="15.75" customHeight="1">
      <c r="B42" s="28"/>
      <c r="D42" s="29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2:59" ht="15.75" customHeight="1">
      <c r="B43" s="28"/>
      <c r="D43" s="29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2:59" ht="15.75" customHeight="1">
      <c r="B44" s="28"/>
      <c r="D44" s="29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2:59" ht="15.75" customHeight="1">
      <c r="B45" s="28"/>
      <c r="D45" s="29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2:59" ht="15.75" customHeight="1">
      <c r="B46" s="28"/>
      <c r="D46" s="29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2:59" ht="15.75" customHeight="1">
      <c r="B47" s="28"/>
      <c r="D47" s="29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2:59" ht="15.75" customHeight="1">
      <c r="B48" s="28"/>
      <c r="D48" s="29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2:59" ht="15.75" customHeight="1">
      <c r="B49" s="28"/>
      <c r="D49" s="29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2:59" ht="15.75" customHeight="1">
      <c r="B50" s="28"/>
      <c r="D50" s="29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2:59" ht="15.75" customHeight="1">
      <c r="B51" s="28"/>
      <c r="D51" s="29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2:59" ht="15.75" customHeight="1">
      <c r="B52" s="28"/>
      <c r="D52" s="29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2:59" ht="15.75" customHeight="1">
      <c r="B53" s="28"/>
      <c r="D53" s="29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2:59" ht="15.75" customHeight="1">
      <c r="B54" s="28"/>
      <c r="D54" s="29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2:59" ht="15.75" customHeight="1">
      <c r="B55" s="28"/>
      <c r="D55" s="29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2:59" ht="15.75" customHeight="1">
      <c r="B56" s="28"/>
      <c r="D56" s="29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2:59" ht="15.75" customHeight="1">
      <c r="B57" s="28"/>
      <c r="D57" s="29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2:59" ht="15.75" customHeight="1">
      <c r="B58" s="28"/>
      <c r="D58" s="29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2:59" ht="15.75" customHeight="1">
      <c r="B59" s="28"/>
      <c r="D59" s="29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2:59" ht="15.75" customHeight="1">
      <c r="B60" s="28"/>
      <c r="D60" s="29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2:59" ht="15.75" customHeight="1">
      <c r="B61" s="28"/>
      <c r="D61" s="29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2:59" ht="15.75" customHeight="1">
      <c r="B62" s="28"/>
      <c r="D62" s="29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2:59" ht="15.75" customHeight="1">
      <c r="B63" s="28"/>
      <c r="D63" s="29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2:59" ht="15.75" customHeight="1">
      <c r="B64" s="28"/>
      <c r="D64" s="29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2:59" ht="15.75" customHeight="1">
      <c r="B65" s="28"/>
      <c r="D65" s="29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2:59" ht="15.75" customHeight="1">
      <c r="B66" s="28"/>
      <c r="D66" s="29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2:59" ht="15.75" customHeight="1">
      <c r="B67" s="28"/>
      <c r="D67" s="29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2:59" ht="15.75" customHeight="1">
      <c r="B68" s="28"/>
      <c r="D68" s="29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2:59" ht="15.75" customHeight="1">
      <c r="B69" s="28"/>
      <c r="D69" s="29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2:59" ht="15.75" customHeight="1">
      <c r="B70" s="28"/>
      <c r="D70" s="29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2:59" ht="15.75" customHeight="1">
      <c r="B71" s="28"/>
      <c r="D71" s="29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2:59" ht="15.75" customHeight="1">
      <c r="B72" s="28"/>
      <c r="D72" s="29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2:59" ht="15.75" customHeight="1">
      <c r="B73" s="28"/>
      <c r="D73" s="29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2:59" ht="15.75" customHeight="1">
      <c r="B74" s="28"/>
      <c r="D74" s="29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2:59" ht="15.75" customHeight="1">
      <c r="B75" s="28"/>
      <c r="D75" s="29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2:59" ht="15.75" customHeight="1">
      <c r="B76" s="28"/>
      <c r="D76" s="29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2:59" ht="15.75" customHeight="1">
      <c r="B77" s="28"/>
      <c r="D77" s="29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2:59" ht="15.75" customHeight="1">
      <c r="B78" s="28"/>
      <c r="D78" s="29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2:59" ht="15.75" customHeight="1">
      <c r="B79" s="28"/>
      <c r="D79" s="29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2:59" ht="15.75" customHeight="1">
      <c r="B80" s="28"/>
      <c r="D80" s="29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2:59" ht="15.75" customHeight="1">
      <c r="B81" s="28"/>
      <c r="D81" s="29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2:59" ht="15.75" customHeight="1">
      <c r="B82" s="28"/>
      <c r="D82" s="29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2:59" ht="15.75" customHeight="1">
      <c r="B83" s="28"/>
      <c r="D83" s="29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2:59" ht="15.75" customHeight="1">
      <c r="B84" s="28"/>
      <c r="D84" s="29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2:59" ht="15.75" customHeight="1">
      <c r="B85" s="28"/>
      <c r="D85" s="29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2:59" ht="15.75" customHeight="1">
      <c r="B86" s="28"/>
      <c r="D86" s="29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2:59" ht="15.75" customHeight="1">
      <c r="B87" s="28"/>
      <c r="D87" s="29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2:59" ht="15.75" customHeight="1">
      <c r="B88" s="28"/>
      <c r="D88" s="29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2:59" ht="15.75" customHeight="1">
      <c r="B89" s="28"/>
      <c r="D89" s="29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2:59" ht="15.75" customHeight="1">
      <c r="B90" s="28"/>
      <c r="D90" s="29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2:59" ht="15.75" customHeight="1">
      <c r="B91" s="28"/>
      <c r="D91" s="29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2:59" ht="15.75" customHeight="1">
      <c r="B92" s="28"/>
      <c r="D92" s="29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2:59" ht="15.75" customHeight="1">
      <c r="B93" s="28"/>
      <c r="D93" s="29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2:59" ht="15.75" customHeight="1">
      <c r="B94" s="28"/>
      <c r="D94" s="29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2:59" ht="15.75" customHeight="1">
      <c r="B95" s="28"/>
      <c r="D95" s="29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2:59" ht="15.75" customHeight="1">
      <c r="B96" s="28"/>
      <c r="D96" s="29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2:59" ht="15.75" customHeight="1">
      <c r="B97" s="28"/>
      <c r="D97" s="29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2:59" ht="15.75" customHeight="1">
      <c r="B98" s="28"/>
      <c r="D98" s="29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2:59" ht="15.75" customHeight="1">
      <c r="B99" s="28"/>
      <c r="D99" s="29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2:59" ht="15.75" customHeight="1">
      <c r="B100" s="28"/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2:59" ht="15.75" customHeight="1">
      <c r="B101" s="28"/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2:59" ht="15.75" customHeight="1">
      <c r="B102" s="28"/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2:59" ht="15.75" customHeight="1">
      <c r="B103" s="28"/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2:59" ht="15.75" customHeight="1">
      <c r="B104" s="28"/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2:59" ht="15.75" customHeight="1">
      <c r="B105" s="28"/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2:59" ht="15.75" customHeight="1">
      <c r="B106" s="28"/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2:59" ht="15.75" customHeight="1">
      <c r="B107" s="28"/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2:59" ht="15.75" customHeight="1">
      <c r="B108" s="28"/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2:59" ht="15.75" customHeight="1">
      <c r="B109" s="28"/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2:59" ht="15.75" customHeight="1">
      <c r="B110" s="28"/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2:59" ht="15.75" customHeight="1">
      <c r="B111" s="28"/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2:59" ht="15.75" customHeight="1">
      <c r="B112" s="28"/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2:59" ht="15.75" customHeight="1">
      <c r="B113" s="28"/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2:59" ht="15.75" customHeight="1">
      <c r="B114" s="28"/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2:59" ht="15.75" customHeight="1">
      <c r="B115" s="28"/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2:59" ht="15.75" customHeight="1">
      <c r="B116" s="28"/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2:59" ht="15.75" customHeight="1">
      <c r="B117" s="28"/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2:59" ht="15.75" customHeight="1">
      <c r="B118" s="28"/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2:59" ht="15.75" customHeight="1">
      <c r="B119" s="28"/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2:59" ht="15.75" customHeight="1">
      <c r="B120" s="28"/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2:59" ht="15.75" customHeight="1">
      <c r="B121" s="28"/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2:59" ht="15.75" customHeight="1">
      <c r="B122" s="28"/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2:59" ht="15.75" customHeight="1">
      <c r="B123" s="28"/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2:59" ht="15.75" customHeight="1">
      <c r="B124" s="28"/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2:59" ht="15.75" customHeight="1">
      <c r="B125" s="28"/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2:59" ht="15.75" customHeight="1">
      <c r="B126" s="28"/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2:59" ht="15.75" customHeight="1">
      <c r="B127" s="28"/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2:59" ht="15.75" customHeight="1">
      <c r="B128" s="28"/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2:59" ht="15.75" customHeight="1">
      <c r="B129" s="28"/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2:59" ht="15.75" customHeight="1">
      <c r="B130" s="28"/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2:59" ht="15.75" customHeight="1">
      <c r="B131" s="28"/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2:59" ht="15.75" customHeight="1">
      <c r="B132" s="28"/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2:59" ht="15.75" customHeight="1">
      <c r="B133" s="28"/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2:59" ht="15.75" customHeight="1">
      <c r="B134" s="28"/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2:59" ht="15.75" customHeight="1">
      <c r="B135" s="28"/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2:59" ht="15.75" customHeight="1">
      <c r="B136" s="28"/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2:59" ht="15.75" customHeight="1">
      <c r="B137" s="28"/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2:59" ht="15.75" customHeight="1">
      <c r="B138" s="28"/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2:59" ht="15.75" customHeight="1">
      <c r="B139" s="28"/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2:59" ht="15.75" customHeight="1">
      <c r="B140" s="28"/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2:59" ht="15.75" customHeight="1">
      <c r="B141" s="28"/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2:59" ht="15.75" customHeight="1">
      <c r="B142" s="28"/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2:59" ht="15.75" customHeight="1">
      <c r="B143" s="28"/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2:59" ht="15.75" customHeight="1">
      <c r="B144" s="28"/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2:59" ht="15.75" customHeight="1">
      <c r="B145" s="28"/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2:59" ht="15.75" customHeight="1">
      <c r="B146" s="28"/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2:59" ht="15.75" customHeight="1">
      <c r="B147" s="28"/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2:59" ht="15.75" customHeight="1">
      <c r="B148" s="28"/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2:59" ht="15.75" customHeight="1">
      <c r="B149" s="28"/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2:59" ht="15.75" customHeight="1">
      <c r="B150" s="28"/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2:59" ht="15.75" customHeight="1">
      <c r="B151" s="28"/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2:59" ht="15.75" customHeight="1">
      <c r="B152" s="28"/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2:59" ht="15.75" customHeight="1">
      <c r="B153" s="28"/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2:59" ht="15.75" customHeight="1">
      <c r="B154" s="28"/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2:59" ht="15.75" customHeight="1">
      <c r="B155" s="28"/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2:59" ht="15.75" customHeight="1">
      <c r="B156" s="28"/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2:59" ht="15.75" customHeight="1">
      <c r="B157" s="28"/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2:59" ht="15.75" customHeight="1">
      <c r="B158" s="28"/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2:59" ht="15.75" customHeight="1">
      <c r="B159" s="28"/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2:59" ht="15.75" customHeight="1">
      <c r="B160" s="28"/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2:59" ht="15.75" customHeight="1">
      <c r="B161" s="28"/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2:59" ht="15.75" customHeight="1">
      <c r="B162" s="28"/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2:59" ht="15.75" customHeight="1">
      <c r="B163" s="28"/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2:59" ht="15.75" customHeight="1">
      <c r="B164" s="28"/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2:59" ht="15.75" customHeight="1">
      <c r="B165" s="28"/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2:59" ht="15.75" customHeight="1">
      <c r="B166" s="28"/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2:59" ht="15.75" customHeight="1">
      <c r="B167" s="28"/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2:59" ht="15.75" customHeight="1">
      <c r="B168" s="28"/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2:59" ht="15.75" customHeight="1">
      <c r="B169" s="28"/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2:59" ht="15.75" customHeight="1">
      <c r="B170" s="28"/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2:59" ht="15.75" customHeight="1">
      <c r="B171" s="28"/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2:59" ht="15.75" customHeight="1">
      <c r="B172" s="28"/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2:59" ht="15.75" customHeight="1">
      <c r="B173" s="28"/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2:59" ht="15.75" customHeight="1">
      <c r="B174" s="28"/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2:59" ht="15.75" customHeight="1">
      <c r="B175" s="28"/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2:59" ht="15.75" customHeight="1">
      <c r="B176" s="28"/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2:59" ht="15.75" customHeight="1">
      <c r="B177" s="28"/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2:59" ht="15.75" customHeight="1">
      <c r="B178" s="28"/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2:59" ht="15.75" customHeight="1">
      <c r="B179" s="28"/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2:59" ht="15.75" customHeight="1">
      <c r="B180" s="28"/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2:59" ht="15.75" customHeight="1">
      <c r="B181" s="28"/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2:59" ht="15.75" customHeight="1">
      <c r="B182" s="28"/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2:59" ht="15.75" customHeight="1">
      <c r="B183" s="28"/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2:59" ht="15.75" customHeight="1">
      <c r="B184" s="28"/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2:59" ht="15.75" customHeight="1">
      <c r="B185" s="28"/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2:59" ht="15.75" customHeight="1">
      <c r="B186" s="28"/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2:59" ht="15.75" customHeight="1">
      <c r="B187" s="28"/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2:59" ht="15.75" customHeight="1">
      <c r="B188" s="28"/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2:59" ht="15.75" customHeight="1">
      <c r="B189" s="28"/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2:59" ht="15.75" customHeight="1">
      <c r="B190" s="28"/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2:59" ht="15.75" customHeight="1">
      <c r="B191" s="28"/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2:59" ht="15.75" customHeight="1">
      <c r="B192" s="28"/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2:59" ht="15.75" customHeight="1">
      <c r="B193" s="28"/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2:59" ht="15.75" customHeight="1">
      <c r="B194" s="28"/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2:59" ht="15.75" customHeight="1">
      <c r="B195" s="28"/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2:59" ht="15.75" customHeight="1">
      <c r="B196" s="28"/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2:59" ht="15.75" customHeight="1">
      <c r="B197" s="28"/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2:59" ht="15.75" customHeight="1">
      <c r="B198" s="28"/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2:59" ht="15.75" customHeight="1">
      <c r="B199" s="28"/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2:59" ht="15.75" customHeight="1">
      <c r="B200" s="28"/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2:59" ht="15.75" customHeight="1">
      <c r="B201" s="28"/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2:59" ht="15.75" customHeight="1">
      <c r="B202" s="28"/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2:59" ht="15.75" customHeight="1">
      <c r="B203" s="28"/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2:59" ht="15.75" customHeight="1">
      <c r="B204" s="28"/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2:59" ht="15.75" customHeight="1">
      <c r="B205" s="28"/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2:59" ht="15.75" customHeight="1">
      <c r="B206" s="28"/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2:59" ht="15.75" customHeight="1">
      <c r="B207" s="28"/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2:59" ht="15.75" customHeight="1">
      <c r="B208" s="28"/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2:59" ht="15.75" customHeight="1">
      <c r="B209" s="28"/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2:59" ht="15.75" customHeight="1">
      <c r="B210" s="28"/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2:59" ht="15.75" customHeight="1">
      <c r="B211" s="28"/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2:59" ht="15.75" customHeight="1">
      <c r="B212" s="28"/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2:59" ht="15.75" customHeight="1">
      <c r="B213" s="28"/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2:59" ht="15.75" customHeight="1">
      <c r="B214" s="28"/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2:59" ht="15.75" customHeight="1">
      <c r="B215" s="28"/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2:59" ht="15.75" customHeight="1">
      <c r="B216" s="28"/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2:59" ht="15.75" customHeight="1">
      <c r="B217" s="28"/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2:59" ht="15.75" customHeight="1">
      <c r="B218" s="28"/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2:59" ht="15.75" customHeight="1">
      <c r="B219" s="28"/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2:59" ht="15.75" customHeight="1">
      <c r="B220" s="28"/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2:59" ht="15.75" customHeight="1">
      <c r="B221" s="28"/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2:59" ht="15.75" customHeight="1">
      <c r="B222" s="28"/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2:59" ht="15.75" customHeight="1">
      <c r="B223" s="28"/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2:59" ht="15.75" customHeight="1">
      <c r="B224" s="28"/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2:59" ht="15.75" customHeight="1">
      <c r="B225" s="28"/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2:59" ht="15.75" customHeight="1">
      <c r="B226" s="28"/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2:59" ht="15.75" customHeight="1">
      <c r="B227" s="28"/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2:59" ht="15.75" customHeight="1">
      <c r="B228" s="28"/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2:59" ht="15.75" customHeight="1">
      <c r="B229" s="28"/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2:59" ht="15.75" customHeight="1">
      <c r="B230" s="28"/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2:59" ht="15.75" customHeight="1">
      <c r="B231" s="28"/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2:59" ht="15.75" customHeight="1">
      <c r="B232" s="28"/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2:59" ht="15.75" customHeight="1">
      <c r="B233" s="28"/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2:59" ht="15.75" customHeight="1">
      <c r="B234" s="28"/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2:59" ht="15.75" customHeight="1">
      <c r="B235" s="28"/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2:59" ht="15.75" customHeight="1">
      <c r="B236" s="28"/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2:59" ht="15.75" customHeight="1">
      <c r="B237" s="28"/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2:59" ht="15.75" customHeight="1">
      <c r="B238" s="28"/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2:59" ht="15.75" customHeight="1">
      <c r="B239" s="28"/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2:59" ht="15.75" customHeight="1">
      <c r="B240" s="28"/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2:59" ht="15.75" customHeight="1">
      <c r="B241" s="28"/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2:59" ht="15.75" customHeight="1">
      <c r="B242" s="28"/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2:59" ht="15.75" customHeight="1">
      <c r="B243" s="28"/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2:59" ht="15.75" customHeight="1">
      <c r="B244" s="28"/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2:59" ht="15.75" customHeight="1">
      <c r="B245" s="28"/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2:59" ht="15.75" customHeight="1">
      <c r="B246" s="28"/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2:59" ht="15.75" customHeight="1">
      <c r="B247" s="28"/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2:59" ht="15.75" customHeight="1">
      <c r="B248" s="28"/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2:59" ht="15.75" customHeight="1">
      <c r="B249" s="28"/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2:59" ht="15.75" customHeight="1">
      <c r="B250" s="28"/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2:59" ht="15.75" customHeight="1">
      <c r="B251" s="28"/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2:59" ht="15.75" customHeight="1">
      <c r="B252" s="28"/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2:59" ht="15.75" customHeight="1">
      <c r="B253" s="28"/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2:59" ht="15.75" customHeight="1">
      <c r="B254" s="28"/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2:59" ht="15.75" customHeight="1">
      <c r="B255" s="28"/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2:59" ht="15.75" customHeight="1">
      <c r="B256" s="28"/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2:59" ht="15.75" customHeight="1">
      <c r="B257" s="28"/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2:59" ht="15.75" customHeight="1">
      <c r="B258" s="28"/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2:59" ht="15.75" customHeight="1">
      <c r="B259" s="28"/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2:59" ht="15.75" customHeight="1">
      <c r="B260" s="28"/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2:59" ht="15.75" customHeight="1">
      <c r="B261" s="28"/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2:59" ht="15.75" customHeight="1">
      <c r="B262" s="28"/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2:59" ht="15.75" customHeight="1">
      <c r="B263" s="28"/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2:59" ht="15.75" customHeight="1">
      <c r="B264" s="28"/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2:59" ht="15.75" customHeight="1">
      <c r="B265" s="28"/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2:59" ht="15.75" customHeight="1">
      <c r="B266" s="28"/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2:59" ht="15.75" customHeight="1">
      <c r="B267" s="28"/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2:59" ht="15.75" customHeight="1">
      <c r="B268" s="28"/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2:59" ht="15.75" customHeight="1">
      <c r="B269" s="28"/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2:59" ht="15.75" customHeight="1">
      <c r="B270" s="28"/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2:59" ht="15.75" customHeight="1">
      <c r="B271" s="28"/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2:59" ht="15.75" customHeight="1">
      <c r="B272" s="28"/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2:59" ht="15.75" customHeight="1">
      <c r="B273" s="28"/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2:59" ht="15.75" customHeight="1">
      <c r="B274" s="28"/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2:59" ht="15.75" customHeight="1">
      <c r="B275" s="28"/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2:59" ht="15.75" customHeight="1">
      <c r="B276" s="28"/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2:59" ht="15.75" customHeight="1">
      <c r="B277" s="28"/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2:59" ht="15.75" customHeight="1">
      <c r="B278" s="28"/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2:59" ht="15.75" customHeight="1">
      <c r="B279" s="28"/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2:59" ht="15.75" customHeight="1">
      <c r="B280" s="28"/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2:59" ht="15.75" customHeight="1">
      <c r="B281" s="28"/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2:59" ht="15.75" customHeight="1">
      <c r="B282" s="28"/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2:59" ht="15.75" customHeight="1">
      <c r="B283" s="28"/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2:59" ht="15.75" customHeight="1">
      <c r="B284" s="28"/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2:59" ht="15.75" customHeight="1">
      <c r="B285" s="28"/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2:59" ht="15.75" customHeight="1">
      <c r="B286" s="28"/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2:59" ht="15.75" customHeight="1">
      <c r="B287" s="28"/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2:59" ht="15.75" customHeight="1">
      <c r="B288" s="28"/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2:59" ht="15.75" customHeight="1">
      <c r="B289" s="28"/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2:59" ht="15.75" customHeight="1">
      <c r="B290" s="28"/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2:59" ht="15.75" customHeight="1">
      <c r="B291" s="28"/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2:59" ht="15.75" customHeight="1">
      <c r="B292" s="28"/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2:59" ht="15.75" customHeight="1">
      <c r="B293" s="28"/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2:59" ht="15.75" customHeight="1">
      <c r="B294" s="28"/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2:59" ht="15.75" customHeight="1">
      <c r="B295" s="28"/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2:59" ht="15.75" customHeight="1">
      <c r="B296" s="28"/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2:59" ht="15.75" customHeight="1">
      <c r="B297" s="28"/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2:59" ht="15.75" customHeight="1">
      <c r="B298" s="28"/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2:59" ht="15.75" customHeight="1">
      <c r="B299" s="28"/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2:59" ht="15.75" customHeight="1">
      <c r="B300" s="28"/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2:59" ht="15.75" customHeight="1">
      <c r="B301" s="28"/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2:59" ht="15.75" customHeight="1">
      <c r="B302" s="28"/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2:59" ht="15.75" customHeight="1">
      <c r="B303" s="28"/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2:59" ht="15.75" customHeight="1">
      <c r="B304" s="28"/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2:59" ht="15.75" customHeight="1">
      <c r="B305" s="28"/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2:59" ht="15.75" customHeight="1">
      <c r="B306" s="28"/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2:59" ht="15.75" customHeight="1">
      <c r="B307" s="28"/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2:59" ht="15.75" customHeight="1">
      <c r="B308" s="28"/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2:59" ht="15.75" customHeight="1">
      <c r="B309" s="28"/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2:59" ht="15.75" customHeight="1">
      <c r="B310" s="28"/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2:59" ht="15.75" customHeight="1">
      <c r="B311" s="28"/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2:59" ht="15.75" customHeight="1">
      <c r="B312" s="28"/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2:59" ht="15.75" customHeight="1">
      <c r="B313" s="28"/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2:59" ht="15.75" customHeight="1">
      <c r="B314" s="28"/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2:59" ht="15.75" customHeight="1">
      <c r="B315" s="28"/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2:59" ht="15.75" customHeight="1">
      <c r="B316" s="28"/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2:59" ht="15.75" customHeight="1">
      <c r="B317" s="28"/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2:59" ht="15.75" customHeight="1">
      <c r="B318" s="28"/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2:59" ht="15.75" customHeight="1">
      <c r="B319" s="28"/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2:59" ht="15.75" customHeight="1">
      <c r="B320" s="28"/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2:59" ht="15.75" customHeight="1">
      <c r="B321" s="28"/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2:59" ht="15.75" customHeight="1">
      <c r="B322" s="28"/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2:59" ht="15.75" customHeight="1">
      <c r="B323" s="28"/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2:59" ht="15.75" customHeight="1">
      <c r="B324" s="28"/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2:59" ht="15.75" customHeight="1">
      <c r="B325" s="28"/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2:59" ht="15.75" customHeight="1">
      <c r="B326" s="28"/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2:59" ht="15.75" customHeight="1">
      <c r="B327" s="28"/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2:59" ht="15.75" customHeight="1">
      <c r="B328" s="28"/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2:59" ht="15.75" customHeight="1">
      <c r="B329" s="28"/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2:59" ht="15.75" customHeight="1">
      <c r="B330" s="28"/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2:59" ht="15.75" customHeight="1">
      <c r="B331" s="28"/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2:59" ht="15.75" customHeight="1">
      <c r="B332" s="28"/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2:59" ht="15.75" customHeight="1">
      <c r="B333" s="28"/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2:59" ht="15.75" customHeight="1">
      <c r="B334" s="28"/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2:59" ht="15.75" customHeight="1">
      <c r="B335" s="28"/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2:59" ht="15.75" customHeight="1">
      <c r="B336" s="28"/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2:59" ht="15.75" customHeight="1">
      <c r="B337" s="28"/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2:59" ht="15.75" customHeight="1">
      <c r="B338" s="28"/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2:59" ht="15.75" customHeight="1">
      <c r="B339" s="28"/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2:59" ht="15.75" customHeight="1">
      <c r="B340" s="28"/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2:59" ht="15.75" customHeight="1">
      <c r="B341" s="28"/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2:59" ht="15.75" customHeight="1">
      <c r="B342" s="28"/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2:59" ht="15.75" customHeight="1">
      <c r="B343" s="28"/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2:59" ht="15.75" customHeight="1">
      <c r="B344" s="28"/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2:59" ht="15.75" customHeight="1">
      <c r="B345" s="28"/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2:59" ht="15.75" customHeight="1">
      <c r="B346" s="28"/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2:59" ht="15.75" customHeight="1">
      <c r="B347" s="28"/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2:59" ht="15.75" customHeight="1">
      <c r="B348" s="28"/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2:59" ht="15.75" customHeight="1">
      <c r="B349" s="28"/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2:59" ht="15.75" customHeight="1">
      <c r="B350" s="28"/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2:59" ht="15.75" customHeight="1">
      <c r="B351" s="28"/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2:59" ht="15.75" customHeight="1">
      <c r="B352" s="28"/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2:59" ht="15.75" customHeight="1">
      <c r="B353" s="28"/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2:59" ht="15.75" customHeight="1">
      <c r="B354" s="28"/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2:59" ht="15.75" customHeight="1">
      <c r="B355" s="28"/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2:59" ht="15.75" customHeight="1">
      <c r="B356" s="28"/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2:59" ht="15.75" customHeight="1">
      <c r="B357" s="28"/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2:59" ht="15.75" customHeight="1">
      <c r="B358" s="28"/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2:59" ht="15.75" customHeight="1">
      <c r="B359" s="28"/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2:59" ht="15.75" customHeight="1">
      <c r="B360" s="28"/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2:59" ht="15.75" customHeight="1">
      <c r="B361" s="28"/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2:59" ht="15.75" customHeight="1">
      <c r="B362" s="28"/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2:59" ht="15.75" customHeight="1">
      <c r="B363" s="28"/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2:59" ht="15.75" customHeight="1">
      <c r="B364" s="28"/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2:59" ht="15.75" customHeight="1">
      <c r="B365" s="28"/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2:59" ht="15.75" customHeight="1">
      <c r="B366" s="28"/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2:59" ht="15.75" customHeight="1">
      <c r="B367" s="28"/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2:59" ht="15.75" customHeight="1">
      <c r="B368" s="28"/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2:59" ht="15.75" customHeight="1">
      <c r="B369" s="28"/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2:59" ht="15.75" customHeight="1">
      <c r="B370" s="28"/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2:59" ht="15.75" customHeight="1">
      <c r="B371" s="28"/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2:59" ht="15.75" customHeight="1">
      <c r="B372" s="28"/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2:59" ht="15.75" customHeight="1">
      <c r="B373" s="28"/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2:59" ht="15.75" customHeight="1">
      <c r="B374" s="28"/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2:59" ht="15.75" customHeight="1">
      <c r="B375" s="28"/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2:59" ht="15.75" customHeight="1">
      <c r="B376" s="28"/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2:59" ht="15.75" customHeight="1">
      <c r="B377" s="28"/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2:59" ht="15.75" customHeight="1">
      <c r="B378" s="28"/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2:59" ht="15.75" customHeight="1">
      <c r="B379" s="28"/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2:59" ht="15.75" customHeight="1">
      <c r="B380" s="28"/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2:59" ht="15.75" customHeight="1">
      <c r="B381" s="28"/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2:59" ht="15.75" customHeight="1">
      <c r="B382" s="28"/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2:59" ht="15.75" customHeight="1">
      <c r="B383" s="28"/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2:59" ht="15.75" customHeight="1">
      <c r="B384" s="28"/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2:59" ht="15.75" customHeight="1">
      <c r="B385" s="28"/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2:59" ht="15.75" customHeight="1">
      <c r="B386" s="28"/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2:59" ht="15.75" customHeight="1">
      <c r="B387" s="28"/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2:59" ht="15.75" customHeight="1">
      <c r="B388" s="28"/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2:59" ht="15.75" customHeight="1">
      <c r="B389" s="28"/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2:59" ht="15.75" customHeight="1">
      <c r="B390" s="28"/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2:59" ht="15.75" customHeight="1">
      <c r="B391" s="28"/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2:59" ht="15.75" customHeight="1">
      <c r="B392" s="28"/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2:59" ht="15.75" customHeight="1">
      <c r="B393" s="28"/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2:59" ht="15.75" customHeight="1">
      <c r="B394" s="28"/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2:59" ht="15.75" customHeight="1">
      <c r="B395" s="28"/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2:59" ht="15.75" customHeight="1">
      <c r="B396" s="28"/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2:59" ht="15.75" customHeight="1">
      <c r="B397" s="28"/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2:59" ht="15.75" customHeight="1">
      <c r="B398" s="28"/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2:59" ht="15.75" customHeight="1">
      <c r="B399" s="28"/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2:59" ht="15.75" customHeight="1">
      <c r="B400" s="28"/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2:59" ht="15.75" customHeight="1">
      <c r="B401" s="28"/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2:59" ht="15.75" customHeight="1">
      <c r="B402" s="28"/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2:59" ht="15.75" customHeight="1">
      <c r="B403" s="28"/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2:59" ht="15.75" customHeight="1">
      <c r="B404" s="28"/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2:59" ht="15.75" customHeight="1">
      <c r="B405" s="28"/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2:59" ht="15.75" customHeight="1">
      <c r="B406" s="28"/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2:59" ht="15.75" customHeight="1">
      <c r="B407" s="28"/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2:59" ht="15.75" customHeight="1">
      <c r="B408" s="28"/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2:59" ht="15.75" customHeight="1">
      <c r="B409" s="28"/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2:59" ht="15.75" customHeight="1">
      <c r="B410" s="28"/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2:59" ht="15.75" customHeight="1">
      <c r="B411" s="28"/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2:59" ht="15.75" customHeight="1">
      <c r="B412" s="28"/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2:59" ht="15.75" customHeight="1">
      <c r="B413" s="28"/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2:59" ht="15.75" customHeight="1">
      <c r="B414" s="28"/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2:59" ht="15.75" customHeight="1">
      <c r="B415" s="28"/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2:59" ht="15.75" customHeight="1">
      <c r="B416" s="28"/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2:59" ht="15.75" customHeight="1">
      <c r="B417" s="28"/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2:59" ht="15.75" customHeight="1">
      <c r="B418" s="28"/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2:59" ht="15.75" customHeight="1">
      <c r="B419" s="28"/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2:59" ht="15.75" customHeight="1">
      <c r="B420" s="28"/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2:59" ht="15.75" customHeight="1">
      <c r="B421" s="28"/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2:59" ht="15.75" customHeight="1">
      <c r="B422" s="28"/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2:59" ht="15.75" customHeight="1">
      <c r="B423" s="28"/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2:59" ht="15.75" customHeight="1">
      <c r="B424" s="28"/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2:59" ht="15.75" customHeight="1">
      <c r="B425" s="28"/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2:59" ht="15.75" customHeight="1">
      <c r="B426" s="28"/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2:59" ht="15.75" customHeight="1">
      <c r="B427" s="28"/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2:59" ht="15.75" customHeight="1">
      <c r="B428" s="28"/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2:59" ht="15.75" customHeight="1">
      <c r="B429" s="28"/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2:59" ht="15.75" customHeight="1">
      <c r="B430" s="28"/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2:59" ht="15.75" customHeight="1">
      <c r="B431" s="28"/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2:59" ht="15.75" customHeight="1">
      <c r="B432" s="28"/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2:59" ht="15.75" customHeight="1">
      <c r="B433" s="28"/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2:59" ht="15.75" customHeight="1">
      <c r="B434" s="28"/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2:59" ht="15.75" customHeight="1">
      <c r="B435" s="28"/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2:59" ht="15.75" customHeight="1">
      <c r="B436" s="28"/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2:59" ht="15.75" customHeight="1">
      <c r="B437" s="28"/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2:59" ht="15.75" customHeight="1">
      <c r="B438" s="28"/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2:59" ht="15.75" customHeight="1">
      <c r="B439" s="28"/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2:59" ht="15.75" customHeight="1">
      <c r="B440" s="28"/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2:59" ht="15.75" customHeight="1">
      <c r="B441" s="28"/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2:59" ht="15.75" customHeight="1">
      <c r="B442" s="28"/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2:59" ht="15.75" customHeight="1">
      <c r="B443" s="28"/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2:59" ht="15.75" customHeight="1">
      <c r="B444" s="28"/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2:59" ht="15.75" customHeight="1">
      <c r="B445" s="28"/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2:59" ht="15.75" customHeight="1">
      <c r="B446" s="28"/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2:59" ht="15.75" customHeight="1">
      <c r="B447" s="28"/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2:59" ht="15.75" customHeight="1">
      <c r="B448" s="28"/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2:59" ht="15.75" customHeight="1">
      <c r="B449" s="28"/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2:59" ht="15.75" customHeight="1">
      <c r="B450" s="28"/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2:59" ht="15.75" customHeight="1">
      <c r="B451" s="28"/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2:59" ht="15.75" customHeight="1">
      <c r="B452" s="28"/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2:59" ht="15.75" customHeight="1">
      <c r="B453" s="28"/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2:59" ht="15.75" customHeight="1">
      <c r="B454" s="28"/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2:59" ht="15.75" customHeight="1">
      <c r="B455" s="28"/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2:59" ht="15.75" customHeight="1">
      <c r="B456" s="28"/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2:59" ht="15.75" customHeight="1">
      <c r="B457" s="28"/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2:59" ht="15.75" customHeight="1">
      <c r="B458" s="28"/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2:59" ht="15.75" customHeight="1">
      <c r="B459" s="28"/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2:59" ht="15.75" customHeight="1">
      <c r="B460" s="28"/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2:59" ht="15.75" customHeight="1">
      <c r="B461" s="28"/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2:59" ht="15.75" customHeight="1">
      <c r="B462" s="28"/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2:59" ht="15.75" customHeight="1">
      <c r="B463" s="28"/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2:59" ht="15.75" customHeight="1">
      <c r="B464" s="28"/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2:59" ht="15.75" customHeight="1">
      <c r="B465" s="28"/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2:59" ht="15.75" customHeight="1">
      <c r="B466" s="28"/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2:59" ht="15.75" customHeight="1">
      <c r="B467" s="28"/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2:59" ht="15.75" customHeight="1">
      <c r="B468" s="28"/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2:59" ht="15.75" customHeight="1">
      <c r="B469" s="28"/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2:59" ht="15.75" customHeight="1">
      <c r="B470" s="28"/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2:59" ht="15.75" customHeight="1">
      <c r="B471" s="28"/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2:59" ht="15.75" customHeight="1">
      <c r="B472" s="28"/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2:59" ht="15.75" customHeight="1">
      <c r="B473" s="28"/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2:59" ht="15.75" customHeight="1">
      <c r="B474" s="28"/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2:59" ht="15.75" customHeight="1">
      <c r="B475" s="28"/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2:59" ht="15.75" customHeight="1">
      <c r="B476" s="28"/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2:59" ht="15.75" customHeight="1">
      <c r="B477" s="28"/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2:59" ht="15.75" customHeight="1">
      <c r="B478" s="28"/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2:59" ht="15.75" customHeight="1">
      <c r="B479" s="28"/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2:59" ht="15.75" customHeight="1">
      <c r="B480" s="28"/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2:59" ht="15.75" customHeight="1">
      <c r="B481" s="28"/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2:59" ht="15.75" customHeight="1">
      <c r="B482" s="28"/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2:59" ht="15.75" customHeight="1">
      <c r="B483" s="28"/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2:59" ht="15.75" customHeight="1">
      <c r="B484" s="28"/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2:59" ht="15.75" customHeight="1">
      <c r="B485" s="28"/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2:59" ht="15.75" customHeight="1">
      <c r="B486" s="28"/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2:59" ht="15.75" customHeight="1">
      <c r="B487" s="28"/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2:59" ht="15.75" customHeight="1">
      <c r="B488" s="28"/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2:59" ht="15.75" customHeight="1">
      <c r="B489" s="28"/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2:59" ht="15.75" customHeight="1">
      <c r="B490" s="28"/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2:59" ht="15.75" customHeight="1">
      <c r="B491" s="28"/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2:59" ht="15.75" customHeight="1">
      <c r="B492" s="28"/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2:59" ht="15.75" customHeight="1">
      <c r="B493" s="28"/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2:59" ht="15.75" customHeight="1">
      <c r="B494" s="28"/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2:59" ht="15.75" customHeight="1">
      <c r="B495" s="28"/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2:59" ht="15.75" customHeight="1">
      <c r="B496" s="28"/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2:59" ht="15.75" customHeight="1">
      <c r="B497" s="28"/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2:59" ht="15.75" customHeight="1">
      <c r="B498" s="28"/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2:59" ht="15.75" customHeight="1">
      <c r="B499" s="28"/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2:59" ht="15.75" customHeight="1">
      <c r="B500" s="28"/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2:59" ht="15.75" customHeight="1">
      <c r="B501" s="28"/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2:59" ht="15.75" customHeight="1">
      <c r="B502" s="28"/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2:59" ht="15.75" customHeight="1">
      <c r="B503" s="28"/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2:59" ht="15.75" customHeight="1">
      <c r="B504" s="28"/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2:59" ht="15.75" customHeight="1">
      <c r="B505" s="28"/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2:59" ht="15.75" customHeight="1">
      <c r="B506" s="28"/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2:59" ht="15.75" customHeight="1">
      <c r="B507" s="28"/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2:59" ht="15.75" customHeight="1">
      <c r="B508" s="28"/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2:59" ht="15.75" customHeight="1">
      <c r="B509" s="28"/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2:59" ht="15.75" customHeight="1">
      <c r="B510" s="28"/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2:59" ht="15.75" customHeight="1">
      <c r="B511" s="28"/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2:59" ht="15.75" customHeight="1">
      <c r="B512" s="28"/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2:59" ht="15.75" customHeight="1">
      <c r="B513" s="28"/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2:59" ht="15.75" customHeight="1">
      <c r="B514" s="28"/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2:59" ht="15.75" customHeight="1">
      <c r="B515" s="28"/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2:59" ht="15.75" customHeight="1">
      <c r="B516" s="28"/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2:59" ht="15.75" customHeight="1">
      <c r="B517" s="28"/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2:59" ht="15.75" customHeight="1">
      <c r="B518" s="28"/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2:59" ht="15.75" customHeight="1">
      <c r="B519" s="28"/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2:59" ht="15.75" customHeight="1">
      <c r="B520" s="28"/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2:59" ht="15.75" customHeight="1">
      <c r="B521" s="28"/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2:59" ht="15.75" customHeight="1">
      <c r="B522" s="28"/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2:59" ht="15.75" customHeight="1">
      <c r="B523" s="28"/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2:59" ht="15.75" customHeight="1">
      <c r="B524" s="28"/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2:59" ht="15.75" customHeight="1">
      <c r="B525" s="28"/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2:59" ht="15.75" customHeight="1">
      <c r="B526" s="28"/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2:59" ht="15.75" customHeight="1">
      <c r="B527" s="28"/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2:59" ht="15.75" customHeight="1">
      <c r="B528" s="28"/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2:59" ht="15.75" customHeight="1">
      <c r="B529" s="28"/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2:59" ht="15.75" customHeight="1">
      <c r="B530" s="28"/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2:59" ht="15.75" customHeight="1">
      <c r="B531" s="28"/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2:59" ht="15.75" customHeight="1">
      <c r="B532" s="28"/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2:59" ht="15.75" customHeight="1">
      <c r="B533" s="28"/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2:59" ht="15.75" customHeight="1">
      <c r="B534" s="28"/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2:59" ht="15.75" customHeight="1">
      <c r="B535" s="28"/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2:59" ht="15.75" customHeight="1">
      <c r="B536" s="28"/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2:59" ht="15.75" customHeight="1">
      <c r="B537" s="28"/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2:59" ht="15.75" customHeight="1">
      <c r="B538" s="28"/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2:59" ht="15.75" customHeight="1">
      <c r="B539" s="28"/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2:59" ht="15.75" customHeight="1">
      <c r="B540" s="28"/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2:59" ht="15.75" customHeight="1">
      <c r="B541" s="28"/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2:59" ht="15.75" customHeight="1">
      <c r="B542" s="28"/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2:59" ht="15.75" customHeight="1">
      <c r="B543" s="28"/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2:59" ht="15.75" customHeight="1">
      <c r="B544" s="28"/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2:59" ht="15.75" customHeight="1">
      <c r="B545" s="28"/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2:59" ht="15.75" customHeight="1">
      <c r="B546" s="28"/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2:59" ht="15.75" customHeight="1">
      <c r="B547" s="28"/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2:59" ht="15.75" customHeight="1">
      <c r="B548" s="28"/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2:59" ht="15.75" customHeight="1">
      <c r="B549" s="28"/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2:59" ht="15.75" customHeight="1">
      <c r="B550" s="28"/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2:59" ht="15.75" customHeight="1">
      <c r="B551" s="28"/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2:59" ht="15.75" customHeight="1">
      <c r="B552" s="28"/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2:59" ht="15.75" customHeight="1">
      <c r="B553" s="28"/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2:59" ht="15.75" customHeight="1">
      <c r="B554" s="28"/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2:59" ht="15.75" customHeight="1">
      <c r="B555" s="28"/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2:59" ht="15.75" customHeight="1">
      <c r="B556" s="28"/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2:59" ht="15.75" customHeight="1">
      <c r="B557" s="28"/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2:59" ht="15.75" customHeight="1">
      <c r="B558" s="28"/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2:59" ht="15.75" customHeight="1">
      <c r="B559" s="28"/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2:59" ht="15.75" customHeight="1">
      <c r="B560" s="28"/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2:59" ht="15.75" customHeight="1">
      <c r="B561" s="28"/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2:59" ht="15.75" customHeight="1">
      <c r="B562" s="28"/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2:59" ht="15.75" customHeight="1">
      <c r="B563" s="28"/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2:59" ht="15.75" customHeight="1">
      <c r="B564" s="28"/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2:59" ht="15.75" customHeight="1">
      <c r="B565" s="28"/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2:59" ht="15.75" customHeight="1">
      <c r="B566" s="28"/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2:59" ht="15.75" customHeight="1">
      <c r="B567" s="28"/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2:59" ht="15.75" customHeight="1">
      <c r="B568" s="28"/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2:59" ht="15.75" customHeight="1">
      <c r="B569" s="28"/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2:59" ht="15.75" customHeight="1">
      <c r="B570" s="28"/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2:59" ht="15.75" customHeight="1">
      <c r="B571" s="28"/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2:59" ht="15.75" customHeight="1">
      <c r="B572" s="28"/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2:59" ht="15.75" customHeight="1">
      <c r="B573" s="28"/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2:59" ht="15.75" customHeight="1">
      <c r="B574" s="28"/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2:59" ht="15.75" customHeight="1">
      <c r="B575" s="28"/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2:59" ht="15.75" customHeight="1">
      <c r="B576" s="28"/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2:59" ht="15.75" customHeight="1">
      <c r="B577" s="28"/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2:59" ht="15.75" customHeight="1">
      <c r="B578" s="28"/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2:59" ht="15.75" customHeight="1">
      <c r="B579" s="28"/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2:59" ht="15.75" customHeight="1">
      <c r="B580" s="28"/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2:59" ht="15.75" customHeight="1">
      <c r="B581" s="28"/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2:59" ht="15.75" customHeight="1">
      <c r="B582" s="28"/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2:59" ht="15.75" customHeight="1">
      <c r="B583" s="28"/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2:59" ht="15.75" customHeight="1">
      <c r="B584" s="28"/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2:59" ht="15.75" customHeight="1">
      <c r="B585" s="28"/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2:59" ht="15.75" customHeight="1">
      <c r="B586" s="28"/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2:59" ht="15.75" customHeight="1">
      <c r="B587" s="28"/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2:59" ht="15.75" customHeight="1">
      <c r="B588" s="28"/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2:59" ht="15.75" customHeight="1">
      <c r="B589" s="28"/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2:59" ht="15.75" customHeight="1">
      <c r="B590" s="28"/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2:59" ht="15.75" customHeight="1">
      <c r="B591" s="28"/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2:59" ht="15.75" customHeight="1">
      <c r="B592" s="28"/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2:59" ht="15.75" customHeight="1">
      <c r="B593" s="28"/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2:59" ht="15.75" customHeight="1">
      <c r="B594" s="28"/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2:59" ht="15.75" customHeight="1">
      <c r="B595" s="28"/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2:59" ht="15.75" customHeight="1">
      <c r="B596" s="28"/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2:59" ht="15.75" customHeight="1">
      <c r="B597" s="28"/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2:59" ht="15.75" customHeight="1">
      <c r="B598" s="28"/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2:59" ht="15.75" customHeight="1">
      <c r="B599" s="28"/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2:59" ht="15.75" customHeight="1">
      <c r="B600" s="28"/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2:59" ht="15.75" customHeight="1">
      <c r="B601" s="28"/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2:59" ht="15.75" customHeight="1">
      <c r="B602" s="28"/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2:59" ht="15.75" customHeight="1">
      <c r="B603" s="28"/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2:59" ht="15.75" customHeight="1">
      <c r="B604" s="28"/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2:59" ht="15.75" customHeight="1">
      <c r="B605" s="28"/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2:59" ht="15.75" customHeight="1">
      <c r="B606" s="28"/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2:59" ht="15.75" customHeight="1">
      <c r="B607" s="28"/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2:59" ht="15.75" customHeight="1">
      <c r="B608" s="28"/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2:59" ht="15.75" customHeight="1">
      <c r="B609" s="28"/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2:59" ht="15.75" customHeight="1">
      <c r="B610" s="28"/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2:59" ht="15.75" customHeight="1">
      <c r="B611" s="28"/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2:59" ht="15.75" customHeight="1">
      <c r="B612" s="28"/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2:59" ht="15.75" customHeight="1">
      <c r="B613" s="28"/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2:59" ht="15.75" customHeight="1">
      <c r="B614" s="28"/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2:59" ht="15.75" customHeight="1">
      <c r="B615" s="28"/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2:59" ht="15.75" customHeight="1">
      <c r="B616" s="28"/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2:59" ht="15.75" customHeight="1">
      <c r="B617" s="28"/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2:59" ht="15.75" customHeight="1">
      <c r="B618" s="28"/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2:59" ht="15.75" customHeight="1">
      <c r="B619" s="28"/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2:59" ht="15.75" customHeight="1">
      <c r="B620" s="28"/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2:59" ht="15.75" customHeight="1">
      <c r="B621" s="28"/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2:59" ht="15.75" customHeight="1">
      <c r="B622" s="28"/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2:59" ht="15.75" customHeight="1">
      <c r="B623" s="28"/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2:59" ht="15.75" customHeight="1">
      <c r="B624" s="28"/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2:59" ht="15.75" customHeight="1">
      <c r="B625" s="28"/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2:59" ht="15.75" customHeight="1">
      <c r="B626" s="28"/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2:59" ht="15.75" customHeight="1">
      <c r="B627" s="28"/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2:59" ht="15.75" customHeight="1">
      <c r="B628" s="28"/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2:59" ht="15.75" customHeight="1">
      <c r="B629" s="28"/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2:59" ht="15.75" customHeight="1">
      <c r="B630" s="28"/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2:59" ht="15.75" customHeight="1">
      <c r="B631" s="28"/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2:59" ht="15.75" customHeight="1">
      <c r="B632" s="28"/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2:59" ht="15.75" customHeight="1">
      <c r="B633" s="28"/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2:59" ht="15.75" customHeight="1">
      <c r="B634" s="28"/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2:59" ht="15.75" customHeight="1">
      <c r="B635" s="28"/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2:59" ht="15.75" customHeight="1">
      <c r="B636" s="28"/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2:59" ht="15.75" customHeight="1">
      <c r="B637" s="28"/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2:59" ht="15.75" customHeight="1">
      <c r="B638" s="28"/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2:59" ht="15.75" customHeight="1">
      <c r="B639" s="28"/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2:59" ht="15.75" customHeight="1">
      <c r="B640" s="28"/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2:59" ht="15.75" customHeight="1">
      <c r="B641" s="28"/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2:59" ht="15.75" customHeight="1">
      <c r="B642" s="28"/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2:59" ht="15.75" customHeight="1">
      <c r="B643" s="28"/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2:59" ht="15.75" customHeight="1">
      <c r="B644" s="28"/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2:59" ht="15.75" customHeight="1">
      <c r="B645" s="28"/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2:59" ht="15.75" customHeight="1">
      <c r="B646" s="28"/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2:59" ht="15.75" customHeight="1">
      <c r="B647" s="28"/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2:59" ht="15.75" customHeight="1">
      <c r="B648" s="28"/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2:59" ht="15.75" customHeight="1">
      <c r="B649" s="28"/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2:59" ht="15.75" customHeight="1">
      <c r="B650" s="28"/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2:59" ht="15.75" customHeight="1">
      <c r="B651" s="28"/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2:59" ht="15.75" customHeight="1">
      <c r="B652" s="28"/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2:59" ht="15.75" customHeight="1">
      <c r="B653" s="28"/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2:59" ht="15.75" customHeight="1">
      <c r="B654" s="28"/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2:59" ht="15.75" customHeight="1">
      <c r="B655" s="28"/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2:59" ht="15.75" customHeight="1">
      <c r="B656" s="28"/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2:59" ht="15.75" customHeight="1">
      <c r="B657" s="28"/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2:59" ht="15.75" customHeight="1">
      <c r="B658" s="28"/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2:59" ht="15.75" customHeight="1">
      <c r="B659" s="28"/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2:59" ht="15.75" customHeight="1">
      <c r="B660" s="28"/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2:59" ht="15.75" customHeight="1">
      <c r="B661" s="28"/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2:59" ht="15.75" customHeight="1">
      <c r="B662" s="28"/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2:59" ht="15.75" customHeight="1">
      <c r="B663" s="28"/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2:59" ht="15.75" customHeight="1">
      <c r="B664" s="28"/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2:59" ht="15.75" customHeight="1">
      <c r="B665" s="28"/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2:59" ht="15.75" customHeight="1">
      <c r="B666" s="28"/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2:59" ht="15.75" customHeight="1">
      <c r="B667" s="28"/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2:59" ht="15.75" customHeight="1">
      <c r="B668" s="28"/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2:59" ht="15.75" customHeight="1">
      <c r="B669" s="28"/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2:59" ht="15.75" customHeight="1">
      <c r="B670" s="28"/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2:59" ht="15.75" customHeight="1">
      <c r="B671" s="28"/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2:59" ht="15.75" customHeight="1">
      <c r="B672" s="28"/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2:59" ht="15.75" customHeight="1">
      <c r="B673" s="28"/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2:59" ht="15.75" customHeight="1">
      <c r="B674" s="28"/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2:59" ht="15.75" customHeight="1">
      <c r="B675" s="28"/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2:59" ht="15.75" customHeight="1">
      <c r="B676" s="28"/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2:59" ht="15.75" customHeight="1">
      <c r="B677" s="28"/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2:59" ht="15.75" customHeight="1">
      <c r="B678" s="28"/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2:59" ht="15.75" customHeight="1">
      <c r="B679" s="28"/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2:59" ht="15.75" customHeight="1">
      <c r="B680" s="28"/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2:59" ht="15.75" customHeight="1">
      <c r="B681" s="28"/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2:59" ht="15.75" customHeight="1">
      <c r="B682" s="28"/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2:59" ht="15.75" customHeight="1">
      <c r="B683" s="28"/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2:59" ht="15.75" customHeight="1">
      <c r="B684" s="28"/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2:59" ht="15.75" customHeight="1">
      <c r="B685" s="28"/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2:59" ht="15.75" customHeight="1">
      <c r="B686" s="28"/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2:59" ht="15.75" customHeight="1">
      <c r="B687" s="28"/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2:59" ht="15.75" customHeight="1">
      <c r="B688" s="28"/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2:59" ht="15.75" customHeight="1">
      <c r="B689" s="28"/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2:59" ht="15.75" customHeight="1">
      <c r="B690" s="28"/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2:59" ht="15.75" customHeight="1">
      <c r="B691" s="28"/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2:59" ht="15.75" customHeight="1">
      <c r="B692" s="28"/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2:59" ht="15.75" customHeight="1">
      <c r="B693" s="28"/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2:59" ht="15.75" customHeight="1">
      <c r="B694" s="28"/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2:59" ht="15.75" customHeight="1">
      <c r="B695" s="28"/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2:59" ht="15.75" customHeight="1">
      <c r="B696" s="28"/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2:59" ht="15.75" customHeight="1">
      <c r="B697" s="28"/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2:59" ht="15.75" customHeight="1">
      <c r="B698" s="28"/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2:59" ht="15.75" customHeight="1">
      <c r="B699" s="28"/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2:59" ht="15.75" customHeight="1">
      <c r="B700" s="28"/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2:59" ht="15.75" customHeight="1">
      <c r="B701" s="28"/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2:59" ht="15.75" customHeight="1">
      <c r="B702" s="28"/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2:59" ht="15.75" customHeight="1">
      <c r="B703" s="28"/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2:59" ht="15.75" customHeight="1">
      <c r="B704" s="28"/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2:59" ht="15.75" customHeight="1">
      <c r="B705" s="28"/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2:59" ht="15.75" customHeight="1">
      <c r="B706" s="28"/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2:59" ht="15.75" customHeight="1">
      <c r="B707" s="28"/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2:59" ht="15.75" customHeight="1">
      <c r="B708" s="28"/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2:59" ht="15.75" customHeight="1">
      <c r="B709" s="28"/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2:59" ht="15.75" customHeight="1">
      <c r="B710" s="28"/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2:59" ht="15.75" customHeight="1">
      <c r="B711" s="28"/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2:59" ht="15.75" customHeight="1">
      <c r="B712" s="28"/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2:59" ht="15.75" customHeight="1">
      <c r="B713" s="28"/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2:59" ht="15.75" customHeight="1">
      <c r="B714" s="28"/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2:59" ht="15.75" customHeight="1">
      <c r="B715" s="28"/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2:59" ht="15.75" customHeight="1">
      <c r="B716" s="28"/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2:59" ht="15.75" customHeight="1">
      <c r="B717" s="28"/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2:59" ht="15.75" customHeight="1">
      <c r="B718" s="28"/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2:59" ht="15.75" customHeight="1">
      <c r="B719" s="28"/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2:59" ht="15.75" customHeight="1">
      <c r="B720" s="28"/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2:59" ht="15.75" customHeight="1">
      <c r="B721" s="28"/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2:59" ht="15.75" customHeight="1">
      <c r="B722" s="28"/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2:59" ht="15.75" customHeight="1">
      <c r="B723" s="28"/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2:59" ht="15.75" customHeight="1">
      <c r="B724" s="28"/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2:59" ht="15.75" customHeight="1">
      <c r="B725" s="28"/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2:59" ht="15.75" customHeight="1">
      <c r="B726" s="28"/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2:59" ht="15.75" customHeight="1">
      <c r="B727" s="28"/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2:59" ht="15.75" customHeight="1">
      <c r="B728" s="28"/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2:59" ht="15.75" customHeight="1">
      <c r="B729" s="28"/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2:59" ht="15.75" customHeight="1">
      <c r="B730" s="28"/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2:59" ht="15.75" customHeight="1">
      <c r="B731" s="28"/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2:59" ht="15.75" customHeight="1">
      <c r="B732" s="28"/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2:59" ht="15.75" customHeight="1">
      <c r="B733" s="28"/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2:59" ht="15.75" customHeight="1">
      <c r="B734" s="28"/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2:59" ht="15.75" customHeight="1">
      <c r="B735" s="28"/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2:59" ht="15.75" customHeight="1">
      <c r="B736" s="28"/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2:59" ht="15.75" customHeight="1">
      <c r="B737" s="28"/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2:59" ht="15.75" customHeight="1">
      <c r="B738" s="28"/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2:59" ht="15.75" customHeight="1">
      <c r="B739" s="28"/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2:59" ht="15.75" customHeight="1">
      <c r="B740" s="28"/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2:59" ht="15.75" customHeight="1">
      <c r="B741" s="28"/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2:59" ht="15.75" customHeight="1">
      <c r="B742" s="28"/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2:59" ht="15.75" customHeight="1">
      <c r="B743" s="28"/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2:59" ht="15.75" customHeight="1">
      <c r="B744" s="28"/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2:59" ht="15.75" customHeight="1">
      <c r="B745" s="28"/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2:59" ht="15.75" customHeight="1">
      <c r="B746" s="28"/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2:59" ht="15.75" customHeight="1">
      <c r="B747" s="28"/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2:59" ht="15.75" customHeight="1">
      <c r="B748" s="28"/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2:59" ht="15.75" customHeight="1">
      <c r="B749" s="28"/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2:59" ht="15.75" customHeight="1">
      <c r="B750" s="28"/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2:59" ht="15.75" customHeight="1">
      <c r="B751" s="28"/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2:59" ht="15.75" customHeight="1">
      <c r="B752" s="28"/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2:59" ht="15.75" customHeight="1">
      <c r="B753" s="28"/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2:59" ht="15.75" customHeight="1">
      <c r="B754" s="28"/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2:59" ht="15.75" customHeight="1">
      <c r="B755" s="28"/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2:59" ht="15.75" customHeight="1">
      <c r="B756" s="28"/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2:59" ht="15.75" customHeight="1">
      <c r="B757" s="28"/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2:59" ht="15.75" customHeight="1">
      <c r="B758" s="28"/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2:59" ht="15.75" customHeight="1">
      <c r="B759" s="28"/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2:59" ht="15.75" customHeight="1">
      <c r="B760" s="28"/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2:59" ht="15.75" customHeight="1">
      <c r="B761" s="28"/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2:59" ht="15.75" customHeight="1">
      <c r="B762" s="28"/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2:59" ht="15.75" customHeight="1">
      <c r="B763" s="28"/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2:59" ht="15.75" customHeight="1">
      <c r="B764" s="28"/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2:59" ht="15.75" customHeight="1">
      <c r="B765" s="28"/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2:59" ht="15.75" customHeight="1">
      <c r="B766" s="28"/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2:59" ht="15.75" customHeight="1">
      <c r="B767" s="28"/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2:59" ht="15.75" customHeight="1">
      <c r="B768" s="28"/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2:59" ht="15.75" customHeight="1">
      <c r="B769" s="28"/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2:59" ht="15.75" customHeight="1">
      <c r="B770" s="28"/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2:59" ht="15.75" customHeight="1">
      <c r="B771" s="28"/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2:59" ht="15.75" customHeight="1">
      <c r="B772" s="28"/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2:59" ht="15.75" customHeight="1">
      <c r="B773" s="28"/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2:59" ht="15.75" customHeight="1">
      <c r="B774" s="28"/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2:59" ht="15.75" customHeight="1">
      <c r="B775" s="28"/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2:59" ht="15.75" customHeight="1">
      <c r="B776" s="28"/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2:59" ht="15.75" customHeight="1">
      <c r="B777" s="28"/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2:59" ht="15.75" customHeight="1">
      <c r="B778" s="28"/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2:59" ht="15.75" customHeight="1">
      <c r="B779" s="28"/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2:59" ht="15.75" customHeight="1">
      <c r="B780" s="28"/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2:59" ht="15.75" customHeight="1">
      <c r="B781" s="28"/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2:59" ht="15.75" customHeight="1">
      <c r="B782" s="28"/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2:59" ht="15.75" customHeight="1">
      <c r="B783" s="28"/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2:59" ht="15.75" customHeight="1">
      <c r="B784" s="28"/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2:59" ht="15.75" customHeight="1">
      <c r="B785" s="28"/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2:59" ht="15.75" customHeight="1">
      <c r="B786" s="28"/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2:59" ht="15.75" customHeight="1">
      <c r="B787" s="28"/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2:59" ht="15.75" customHeight="1">
      <c r="B788" s="28"/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2:59" ht="15.75" customHeight="1">
      <c r="B789" s="28"/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2:59" ht="15.75" customHeight="1">
      <c r="B790" s="28"/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2:59" ht="15.75" customHeight="1">
      <c r="B791" s="28"/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2:59" ht="15.75" customHeight="1">
      <c r="B792" s="28"/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2:59" ht="15.75" customHeight="1">
      <c r="B793" s="28"/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2:59" ht="15.75" customHeight="1">
      <c r="B794" s="28"/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2:59" ht="15.75" customHeight="1">
      <c r="B795" s="28"/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2:59" ht="15.75" customHeight="1">
      <c r="B796" s="28"/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2:59" ht="15.75" customHeight="1">
      <c r="B797" s="28"/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2:59" ht="15.75" customHeight="1">
      <c r="B798" s="28"/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2:59" ht="15.75" customHeight="1">
      <c r="B799" s="28"/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2:59" ht="15.75" customHeight="1">
      <c r="B800" s="28"/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2:59" ht="15.75" customHeight="1">
      <c r="B801" s="28"/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2:59" ht="15.75" customHeight="1">
      <c r="B802" s="28"/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2:59" ht="15.75" customHeight="1">
      <c r="B803" s="28"/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2:59" ht="15.75" customHeight="1">
      <c r="B804" s="28"/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2:59" ht="15.75" customHeight="1">
      <c r="B805" s="28"/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2:59" ht="15.75" customHeight="1">
      <c r="B806" s="28"/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2:59" ht="15.75" customHeight="1">
      <c r="B807" s="28"/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2:59" ht="15.75" customHeight="1">
      <c r="B808" s="28"/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2:59" ht="15.75" customHeight="1">
      <c r="B809" s="28"/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2:59" ht="15.75" customHeight="1">
      <c r="B810" s="28"/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2:59" ht="15.75" customHeight="1">
      <c r="B811" s="28"/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2:59" ht="15.75" customHeight="1">
      <c r="B812" s="28"/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2:59" ht="15.75" customHeight="1">
      <c r="B813" s="28"/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2:59" ht="15.75" customHeight="1">
      <c r="B814" s="28"/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2:59" ht="15.75" customHeight="1">
      <c r="B815" s="28"/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2:59" ht="15.75" customHeight="1">
      <c r="B816" s="28"/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2:59" ht="15.75" customHeight="1">
      <c r="B817" s="28"/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2:59" ht="15.75" customHeight="1">
      <c r="B818" s="28"/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2:59" ht="15.75" customHeight="1">
      <c r="B819" s="28"/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2:59" ht="15.75" customHeight="1">
      <c r="B820" s="28"/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2:59" ht="15.75" customHeight="1">
      <c r="B821" s="28"/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2:59" ht="15.75" customHeight="1">
      <c r="B822" s="28"/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2:59" ht="15.75" customHeight="1">
      <c r="B823" s="28"/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2:59" ht="15.75" customHeight="1">
      <c r="B824" s="28"/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2:59" ht="15.75" customHeight="1">
      <c r="B825" s="28"/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2:59" ht="15.75" customHeight="1">
      <c r="B826" s="28"/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2:59" ht="15.75" customHeight="1">
      <c r="B827" s="28"/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2:59" ht="15.75" customHeight="1">
      <c r="B828" s="28"/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2:59" ht="15.75" customHeight="1">
      <c r="B829" s="28"/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2:59" ht="15.75" customHeight="1">
      <c r="B830" s="28"/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2:59" ht="15.75" customHeight="1">
      <c r="B831" s="28"/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2:59" ht="15.75" customHeight="1">
      <c r="B832" s="28"/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2:59" ht="15.75" customHeight="1">
      <c r="B833" s="28"/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2:59" ht="15.75" customHeight="1">
      <c r="B834" s="28"/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2:59" ht="15.75" customHeight="1">
      <c r="B835" s="28"/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2:59" ht="15.75" customHeight="1">
      <c r="B836" s="28"/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2:59" ht="15.75" customHeight="1">
      <c r="B837" s="28"/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2:59" ht="15.75" customHeight="1">
      <c r="B838" s="28"/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2:59" ht="15.75" customHeight="1">
      <c r="B839" s="28"/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2:59" ht="15.75" customHeight="1">
      <c r="B840" s="28"/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2:59" ht="15.75" customHeight="1">
      <c r="B841" s="28"/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2:59" ht="15.75" customHeight="1">
      <c r="B842" s="28"/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2:59" ht="15.75" customHeight="1">
      <c r="B843" s="28"/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2:59" ht="15.75" customHeight="1">
      <c r="B844" s="28"/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2:59" ht="15.75" customHeight="1">
      <c r="B845" s="28"/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2:59" ht="15.75" customHeight="1">
      <c r="B846" s="28"/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2:59" ht="15.75" customHeight="1">
      <c r="B847" s="28"/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2:59" ht="15.75" customHeight="1">
      <c r="B848" s="28"/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2:59" ht="15.75" customHeight="1">
      <c r="B849" s="28"/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2:59" ht="15.75" customHeight="1">
      <c r="B850" s="28"/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2:59" ht="15.75" customHeight="1">
      <c r="B851" s="28"/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2:59" ht="15.75" customHeight="1">
      <c r="B852" s="28"/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2:59" ht="15.75" customHeight="1">
      <c r="B853" s="28"/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2:59" ht="15.75" customHeight="1">
      <c r="B854" s="28"/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2:59" ht="15.75" customHeight="1">
      <c r="B855" s="28"/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2:59" ht="15.75" customHeight="1">
      <c r="B856" s="28"/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2:59" ht="15.75" customHeight="1">
      <c r="B857" s="28"/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2:59" ht="15.75" customHeight="1">
      <c r="B858" s="28"/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2:59" ht="15.75" customHeight="1">
      <c r="B859" s="28"/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2:59" ht="15.75" customHeight="1">
      <c r="B860" s="28"/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2:59" ht="15.75" customHeight="1">
      <c r="B861" s="28"/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2:59" ht="15.75" customHeight="1">
      <c r="B862" s="28"/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2:59" ht="15.75" customHeight="1">
      <c r="B863" s="28"/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2:59" ht="15.75" customHeight="1">
      <c r="B864" s="28"/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2:59" ht="15.75" customHeight="1">
      <c r="B865" s="28"/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2:59" ht="15.75" customHeight="1">
      <c r="B866" s="28"/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2:59" ht="15.75" customHeight="1">
      <c r="B867" s="28"/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2:59" ht="15.75" customHeight="1">
      <c r="B868" s="28"/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2:59" ht="15.75" customHeight="1">
      <c r="B869" s="28"/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2:59" ht="15.75" customHeight="1">
      <c r="B870" s="28"/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2:59" ht="15.75" customHeight="1">
      <c r="B871" s="28"/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2:59" ht="15.75" customHeight="1">
      <c r="B872" s="28"/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2:59" ht="15.75" customHeight="1">
      <c r="B873" s="28"/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2:59" ht="15.75" customHeight="1">
      <c r="B874" s="28"/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2:59" ht="15.75" customHeight="1">
      <c r="B875" s="28"/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2:59" ht="15.75" customHeight="1">
      <c r="B876" s="28"/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2:59" ht="15.75" customHeight="1">
      <c r="B877" s="28"/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2:59" ht="15.75" customHeight="1">
      <c r="B878" s="28"/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2:59" ht="15.75" customHeight="1">
      <c r="B879" s="28"/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2:59" ht="15.75" customHeight="1">
      <c r="B880" s="28"/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2:59" ht="15.75" customHeight="1">
      <c r="B881" s="28"/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2:59" ht="15.75" customHeight="1">
      <c r="B882" s="28"/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2:59" ht="15.75" customHeight="1">
      <c r="B883" s="28"/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2:59" ht="15.75" customHeight="1">
      <c r="B884" s="28"/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2:59" ht="15.75" customHeight="1">
      <c r="B885" s="28"/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2:59" ht="15.75" customHeight="1">
      <c r="B886" s="28"/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2:59" ht="15.75" customHeight="1">
      <c r="B887" s="28"/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2:59" ht="15.75" customHeight="1">
      <c r="B888" s="28"/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2:59" ht="15.75" customHeight="1">
      <c r="B889" s="28"/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2:59" ht="15.75" customHeight="1">
      <c r="B890" s="28"/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2:59" ht="15.75" customHeight="1">
      <c r="B891" s="28"/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2:59" ht="15.75" customHeight="1">
      <c r="B892" s="28"/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2:59" ht="15.75" customHeight="1">
      <c r="B893" s="28"/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2:59" ht="15.75" customHeight="1">
      <c r="B894" s="28"/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2:59" ht="15.75" customHeight="1">
      <c r="B895" s="28"/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2:59" ht="15.75" customHeight="1">
      <c r="B896" s="28"/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2:59" ht="15.75" customHeight="1">
      <c r="B897" s="28"/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2:59" ht="15.75" customHeight="1">
      <c r="B898" s="28"/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2:59" ht="15.75" customHeight="1">
      <c r="B899" s="28"/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2:59" ht="15.75" customHeight="1">
      <c r="B900" s="28"/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2:59" ht="15.75" customHeight="1">
      <c r="B901" s="28"/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2:59" ht="15.75" customHeight="1">
      <c r="B902" s="28"/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2:59" ht="15.75" customHeight="1">
      <c r="B903" s="28"/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2:59" ht="15.75" customHeight="1">
      <c r="B904" s="28"/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2:59" ht="15.75" customHeight="1">
      <c r="B905" s="28"/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2:59" ht="15.75" customHeight="1">
      <c r="B906" s="28"/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2:59" ht="15.75" customHeight="1">
      <c r="B907" s="28"/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2:59" ht="15.75" customHeight="1">
      <c r="B908" s="28"/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2:59" ht="15.75" customHeight="1">
      <c r="B909" s="28"/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2:59" ht="15.75" customHeight="1">
      <c r="B910" s="28"/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2:59" ht="15.75" customHeight="1">
      <c r="B911" s="28"/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2:59" ht="15.75" customHeight="1">
      <c r="B912" s="28"/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2:59" ht="15.75" customHeight="1">
      <c r="B913" s="28"/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2:59" ht="15.75" customHeight="1">
      <c r="B914" s="28"/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2:59" ht="15.75" customHeight="1">
      <c r="B915" s="28"/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2:59" ht="15.75" customHeight="1">
      <c r="B916" s="28"/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2:59" ht="15.75" customHeight="1">
      <c r="B917" s="28"/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2:59" ht="15.75" customHeight="1">
      <c r="B918" s="28"/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2:59" ht="15.75" customHeight="1">
      <c r="B919" s="28"/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2:59" ht="15.75" customHeight="1">
      <c r="B920" s="28"/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2:59" ht="15.75" customHeight="1">
      <c r="B921" s="28"/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2:59" ht="15.75" customHeight="1">
      <c r="B922" s="28"/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2:59" ht="15.75" customHeight="1">
      <c r="B923" s="28"/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2:59" ht="15.75" customHeight="1">
      <c r="B924" s="28"/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2:59" ht="15.75" customHeight="1">
      <c r="B925" s="28"/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2:59" ht="15.75" customHeight="1">
      <c r="B926" s="28"/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2:59" ht="15.75" customHeight="1">
      <c r="B927" s="28"/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2:59" ht="15.75" customHeight="1">
      <c r="B928" s="28"/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2:59" ht="15.75" customHeight="1">
      <c r="B929" s="28"/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2:59" ht="15.75" customHeight="1">
      <c r="B930" s="28"/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2:59" ht="15.75" customHeight="1">
      <c r="B931" s="28"/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2:59" ht="15.75" customHeight="1">
      <c r="B932" s="28"/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2:59" ht="15.75" customHeight="1">
      <c r="B933" s="28"/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2:59" ht="15.75" customHeight="1">
      <c r="B934" s="28"/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2:59" ht="15.75" customHeight="1">
      <c r="B935" s="28"/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2:59" ht="15.75" customHeight="1">
      <c r="B936" s="28"/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2:59" ht="15.75" customHeight="1">
      <c r="B937" s="28"/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2:59" ht="15.75" customHeight="1">
      <c r="B938" s="28"/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2:59" ht="15.75" customHeight="1">
      <c r="B939" s="28"/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2:59" ht="15.75" customHeight="1">
      <c r="B940" s="28"/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2:59" ht="15.75" customHeight="1">
      <c r="B941" s="28"/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2:59" ht="15.75" customHeight="1">
      <c r="B942" s="28"/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2:59" ht="15.75" customHeight="1">
      <c r="B943" s="28"/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2:59" ht="15.75" customHeight="1">
      <c r="B944" s="28"/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2:59" ht="15.75" customHeight="1">
      <c r="B945" s="28"/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2:59" ht="15.75" customHeight="1">
      <c r="B946" s="28"/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2:59" ht="15.75" customHeight="1">
      <c r="B947" s="28"/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2:59" ht="15.75" customHeight="1">
      <c r="B948" s="28"/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2:59" ht="15.75" customHeight="1">
      <c r="B949" s="28"/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2:59" ht="15.75" customHeight="1">
      <c r="B950" s="28"/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2:59" ht="15.75" customHeight="1">
      <c r="B951" s="28"/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2:59" ht="15.75" customHeight="1">
      <c r="B952" s="28"/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2:59" ht="15.75" customHeight="1">
      <c r="B953" s="28"/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2:59" ht="15.75" customHeight="1">
      <c r="B954" s="28"/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2:59" ht="15.75" customHeight="1">
      <c r="B955" s="28"/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2:59" ht="15.75" customHeight="1">
      <c r="B956" s="28"/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2:59" ht="15.75" customHeight="1">
      <c r="B957" s="28"/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2:59" ht="15.75" customHeight="1">
      <c r="B958" s="28"/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2:59" ht="15.75" customHeight="1">
      <c r="B959" s="28"/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2:59" ht="15.75" customHeight="1">
      <c r="B960" s="28"/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2:59" ht="15.75" customHeight="1">
      <c r="B961" s="28"/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2:59" ht="15.75" customHeight="1">
      <c r="B962" s="28"/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2:59" ht="15.75" customHeight="1">
      <c r="B963" s="28"/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2:59" ht="15.75" customHeight="1">
      <c r="B964" s="28"/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2:59" ht="15.75" customHeight="1">
      <c r="B965" s="28"/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2:59" ht="15.75" customHeight="1">
      <c r="B966" s="28"/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2:59" ht="15.75" customHeight="1">
      <c r="B967" s="28"/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2:59" ht="15.75" customHeight="1">
      <c r="B968" s="28"/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2:59" ht="15.75" customHeight="1">
      <c r="B969" s="28"/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2:59" ht="15.75" customHeight="1">
      <c r="B970" s="28"/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2:59" ht="15.75" customHeight="1">
      <c r="B971" s="28"/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2:59" ht="15.75" customHeight="1">
      <c r="B972" s="28"/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2:59" ht="15.75" customHeight="1">
      <c r="B973" s="28"/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2:59" ht="15.75" customHeight="1">
      <c r="B974" s="28"/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2:59" ht="15.75" customHeight="1">
      <c r="B975" s="28"/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2:59" ht="15.75" customHeight="1">
      <c r="B976" s="28"/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2:59" ht="15.75" customHeight="1">
      <c r="B977" s="28"/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2:59" ht="15.75" customHeight="1">
      <c r="B978" s="28"/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2:59" ht="15.75" customHeight="1">
      <c r="B979" s="28"/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2:59" ht="15.75" customHeight="1">
      <c r="B980" s="28"/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2:59" ht="15.75" customHeight="1">
      <c r="B981" s="28"/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2:59" ht="15.75" customHeight="1">
      <c r="B982" s="28"/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2:59" ht="15.75" customHeight="1">
      <c r="B983" s="28"/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2:59" ht="15.75" customHeight="1">
      <c r="B984" s="28"/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  <row r="985" spans="2:59" ht="15.75" customHeight="1">
      <c r="B985" s="28"/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BB985" s="29"/>
      <c r="BG985" s="29"/>
    </row>
    <row r="986" spans="2:59" ht="15.75" customHeight="1">
      <c r="B986" s="28"/>
      <c r="D986" s="29"/>
      <c r="I986" s="29"/>
      <c r="N986" s="29"/>
      <c r="S986" s="29"/>
      <c r="X986" s="29"/>
      <c r="AC986" s="29"/>
      <c r="AH986" s="29"/>
      <c r="AM986" s="29"/>
      <c r="AR986" s="29"/>
      <c r="AW986" s="29"/>
      <c r="BB986" s="29"/>
      <c r="BG986" s="29"/>
    </row>
    <row r="987" spans="2:59" ht="15.75" customHeight="1">
      <c r="B987" s="28"/>
      <c r="D987" s="29"/>
      <c r="I987" s="29"/>
      <c r="N987" s="29"/>
      <c r="S987" s="29"/>
      <c r="X987" s="29"/>
      <c r="AC987" s="29"/>
      <c r="AH987" s="29"/>
      <c r="AM987" s="29"/>
      <c r="AR987" s="29"/>
      <c r="AW987" s="29"/>
      <c r="BB987" s="29"/>
      <c r="BG987" s="29"/>
    </row>
    <row r="988" spans="2:59" ht="15.75" customHeight="1">
      <c r="B988" s="28"/>
      <c r="D988" s="29"/>
      <c r="I988" s="29"/>
      <c r="N988" s="29"/>
      <c r="S988" s="29"/>
      <c r="X988" s="29"/>
      <c r="AC988" s="29"/>
      <c r="AH988" s="29"/>
      <c r="AM988" s="29"/>
      <c r="AR988" s="29"/>
      <c r="AW988" s="29"/>
      <c r="BB988" s="29"/>
      <c r="BG988" s="29"/>
    </row>
    <row r="989" spans="2:59" ht="15.75" customHeight="1">
      <c r="B989" s="28"/>
      <c r="D989" s="29"/>
      <c r="I989" s="29"/>
      <c r="N989" s="29"/>
      <c r="S989" s="29"/>
      <c r="X989" s="29"/>
      <c r="AC989" s="29"/>
      <c r="AH989" s="29"/>
      <c r="AM989" s="29"/>
      <c r="AR989" s="29"/>
      <c r="AW989" s="29"/>
      <c r="BB989" s="29"/>
      <c r="BG989" s="29"/>
    </row>
    <row r="990" spans="2:59" ht="15.75" customHeight="1">
      <c r="B990" s="28"/>
      <c r="D990" s="29"/>
      <c r="I990" s="29"/>
      <c r="N990" s="29"/>
      <c r="S990" s="29"/>
      <c r="X990" s="29"/>
      <c r="AC990" s="29"/>
      <c r="AH990" s="29"/>
      <c r="AM990" s="29"/>
      <c r="AR990" s="29"/>
      <c r="AW990" s="29"/>
      <c r="BB990" s="29"/>
      <c r="BG990" s="29"/>
    </row>
    <row r="991" spans="2:59" ht="15.75" customHeight="1">
      <c r="B991" s="28"/>
      <c r="D991" s="29"/>
      <c r="I991" s="29"/>
      <c r="N991" s="29"/>
      <c r="S991" s="29"/>
      <c r="X991" s="29"/>
      <c r="AC991" s="29"/>
      <c r="AH991" s="29"/>
      <c r="AM991" s="29"/>
      <c r="AR991" s="29"/>
      <c r="AW991" s="29"/>
      <c r="BB991" s="29"/>
      <c r="BG991" s="29"/>
    </row>
    <row r="992" spans="2:59" ht="15.75" customHeight="1">
      <c r="B992" s="28"/>
      <c r="D992" s="29"/>
      <c r="I992" s="29"/>
      <c r="N992" s="29"/>
      <c r="S992" s="29"/>
      <c r="X992" s="29"/>
      <c r="AC992" s="29"/>
      <c r="AH992" s="29"/>
      <c r="AM992" s="29"/>
      <c r="AR992" s="29"/>
      <c r="AW992" s="29"/>
      <c r="BB992" s="29"/>
      <c r="BG992" s="29"/>
    </row>
    <row r="993" spans="2:59" ht="15.75" customHeight="1">
      <c r="B993" s="28"/>
      <c r="D993" s="29"/>
      <c r="I993" s="29"/>
      <c r="N993" s="29"/>
      <c r="S993" s="29"/>
      <c r="X993" s="29"/>
      <c r="AC993" s="29"/>
      <c r="AH993" s="29"/>
      <c r="AM993" s="29"/>
      <c r="AR993" s="29"/>
      <c r="AW993" s="29"/>
      <c r="BB993" s="29"/>
      <c r="BG993" s="29"/>
    </row>
    <row r="994" spans="2:59" ht="15.75" customHeight="1">
      <c r="B994" s="28"/>
      <c r="D994" s="29"/>
      <c r="I994" s="29"/>
      <c r="N994" s="29"/>
      <c r="S994" s="29"/>
      <c r="X994" s="29"/>
      <c r="AC994" s="29"/>
      <c r="AH994" s="29"/>
      <c r="AM994" s="29"/>
      <c r="AR994" s="29"/>
      <c r="AW994" s="29"/>
      <c r="BB994" s="29"/>
      <c r="BG994" s="29"/>
    </row>
    <row r="995" spans="2:59" ht="15.75" customHeight="1">
      <c r="B995" s="28"/>
      <c r="D995" s="29"/>
      <c r="I995" s="29"/>
      <c r="N995" s="29"/>
      <c r="S995" s="29"/>
      <c r="X995" s="29"/>
      <c r="AC995" s="29"/>
      <c r="AH995" s="29"/>
      <c r="AM995" s="29"/>
      <c r="AR995" s="29"/>
      <c r="AW995" s="29"/>
      <c r="BB995" s="29"/>
      <c r="BG995" s="29"/>
    </row>
    <row r="996" spans="2:59" ht="15.75" customHeight="1">
      <c r="B996" s="28"/>
      <c r="D996" s="29"/>
      <c r="I996" s="29"/>
      <c r="N996" s="29"/>
      <c r="S996" s="29"/>
      <c r="X996" s="29"/>
      <c r="AC996" s="29"/>
      <c r="AH996" s="29"/>
      <c r="AM996" s="29"/>
      <c r="AR996" s="29"/>
      <c r="AW996" s="29"/>
      <c r="BB996" s="29"/>
      <c r="BG996" s="29"/>
    </row>
    <row r="997" spans="2:59" ht="15.75" customHeight="1">
      <c r="B997" s="28"/>
      <c r="D997" s="29"/>
      <c r="I997" s="29"/>
      <c r="N997" s="29"/>
      <c r="S997" s="29"/>
      <c r="X997" s="29"/>
      <c r="AC997" s="29"/>
      <c r="AH997" s="29"/>
      <c r="AM997" s="29"/>
      <c r="AR997" s="29"/>
      <c r="AW997" s="29"/>
      <c r="BB997" s="29"/>
      <c r="BG997" s="29"/>
    </row>
    <row r="998" spans="2:59" ht="15.75" customHeight="1">
      <c r="B998" s="28"/>
      <c r="D998" s="29"/>
      <c r="I998" s="29"/>
      <c r="N998" s="29"/>
      <c r="S998" s="29"/>
      <c r="X998" s="29"/>
      <c r="AC998" s="29"/>
      <c r="AH998" s="29"/>
      <c r="AM998" s="29"/>
      <c r="AR998" s="29"/>
      <c r="AW998" s="29"/>
      <c r="BB998" s="29"/>
      <c r="BG998" s="29"/>
    </row>
    <row r="999" spans="2:59" ht="15.75" customHeight="1">
      <c r="B999" s="28"/>
      <c r="D999" s="29"/>
      <c r="I999" s="29"/>
      <c r="N999" s="29"/>
      <c r="S999" s="29"/>
      <c r="X999" s="29"/>
      <c r="AC999" s="29"/>
      <c r="AH999" s="29"/>
      <c r="AM999" s="29"/>
      <c r="AR999" s="29"/>
      <c r="AW999" s="29"/>
      <c r="BB999" s="29"/>
      <c r="BG999" s="29"/>
    </row>
    <row r="1000" spans="2:59" ht="15.75" customHeight="1">
      <c r="B1000" s="28"/>
      <c r="D1000" s="29"/>
      <c r="I1000" s="29"/>
      <c r="N1000" s="29"/>
      <c r="S1000" s="29"/>
      <c r="X1000" s="29"/>
      <c r="AC1000" s="29"/>
      <c r="AH1000" s="29"/>
      <c r="AM1000" s="29"/>
      <c r="AR1000" s="29"/>
      <c r="AW1000" s="29"/>
      <c r="BB1000" s="29"/>
      <c r="BG1000" s="29"/>
    </row>
    <row r="1001" spans="2:59" ht="15.75" customHeight="1">
      <c r="B1001" s="28"/>
      <c r="D1001" s="29"/>
      <c r="I1001" s="29"/>
      <c r="N1001" s="29"/>
      <c r="S1001" s="29"/>
      <c r="X1001" s="29"/>
      <c r="AC1001" s="29"/>
      <c r="AH1001" s="29"/>
      <c r="AM1001" s="29"/>
      <c r="AR1001" s="29"/>
      <c r="AW1001" s="29"/>
      <c r="BB1001" s="29"/>
      <c r="BG1001" s="29"/>
    </row>
    <row r="1002" spans="2:59" ht="15.75" customHeight="1">
      <c r="B1002" s="28"/>
      <c r="D1002" s="29"/>
      <c r="I1002" s="29"/>
      <c r="N1002" s="29"/>
      <c r="S1002" s="29"/>
      <c r="X1002" s="29"/>
      <c r="AC1002" s="29"/>
      <c r="AH1002" s="29"/>
      <c r="AM1002" s="29"/>
      <c r="AR1002" s="29"/>
      <c r="AW1002" s="29"/>
      <c r="BB1002" s="29"/>
      <c r="BG1002" s="29"/>
    </row>
    <row r="1003" spans="2:59" ht="15.75" customHeight="1">
      <c r="B1003" s="28"/>
      <c r="D1003" s="29"/>
      <c r="I1003" s="29"/>
      <c r="N1003" s="29"/>
      <c r="S1003" s="29"/>
      <c r="X1003" s="29"/>
      <c r="AC1003" s="29"/>
      <c r="AH1003" s="29"/>
      <c r="AM1003" s="29"/>
      <c r="AR1003" s="29"/>
      <c r="AW1003" s="29"/>
      <c r="BB1003" s="29"/>
      <c r="BG1003" s="29"/>
    </row>
    <row r="1004" spans="2:59" ht="15.75" customHeight="1">
      <c r="B1004" s="28"/>
      <c r="D1004" s="29"/>
      <c r="I1004" s="29"/>
      <c r="N1004" s="29"/>
      <c r="S1004" s="29"/>
      <c r="X1004" s="29"/>
      <c r="AC1004" s="29"/>
      <c r="AH1004" s="29"/>
      <c r="AM1004" s="29"/>
      <c r="AR1004" s="29"/>
      <c r="AW1004" s="29"/>
      <c r="BB1004" s="29"/>
      <c r="BG1004" s="29"/>
    </row>
    <row r="1005" spans="2:59" ht="15.75" customHeight="1">
      <c r="B1005" s="28"/>
      <c r="D1005" s="29"/>
      <c r="I1005" s="29"/>
      <c r="N1005" s="29"/>
      <c r="S1005" s="29"/>
      <c r="X1005" s="29"/>
      <c r="AC1005" s="29"/>
      <c r="AH1005" s="29"/>
      <c r="AM1005" s="29"/>
      <c r="AR1005" s="29"/>
      <c r="AW1005" s="29"/>
      <c r="BB1005" s="29"/>
      <c r="BG1005" s="29"/>
    </row>
    <row r="1006" spans="2:59" ht="15.75" customHeight="1">
      <c r="B1006" s="28"/>
      <c r="D1006" s="29"/>
      <c r="I1006" s="29"/>
      <c r="N1006" s="29"/>
      <c r="S1006" s="29"/>
      <c r="X1006" s="29"/>
      <c r="AC1006" s="29"/>
      <c r="AH1006" s="29"/>
      <c r="AM1006" s="29"/>
      <c r="AR1006" s="29"/>
      <c r="AW1006" s="29"/>
      <c r="BB1006" s="29"/>
      <c r="BG1006" s="29"/>
    </row>
    <row r="1007" spans="2:59" ht="15.75" customHeight="1">
      <c r="B1007" s="28"/>
      <c r="D1007" s="29"/>
      <c r="I1007" s="29"/>
      <c r="N1007" s="29"/>
      <c r="S1007" s="29"/>
      <c r="X1007" s="29"/>
      <c r="AC1007" s="29"/>
      <c r="AH1007" s="29"/>
      <c r="AM1007" s="29"/>
      <c r="AR1007" s="29"/>
      <c r="AW1007" s="29"/>
      <c r="BB1007" s="29"/>
      <c r="BG1007" s="29"/>
    </row>
    <row r="1008" spans="2:59" ht="15.75" customHeight="1">
      <c r="B1008" s="28"/>
      <c r="D1008" s="29"/>
      <c r="I1008" s="29"/>
      <c r="N1008" s="29"/>
      <c r="S1008" s="29"/>
      <c r="X1008" s="29"/>
      <c r="AC1008" s="29"/>
      <c r="AH1008" s="29"/>
      <c r="AM1008" s="29"/>
      <c r="AR1008" s="29"/>
      <c r="AW1008" s="29"/>
      <c r="BB1008" s="29"/>
      <c r="BG1008" s="29"/>
    </row>
    <row r="1009" spans="2:59" ht="15.75" customHeight="1">
      <c r="B1009" s="28"/>
      <c r="D1009" s="29"/>
      <c r="I1009" s="29"/>
      <c r="N1009" s="29"/>
      <c r="S1009" s="29"/>
      <c r="X1009" s="29"/>
      <c r="AC1009" s="29"/>
      <c r="AH1009" s="29"/>
      <c r="AM1009" s="29"/>
      <c r="AR1009" s="29"/>
      <c r="AW1009" s="29"/>
      <c r="BB1009" s="29"/>
      <c r="BG1009" s="29"/>
    </row>
    <row r="1010" spans="2:59" ht="15.75" customHeight="1">
      <c r="B1010" s="28"/>
      <c r="D1010" s="29"/>
      <c r="I1010" s="29"/>
      <c r="N1010" s="29"/>
      <c r="S1010" s="29"/>
      <c r="X1010" s="29"/>
      <c r="AC1010" s="29"/>
      <c r="AH1010" s="29"/>
      <c r="AM1010" s="29"/>
      <c r="AR1010" s="29"/>
      <c r="AW1010" s="29"/>
      <c r="BB1010" s="29"/>
      <c r="BG1010" s="29"/>
    </row>
    <row r="1011" spans="2:59" ht="15.75" customHeight="1">
      <c r="B1011" s="28"/>
      <c r="D1011" s="29"/>
      <c r="I1011" s="29"/>
      <c r="N1011" s="29"/>
      <c r="S1011" s="29"/>
      <c r="X1011" s="29"/>
      <c r="AC1011" s="29"/>
      <c r="AH1011" s="29"/>
      <c r="AM1011" s="29"/>
      <c r="AR1011" s="29"/>
      <c r="AW1011" s="29"/>
      <c r="BB1011" s="29"/>
      <c r="BG1011" s="29"/>
    </row>
    <row r="1012" spans="2:59" ht="15.75" customHeight="1">
      <c r="B1012" s="28"/>
      <c r="D1012" s="29"/>
      <c r="I1012" s="29"/>
      <c r="N1012" s="29"/>
      <c r="S1012" s="29"/>
      <c r="X1012" s="29"/>
      <c r="AC1012" s="29"/>
      <c r="AH1012" s="29"/>
      <c r="AM1012" s="29"/>
      <c r="AR1012" s="29"/>
      <c r="AW1012" s="29"/>
      <c r="BB1012" s="29"/>
      <c r="BG1012" s="29"/>
    </row>
    <row r="1013" spans="2:59" ht="15.75" customHeight="1">
      <c r="B1013" s="28"/>
      <c r="D1013" s="29"/>
      <c r="I1013" s="29"/>
      <c r="N1013" s="29"/>
      <c r="S1013" s="29"/>
      <c r="X1013" s="29"/>
      <c r="AC1013" s="29"/>
      <c r="AH1013" s="29"/>
      <c r="AM1013" s="29"/>
      <c r="AR1013" s="29"/>
      <c r="AW1013" s="29"/>
      <c r="BB1013" s="29"/>
      <c r="BG1013" s="29"/>
    </row>
    <row r="1014" spans="2:59" ht="15.75" customHeight="1">
      <c r="B1014" s="28"/>
      <c r="D1014" s="29"/>
      <c r="I1014" s="29"/>
      <c r="N1014" s="29"/>
      <c r="S1014" s="29"/>
      <c r="X1014" s="29"/>
      <c r="AC1014" s="29"/>
      <c r="AH1014" s="29"/>
      <c r="AM1014" s="29"/>
      <c r="AR1014" s="29"/>
      <c r="AW1014" s="29"/>
      <c r="BB1014" s="29"/>
      <c r="BG1014" s="29"/>
    </row>
    <row r="1015" spans="2:59" ht="15.75" customHeight="1">
      <c r="B1015" s="28"/>
      <c r="D1015" s="29"/>
      <c r="I1015" s="29"/>
      <c r="N1015" s="29"/>
      <c r="S1015" s="29"/>
      <c r="X1015" s="29"/>
      <c r="AC1015" s="29"/>
      <c r="AH1015" s="29"/>
      <c r="AM1015" s="29"/>
      <c r="AR1015" s="29"/>
      <c r="AW1015" s="29"/>
      <c r="BB1015" s="29"/>
      <c r="BG1015" s="29"/>
    </row>
    <row r="1016" spans="2:59" ht="15.75" customHeight="1">
      <c r="B1016" s="28"/>
      <c r="D1016" s="29"/>
      <c r="I1016" s="29"/>
      <c r="N1016" s="29"/>
      <c r="S1016" s="29"/>
      <c r="X1016" s="29"/>
      <c r="AC1016" s="29"/>
      <c r="AH1016" s="29"/>
      <c r="AM1016" s="29"/>
      <c r="AR1016" s="29"/>
      <c r="AW1016" s="29"/>
      <c r="BB1016" s="29"/>
      <c r="BG1016" s="29"/>
    </row>
    <row r="1017" spans="2:59" ht="15.75" customHeight="1" thickBot="1">
      <c r="B1017" s="28"/>
      <c r="D1017" s="29"/>
      <c r="I1017" s="29"/>
      <c r="N1017" s="29"/>
      <c r="S1017" s="29"/>
      <c r="X1017" s="29"/>
      <c r="AC1017" s="29"/>
      <c r="AH1017" s="29"/>
      <c r="AM1017" s="29"/>
      <c r="AR1017" s="29"/>
      <c r="AW1017" s="29"/>
      <c r="BB1017" s="29"/>
      <c r="BG1017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K981"/>
  <sheetViews>
    <sheetView workbookViewId="0" topLeftCell="A1">
      <pane xSplit="2" ySplit="1" topLeftCell="AF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Q6" sqref="AQ6"/>
    </sheetView>
  </sheetViews>
  <sheetFormatPr defaultColWidth="14.4242857142857" defaultRowHeight="15"/>
  <cols>
    <col min="1" max="1" width="33.5714285714286" customWidth="1"/>
    <col min="2" max="2" width="13.1428571428571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2.2857142857143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1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3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2.7142857142857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3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6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5.8571428571429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8571428571429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3.4285714285714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3.4285714285714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2.7142857142857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4285714285714" customWidth="1"/>
    <col min="63" max="63" width="7.57142857142857" customWidth="1"/>
  </cols>
  <sheetData>
    <row r="1" spans="1:63" ht="16.5" thickBot="1">
      <c r="A1" s="31" t="s">
        <v>412</v>
      </c>
      <c r="B1" s="43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23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15" t="s">
        <v>413</v>
      </c>
      <c r="B3" s="114">
        <v>27000</v>
      </c>
      <c r="C3" s="22"/>
      <c r="D3" s="18"/>
      <c r="E3" s="15"/>
      <c r="F3" s="16"/>
      <c r="G3" s="33"/>
      <c r="H3" s="22"/>
      <c r="I3" s="18"/>
      <c r="J3" s="15"/>
      <c r="K3" s="16"/>
      <c r="L3" s="33"/>
      <c r="M3" s="22"/>
      <c r="N3" s="18"/>
      <c r="O3" s="15"/>
      <c r="P3" s="16"/>
      <c r="Q3" s="33"/>
      <c r="R3" s="22"/>
      <c r="S3" s="18"/>
      <c r="T3" s="15"/>
      <c r="U3" s="16"/>
      <c r="V3" s="33"/>
      <c r="W3" s="22"/>
      <c r="X3" s="18"/>
      <c r="Y3" s="15"/>
      <c r="Z3" s="16"/>
      <c r="AA3" s="33"/>
      <c r="AB3" s="22"/>
      <c r="AC3" s="18"/>
      <c r="AD3" s="15">
        <f t="shared" si="0" ref="AD3:AD6">+AB3+AC3</f>
        <v>0</v>
      </c>
      <c r="AE3" s="16">
        <f t="shared" si="1" ref="AE3:AE6">+AD3-AG3</f>
        <v>-4</v>
      </c>
      <c r="AF3" s="33">
        <f t="shared" si="2" ref="AF3:AF6">((AD3-AE3)*$B3)</f>
        <v>108000</v>
      </c>
      <c r="AG3" s="22">
        <v>4</v>
      </c>
      <c r="AH3" s="18"/>
      <c r="AI3" s="15">
        <f t="shared" si="3" ref="AI3:AI6">+AG3+AH3</f>
        <v>4</v>
      </c>
      <c r="AJ3" s="16">
        <f t="shared" si="4" ref="AJ3:AJ6">+AI3-AL3</f>
        <v>2</v>
      </c>
      <c r="AK3" s="33">
        <f t="shared" si="5" ref="AK3:AK6">((AI3-AJ3)*$B3)</f>
        <v>54000</v>
      </c>
      <c r="AL3" s="22">
        <v>2</v>
      </c>
      <c r="AM3" s="18">
        <v>5</v>
      </c>
      <c r="AN3" s="15">
        <f t="shared" si="6" ref="AN3:AN6">+AL3+AM3</f>
        <v>7</v>
      </c>
      <c r="AO3" s="16">
        <f t="shared" si="7" ref="AO3:AO6">+AN3-AQ3</f>
        <v>2</v>
      </c>
      <c r="AP3" s="33">
        <f t="shared" si="8" ref="AP3:AP6">((AN3-AO3)*$B3)</f>
        <v>135000</v>
      </c>
      <c r="AQ3" s="22">
        <v>5</v>
      </c>
      <c r="AR3" s="18"/>
      <c r="AS3" s="15">
        <f t="shared" si="9" ref="AS3:AS6">+AQ3+AR3</f>
        <v>5</v>
      </c>
      <c r="AT3" s="16">
        <f t="shared" si="10" ref="AT3:AT6">+AS3-AV3</f>
        <v>5</v>
      </c>
      <c r="AU3" s="33">
        <f t="shared" si="11" ref="AU3:AU6">((AS3-AT3)*$B3)</f>
        <v>0</v>
      </c>
      <c r="AV3" s="22"/>
      <c r="AW3" s="18"/>
      <c r="AX3" s="15">
        <f t="shared" si="12" ref="AX3:AX6">+AV3+AW3</f>
        <v>0</v>
      </c>
      <c r="AY3" s="16">
        <f t="shared" si="13" ref="AY3:AY6">+AX3-BA3</f>
        <v>0</v>
      </c>
      <c r="AZ3" s="33">
        <f t="shared" si="14" ref="AZ3:AZ6">((AX3-AY3)*$B3)</f>
        <v>0</v>
      </c>
      <c r="BA3" s="22"/>
      <c r="BB3" s="18"/>
      <c r="BC3" s="15">
        <f t="shared" si="15" ref="BC3:BC6">+BA3+BB3</f>
        <v>0</v>
      </c>
      <c r="BD3" s="16">
        <f t="shared" si="16" ref="BD3:BD6">+BC3-BF3</f>
        <v>0</v>
      </c>
      <c r="BE3" s="33">
        <f t="shared" si="17" ref="BE3:BE6">((BC3-BD3)*$B3)</f>
        <v>0</v>
      </c>
      <c r="BF3" s="22"/>
      <c r="BG3" s="18"/>
      <c r="BH3" s="15">
        <f t="shared" si="18" ref="BH3:BH6">+BF3+BG3</f>
        <v>0</v>
      </c>
      <c r="BI3" s="16">
        <f t="shared" si="19" ref="BI3:BI6">+BH3-BK3</f>
        <v>0</v>
      </c>
      <c r="BJ3" s="33">
        <f t="shared" si="20" ref="BJ3:BJ6">((BH3-BI3)*$B3)</f>
        <v>0</v>
      </c>
      <c r="BK3" s="22"/>
    </row>
    <row r="4" spans="1:63" ht="16.5" thickBot="1">
      <c r="A4" s="116" t="s">
        <v>414</v>
      </c>
      <c r="B4" s="101">
        <v>15000</v>
      </c>
      <c r="C4" s="22"/>
      <c r="D4" s="18"/>
      <c r="E4" s="15"/>
      <c r="F4" s="16"/>
      <c r="G4" s="33"/>
      <c r="H4" s="22"/>
      <c r="I4" s="18"/>
      <c r="J4" s="15"/>
      <c r="K4" s="16"/>
      <c r="L4" s="33"/>
      <c r="M4" s="22"/>
      <c r="N4" s="18"/>
      <c r="O4" s="15"/>
      <c r="P4" s="16"/>
      <c r="Q4" s="33"/>
      <c r="R4" s="22"/>
      <c r="S4" s="18"/>
      <c r="T4" s="15"/>
      <c r="U4" s="16"/>
      <c r="V4" s="33"/>
      <c r="W4" s="22"/>
      <c r="X4" s="18"/>
      <c r="Y4" s="15"/>
      <c r="Z4" s="16"/>
      <c r="AA4" s="33"/>
      <c r="AB4" s="22"/>
      <c r="AC4" s="18"/>
      <c r="AD4" s="15">
        <f t="shared" si="0"/>
        <v>0</v>
      </c>
      <c r="AE4" s="16">
        <f t="shared" si="1"/>
        <v>-3</v>
      </c>
      <c r="AF4" s="33">
        <f t="shared" si="2"/>
        <v>45000</v>
      </c>
      <c r="AG4" s="22">
        <v>3</v>
      </c>
      <c r="AH4" s="18"/>
      <c r="AI4" s="15">
        <f t="shared" si="3"/>
        <v>3</v>
      </c>
      <c r="AJ4" s="16">
        <f t="shared" si="4"/>
        <v>0</v>
      </c>
      <c r="AK4" s="33">
        <f t="shared" si="5"/>
        <v>45000</v>
      </c>
      <c r="AL4" s="22">
        <v>3</v>
      </c>
      <c r="AM4" s="18"/>
      <c r="AN4" s="15">
        <f t="shared" si="6"/>
        <v>3</v>
      </c>
      <c r="AO4" s="16">
        <f t="shared" si="7"/>
        <v>1</v>
      </c>
      <c r="AP4" s="33">
        <f t="shared" si="8"/>
        <v>30000</v>
      </c>
      <c r="AQ4" s="22">
        <v>2</v>
      </c>
      <c r="AR4" s="18"/>
      <c r="AS4" s="15">
        <f t="shared" si="9"/>
        <v>2</v>
      </c>
      <c r="AT4" s="16">
        <f t="shared" si="10"/>
        <v>2</v>
      </c>
      <c r="AU4" s="33">
        <f t="shared" si="11"/>
        <v>0</v>
      </c>
      <c r="AV4" s="22"/>
      <c r="AW4" s="18"/>
      <c r="AX4" s="15">
        <f t="shared" si="12"/>
        <v>0</v>
      </c>
      <c r="AY4" s="16">
        <f t="shared" si="13"/>
        <v>0</v>
      </c>
      <c r="AZ4" s="33">
        <f t="shared" si="14"/>
        <v>0</v>
      </c>
      <c r="BA4" s="22"/>
      <c r="BB4" s="18"/>
      <c r="BC4" s="15">
        <f t="shared" si="15"/>
        <v>0</v>
      </c>
      <c r="BD4" s="16">
        <f t="shared" si="16"/>
        <v>0</v>
      </c>
      <c r="BE4" s="33">
        <f t="shared" si="17"/>
        <v>0</v>
      </c>
      <c r="BF4" s="22"/>
      <c r="BG4" s="18"/>
      <c r="BH4" s="15">
        <f t="shared" si="18"/>
        <v>0</v>
      </c>
      <c r="BI4" s="16">
        <f t="shared" si="19"/>
        <v>0</v>
      </c>
      <c r="BJ4" s="33">
        <f t="shared" si="20"/>
        <v>0</v>
      </c>
      <c r="BK4" s="22"/>
    </row>
    <row r="5" spans="1:63" ht="16.5" thickBot="1">
      <c r="A5" s="116" t="s">
        <v>415</v>
      </c>
      <c r="B5" s="101">
        <v>10000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>
        <f t="shared" si="0"/>
        <v>0</v>
      </c>
      <c r="AE5" s="16">
        <f t="shared" si="1"/>
        <v>-3</v>
      </c>
      <c r="AF5" s="33">
        <f t="shared" si="2"/>
        <v>30000</v>
      </c>
      <c r="AG5" s="22">
        <v>3</v>
      </c>
      <c r="AH5" s="18"/>
      <c r="AI5" s="15">
        <f t="shared" si="3"/>
        <v>3</v>
      </c>
      <c r="AJ5" s="16">
        <f t="shared" si="4"/>
        <v>0</v>
      </c>
      <c r="AK5" s="33">
        <f t="shared" si="5"/>
        <v>30000</v>
      </c>
      <c r="AL5" s="22">
        <v>3</v>
      </c>
      <c r="AM5" s="18"/>
      <c r="AN5" s="15">
        <f t="shared" si="6"/>
        <v>3</v>
      </c>
      <c r="AO5" s="16">
        <f t="shared" si="7"/>
        <v>1</v>
      </c>
      <c r="AP5" s="33">
        <f t="shared" si="8"/>
        <v>20000</v>
      </c>
      <c r="AQ5" s="22">
        <v>2</v>
      </c>
      <c r="AR5" s="18"/>
      <c r="AS5" s="15">
        <f t="shared" si="9"/>
        <v>2</v>
      </c>
      <c r="AT5" s="16">
        <f t="shared" si="10"/>
        <v>2</v>
      </c>
      <c r="AU5" s="33">
        <f t="shared" si="11"/>
        <v>0</v>
      </c>
      <c r="AV5" s="22"/>
      <c r="AW5" s="18"/>
      <c r="AX5" s="15">
        <f t="shared" si="12"/>
        <v>0</v>
      </c>
      <c r="AY5" s="16">
        <f t="shared" si="13"/>
        <v>0</v>
      </c>
      <c r="AZ5" s="33">
        <f t="shared" si="14"/>
        <v>0</v>
      </c>
      <c r="BA5" s="22"/>
      <c r="BB5" s="18"/>
      <c r="BC5" s="15">
        <f t="shared" si="15"/>
        <v>0</v>
      </c>
      <c r="BD5" s="16">
        <f t="shared" si="16"/>
        <v>0</v>
      </c>
      <c r="BE5" s="33">
        <f t="shared" si="17"/>
        <v>0</v>
      </c>
      <c r="BF5" s="22"/>
      <c r="BG5" s="18"/>
      <c r="BH5" s="15">
        <f t="shared" si="18"/>
        <v>0</v>
      </c>
      <c r="BI5" s="16">
        <f t="shared" si="19"/>
        <v>0</v>
      </c>
      <c r="BJ5" s="33">
        <f t="shared" si="20"/>
        <v>0</v>
      </c>
      <c r="BK5" s="22"/>
    </row>
    <row r="6" spans="1:63" ht="16.5" thickBot="1">
      <c r="A6" s="116" t="s">
        <v>416</v>
      </c>
      <c r="B6" s="101">
        <v>10000</v>
      </c>
      <c r="C6" s="22"/>
      <c r="D6" s="18"/>
      <c r="E6" s="15"/>
      <c r="F6" s="16"/>
      <c r="G6" s="33"/>
      <c r="H6" s="22"/>
      <c r="I6" s="18"/>
      <c r="J6" s="15"/>
      <c r="K6" s="16"/>
      <c r="L6" s="33"/>
      <c r="M6" s="22"/>
      <c r="N6" s="18"/>
      <c r="O6" s="15"/>
      <c r="P6" s="16"/>
      <c r="Q6" s="33"/>
      <c r="R6" s="22"/>
      <c r="S6" s="18"/>
      <c r="T6" s="15"/>
      <c r="U6" s="16"/>
      <c r="V6" s="33"/>
      <c r="W6" s="22"/>
      <c r="X6" s="18"/>
      <c r="Y6" s="15"/>
      <c r="Z6" s="16"/>
      <c r="AA6" s="33"/>
      <c r="AB6" s="22"/>
      <c r="AC6" s="18"/>
      <c r="AD6" s="15">
        <f t="shared" si="0"/>
        <v>0</v>
      </c>
      <c r="AE6" s="16">
        <f t="shared" si="1"/>
        <v>-2</v>
      </c>
      <c r="AF6" s="33">
        <f t="shared" si="2"/>
        <v>20000</v>
      </c>
      <c r="AG6" s="22">
        <v>2</v>
      </c>
      <c r="AH6" s="18"/>
      <c r="AI6" s="15">
        <f t="shared" si="3"/>
        <v>2</v>
      </c>
      <c r="AJ6" s="16">
        <f t="shared" si="4"/>
        <v>1</v>
      </c>
      <c r="AK6" s="33">
        <f t="shared" si="5"/>
        <v>10000</v>
      </c>
      <c r="AL6" s="22">
        <v>1</v>
      </c>
      <c r="AM6" s="18"/>
      <c r="AN6" s="15">
        <f t="shared" si="6"/>
        <v>1</v>
      </c>
      <c r="AO6" s="16">
        <f t="shared" si="7"/>
        <v>0</v>
      </c>
      <c r="AP6" s="33">
        <f t="shared" si="8"/>
        <v>10000</v>
      </c>
      <c r="AQ6" s="22">
        <v>1</v>
      </c>
      <c r="AR6" s="18"/>
      <c r="AS6" s="15">
        <f t="shared" si="9"/>
        <v>1</v>
      </c>
      <c r="AT6" s="16">
        <f t="shared" si="10"/>
        <v>1</v>
      </c>
      <c r="AU6" s="33">
        <f t="shared" si="11"/>
        <v>0</v>
      </c>
      <c r="AV6" s="22"/>
      <c r="AW6" s="18"/>
      <c r="AX6" s="15">
        <f t="shared" si="12"/>
        <v>0</v>
      </c>
      <c r="AY6" s="16">
        <f t="shared" si="13"/>
        <v>0</v>
      </c>
      <c r="AZ6" s="33">
        <f t="shared" si="14"/>
        <v>0</v>
      </c>
      <c r="BA6" s="22"/>
      <c r="BB6" s="18"/>
      <c r="BC6" s="15">
        <f t="shared" si="15"/>
        <v>0</v>
      </c>
      <c r="BD6" s="16">
        <f t="shared" si="16"/>
        <v>0</v>
      </c>
      <c r="BE6" s="33">
        <f t="shared" si="17"/>
        <v>0</v>
      </c>
      <c r="BF6" s="22"/>
      <c r="BG6" s="18"/>
      <c r="BH6" s="15">
        <f t="shared" si="18"/>
        <v>0</v>
      </c>
      <c r="BI6" s="16">
        <f t="shared" si="19"/>
        <v>0</v>
      </c>
      <c r="BJ6" s="33">
        <f t="shared" si="20"/>
        <v>0</v>
      </c>
      <c r="BK6" s="22"/>
    </row>
    <row r="7" spans="1:63" ht="16.5" thickBot="1">
      <c r="A7" s="24"/>
      <c r="B7" s="24"/>
      <c r="C7" s="24"/>
      <c r="D7" s="26"/>
      <c r="E7" s="24"/>
      <c r="F7" s="24"/>
      <c r="G7" s="68">
        <f>SUM(G3:G6)</f>
        <v>0</v>
      </c>
      <c r="H7" s="24"/>
      <c r="I7" s="26"/>
      <c r="J7" s="24"/>
      <c r="K7" s="24"/>
      <c r="L7" s="68">
        <f>SUM(L3:L6)</f>
        <v>0</v>
      </c>
      <c r="M7" s="24"/>
      <c r="N7" s="26"/>
      <c r="O7" s="24"/>
      <c r="P7" s="24"/>
      <c r="Q7" s="68">
        <f>SUM(Q3:Q6)</f>
        <v>0</v>
      </c>
      <c r="R7" s="24"/>
      <c r="S7" s="26"/>
      <c r="T7" s="24"/>
      <c r="U7" s="24"/>
      <c r="V7" s="68">
        <f>SUM(V3:V6)</f>
        <v>0</v>
      </c>
      <c r="W7" s="24"/>
      <c r="X7" s="26"/>
      <c r="Y7" s="24"/>
      <c r="Z7" s="24"/>
      <c r="AA7" s="68">
        <f>SUM(AA3:AA6)</f>
        <v>0</v>
      </c>
      <c r="AB7" s="24"/>
      <c r="AC7" s="26"/>
      <c r="AD7" s="24"/>
      <c r="AE7" s="24"/>
      <c r="AF7" s="68">
        <f>SUM(AF3:AF6)</f>
        <v>203000</v>
      </c>
      <c r="AG7" s="24"/>
      <c r="AH7" s="26"/>
      <c r="AI7" s="24"/>
      <c r="AJ7" s="24"/>
      <c r="AK7" s="68">
        <f>SUM(AK3:AK6)</f>
        <v>139000</v>
      </c>
      <c r="AL7" s="24"/>
      <c r="AM7" s="26"/>
      <c r="AN7" s="24"/>
      <c r="AO7" s="24"/>
      <c r="AP7" s="68">
        <f>+SUM(AP3:AP6)</f>
        <v>195000</v>
      </c>
      <c r="AQ7" s="24"/>
      <c r="AR7" s="26"/>
      <c r="AS7" s="24"/>
      <c r="AT7" s="24"/>
      <c r="AU7" s="68">
        <f>+SUM(AU3:AU6)</f>
        <v>0</v>
      </c>
      <c r="AV7" s="24"/>
      <c r="AW7" s="26"/>
      <c r="AX7" s="24"/>
      <c r="AY7" s="24"/>
      <c r="AZ7" s="68">
        <v>3037000</v>
      </c>
      <c r="BA7" s="24"/>
      <c r="BB7" s="26"/>
      <c r="BC7" s="24"/>
      <c r="BD7" s="24"/>
      <c r="BE7" s="68">
        <f>+SUM(BE3:BE6)</f>
        <v>0</v>
      </c>
      <c r="BF7" s="24"/>
      <c r="BG7" s="26"/>
      <c r="BH7" s="24"/>
      <c r="BI7" s="24"/>
      <c r="BJ7" s="68">
        <f>+SUM(BJ3:BJ6)</f>
        <v>0</v>
      </c>
      <c r="BK7" s="24"/>
    </row>
    <row r="8" spans="4:59" ht="15">
      <c r="D8" s="29"/>
      <c r="I8" s="29"/>
      <c r="N8" s="29"/>
      <c r="S8" s="29"/>
      <c r="X8" s="29"/>
      <c r="AC8" s="29"/>
      <c r="AH8" s="29"/>
      <c r="AM8" s="29"/>
      <c r="AR8" s="29"/>
      <c r="AW8" s="29"/>
      <c r="BB8" s="29"/>
      <c r="BG8" s="29"/>
    </row>
    <row r="9" spans="4:59" ht="15.75" customHeight="1">
      <c r="D9" s="29"/>
      <c r="I9" s="29"/>
      <c r="N9" s="29"/>
      <c r="S9" s="29"/>
      <c r="X9" s="29"/>
      <c r="AC9" s="29"/>
      <c r="AH9" s="29"/>
      <c r="AM9" s="29"/>
      <c r="AR9" s="29"/>
      <c r="AW9" s="29"/>
      <c r="BB9" s="29"/>
      <c r="BG9" s="29"/>
    </row>
    <row r="10" spans="4:59" ht="15.75" customHeight="1">
      <c r="D10" s="29"/>
      <c r="I10" s="29"/>
      <c r="N10" s="29"/>
      <c r="S10" s="29"/>
      <c r="X10" s="29"/>
      <c r="AC10" s="29"/>
      <c r="AH10" s="29"/>
      <c r="AM10" s="29"/>
      <c r="AR10" s="29"/>
      <c r="AW10" s="29"/>
      <c r="BB10" s="29"/>
      <c r="BG10" s="29"/>
    </row>
    <row r="11" spans="4:59" ht="15.75" customHeight="1">
      <c r="D11" s="29"/>
      <c r="I11" s="29"/>
      <c r="N11" s="29"/>
      <c r="S11" s="29"/>
      <c r="X11" s="29"/>
      <c r="AC11" s="29"/>
      <c r="AH11" s="29"/>
      <c r="AM11" s="29"/>
      <c r="AR11" s="29"/>
      <c r="AW11" s="29"/>
      <c r="BB11" s="29"/>
      <c r="BG11" s="29"/>
    </row>
    <row r="12" spans="4:59" ht="15.75" customHeight="1">
      <c r="D12" s="29"/>
      <c r="I12" s="29"/>
      <c r="N12" s="29"/>
      <c r="S12" s="29"/>
      <c r="X12" s="29"/>
      <c r="AC12" s="29"/>
      <c r="AH12" s="29"/>
      <c r="AM12" s="29"/>
      <c r="AR12" s="29"/>
      <c r="AW12" s="29"/>
      <c r="BB12" s="29"/>
      <c r="BG12" s="29"/>
    </row>
    <row r="13" spans="4:59" ht="15.75" customHeight="1">
      <c r="D13" s="29"/>
      <c r="I13" s="29"/>
      <c r="N13" s="29"/>
      <c r="S13" s="29"/>
      <c r="X13" s="29"/>
      <c r="AC13" s="29"/>
      <c r="AH13" s="29"/>
      <c r="AM13" s="29"/>
      <c r="AR13" s="29"/>
      <c r="AW13" s="29"/>
      <c r="BB13" s="29"/>
      <c r="BG13" s="29"/>
    </row>
    <row r="14" spans="4:59" ht="15.75" customHeight="1">
      <c r="D14" s="29"/>
      <c r="I14" s="29"/>
      <c r="N14" s="29"/>
      <c r="S14" s="29"/>
      <c r="X14" s="29"/>
      <c r="AC14" s="29"/>
      <c r="AH14" s="29"/>
      <c r="AM14" s="29"/>
      <c r="AR14" s="29"/>
      <c r="AW14" s="29"/>
      <c r="BB14" s="29"/>
      <c r="BG14" s="29"/>
    </row>
    <row r="15" spans="4:59" ht="15.75" customHeight="1">
      <c r="D15" s="29"/>
      <c r="I15" s="29"/>
      <c r="N15" s="29"/>
      <c r="S15" s="29"/>
      <c r="X15" s="29"/>
      <c r="AC15" s="29"/>
      <c r="AH15" s="29"/>
      <c r="AM15" s="29"/>
      <c r="AR15" s="29"/>
      <c r="AW15" s="29"/>
      <c r="BB15" s="29"/>
      <c r="BG15" s="29"/>
    </row>
    <row r="16" spans="4:59" ht="15.75" customHeight="1">
      <c r="D16" s="29"/>
      <c r="I16" s="29"/>
      <c r="N16" s="29"/>
      <c r="S16" s="29"/>
      <c r="X16" s="29"/>
      <c r="AC16" s="29"/>
      <c r="AH16" s="29"/>
      <c r="AM16" s="29"/>
      <c r="AR16" s="29"/>
      <c r="AW16" s="29"/>
      <c r="BB16" s="29"/>
      <c r="BG16" s="29"/>
    </row>
    <row r="17" spans="4:59" ht="15.75" customHeight="1">
      <c r="D17" s="29"/>
      <c r="I17" s="29"/>
      <c r="N17" s="29"/>
      <c r="S17" s="29"/>
      <c r="X17" s="29"/>
      <c r="AC17" s="29"/>
      <c r="AH17" s="29"/>
      <c r="AM17" s="29"/>
      <c r="AR17" s="29"/>
      <c r="AW17" s="29"/>
      <c r="BB17" s="29"/>
      <c r="BG17" s="29"/>
    </row>
    <row r="18" spans="4:59" ht="15.75" customHeight="1">
      <c r="D18" s="29"/>
      <c r="I18" s="29"/>
      <c r="N18" s="29"/>
      <c r="S18" s="29"/>
      <c r="X18" s="29"/>
      <c r="AC18" s="29"/>
      <c r="AH18" s="29"/>
      <c r="AM18" s="29"/>
      <c r="AR18" s="29"/>
      <c r="AW18" s="29"/>
      <c r="BB18" s="29"/>
      <c r="BG18" s="29"/>
    </row>
    <row r="19" spans="4:59" ht="15.75" customHeight="1">
      <c r="D19" s="29"/>
      <c r="I19" s="29"/>
      <c r="N19" s="29"/>
      <c r="S19" s="29"/>
      <c r="X19" s="29"/>
      <c r="AC19" s="29"/>
      <c r="AH19" s="29"/>
      <c r="AM19" s="29"/>
      <c r="AR19" s="29"/>
      <c r="AW19" s="29"/>
      <c r="BB19" s="29"/>
      <c r="BG19" s="29"/>
    </row>
    <row r="20" spans="4:59" ht="15.75" customHeight="1">
      <c r="D20" s="29"/>
      <c r="I20" s="29"/>
      <c r="N20" s="29"/>
      <c r="S20" s="29"/>
      <c r="X20" s="29"/>
      <c r="AC20" s="29"/>
      <c r="AH20" s="29"/>
      <c r="AM20" s="29"/>
      <c r="AR20" s="29"/>
      <c r="AW20" s="29"/>
      <c r="BB20" s="29"/>
      <c r="BG20" s="29"/>
    </row>
    <row r="21" spans="4:59" ht="15.75" customHeight="1">
      <c r="D21" s="29"/>
      <c r="I21" s="29"/>
      <c r="N21" s="29"/>
      <c r="S21" s="29"/>
      <c r="X21" s="29"/>
      <c r="AC21" s="29"/>
      <c r="AH21" s="29"/>
      <c r="AM21" s="29"/>
      <c r="AR21" s="29"/>
      <c r="AW21" s="29"/>
      <c r="BB21" s="29"/>
      <c r="BG21" s="29"/>
    </row>
    <row r="22" spans="4:59" ht="15.75" customHeight="1">
      <c r="D22" s="29"/>
      <c r="I22" s="29"/>
      <c r="N22" s="29"/>
      <c r="S22" s="29"/>
      <c r="X22" s="29"/>
      <c r="AC22" s="29"/>
      <c r="AH22" s="29"/>
      <c r="AM22" s="29"/>
      <c r="AR22" s="29"/>
      <c r="AW22" s="29"/>
      <c r="BB22" s="29"/>
      <c r="BG22" s="29"/>
    </row>
    <row r="23" spans="4:59" ht="15.75" customHeight="1">
      <c r="D23" s="29"/>
      <c r="I23" s="29"/>
      <c r="N23" s="29"/>
      <c r="S23" s="29"/>
      <c r="X23" s="29"/>
      <c r="AC23" s="29"/>
      <c r="AH23" s="29"/>
      <c r="AM23" s="29"/>
      <c r="AR23" s="29"/>
      <c r="AW23" s="29"/>
      <c r="BB23" s="29"/>
      <c r="BG23" s="29"/>
    </row>
    <row r="24" spans="4:59" ht="15.75" customHeight="1">
      <c r="D24" s="29"/>
      <c r="I24" s="29"/>
      <c r="N24" s="29"/>
      <c r="S24" s="29"/>
      <c r="X24" s="29"/>
      <c r="AC24" s="29"/>
      <c r="AH24" s="29"/>
      <c r="AM24" s="29"/>
      <c r="AR24" s="29"/>
      <c r="AW24" s="29"/>
      <c r="BB24" s="29"/>
      <c r="BG24" s="29"/>
    </row>
    <row r="25" spans="4:59" ht="15.75" customHeight="1">
      <c r="D25" s="29"/>
      <c r="I25" s="29"/>
      <c r="N25" s="29"/>
      <c r="S25" s="29"/>
      <c r="X25" s="29"/>
      <c r="AC25" s="29"/>
      <c r="AH25" s="29"/>
      <c r="AM25" s="29"/>
      <c r="AR25" s="29"/>
      <c r="AW25" s="29"/>
      <c r="BB25" s="29"/>
      <c r="BG25" s="29"/>
    </row>
    <row r="26" spans="4:59" ht="15.75" customHeight="1">
      <c r="D26" s="29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4:59" ht="15.75" customHeight="1">
      <c r="D27" s="29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4:59" ht="15.75" customHeight="1">
      <c r="D28" s="29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4:59" ht="15.75" customHeight="1">
      <c r="D29" s="29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4:59" ht="15.75" customHeight="1">
      <c r="D30" s="29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4:59" ht="15.75" customHeight="1">
      <c r="D31" s="29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4:59" ht="15.75" customHeight="1">
      <c r="D32" s="29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4:59" ht="15.75" customHeight="1">
      <c r="D33" s="29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4:59" ht="15.75" customHeight="1">
      <c r="D34" s="29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4:59" ht="15.75" customHeight="1">
      <c r="D35" s="29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4:59" ht="15.75" customHeight="1">
      <c r="D36" s="29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4:59" ht="15.75" customHeight="1">
      <c r="D37" s="29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4:59" ht="15.75" customHeight="1">
      <c r="D38" s="29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4:59" ht="15.75" customHeight="1">
      <c r="D39" s="29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4:59" ht="15.75" customHeight="1">
      <c r="D40" s="29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4:59" ht="15.75" customHeight="1">
      <c r="D41" s="29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4:59" ht="15.75" customHeight="1">
      <c r="D42" s="29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4:59" ht="15.75" customHeight="1">
      <c r="D43" s="29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4:59" ht="15.75" customHeight="1">
      <c r="D44" s="29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4:59" ht="15.75" customHeight="1">
      <c r="D45" s="29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4:59" ht="15.75" customHeight="1">
      <c r="D46" s="29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4:59" ht="15.75" customHeight="1">
      <c r="D47" s="29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4:59" ht="15.75" customHeight="1">
      <c r="D48" s="29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4:59" ht="15.75" customHeight="1">
      <c r="D49" s="29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4:59" ht="15.75" customHeight="1">
      <c r="D50" s="29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4:59" ht="15.75" customHeight="1">
      <c r="D51" s="29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4:59" ht="15.75" customHeight="1">
      <c r="D52" s="29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4:59" ht="15.75" customHeight="1">
      <c r="D53" s="29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4:59" ht="15.75" customHeight="1">
      <c r="D54" s="29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4:59" ht="15.75" customHeight="1">
      <c r="D55" s="29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4:59" ht="15.75" customHeight="1">
      <c r="D56" s="29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4:59" ht="15.75" customHeight="1">
      <c r="D57" s="29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4:59" ht="15.75" customHeight="1">
      <c r="D58" s="29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4:59" ht="15.75" customHeight="1">
      <c r="D59" s="29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4:59" ht="15.75" customHeight="1">
      <c r="D60" s="29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4:59" ht="15.75" customHeight="1">
      <c r="D61" s="29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4:59" ht="15.75" customHeight="1">
      <c r="D62" s="29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4:59" ht="15.75" customHeight="1">
      <c r="D63" s="29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4:59" ht="15.75" customHeight="1">
      <c r="D64" s="29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4:59" ht="15.75" customHeight="1">
      <c r="D65" s="29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4:59" ht="15.75" customHeight="1">
      <c r="D66" s="29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4:59" ht="15.75" customHeight="1">
      <c r="D67" s="29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4:59" ht="15.75" customHeight="1">
      <c r="D68" s="29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4:59" ht="15.75" customHeight="1">
      <c r="D69" s="29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4:59" ht="15.75" customHeight="1">
      <c r="D70" s="29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4:59" ht="15.75" customHeight="1">
      <c r="D71" s="29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4:59" ht="15.75" customHeight="1">
      <c r="D72" s="29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4:59" ht="15.75" customHeight="1">
      <c r="D73" s="29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4:59" ht="15.75" customHeight="1">
      <c r="D74" s="29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4:59" ht="15.75" customHeight="1">
      <c r="D75" s="29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4:59" ht="15.75" customHeight="1">
      <c r="D76" s="29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4:59" ht="15.75" customHeight="1">
      <c r="D77" s="29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4:59" ht="15.75" customHeight="1">
      <c r="D78" s="29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4:59" ht="15.75" customHeight="1">
      <c r="D79" s="29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4:59" ht="15.75" customHeight="1">
      <c r="D80" s="29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4:59" ht="15.75" customHeight="1">
      <c r="D81" s="29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4:59" ht="15.75" customHeight="1">
      <c r="D82" s="29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4:59" ht="15.75" customHeight="1">
      <c r="D83" s="29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4:59" ht="15.75" customHeight="1">
      <c r="D84" s="29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4:59" ht="15.75" customHeight="1">
      <c r="D85" s="29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4:59" ht="15.75" customHeight="1">
      <c r="D86" s="29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4:59" ht="15.75" customHeight="1">
      <c r="D87" s="29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4:59" ht="15.75" customHeight="1">
      <c r="D88" s="29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4:59" ht="15.75" customHeight="1">
      <c r="D89" s="29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4:59" ht="15.75" customHeight="1">
      <c r="D90" s="29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4:59" ht="15.75" customHeight="1">
      <c r="D91" s="29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4:59" ht="15.75" customHeight="1">
      <c r="D92" s="29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4:59" ht="15.75" customHeight="1">
      <c r="D93" s="29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4:59" ht="15.75" customHeight="1">
      <c r="D94" s="29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4:59" ht="15.75" customHeight="1">
      <c r="D95" s="29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4:59" ht="15.75" customHeight="1">
      <c r="D96" s="29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4:59" ht="15.75" customHeight="1">
      <c r="D97" s="29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4:59" ht="15.75" customHeight="1">
      <c r="D98" s="29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4:59" ht="15.75" customHeight="1">
      <c r="D99" s="29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4:59" ht="15.75" customHeight="1"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4:59" ht="15.75" customHeight="1"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4:59" ht="15.75" customHeight="1"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4:59" ht="15.75" customHeight="1"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4:59" ht="15.75" customHeight="1"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4:59" ht="15.75" customHeight="1"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4:59" ht="15.75" customHeight="1"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4:59" ht="15.75" customHeight="1"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4:59" ht="15.75" customHeight="1"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4:59" ht="15.75" customHeight="1"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4:59" ht="15.75" customHeight="1"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4:59" ht="15.75" customHeight="1"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4:59" ht="15.75" customHeight="1"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4:59" ht="15.75" customHeight="1"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4:59" ht="15.75" customHeight="1"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4:59" ht="15.75" customHeight="1"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4:59" ht="15.75" customHeight="1"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4:59" ht="15.75" customHeight="1"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4:59" ht="15.75" customHeight="1"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4:59" ht="15.75" customHeight="1"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4:59" ht="15.75" customHeight="1"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4:59" ht="15.75" customHeight="1"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4:59" ht="15.75" customHeight="1"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4:59" ht="15.75" customHeight="1"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4:59" ht="15.75" customHeight="1"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4:59" ht="15.75" customHeight="1"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4:59" ht="15.75" customHeight="1"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4:59" ht="15.75" customHeight="1"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4:59" ht="15.75" customHeight="1"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4:59" ht="15.75" customHeight="1"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4:59" ht="15.75" customHeight="1"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4:59" ht="15.75" customHeight="1"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4:59" ht="15.75" customHeight="1"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4:59" ht="15.75" customHeight="1"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4:59" ht="15.75" customHeight="1"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4:59" ht="15.75" customHeight="1"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4:59" ht="15.75" customHeight="1"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4:59" ht="15.75" customHeight="1"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4:59" ht="15.75" customHeight="1"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4:59" ht="15.75" customHeight="1"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4:59" ht="15.75" customHeight="1"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4:59" ht="15.75" customHeight="1"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4:59" ht="15.75" customHeight="1"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4:59" ht="15.75" customHeight="1"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4:59" ht="15.75" customHeight="1"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4:59" ht="15.75" customHeight="1"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4:59" ht="15.75" customHeight="1"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4:59" ht="15.75" customHeight="1"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4:59" ht="15.75" customHeight="1"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4:59" ht="15.75" customHeight="1"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4:59" ht="15.75" customHeight="1"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4:59" ht="15.75" customHeight="1"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4:59" ht="15.75" customHeight="1"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4:59" ht="15.75" customHeight="1"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4:59" ht="15.75" customHeight="1"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4:59" ht="15.75" customHeight="1"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4:59" ht="15.75" customHeight="1"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4:59" ht="15.75" customHeight="1"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4:59" ht="15.75" customHeight="1"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4:59" ht="15.75" customHeight="1"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4:59" ht="15.75" customHeight="1"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4:59" ht="15.75" customHeight="1"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4:59" ht="15.75" customHeight="1"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4:59" ht="15.75" customHeight="1"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4:59" ht="15.75" customHeight="1"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4:59" ht="15.75" customHeight="1"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4:59" ht="15.75" customHeight="1"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4:59" ht="15.75" customHeight="1"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4:59" ht="15.75" customHeight="1"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4:59" ht="15.75" customHeight="1"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4:59" ht="15.75" customHeight="1"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4:59" ht="15.75" customHeight="1"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4:59" ht="15.75" customHeight="1"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4:59" ht="15.75" customHeight="1"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4:59" ht="15.75" customHeight="1"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4:59" ht="15.75" customHeight="1"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4:59" ht="15.75" customHeight="1"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4:59" ht="15.75" customHeight="1"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4:59" ht="15.75" customHeight="1"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4:59" ht="15.75" customHeight="1"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4:59" ht="15.75" customHeight="1"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4:59" ht="15.75" customHeight="1"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4:59" ht="15.75" customHeight="1"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4:59" ht="15.75" customHeight="1"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4:59" ht="15.75" customHeight="1"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4:59" ht="15.75" customHeight="1"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4:59" ht="15.75" customHeight="1"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4:59" ht="15.75" customHeight="1"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4:59" ht="15.75" customHeight="1"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4:59" ht="15.75" customHeight="1"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4:59" ht="15.75" customHeight="1"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4:59" ht="15.75" customHeight="1"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4:59" ht="15.75" customHeight="1"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4:59" ht="15.75" customHeight="1"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4:59" ht="15.75" customHeight="1"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4:59" ht="15.75" customHeight="1"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4:59" ht="15.75" customHeight="1"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4:59" ht="15.75" customHeight="1"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4:59" ht="15.75" customHeight="1"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4:59" ht="15.75" customHeight="1"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4:59" ht="15.75" customHeight="1"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4:59" ht="15.75" customHeight="1"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4:59" ht="15.75" customHeight="1"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4:59" ht="15.75" customHeight="1"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4:59" ht="15.75" customHeight="1"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4:59" ht="15.75" customHeight="1"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4:59" ht="15.75" customHeight="1"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4:59" ht="15.75" customHeight="1"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4:59" ht="15.75" customHeight="1"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4:59" ht="15.75" customHeight="1"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4:59" ht="15.75" customHeight="1"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4:59" ht="15.75" customHeight="1"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4:59" ht="15.75" customHeight="1"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4:59" ht="15.75" customHeight="1"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4:59" ht="15.75" customHeight="1"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4:59" ht="15.75" customHeight="1"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4:59" ht="15.75" customHeight="1"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4:59" ht="15.75" customHeight="1"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4:59" ht="15.75" customHeight="1"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4:59" ht="15.75" customHeight="1"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4:59" ht="15.75" customHeight="1"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4:59" ht="15.75" customHeight="1"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4:59" ht="15.75" customHeight="1"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4:59" ht="15.75" customHeight="1"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4:59" ht="15.75" customHeight="1"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4:59" ht="15.75" customHeight="1"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4:59" ht="15.75" customHeight="1"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4:59" ht="15.75" customHeight="1"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4:59" ht="15.75" customHeight="1"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4:59" ht="15.75" customHeight="1"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4:59" ht="15.75" customHeight="1"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4:59" ht="15.75" customHeight="1"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4:59" ht="15.75" customHeight="1"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4:59" ht="15.75" customHeight="1"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4:59" ht="15.75" customHeight="1"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4:59" ht="15.75" customHeight="1"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4:59" ht="15.75" customHeight="1"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4:59" ht="15.75" customHeight="1"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4:59" ht="15.75" customHeight="1"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4:59" ht="15.75" customHeight="1"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4:59" ht="15.75" customHeight="1"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4:59" ht="15.75" customHeight="1"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4:59" ht="15.75" customHeight="1"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4:59" ht="15.75" customHeight="1"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4:59" ht="15.75" customHeight="1"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4:59" ht="15.75" customHeight="1"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4:59" ht="15.75" customHeight="1"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4:59" ht="15.75" customHeight="1"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4:59" ht="15.75" customHeight="1"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4:59" ht="15.75" customHeight="1"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4:59" ht="15.75" customHeight="1"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4:59" ht="15.75" customHeight="1"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4:59" ht="15.75" customHeight="1"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4:59" ht="15.75" customHeight="1"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4:59" ht="15.75" customHeight="1"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4:59" ht="15.75" customHeight="1"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4:59" ht="15.75" customHeight="1"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4:59" ht="15.75" customHeight="1"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4:59" ht="15.75" customHeight="1"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4:59" ht="15.75" customHeight="1"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4:59" ht="15.75" customHeight="1"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4:59" ht="15.75" customHeight="1"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4:59" ht="15.75" customHeight="1"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4:59" ht="15.75" customHeight="1"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4:59" ht="15.75" customHeight="1"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4:59" ht="15.75" customHeight="1"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4:59" ht="15.75" customHeight="1"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4:59" ht="15.75" customHeight="1"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4:59" ht="15.75" customHeight="1"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4:59" ht="15.75" customHeight="1"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4:59" ht="15.75" customHeight="1"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4:59" ht="15.75" customHeight="1"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4:59" ht="15.75" customHeight="1"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4:59" ht="15.75" customHeight="1"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4:59" ht="15.75" customHeight="1"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4:59" ht="15.75" customHeight="1"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4:59" ht="15.75" customHeight="1"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4:59" ht="15.75" customHeight="1"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4:59" ht="15.75" customHeight="1"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4:59" ht="15.75" customHeight="1"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4:59" ht="15.75" customHeight="1"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4:59" ht="15.75" customHeight="1"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4:59" ht="15.75" customHeight="1"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4:59" ht="15.75" customHeight="1"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4:59" ht="15.75" customHeight="1"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4:59" ht="15.75" customHeight="1"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4:59" ht="15.75" customHeight="1"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4:59" ht="15.75" customHeight="1"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4:59" ht="15.75" customHeight="1"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4:59" ht="15.75" customHeight="1"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4:59" ht="15.75" customHeight="1"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4:59" ht="15.75" customHeight="1"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4:59" ht="15.75" customHeight="1"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4:59" ht="15.75" customHeight="1"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4:59" ht="15.75" customHeight="1"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4:59" ht="15.75" customHeight="1"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4:59" ht="15.75" customHeight="1"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4:59" ht="15.75" customHeight="1"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4:59" ht="15.75" customHeight="1"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4:59" ht="15.75" customHeight="1"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4:59" ht="15.75" customHeight="1"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4:59" ht="15.75" customHeight="1"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4:59" ht="15.75" customHeight="1"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4:59" ht="15.75" customHeight="1"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4:59" ht="15.75" customHeight="1"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4:59" ht="15.75" customHeight="1"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4:59" ht="15.75" customHeight="1"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4:59" ht="15.75" customHeight="1"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4:59" ht="15.75" customHeight="1"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4:59" ht="15.75" customHeight="1"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4:59" ht="15.75" customHeight="1"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4:59" ht="15.75" customHeight="1"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4:59" ht="15.75" customHeight="1"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4:59" ht="15.75" customHeight="1"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4:59" ht="15.75" customHeight="1"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4:59" ht="15.75" customHeight="1"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4:59" ht="15.75" customHeight="1"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4:59" ht="15.75" customHeight="1"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4:59" ht="15.75" customHeight="1"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4:59" ht="15.75" customHeight="1"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4:59" ht="15.75" customHeight="1"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4:59" ht="15.75" customHeight="1"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4:59" ht="15.75" customHeight="1"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4:59" ht="15.75" customHeight="1"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4:59" ht="15.75" customHeight="1"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4:59" ht="15.75" customHeight="1"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4:59" ht="15.75" customHeight="1"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4:59" ht="15.75" customHeight="1"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4:59" ht="15.75" customHeight="1"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4:59" ht="15.75" customHeight="1"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4:59" ht="15.75" customHeight="1"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4:59" ht="15.75" customHeight="1"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4:59" ht="15.75" customHeight="1"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4:59" ht="15.75" customHeight="1"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4:59" ht="15.75" customHeight="1"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4:59" ht="15.75" customHeight="1"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4:59" ht="15.75" customHeight="1"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4:59" ht="15.75" customHeight="1"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4:59" ht="15.75" customHeight="1"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4:59" ht="15.75" customHeight="1"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4:59" ht="15.75" customHeight="1"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4:59" ht="15.75" customHeight="1"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4:59" ht="15.75" customHeight="1"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4:59" ht="15.75" customHeight="1"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4:59" ht="15.75" customHeight="1"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4:59" ht="15.75" customHeight="1"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4:59" ht="15.75" customHeight="1"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4:59" ht="15.75" customHeight="1"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4:59" ht="15.75" customHeight="1"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4:59" ht="15.75" customHeight="1"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4:59" ht="15.75" customHeight="1"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4:59" ht="15.75" customHeight="1"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4:59" ht="15.75" customHeight="1"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4:59" ht="15.75" customHeight="1"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4:59" ht="15.75" customHeight="1"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4:59" ht="15.75" customHeight="1"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4:59" ht="15.75" customHeight="1"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4:59" ht="15.75" customHeight="1"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4:59" ht="15.75" customHeight="1"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4:59" ht="15.75" customHeight="1"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4:59" ht="15.75" customHeight="1"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4:59" ht="15.75" customHeight="1"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4:59" ht="15.75" customHeight="1"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4:59" ht="15.75" customHeight="1"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4:59" ht="15.75" customHeight="1"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4:59" ht="15.75" customHeight="1"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4:59" ht="15.75" customHeight="1"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4:59" ht="15.75" customHeight="1"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4:59" ht="15.75" customHeight="1"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4:59" ht="15.75" customHeight="1"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4:59" ht="15.75" customHeight="1"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4:59" ht="15.75" customHeight="1"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4:59" ht="15.75" customHeight="1"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4:59" ht="15.75" customHeight="1"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4:59" ht="15.75" customHeight="1"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4:59" ht="15.75" customHeight="1"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4:59" ht="15.75" customHeight="1"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4:59" ht="15.75" customHeight="1"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4:59" ht="15.75" customHeight="1"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4:59" ht="15.75" customHeight="1"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4:59" ht="15.75" customHeight="1"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4:59" ht="15.75" customHeight="1"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4:59" ht="15.75" customHeight="1"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4:59" ht="15.75" customHeight="1"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4:59" ht="15.75" customHeight="1"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4:59" ht="15.75" customHeight="1"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4:59" ht="15.75" customHeight="1"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4:59" ht="15.75" customHeight="1"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4:59" ht="15.75" customHeight="1"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4:59" ht="15.75" customHeight="1"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4:59" ht="15.75" customHeight="1"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4:59" ht="15.75" customHeight="1"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4:59" ht="15.75" customHeight="1"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4:59" ht="15.75" customHeight="1"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4:59" ht="15.75" customHeight="1"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4:59" ht="15.75" customHeight="1"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4:59" ht="15.75" customHeight="1"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4:59" ht="15.75" customHeight="1"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4:59" ht="15.75" customHeight="1"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4:59" ht="15.75" customHeight="1"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4:59" ht="15.75" customHeight="1"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4:59" ht="15.75" customHeight="1"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4:59" ht="15.75" customHeight="1"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4:59" ht="15.75" customHeight="1"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4:59" ht="15.75" customHeight="1"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4:59" ht="15.75" customHeight="1"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4:59" ht="15.75" customHeight="1"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4:59" ht="15.75" customHeight="1"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4:59" ht="15.75" customHeight="1"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4:59" ht="15.75" customHeight="1"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4:59" ht="15.75" customHeight="1"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4:59" ht="15.75" customHeight="1"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4:59" ht="15.75" customHeight="1"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4:59" ht="15.75" customHeight="1"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4:59" ht="15.75" customHeight="1"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4:59" ht="15.75" customHeight="1"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4:59" ht="15.75" customHeight="1"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4:59" ht="15.75" customHeight="1"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4:59" ht="15.75" customHeight="1"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4:59" ht="15.75" customHeight="1"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4:59" ht="15.75" customHeight="1"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4:59" ht="15.75" customHeight="1"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4:59" ht="15.75" customHeight="1"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4:59" ht="15.75" customHeight="1"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4:59" ht="15.75" customHeight="1"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4:59" ht="15.75" customHeight="1"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4:59" ht="15.75" customHeight="1"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4:59" ht="15.75" customHeight="1"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4:59" ht="15.75" customHeight="1"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4:59" ht="15.75" customHeight="1"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4:59" ht="15.75" customHeight="1"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4:59" ht="15.75" customHeight="1"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4:59" ht="15.75" customHeight="1"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4:59" ht="15.75" customHeight="1"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4:59" ht="15.75" customHeight="1"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4:59" ht="15.75" customHeight="1"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4:59" ht="15.75" customHeight="1"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4:59" ht="15.75" customHeight="1"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4:59" ht="15.75" customHeight="1"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4:59" ht="15.75" customHeight="1"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4:59" ht="15.75" customHeight="1"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4:59" ht="15.75" customHeight="1"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4:59" ht="15.75" customHeight="1"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4:59" ht="15.75" customHeight="1"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4:59" ht="15.75" customHeight="1"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4:59" ht="15.75" customHeight="1"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4:59" ht="15.75" customHeight="1"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4:59" ht="15.75" customHeight="1"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4:59" ht="15.75" customHeight="1"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4:59" ht="15.75" customHeight="1"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4:59" ht="15.75" customHeight="1"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4:59" ht="15.75" customHeight="1"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4:59" ht="15.75" customHeight="1"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4:59" ht="15.75" customHeight="1"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4:59" ht="15.75" customHeight="1"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4:59" ht="15.75" customHeight="1"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4:59" ht="15.75" customHeight="1"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4:59" ht="15.75" customHeight="1"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4:59" ht="15.75" customHeight="1"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4:59" ht="15.75" customHeight="1"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4:59" ht="15.75" customHeight="1"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4:59" ht="15.75" customHeight="1"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4:59" ht="15.75" customHeight="1"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4:59" ht="15.75" customHeight="1"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4:59" ht="15.75" customHeight="1"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4:59" ht="15.75" customHeight="1"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4:59" ht="15.75" customHeight="1"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4:59" ht="15.75" customHeight="1"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4:59" ht="15.75" customHeight="1"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4:59" ht="15.75" customHeight="1"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4:59" ht="15.75" customHeight="1"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4:59" ht="15.75" customHeight="1"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4:59" ht="15.75" customHeight="1"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4:59" ht="15.75" customHeight="1"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4:59" ht="15.75" customHeight="1"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4:59" ht="15.75" customHeight="1"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4:59" ht="15.75" customHeight="1"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4:59" ht="15.75" customHeight="1"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4:59" ht="15.75" customHeight="1"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4:59" ht="15.75" customHeight="1"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4:59" ht="15.75" customHeight="1"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4:59" ht="15.75" customHeight="1"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4:59" ht="15.75" customHeight="1"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4:59" ht="15.75" customHeight="1"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4:59" ht="15.75" customHeight="1"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4:59" ht="15.75" customHeight="1"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4:59" ht="15.75" customHeight="1"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4:59" ht="15.75" customHeight="1"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4:59" ht="15.75" customHeight="1"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4:59" ht="15.75" customHeight="1"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4:59" ht="15.75" customHeight="1"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4:59" ht="15.75" customHeight="1"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4:59" ht="15.75" customHeight="1"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4:59" ht="15.75" customHeight="1"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4:59" ht="15.75" customHeight="1"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4:59" ht="15.75" customHeight="1"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4:59" ht="15.75" customHeight="1"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4:59" ht="15.75" customHeight="1"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4:59" ht="15.75" customHeight="1"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4:59" ht="15.75" customHeight="1"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4:59" ht="15.75" customHeight="1"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4:59" ht="15.75" customHeight="1"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4:59" ht="15.75" customHeight="1"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4:59" ht="15.75" customHeight="1"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4:59" ht="15.75" customHeight="1"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4:59" ht="15.75" customHeight="1"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4:59" ht="15.75" customHeight="1"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4:59" ht="15.75" customHeight="1"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4:59" ht="15.75" customHeight="1"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4:59" ht="15.75" customHeight="1"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4:59" ht="15.75" customHeight="1"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4:59" ht="15.75" customHeight="1"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4:59" ht="15.75" customHeight="1"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4:59" ht="15.75" customHeight="1"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4:59" ht="15.75" customHeight="1"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4:59" ht="15.75" customHeight="1"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4:59" ht="15.75" customHeight="1"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4:59" ht="15.75" customHeight="1"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4:59" ht="15.75" customHeight="1"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4:59" ht="15.75" customHeight="1"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4:59" ht="15.75" customHeight="1"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4:59" ht="15.75" customHeight="1"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4:59" ht="15.75" customHeight="1"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4:59" ht="15.75" customHeight="1"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4:59" ht="15.75" customHeight="1"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4:59" ht="15.75" customHeight="1"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4:59" ht="15.75" customHeight="1"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4:59" ht="15.75" customHeight="1"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4:59" ht="15.75" customHeight="1"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4:59" ht="15.75" customHeight="1"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4:59" ht="15.75" customHeight="1"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4:59" ht="15.75" customHeight="1"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4:59" ht="15.75" customHeight="1"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4:59" ht="15.75" customHeight="1"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4:59" ht="15.75" customHeight="1"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4:59" ht="15.75" customHeight="1"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4:59" ht="15.75" customHeight="1"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4:59" ht="15.75" customHeight="1"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4:59" ht="15.75" customHeight="1"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4:59" ht="15.75" customHeight="1"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4:59" ht="15.75" customHeight="1"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4:59" ht="15.75" customHeight="1"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4:59" ht="15.75" customHeight="1"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4:59" ht="15.75" customHeight="1"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4:59" ht="15.75" customHeight="1"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4:59" ht="15.75" customHeight="1"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4:59" ht="15.75" customHeight="1"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4:59" ht="15.75" customHeight="1"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4:59" ht="15.75" customHeight="1"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4:59" ht="15.75" customHeight="1"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4:59" ht="15.75" customHeight="1"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4:59" ht="15.75" customHeight="1"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4:59" ht="15.75" customHeight="1"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4:59" ht="15.75" customHeight="1"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4:59" ht="15.75" customHeight="1"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4:59" ht="15.75" customHeight="1"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4:59" ht="15.75" customHeight="1"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4:59" ht="15.75" customHeight="1"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4:59" ht="15.75" customHeight="1"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4:59" ht="15.75" customHeight="1"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4:59" ht="15.75" customHeight="1"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4:59" ht="15.75" customHeight="1"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4:59" ht="15.75" customHeight="1"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4:59" ht="15.75" customHeight="1"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4:59" ht="15.75" customHeight="1"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4:59" ht="15.75" customHeight="1"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4:59" ht="15.75" customHeight="1"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4:59" ht="15.75" customHeight="1"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4:59" ht="15.75" customHeight="1"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4:59" ht="15.75" customHeight="1"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4:59" ht="15.75" customHeight="1"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4:59" ht="15.75" customHeight="1"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4:59" ht="15.75" customHeight="1"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4:59" ht="15.75" customHeight="1"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4:59" ht="15.75" customHeight="1"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4:59" ht="15.75" customHeight="1"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4:59" ht="15.75" customHeight="1"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4:59" ht="15.75" customHeight="1"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4:59" ht="15.75" customHeight="1"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4:59" ht="15.75" customHeight="1"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4:59" ht="15.75" customHeight="1"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4:59" ht="15.75" customHeight="1"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4:59" ht="15.75" customHeight="1"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4:59" ht="15.75" customHeight="1"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4:59" ht="15.75" customHeight="1"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4:59" ht="15.75" customHeight="1"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4:59" ht="15.75" customHeight="1"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4:59" ht="15.75" customHeight="1"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4:59" ht="15.75" customHeight="1"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4:59" ht="15.75" customHeight="1"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4:59" ht="15.75" customHeight="1"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4:59" ht="15.75" customHeight="1"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4:59" ht="15.75" customHeight="1"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4:59" ht="15.75" customHeight="1"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4:59" ht="15.75" customHeight="1"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4:59" ht="15.75" customHeight="1"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4:59" ht="15.75" customHeight="1"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4:59" ht="15.75" customHeight="1"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4:59" ht="15.75" customHeight="1"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4:59" ht="15.75" customHeight="1"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4:59" ht="15.75" customHeight="1"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4:59" ht="15.75" customHeight="1"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4:59" ht="15.75" customHeight="1"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4:59" ht="15.75" customHeight="1"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4:59" ht="15.75" customHeight="1"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4:59" ht="15.75" customHeight="1"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4:59" ht="15.75" customHeight="1"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4:59" ht="15.75" customHeight="1"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4:59" ht="15.75" customHeight="1"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4:59" ht="15.75" customHeight="1"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4:59" ht="15.75" customHeight="1"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4:59" ht="15.75" customHeight="1"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4:59" ht="15.75" customHeight="1"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4:59" ht="15.75" customHeight="1"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4:59" ht="15.75" customHeight="1"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4:59" ht="15.75" customHeight="1"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4:59" ht="15.75" customHeight="1"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4:59" ht="15.75" customHeight="1"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4:59" ht="15.75" customHeight="1"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4:59" ht="15.75" customHeight="1"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4:59" ht="15.75" customHeight="1"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4:59" ht="15.75" customHeight="1"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4:59" ht="15.75" customHeight="1"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4:59" ht="15.75" customHeight="1"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4:59" ht="15.75" customHeight="1"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4:59" ht="15.75" customHeight="1"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4:59" ht="15.75" customHeight="1"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4:59" ht="15.75" customHeight="1"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4:59" ht="15.75" customHeight="1"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4:59" ht="15.75" customHeight="1"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4:59" ht="15.75" customHeight="1"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4:59" ht="15.75" customHeight="1"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4:59" ht="15.75" customHeight="1"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4:59" ht="15.75" customHeight="1"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4:59" ht="15.75" customHeight="1"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4:59" ht="15.75" customHeight="1"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4:59" ht="15.75" customHeight="1"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4:59" ht="15.75" customHeight="1"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4:59" ht="15.75" customHeight="1"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4:59" ht="15.75" customHeight="1"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4:59" ht="15.75" customHeight="1"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4:59" ht="15.75" customHeight="1"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4:59" ht="15.75" customHeight="1"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4:59" ht="15.75" customHeight="1"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4:59" ht="15.75" customHeight="1"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4:59" ht="15.75" customHeight="1"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4:59" ht="15.75" customHeight="1"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4:59" ht="15.75" customHeight="1"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4:59" ht="15.75" customHeight="1"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4:59" ht="15.75" customHeight="1"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4:59" ht="15.75" customHeight="1"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4:59" ht="15.75" customHeight="1"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4:59" ht="15.75" customHeight="1"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4:59" ht="15.75" customHeight="1"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4:59" ht="15.75" customHeight="1"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4:59" ht="15.75" customHeight="1"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4:59" ht="15.75" customHeight="1"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4:59" ht="15.75" customHeight="1"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4:59" ht="15.75" customHeight="1"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4:59" ht="15.75" customHeight="1"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4:59" ht="15.75" customHeight="1"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4:59" ht="15.75" customHeight="1"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4:59" ht="15.75" customHeight="1"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4:59" ht="15.75" customHeight="1"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4:59" ht="15.75" customHeight="1"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4:59" ht="15.75" customHeight="1"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4:59" ht="15.75" customHeight="1"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4:59" ht="15.75" customHeight="1"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4:59" ht="15.75" customHeight="1"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4:59" ht="15.75" customHeight="1"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4:59" ht="15.75" customHeight="1"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4:59" ht="15.75" customHeight="1"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4:59" ht="15.75" customHeight="1"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4:59" ht="15.75" customHeight="1"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4:59" ht="15.75" customHeight="1"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4:59" ht="15.75" customHeight="1"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4:59" ht="15.75" customHeight="1"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4:59" ht="15.75" customHeight="1"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4:59" ht="15.75" customHeight="1"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4:59" ht="15.75" customHeight="1"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4:59" ht="15.75" customHeight="1"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4:59" ht="15.75" customHeight="1"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4:59" ht="15.75" customHeight="1"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4:59" ht="15.75" customHeight="1"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4:59" ht="15.75" customHeight="1"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4:59" ht="15.75" customHeight="1"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4:59" ht="15.75" customHeight="1"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4:59" ht="15.75" customHeight="1"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4:59" ht="15.75" customHeight="1"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4:59" ht="15.75" customHeight="1"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4:59" ht="15.75" customHeight="1"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4:59" ht="15.75" customHeight="1"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4:59" ht="15.75" customHeight="1"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4:59" ht="15.75" customHeight="1"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4:59" ht="15.75" customHeight="1"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4:59" ht="15.75" customHeight="1"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4:59" ht="15.75" customHeight="1"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4:59" ht="15.75" customHeight="1"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4:59" ht="15.75" customHeight="1"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4:59" ht="15.75" customHeight="1"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4:59" ht="15.75" customHeight="1"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4:59" ht="15.75" customHeight="1"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4:59" ht="15.75" customHeight="1"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4:59" ht="15.75" customHeight="1"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4:59" ht="15.75" customHeight="1"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4:59" ht="15.75" customHeight="1"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4:59" ht="15.75" customHeight="1"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4:59" ht="15.75" customHeight="1"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4:59" ht="15.75" customHeight="1"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4:59" ht="15.75" customHeight="1"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4:59" ht="15.75" customHeight="1"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4:59" ht="15.75" customHeight="1"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4:59" ht="15.75" customHeight="1"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4:59" ht="15.75" customHeight="1"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4:59" ht="15.75" customHeight="1"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4:59" ht="15.75" customHeight="1"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4:59" ht="15.75" customHeight="1"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4:59" ht="15.75" customHeight="1"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4:59" ht="15.75" customHeight="1"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4:59" ht="15.75" customHeight="1"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4:59" ht="15.75" customHeight="1"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4:59" ht="15.75" customHeight="1"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4:59" ht="15.75" customHeight="1"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4:59" ht="15.75" customHeight="1"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4:59" ht="15.75" customHeight="1"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4:59" ht="15.75" customHeight="1"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4:59" ht="15.75" customHeight="1"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4:59" ht="15.75" customHeight="1"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4:59" ht="15.75" customHeight="1"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4:59" ht="15.75" customHeight="1"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4:59" ht="15.75" customHeight="1"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4:59" ht="15.75" customHeight="1"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4:59" ht="15.75" customHeight="1"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4:59" ht="15.75" customHeight="1"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4:59" ht="15.75" customHeight="1"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4:59" ht="15.75" customHeight="1"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4:59" ht="15.75" customHeight="1"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4:59" ht="15.75" customHeight="1"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4:59" ht="15.75" customHeight="1"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4:59" ht="15.75" customHeight="1"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4:59" ht="15.75" customHeight="1"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4:59" ht="15.75" customHeight="1"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4:59" ht="15.75" customHeight="1"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4:59" ht="15.75" customHeight="1"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4:59" ht="15.75" customHeight="1"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4:59" ht="15.75" customHeight="1"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4:59" ht="15.75" customHeight="1"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4:59" ht="15.75" customHeight="1"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4:59" ht="15.75" customHeight="1"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4:59" ht="15.75" customHeight="1"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4:59" ht="15.75" customHeight="1"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4:59" ht="15.75" customHeight="1"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4:59" ht="15.75" customHeight="1"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4:59" ht="15.75" customHeight="1"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4:59" ht="15.75" customHeight="1"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4:59" ht="15.75" customHeight="1"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4:59" ht="15.75" customHeight="1"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4:59" ht="15.75" customHeight="1"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4:59" ht="15.75" customHeight="1"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4:59" ht="15.75" customHeight="1"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4:59" ht="15.75" customHeight="1"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4:59" ht="15.75" customHeight="1"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4:59" ht="15.75" customHeight="1"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4:59" ht="15.75" customHeight="1"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4:59" ht="15.75" customHeight="1"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4:59" ht="15.75" customHeight="1"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4:59" ht="15.75" customHeight="1"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4:59" ht="15.75" customHeight="1"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4:59" ht="15.75" customHeight="1"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4:59" ht="15.75" customHeight="1"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4:59" ht="15.75" customHeight="1"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4:59" ht="15.75" customHeight="1"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4:59" ht="15.75" customHeight="1"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4:59" ht="15.75" customHeight="1"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4:59" ht="15.75" customHeight="1"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4:59" ht="15.75" customHeight="1"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4:59" ht="15.75" customHeight="1"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4:59" ht="15.75" customHeight="1"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4:59" ht="15.75" customHeight="1"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4:59" ht="15.75" customHeight="1"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4:59" ht="15.75" customHeight="1"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4:59" ht="15.75" customHeight="1"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4:59" ht="15.75" customHeight="1"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4:59" ht="15.75" customHeight="1"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4:59" ht="15.75" customHeight="1"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4:59" ht="15.75" customHeight="1"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4:59" ht="15.75" customHeight="1"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4:59" ht="15.75" customHeight="1"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4:59" ht="15.75" customHeight="1"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4:59" ht="15.75" customHeight="1"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4:59" ht="15.75" customHeight="1"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4:59" ht="15.75" customHeight="1"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4:59" ht="15.75" customHeight="1"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4:59" ht="15.75" customHeight="1"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4:59" ht="15.75" customHeight="1"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4:59" ht="15.75" customHeight="1"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4:59" ht="15.75" customHeight="1"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4:59" ht="15.75" customHeight="1"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4:59" ht="15.75" customHeight="1"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4:59" ht="15.75" customHeight="1"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4:59" ht="15.75" customHeight="1"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4:59" ht="15.75" customHeight="1"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4:59" ht="15.75" customHeight="1"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4:59" ht="15.75" customHeight="1"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4:59" ht="15.75" customHeight="1"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4:59" ht="15.75" customHeight="1"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4:59" ht="15.75" customHeight="1"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4:59" ht="15.75" customHeight="1"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4:59" ht="15.75" customHeight="1"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4:59" ht="15.75" customHeight="1"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4:59" ht="15.75" customHeight="1"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4:59" ht="15.75" customHeight="1"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4:59" ht="15.75" customHeight="1"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4:59" ht="15.75" customHeight="1"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4:59" ht="15.75" customHeight="1"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4:59" ht="15.75" customHeight="1"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4:59" ht="15.75" customHeight="1"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4:59" ht="15.75" customHeight="1"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4:59" ht="15.75" customHeight="1"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4:59" ht="15.75" customHeight="1"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4:59" ht="15.75" customHeight="1"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4:59" ht="15.75" customHeight="1"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4:59" ht="15.75" customHeight="1"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4:59" ht="15.75" customHeight="1"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4:59" ht="15.75" customHeight="1"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4:59" ht="15.75" customHeight="1"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4:59" ht="15.75" customHeight="1"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4:59" ht="15.75" customHeight="1"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4:59" ht="15.75" customHeight="1"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4:59" ht="15.75" customHeight="1"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4:59" ht="15.75" customHeight="1"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4:59" ht="15.75" customHeight="1"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4:59" ht="15.75" customHeight="1"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4:59" ht="15.75" customHeight="1"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4:59" ht="15.75" customHeight="1"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4:59" ht="15.75" customHeight="1"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4:59" ht="15.75" customHeight="1"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4:59" ht="15.75" customHeight="1"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4:59" ht="15.75" customHeight="1"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4:59" ht="15.75" customHeight="1"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4:59" ht="15.75" customHeight="1"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4:59" ht="15.75" customHeight="1"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4:59" ht="15.75" customHeight="1"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4:59" ht="15.75" customHeight="1"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4:59" ht="15.75" customHeight="1"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4:59" ht="15.75" customHeight="1"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4:59" ht="15.75" customHeight="1"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4:59" ht="15.75" customHeight="1"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4:59" ht="15.75" customHeight="1"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4:59" ht="15.75" customHeight="1"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4:59" ht="15.75" customHeight="1"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4:59" ht="15.75" customHeight="1"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4:59" ht="15.75" customHeight="1"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4:59" ht="15.75" customHeight="1"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4:59" ht="15.75" customHeight="1"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4:59" ht="15.75" customHeight="1"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4:59" ht="15.75" customHeight="1"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4:59" ht="15.75" customHeight="1"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4:59" ht="15.75" customHeight="1"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4:59" ht="15.75" customHeight="1"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4:59" ht="15.75" customHeight="1"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4:59" ht="15.75" customHeight="1"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4:59" ht="15.75" customHeight="1"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4:59" ht="15.75" customHeight="1"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4:59" ht="15.75" customHeight="1"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4:59" ht="15.75" customHeight="1"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4:59" ht="15.75" customHeight="1"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4:59" ht="15.75" customHeight="1"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4:59" ht="15.75" customHeight="1"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4:59" ht="15.75" customHeight="1"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4:59" ht="15.75" customHeight="1"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4:59" ht="15.75" customHeight="1"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4:59" ht="15.75" customHeight="1"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4:59" ht="15.75" customHeight="1"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4:59" ht="15.75" customHeight="1"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4:59" ht="15.75" customHeight="1"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4:59" ht="15.75" customHeight="1"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4:59" ht="15.75" customHeight="1"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4:59" ht="15.75" customHeight="1"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4:59" ht="15.75" customHeight="1"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4:59" ht="15.75" customHeight="1"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4:59" ht="15.75" customHeight="1"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4:59" ht="15.75" customHeight="1"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4:59" ht="15.75" customHeight="1"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4:59" ht="15.75" customHeight="1"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4:59" ht="15.75" customHeight="1"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4:59" ht="15.75" customHeight="1"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4:59" ht="15.75" customHeight="1"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4:59" ht="15.75" customHeight="1"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4:59" ht="15.75" customHeight="1"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4:59" ht="15.75" customHeight="1"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4:59" ht="15.75" customHeight="1"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4:59" ht="15.75" customHeight="1"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4:59" ht="15.75" customHeight="1"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4:59" ht="15.75" customHeight="1"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4:59" ht="15.75" customHeight="1"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4:59" ht="15.75" customHeight="1"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4:59" ht="15.75" customHeight="1"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4:59" ht="15.75" customHeight="1"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4:59" ht="15.75" customHeight="1"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4:59" ht="15.75" customHeight="1"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4:59" ht="15.75" customHeight="1"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4:59" ht="15.75" customHeight="1"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4:59" ht="15.75" customHeight="1"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4:59" ht="15.75" customHeight="1"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4:59" ht="15.75" customHeight="1"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4:59" ht="15.75" customHeight="1"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4:59" ht="15.75" customHeight="1"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4:59" ht="15.75" customHeight="1"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4:59" ht="15.75" customHeight="1"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4:59" ht="15.75" customHeight="1"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4:59" ht="15.75" customHeight="1"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4:59" ht="15.75" customHeight="1"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4:59" ht="15.75" customHeight="1"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4:59" ht="15.75" customHeight="1"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4:59" ht="15.75" customHeight="1"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4:59" ht="15.75" customHeight="1"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4:59" ht="15.75" customHeight="1"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4:59" ht="15.75" customHeight="1"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4:59" ht="15.75" customHeight="1"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4:59" ht="15.75" customHeight="1"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4:59" ht="15.75" customHeight="1"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4:59" ht="15.75" customHeight="1"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4:59" ht="15.75" customHeight="1"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4:59" ht="15.75" customHeight="1"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4:59" ht="15.75" customHeight="1"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4:59" ht="15.75" customHeight="1"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4:59" ht="15.75" customHeight="1"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4:59" ht="15.75" customHeight="1"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4:59" ht="15.75" customHeight="1"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4:59" ht="15.75" customHeight="1"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4:59" ht="15.75" customHeight="1"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4:59" ht="15.75" customHeight="1"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4:59" ht="15.75" customHeight="1"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4:59" ht="15.75" customHeight="1"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4:59" ht="15.75" customHeight="1"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4:59" ht="15.75" customHeight="1"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4:59" ht="15.75" customHeight="1"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4:59" ht="15.75" customHeight="1"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4:59" ht="15.75" customHeight="1"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4:59" ht="15.75" customHeight="1"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4:59" ht="15.75" customHeight="1"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4:59" ht="15.75" customHeight="1"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4:59" ht="15.75" customHeight="1"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4:59" ht="15.75" customHeight="1"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4:59" ht="15.75" customHeight="1"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4:59" ht="15.75" customHeight="1"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4:59" ht="15.75" customHeight="1"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4:59" ht="15.75" customHeight="1"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4:59" ht="15.75" customHeight="1"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4:59" ht="15.75" customHeight="1"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4:59" ht="15.75" customHeight="1"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4:59" ht="15.75" customHeight="1"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4:59" ht="15.75" customHeight="1"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4:59" ht="15.75" customHeight="1"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4:59" ht="15.75" customHeight="1"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4:59" ht="15.75" customHeight="1"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4:59" ht="15.75" customHeight="1"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4:59" ht="15.75" customHeight="1"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4:59" ht="15.75" customHeight="1"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4:59" ht="15.75" customHeight="1"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4:59" ht="15.75" customHeight="1"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4:59" ht="15.75" customHeight="1"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4:59" ht="15.75" customHeight="1"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4:59" ht="15.75" customHeight="1"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4:59" ht="15.75" customHeight="1"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4:59" ht="15.75" customHeight="1"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4:59" ht="15.75" customHeight="1"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4:59" ht="15.75" customHeight="1"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4:59" ht="15.75" customHeight="1"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4:59" ht="15.75" customHeight="1"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4:59" ht="15.75" customHeight="1"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4:59" ht="15.75" customHeight="1"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4:59" ht="15.75" customHeight="1"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4:59" ht="15.75" customHeight="1"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4:59" ht="15.75" customHeight="1"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4:59" ht="15.75" customHeight="1"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4:59" ht="15.75" customHeight="1"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4:59" ht="15.75" customHeight="1"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4:59" ht="15.75" customHeight="1"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4:59" ht="15.75" customHeight="1"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4:59" ht="15.75" customHeight="1" thickBot="1"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K981"/>
  <sheetViews>
    <sheetView workbookViewId="0" topLeftCell="A1">
      <pane xSplit="2" ySplit="1" topLeftCell="AB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R9" sqref="AR9"/>
    </sheetView>
  </sheetViews>
  <sheetFormatPr defaultColWidth="14.4242857142857" defaultRowHeight="15"/>
  <cols>
    <col min="1" max="1" width="33.5714285714286" customWidth="1"/>
    <col min="2" max="2" width="13.1428571428571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2.2857142857143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1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3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2.7142857142857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3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6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5.8571428571429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8571428571429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3.4285714285714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3.4285714285714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2.7142857142857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4285714285714" customWidth="1"/>
    <col min="63" max="63" width="7.57142857142857" customWidth="1"/>
  </cols>
  <sheetData>
    <row r="1" spans="1:63" ht="16.5" thickBot="1">
      <c r="A1" s="31" t="s">
        <v>417</v>
      </c>
      <c r="B1" s="43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23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19" t="s">
        <v>418</v>
      </c>
      <c r="B3" s="84">
        <v>12000</v>
      </c>
      <c r="C3" s="22"/>
      <c r="D3" s="18"/>
      <c r="E3" s="15"/>
      <c r="F3" s="16"/>
      <c r="G3" s="33"/>
      <c r="H3" s="22"/>
      <c r="I3" s="18"/>
      <c r="J3" s="15"/>
      <c r="K3" s="16"/>
      <c r="L3" s="33"/>
      <c r="M3" s="22"/>
      <c r="N3" s="18"/>
      <c r="O3" s="15"/>
      <c r="P3" s="16"/>
      <c r="Q3" s="33"/>
      <c r="R3" s="22"/>
      <c r="S3" s="18"/>
      <c r="T3" s="15"/>
      <c r="U3" s="16"/>
      <c r="V3" s="33"/>
      <c r="W3" s="22"/>
      <c r="X3" s="18"/>
      <c r="Y3" s="15"/>
      <c r="Z3" s="16"/>
      <c r="AA3" s="33"/>
      <c r="AB3" s="22"/>
      <c r="AC3" s="18"/>
      <c r="AD3" s="15">
        <f t="shared" si="0" ref="AD3:AD6">+AB3+AC3</f>
        <v>0</v>
      </c>
      <c r="AE3" s="16">
        <f t="shared" si="1" ref="AE3:AE6">+AD3-AG3</f>
        <v>-11</v>
      </c>
      <c r="AF3" s="33">
        <f t="shared" si="2" ref="AF3:AF6">((AD3-AE3)*$B3)</f>
        <v>132000</v>
      </c>
      <c r="AG3" s="22">
        <v>11</v>
      </c>
      <c r="AH3" s="18">
        <v>2</v>
      </c>
      <c r="AI3" s="15">
        <f t="shared" si="3" ref="AI3:AI6">+AG3+AH3</f>
        <v>13</v>
      </c>
      <c r="AJ3" s="16">
        <f t="shared" si="4" ref="AJ3:AJ6">+AI3-AL3</f>
        <v>9</v>
      </c>
      <c r="AK3" s="33">
        <f t="shared" si="5" ref="AK3:AK6">((AI3-AJ3)*$B3)</f>
        <v>48000</v>
      </c>
      <c r="AL3" s="22">
        <v>4</v>
      </c>
      <c r="AM3" s="18">
        <v>15</v>
      </c>
      <c r="AN3" s="15">
        <f t="shared" si="6" ref="AN3:AN6">+AL3+AM3</f>
        <v>19</v>
      </c>
      <c r="AO3" s="16">
        <f t="shared" si="7" ref="AO3:AO6">+AN3-AQ3</f>
        <v>2</v>
      </c>
      <c r="AP3" s="33">
        <f t="shared" si="8" ref="AP3:AP6">((AN3-AO3)*$B3)</f>
        <v>204000</v>
      </c>
      <c r="AQ3" s="22">
        <v>17</v>
      </c>
      <c r="AR3" s="18"/>
      <c r="AS3" s="15">
        <f t="shared" si="9" ref="AS3:AS6">+AQ3+AR3</f>
        <v>17</v>
      </c>
      <c r="AT3" s="16">
        <f t="shared" si="10" ref="AT3:AT6">+AS3-AV3</f>
        <v>17</v>
      </c>
      <c r="AU3" s="33">
        <f t="shared" si="11" ref="AU3:AU6">((AS3-AT3)*$B3)</f>
        <v>0</v>
      </c>
      <c r="AV3" s="22"/>
      <c r="AW3" s="18"/>
      <c r="AX3" s="15">
        <f t="shared" si="12" ref="AX3:AX6">+AV3+AW3</f>
        <v>0</v>
      </c>
      <c r="AY3" s="16">
        <f t="shared" si="13" ref="AY3:AY6">+AX3-BA3</f>
        <v>0</v>
      </c>
      <c r="AZ3" s="33">
        <f t="shared" si="14" ref="AZ3:AZ6">((AX3-AY3)*$B3)</f>
        <v>0</v>
      </c>
      <c r="BA3" s="22"/>
      <c r="BB3" s="18"/>
      <c r="BC3" s="15">
        <f t="shared" si="15" ref="BC3:BC6">+BA3+BB3</f>
        <v>0</v>
      </c>
      <c r="BD3" s="16">
        <f t="shared" si="16" ref="BD3:BD6">+BC3-BF3</f>
        <v>0</v>
      </c>
      <c r="BE3" s="33">
        <f t="shared" si="17" ref="BE3:BE6">((BC3-BD3)*$B3)</f>
        <v>0</v>
      </c>
      <c r="BF3" s="22"/>
      <c r="BG3" s="18"/>
      <c r="BH3" s="15">
        <f t="shared" si="18" ref="BH3:BH6">+BF3+BG3</f>
        <v>0</v>
      </c>
      <c r="BI3" s="16">
        <f t="shared" si="19" ref="BI3:BI6">+BH3-BK3</f>
        <v>0</v>
      </c>
      <c r="BJ3" s="33">
        <f t="shared" si="20" ref="BJ3:BJ6">((BH3-BI3)*$B3)</f>
        <v>0</v>
      </c>
      <c r="BK3" s="22"/>
    </row>
    <row r="4" spans="1:63" ht="16.5" thickBot="1">
      <c r="A4" s="172" t="s">
        <v>419</v>
      </c>
      <c r="B4" s="85">
        <v>19000</v>
      </c>
      <c r="C4" s="22"/>
      <c r="D4" s="18"/>
      <c r="E4" s="15"/>
      <c r="F4" s="16"/>
      <c r="G4" s="33"/>
      <c r="H4" s="22"/>
      <c r="I4" s="18"/>
      <c r="J4" s="15"/>
      <c r="K4" s="16"/>
      <c r="L4" s="33"/>
      <c r="M4" s="22"/>
      <c r="N4" s="18"/>
      <c r="O4" s="15"/>
      <c r="P4" s="16"/>
      <c r="Q4" s="33"/>
      <c r="R4" s="22"/>
      <c r="S4" s="18"/>
      <c r="T4" s="15"/>
      <c r="U4" s="16"/>
      <c r="V4" s="33"/>
      <c r="W4" s="22"/>
      <c r="X4" s="18"/>
      <c r="Y4" s="15"/>
      <c r="Z4" s="16"/>
      <c r="AA4" s="33"/>
      <c r="AB4" s="22"/>
      <c r="AC4" s="18"/>
      <c r="AD4" s="15">
        <f t="shared" si="21" ref="AD4">+AB4+AC4</f>
        <v>0</v>
      </c>
      <c r="AE4" s="16">
        <f t="shared" si="22" ref="AE4">+AD4-AG4</f>
        <v>-4</v>
      </c>
      <c r="AF4" s="33">
        <f t="shared" si="23" ref="AF4">((AD4-AE4)*$B4)</f>
        <v>76000</v>
      </c>
      <c r="AG4" s="22">
        <v>4</v>
      </c>
      <c r="AH4" s="18"/>
      <c r="AI4" s="15">
        <f t="shared" si="24" ref="AI4">+AG4+AH4</f>
        <v>4</v>
      </c>
      <c r="AJ4" s="16">
        <f t="shared" si="25" ref="AJ4">+AI4-AL4</f>
        <v>1</v>
      </c>
      <c r="AK4" s="33">
        <f t="shared" si="26" ref="AK4">((AI4-AJ4)*$B4)</f>
        <v>57000</v>
      </c>
      <c r="AL4" s="22">
        <v>3</v>
      </c>
      <c r="AM4" s="18"/>
      <c r="AN4" s="15">
        <f t="shared" si="27" ref="AN4">+AL4+AM4</f>
        <v>3</v>
      </c>
      <c r="AO4" s="16">
        <f t="shared" si="28" ref="AO4">+AN4-AQ4</f>
        <v>1</v>
      </c>
      <c r="AP4" s="33">
        <f t="shared" si="29" ref="AP4">((AN4-AO4)*$B4)</f>
        <v>38000</v>
      </c>
      <c r="AQ4" s="22">
        <v>2</v>
      </c>
      <c r="AR4" s="18"/>
      <c r="AS4" s="15">
        <f t="shared" si="30" ref="AS4">+AQ4+AR4</f>
        <v>2</v>
      </c>
      <c r="AT4" s="16">
        <f t="shared" si="31" ref="AT4">+AS4-AV4</f>
        <v>2</v>
      </c>
      <c r="AU4" s="33"/>
      <c r="AV4" s="22"/>
      <c r="AW4" s="18"/>
      <c r="AX4" s="15"/>
      <c r="AY4" s="16"/>
      <c r="AZ4" s="33"/>
      <c r="BA4" s="22"/>
      <c r="BB4" s="18"/>
      <c r="BC4" s="15"/>
      <c r="BD4" s="16"/>
      <c r="BE4" s="33"/>
      <c r="BF4" s="22"/>
      <c r="BG4" s="18"/>
      <c r="BH4" s="15"/>
      <c r="BI4" s="16"/>
      <c r="BJ4" s="33"/>
      <c r="BK4" s="22"/>
    </row>
    <row r="5" spans="1:63" ht="16.5" thickBot="1">
      <c r="A5" s="172" t="s">
        <v>604</v>
      </c>
      <c r="B5" s="94">
        <v>11197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/>
      <c r="AE5" s="16"/>
      <c r="AF5" s="33"/>
      <c r="AG5" s="22"/>
      <c r="AH5" s="18"/>
      <c r="AI5" s="15"/>
      <c r="AJ5" s="16"/>
      <c r="AK5" s="33"/>
      <c r="AL5" s="22"/>
      <c r="AM5" s="18"/>
      <c r="AN5" s="15"/>
      <c r="AO5" s="16"/>
      <c r="AP5" s="33"/>
      <c r="AQ5" s="22"/>
      <c r="AR5" s="18"/>
      <c r="AS5" s="15"/>
      <c r="AT5" s="16"/>
      <c r="AU5" s="33"/>
      <c r="AV5" s="22"/>
      <c r="AW5" s="18"/>
      <c r="AX5" s="15"/>
      <c r="AY5" s="16"/>
      <c r="AZ5" s="33"/>
      <c r="BA5" s="22"/>
      <c r="BB5" s="18"/>
      <c r="BC5" s="15"/>
      <c r="BD5" s="16"/>
      <c r="BE5" s="33"/>
      <c r="BF5" s="22"/>
      <c r="BG5" s="18"/>
      <c r="BH5" s="15"/>
      <c r="BI5" s="16"/>
      <c r="BJ5" s="33"/>
      <c r="BK5" s="22"/>
    </row>
    <row r="6" spans="1:63" ht="16.5" thickBot="1">
      <c r="A6" s="120" t="s">
        <v>605</v>
      </c>
      <c r="B6" s="95">
        <v>12897</v>
      </c>
      <c r="C6" s="22"/>
      <c r="D6" s="18"/>
      <c r="E6" s="15"/>
      <c r="F6" s="16"/>
      <c r="G6" s="33"/>
      <c r="H6" s="22"/>
      <c r="I6" s="18"/>
      <c r="J6" s="15"/>
      <c r="K6" s="16"/>
      <c r="L6" s="33"/>
      <c r="M6" s="22"/>
      <c r="N6" s="18"/>
      <c r="O6" s="15"/>
      <c r="P6" s="16"/>
      <c r="Q6" s="33"/>
      <c r="R6" s="22"/>
      <c r="S6" s="18"/>
      <c r="T6" s="15"/>
      <c r="U6" s="16"/>
      <c r="V6" s="33"/>
      <c r="W6" s="22"/>
      <c r="X6" s="18"/>
      <c r="Y6" s="15"/>
      <c r="Z6" s="16"/>
      <c r="AA6" s="33"/>
      <c r="AB6" s="22"/>
      <c r="AC6" s="18"/>
      <c r="AD6" s="15">
        <f t="shared" si="0"/>
        <v>0</v>
      </c>
      <c r="AE6" s="16">
        <f t="shared" si="1"/>
        <v>0</v>
      </c>
      <c r="AF6" s="33">
        <f t="shared" si="2"/>
        <v>0</v>
      </c>
      <c r="AG6" s="22"/>
      <c r="AH6" s="18"/>
      <c r="AI6" s="15">
        <f t="shared" si="3"/>
        <v>0</v>
      </c>
      <c r="AJ6" s="16">
        <f t="shared" si="4"/>
        <v>0</v>
      </c>
      <c r="AK6" s="33">
        <f t="shared" si="5"/>
        <v>0</v>
      </c>
      <c r="AL6" s="22"/>
      <c r="AM6" s="18"/>
      <c r="AN6" s="15">
        <f t="shared" si="6"/>
        <v>0</v>
      </c>
      <c r="AO6" s="16">
        <f t="shared" si="7"/>
        <v>0</v>
      </c>
      <c r="AP6" s="33">
        <f t="shared" si="8"/>
        <v>0</v>
      </c>
      <c r="AQ6" s="22"/>
      <c r="AR6" s="18"/>
      <c r="AS6" s="15">
        <f t="shared" si="9"/>
        <v>0</v>
      </c>
      <c r="AT6" s="16">
        <f t="shared" si="10"/>
        <v>0</v>
      </c>
      <c r="AU6" s="33">
        <f t="shared" si="11"/>
        <v>0</v>
      </c>
      <c r="AV6" s="22"/>
      <c r="AW6" s="18"/>
      <c r="AX6" s="15">
        <f t="shared" si="12"/>
        <v>0</v>
      </c>
      <c r="AY6" s="16">
        <f t="shared" si="13"/>
        <v>0</v>
      </c>
      <c r="AZ6" s="33">
        <f t="shared" si="14"/>
        <v>0</v>
      </c>
      <c r="BA6" s="22"/>
      <c r="BB6" s="18"/>
      <c r="BC6" s="15">
        <f t="shared" si="15"/>
        <v>0</v>
      </c>
      <c r="BD6" s="16">
        <f t="shared" si="16"/>
        <v>0</v>
      </c>
      <c r="BE6" s="33">
        <f t="shared" si="17"/>
        <v>0</v>
      </c>
      <c r="BF6" s="22"/>
      <c r="BG6" s="18"/>
      <c r="BH6" s="15">
        <f t="shared" si="18"/>
        <v>0</v>
      </c>
      <c r="BI6" s="16">
        <f t="shared" si="19"/>
        <v>0</v>
      </c>
      <c r="BJ6" s="33">
        <f t="shared" si="20"/>
        <v>0</v>
      </c>
      <c r="BK6" s="22"/>
    </row>
    <row r="7" spans="1:63" ht="16.5" thickBot="1">
      <c r="A7" s="24"/>
      <c r="B7" s="24"/>
      <c r="C7" s="24"/>
      <c r="D7" s="26"/>
      <c r="E7" s="24"/>
      <c r="F7" s="24"/>
      <c r="G7" s="68">
        <f>SUM(G3:G6)</f>
        <v>0</v>
      </c>
      <c r="H7" s="24"/>
      <c r="I7" s="26"/>
      <c r="J7" s="24"/>
      <c r="K7" s="24"/>
      <c r="L7" s="68">
        <f>SUM(L3:L6)</f>
        <v>0</v>
      </c>
      <c r="M7" s="24"/>
      <c r="N7" s="26"/>
      <c r="O7" s="24"/>
      <c r="P7" s="24"/>
      <c r="Q7" s="68">
        <f>SUM(Q3:Q6)</f>
        <v>0</v>
      </c>
      <c r="R7" s="24"/>
      <c r="S7" s="26"/>
      <c r="T7" s="24"/>
      <c r="U7" s="24"/>
      <c r="V7" s="68">
        <f>SUM(V3:V6)</f>
        <v>0</v>
      </c>
      <c r="W7" s="24"/>
      <c r="X7" s="26"/>
      <c r="Y7" s="24"/>
      <c r="Z7" s="24"/>
      <c r="AA7" s="68">
        <f>SUM(AA3:AA6)</f>
        <v>0</v>
      </c>
      <c r="AB7" s="24"/>
      <c r="AC7" s="26"/>
      <c r="AD7" s="24"/>
      <c r="AE7" s="24"/>
      <c r="AF7" s="68">
        <f>SUM(AF3:AF6)</f>
        <v>208000</v>
      </c>
      <c r="AG7" s="24"/>
      <c r="AH7" s="26"/>
      <c r="AI7" s="24"/>
      <c r="AJ7" s="24"/>
      <c r="AK7" s="68">
        <f>SUM(AK3:AK6)</f>
        <v>105000</v>
      </c>
      <c r="AL7" s="24"/>
      <c r="AM7" s="26"/>
      <c r="AN7" s="24"/>
      <c r="AO7" s="24"/>
      <c r="AP7" s="68">
        <f>+SUM(AP3:AP6)</f>
        <v>242000</v>
      </c>
      <c r="AQ7" s="24"/>
      <c r="AR7" s="26"/>
      <c r="AS7" s="24"/>
      <c r="AT7" s="24"/>
      <c r="AU7" s="68">
        <f>+SUM(AU3:AU6)</f>
        <v>0</v>
      </c>
      <c r="AV7" s="24"/>
      <c r="AW7" s="26"/>
      <c r="AX7" s="24"/>
      <c r="AY7" s="24"/>
      <c r="AZ7" s="68">
        <v>3037000</v>
      </c>
      <c r="BA7" s="24"/>
      <c r="BB7" s="26"/>
      <c r="BC7" s="24"/>
      <c r="BD7" s="24"/>
      <c r="BE7" s="68">
        <f>+SUM(BE3:BE6)</f>
        <v>0</v>
      </c>
      <c r="BF7" s="24"/>
      <c r="BG7" s="26"/>
      <c r="BH7" s="24"/>
      <c r="BI7" s="24"/>
      <c r="BJ7" s="68">
        <f>+SUM(BJ3:BJ6)</f>
        <v>0</v>
      </c>
      <c r="BK7" s="24"/>
    </row>
    <row r="8" spans="4:59" ht="15">
      <c r="D8" s="29"/>
      <c r="I8" s="29"/>
      <c r="N8" s="29"/>
      <c r="S8" s="29"/>
      <c r="X8" s="29"/>
      <c r="AC8" s="29"/>
      <c r="AH8" s="29"/>
      <c r="AM8" s="29"/>
      <c r="AR8" s="29"/>
      <c r="AW8" s="29"/>
      <c r="BB8" s="29"/>
      <c r="BG8" s="29"/>
    </row>
    <row r="9" spans="4:59" ht="15.75" customHeight="1">
      <c r="D9" s="29"/>
      <c r="I9" s="29"/>
      <c r="N9" s="29"/>
      <c r="S9" s="29"/>
      <c r="X9" s="29"/>
      <c r="AC9" s="29"/>
      <c r="AH9" s="29"/>
      <c r="AM9" s="29"/>
      <c r="AR9" s="29"/>
      <c r="AW9" s="29"/>
      <c r="BB9" s="29"/>
      <c r="BG9" s="29"/>
    </row>
    <row r="10" spans="4:59" ht="15.75" customHeight="1">
      <c r="D10" s="29"/>
      <c r="I10" s="29"/>
      <c r="N10" s="29"/>
      <c r="S10" s="29"/>
      <c r="X10" s="29"/>
      <c r="AC10" s="29"/>
      <c r="AH10" s="29"/>
      <c r="AM10" s="29"/>
      <c r="AR10" s="29"/>
      <c r="AW10" s="29"/>
      <c r="BB10" s="29"/>
      <c r="BG10" s="29"/>
    </row>
    <row r="11" spans="4:59" ht="15.75" customHeight="1">
      <c r="D11" s="29"/>
      <c r="I11" s="29"/>
      <c r="N11" s="29"/>
      <c r="S11" s="29"/>
      <c r="X11" s="29"/>
      <c r="AC11" s="29"/>
      <c r="AH11" s="29"/>
      <c r="AM11" s="29"/>
      <c r="AR11" s="29"/>
      <c r="AW11" s="29"/>
      <c r="BB11" s="29"/>
      <c r="BG11" s="29"/>
    </row>
    <row r="12" spans="4:59" ht="15.75" customHeight="1">
      <c r="D12" s="29"/>
      <c r="I12" s="29"/>
      <c r="N12" s="29"/>
      <c r="S12" s="29"/>
      <c r="X12" s="29"/>
      <c r="AC12" s="29"/>
      <c r="AH12" s="29"/>
      <c r="AM12" s="29"/>
      <c r="AR12" s="29"/>
      <c r="AW12" s="29"/>
      <c r="BB12" s="29"/>
      <c r="BG12" s="29"/>
    </row>
    <row r="13" spans="4:59" ht="15.75" customHeight="1">
      <c r="D13" s="29"/>
      <c r="I13" s="29"/>
      <c r="N13" s="29"/>
      <c r="S13" s="29"/>
      <c r="X13" s="29"/>
      <c r="AC13" s="29"/>
      <c r="AH13" s="29"/>
      <c r="AM13" s="29"/>
      <c r="AR13" s="29"/>
      <c r="AW13" s="29"/>
      <c r="BB13" s="29"/>
      <c r="BG13" s="29"/>
    </row>
    <row r="14" spans="4:59" ht="15.75" customHeight="1">
      <c r="D14" s="29"/>
      <c r="I14" s="29"/>
      <c r="N14" s="29"/>
      <c r="S14" s="29"/>
      <c r="X14" s="29"/>
      <c r="AC14" s="29"/>
      <c r="AH14" s="29"/>
      <c r="AM14" s="29"/>
      <c r="AR14" s="29"/>
      <c r="AW14" s="29"/>
      <c r="BB14" s="29"/>
      <c r="BG14" s="29"/>
    </row>
    <row r="15" spans="4:59" ht="15.75" customHeight="1">
      <c r="D15" s="29"/>
      <c r="I15" s="29"/>
      <c r="N15" s="29"/>
      <c r="S15" s="29"/>
      <c r="X15" s="29"/>
      <c r="AC15" s="29"/>
      <c r="AH15" s="29"/>
      <c r="AM15" s="29"/>
      <c r="AR15" s="29"/>
      <c r="AW15" s="29"/>
      <c r="BB15" s="29"/>
      <c r="BG15" s="29"/>
    </row>
    <row r="16" spans="4:59" ht="15.75" customHeight="1">
      <c r="D16" s="29"/>
      <c r="I16" s="29"/>
      <c r="N16" s="29"/>
      <c r="S16" s="29"/>
      <c r="X16" s="29"/>
      <c r="AC16" s="29"/>
      <c r="AH16" s="29"/>
      <c r="AM16" s="29"/>
      <c r="AR16" s="29"/>
      <c r="AW16" s="29"/>
      <c r="BB16" s="29"/>
      <c r="BG16" s="29"/>
    </row>
    <row r="17" spans="4:59" ht="15.75" customHeight="1">
      <c r="D17" s="29"/>
      <c r="I17" s="29"/>
      <c r="N17" s="29"/>
      <c r="S17" s="29"/>
      <c r="X17" s="29"/>
      <c r="AC17" s="29"/>
      <c r="AH17" s="29"/>
      <c r="AM17" s="29"/>
      <c r="AR17" s="29"/>
      <c r="AW17" s="29"/>
      <c r="BB17" s="29"/>
      <c r="BG17" s="29"/>
    </row>
    <row r="18" spans="4:59" ht="15.75" customHeight="1">
      <c r="D18" s="29"/>
      <c r="I18" s="29"/>
      <c r="N18" s="29"/>
      <c r="S18" s="29"/>
      <c r="X18" s="29"/>
      <c r="AC18" s="29"/>
      <c r="AH18" s="29"/>
      <c r="AM18" s="29"/>
      <c r="AR18" s="29"/>
      <c r="AW18" s="29"/>
      <c r="BB18" s="29"/>
      <c r="BG18" s="29"/>
    </row>
    <row r="19" spans="4:59" ht="15.75" customHeight="1">
      <c r="D19" s="29"/>
      <c r="I19" s="29"/>
      <c r="N19" s="29"/>
      <c r="S19" s="29"/>
      <c r="X19" s="29"/>
      <c r="AC19" s="29"/>
      <c r="AH19" s="29"/>
      <c r="AM19" s="29"/>
      <c r="AR19" s="29"/>
      <c r="AW19" s="29"/>
      <c r="BB19" s="29"/>
      <c r="BG19" s="29"/>
    </row>
    <row r="20" spans="4:59" ht="15.75" customHeight="1">
      <c r="D20" s="29"/>
      <c r="I20" s="29"/>
      <c r="N20" s="29"/>
      <c r="S20" s="29"/>
      <c r="X20" s="29"/>
      <c r="AC20" s="29"/>
      <c r="AH20" s="29"/>
      <c r="AM20" s="29"/>
      <c r="AR20" s="29"/>
      <c r="AW20" s="29"/>
      <c r="BB20" s="29"/>
      <c r="BG20" s="29"/>
    </row>
    <row r="21" spans="4:59" ht="15.75" customHeight="1">
      <c r="D21" s="29"/>
      <c r="I21" s="29"/>
      <c r="N21" s="29"/>
      <c r="S21" s="29"/>
      <c r="X21" s="29"/>
      <c r="AC21" s="29"/>
      <c r="AH21" s="29"/>
      <c r="AM21" s="29"/>
      <c r="AR21" s="29"/>
      <c r="AW21" s="29"/>
      <c r="BB21" s="29"/>
      <c r="BG21" s="29"/>
    </row>
    <row r="22" spans="4:59" ht="15.75" customHeight="1">
      <c r="D22" s="29"/>
      <c r="I22" s="29"/>
      <c r="N22" s="29"/>
      <c r="S22" s="29"/>
      <c r="X22" s="29"/>
      <c r="AC22" s="29"/>
      <c r="AH22" s="29"/>
      <c r="AM22" s="29"/>
      <c r="AR22" s="29"/>
      <c r="AW22" s="29"/>
      <c r="BB22" s="29"/>
      <c r="BG22" s="29"/>
    </row>
    <row r="23" spans="4:59" ht="15.75" customHeight="1">
      <c r="D23" s="29"/>
      <c r="I23" s="29"/>
      <c r="N23" s="29"/>
      <c r="S23" s="29"/>
      <c r="X23" s="29"/>
      <c r="AC23" s="29"/>
      <c r="AH23" s="29"/>
      <c r="AM23" s="29"/>
      <c r="AR23" s="29"/>
      <c r="AW23" s="29"/>
      <c r="BB23" s="29"/>
      <c r="BG23" s="29"/>
    </row>
    <row r="24" spans="4:59" ht="15.75" customHeight="1">
      <c r="D24" s="29"/>
      <c r="I24" s="29"/>
      <c r="N24" s="29"/>
      <c r="S24" s="29"/>
      <c r="X24" s="29"/>
      <c r="AC24" s="29"/>
      <c r="AH24" s="29"/>
      <c r="AM24" s="29"/>
      <c r="AR24" s="29"/>
      <c r="AW24" s="29"/>
      <c r="BB24" s="29"/>
      <c r="BG24" s="29"/>
    </row>
    <row r="25" spans="4:59" ht="15.75" customHeight="1">
      <c r="D25" s="29"/>
      <c r="I25" s="29"/>
      <c r="N25" s="29"/>
      <c r="S25" s="29"/>
      <c r="X25" s="29"/>
      <c r="AC25" s="29"/>
      <c r="AH25" s="29"/>
      <c r="AM25" s="29"/>
      <c r="AR25" s="29"/>
      <c r="AW25" s="29"/>
      <c r="BB25" s="29"/>
      <c r="BG25" s="29"/>
    </row>
    <row r="26" spans="4:59" ht="15.75" customHeight="1">
      <c r="D26" s="29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4:59" ht="15.75" customHeight="1">
      <c r="D27" s="29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4:59" ht="15.75" customHeight="1">
      <c r="D28" s="29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4:59" ht="15.75" customHeight="1">
      <c r="D29" s="29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4:59" ht="15.75" customHeight="1">
      <c r="D30" s="29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4:59" ht="15.75" customHeight="1">
      <c r="D31" s="29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4:59" ht="15.75" customHeight="1">
      <c r="D32" s="29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4:59" ht="15.75" customHeight="1">
      <c r="D33" s="29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4:59" ht="15.75" customHeight="1">
      <c r="D34" s="29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4:59" ht="15.75" customHeight="1">
      <c r="D35" s="29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4:59" ht="15.75" customHeight="1">
      <c r="D36" s="29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4:59" ht="15.75" customHeight="1">
      <c r="D37" s="29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4:59" ht="15.75" customHeight="1">
      <c r="D38" s="29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4:59" ht="15.75" customHeight="1">
      <c r="D39" s="29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4:59" ht="15.75" customHeight="1">
      <c r="D40" s="29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4:59" ht="15.75" customHeight="1">
      <c r="D41" s="29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4:59" ht="15.75" customHeight="1">
      <c r="D42" s="29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4:59" ht="15.75" customHeight="1">
      <c r="D43" s="29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4:59" ht="15.75" customHeight="1">
      <c r="D44" s="29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4:59" ht="15.75" customHeight="1">
      <c r="D45" s="29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4:59" ht="15.75" customHeight="1">
      <c r="D46" s="29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4:59" ht="15.75" customHeight="1">
      <c r="D47" s="29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4:59" ht="15.75" customHeight="1">
      <c r="D48" s="29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4:59" ht="15.75" customHeight="1">
      <c r="D49" s="29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4:59" ht="15.75" customHeight="1">
      <c r="D50" s="29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4:59" ht="15.75" customHeight="1">
      <c r="D51" s="29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4:59" ht="15.75" customHeight="1">
      <c r="D52" s="29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4:59" ht="15.75" customHeight="1">
      <c r="D53" s="29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4:59" ht="15.75" customHeight="1">
      <c r="D54" s="29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4:59" ht="15.75" customHeight="1">
      <c r="D55" s="29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4:59" ht="15.75" customHeight="1">
      <c r="D56" s="29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4:59" ht="15.75" customHeight="1">
      <c r="D57" s="29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4:59" ht="15.75" customHeight="1">
      <c r="D58" s="29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4:59" ht="15.75" customHeight="1">
      <c r="D59" s="29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4:59" ht="15.75" customHeight="1">
      <c r="D60" s="29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4:59" ht="15.75" customHeight="1">
      <c r="D61" s="29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4:59" ht="15.75" customHeight="1">
      <c r="D62" s="29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4:59" ht="15.75" customHeight="1">
      <c r="D63" s="29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4:59" ht="15.75" customHeight="1">
      <c r="D64" s="29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4:59" ht="15.75" customHeight="1">
      <c r="D65" s="29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4:59" ht="15.75" customHeight="1">
      <c r="D66" s="29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4:59" ht="15.75" customHeight="1">
      <c r="D67" s="29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4:59" ht="15.75" customHeight="1">
      <c r="D68" s="29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4:59" ht="15.75" customHeight="1">
      <c r="D69" s="29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4:59" ht="15.75" customHeight="1">
      <c r="D70" s="29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4:59" ht="15.75" customHeight="1">
      <c r="D71" s="29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4:59" ht="15.75" customHeight="1">
      <c r="D72" s="29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4:59" ht="15.75" customHeight="1">
      <c r="D73" s="29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4:59" ht="15.75" customHeight="1">
      <c r="D74" s="29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4:59" ht="15.75" customHeight="1">
      <c r="D75" s="29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4:59" ht="15.75" customHeight="1">
      <c r="D76" s="29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4:59" ht="15.75" customHeight="1">
      <c r="D77" s="29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4:59" ht="15.75" customHeight="1">
      <c r="D78" s="29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4:59" ht="15.75" customHeight="1">
      <c r="D79" s="29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4:59" ht="15.75" customHeight="1">
      <c r="D80" s="29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4:59" ht="15.75" customHeight="1">
      <c r="D81" s="29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4:59" ht="15.75" customHeight="1">
      <c r="D82" s="29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4:59" ht="15.75" customHeight="1">
      <c r="D83" s="29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4:59" ht="15.75" customHeight="1">
      <c r="D84" s="29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4:59" ht="15.75" customHeight="1">
      <c r="D85" s="29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4:59" ht="15.75" customHeight="1">
      <c r="D86" s="29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4:59" ht="15.75" customHeight="1">
      <c r="D87" s="29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4:59" ht="15.75" customHeight="1">
      <c r="D88" s="29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4:59" ht="15.75" customHeight="1">
      <c r="D89" s="29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4:59" ht="15.75" customHeight="1">
      <c r="D90" s="29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4:59" ht="15.75" customHeight="1">
      <c r="D91" s="29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4:59" ht="15.75" customHeight="1">
      <c r="D92" s="29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4:59" ht="15.75" customHeight="1">
      <c r="D93" s="29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4:59" ht="15.75" customHeight="1">
      <c r="D94" s="29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4:59" ht="15.75" customHeight="1">
      <c r="D95" s="29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4:59" ht="15.75" customHeight="1">
      <c r="D96" s="29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4:59" ht="15.75" customHeight="1">
      <c r="D97" s="29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4:59" ht="15.75" customHeight="1">
      <c r="D98" s="29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4:59" ht="15.75" customHeight="1">
      <c r="D99" s="29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4:59" ht="15.75" customHeight="1"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4:59" ht="15.75" customHeight="1"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4:59" ht="15.75" customHeight="1"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4:59" ht="15.75" customHeight="1"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4:59" ht="15.75" customHeight="1"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4:59" ht="15.75" customHeight="1"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4:59" ht="15.75" customHeight="1"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4:59" ht="15.75" customHeight="1"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4:59" ht="15.75" customHeight="1"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4:59" ht="15.75" customHeight="1"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4:59" ht="15.75" customHeight="1"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4:59" ht="15.75" customHeight="1"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4:59" ht="15.75" customHeight="1"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4:59" ht="15.75" customHeight="1"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4:59" ht="15.75" customHeight="1"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4:59" ht="15.75" customHeight="1"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4:59" ht="15.75" customHeight="1"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4:59" ht="15.75" customHeight="1"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4:59" ht="15.75" customHeight="1"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4:59" ht="15.75" customHeight="1"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4:59" ht="15.75" customHeight="1"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4:59" ht="15.75" customHeight="1"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4:59" ht="15.75" customHeight="1"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4:59" ht="15.75" customHeight="1"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4:59" ht="15.75" customHeight="1"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4:59" ht="15.75" customHeight="1"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4:59" ht="15.75" customHeight="1"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4:59" ht="15.75" customHeight="1"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4:59" ht="15.75" customHeight="1"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4:59" ht="15.75" customHeight="1"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4:59" ht="15.75" customHeight="1"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4:59" ht="15.75" customHeight="1"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4:59" ht="15.75" customHeight="1"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4:59" ht="15.75" customHeight="1"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4:59" ht="15.75" customHeight="1"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4:59" ht="15.75" customHeight="1"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4:59" ht="15.75" customHeight="1"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4:59" ht="15.75" customHeight="1"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4:59" ht="15.75" customHeight="1"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4:59" ht="15.75" customHeight="1"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4:59" ht="15.75" customHeight="1"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4:59" ht="15.75" customHeight="1"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4:59" ht="15.75" customHeight="1"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4:59" ht="15.75" customHeight="1"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4:59" ht="15.75" customHeight="1"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4:59" ht="15.75" customHeight="1"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4:59" ht="15.75" customHeight="1"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4:59" ht="15.75" customHeight="1"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4:59" ht="15.75" customHeight="1"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4:59" ht="15.75" customHeight="1"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4:59" ht="15.75" customHeight="1"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4:59" ht="15.75" customHeight="1"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4:59" ht="15.75" customHeight="1"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4:59" ht="15.75" customHeight="1"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4:59" ht="15.75" customHeight="1"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4:59" ht="15.75" customHeight="1"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4:59" ht="15.75" customHeight="1"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4:59" ht="15.75" customHeight="1"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4:59" ht="15.75" customHeight="1"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4:59" ht="15.75" customHeight="1"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4:59" ht="15.75" customHeight="1"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4:59" ht="15.75" customHeight="1"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4:59" ht="15.75" customHeight="1"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4:59" ht="15.75" customHeight="1"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4:59" ht="15.75" customHeight="1"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4:59" ht="15.75" customHeight="1"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4:59" ht="15.75" customHeight="1"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4:59" ht="15.75" customHeight="1"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4:59" ht="15.75" customHeight="1"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4:59" ht="15.75" customHeight="1"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4:59" ht="15.75" customHeight="1"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4:59" ht="15.75" customHeight="1"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4:59" ht="15.75" customHeight="1"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4:59" ht="15.75" customHeight="1"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4:59" ht="15.75" customHeight="1"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4:59" ht="15.75" customHeight="1"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4:59" ht="15.75" customHeight="1"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4:59" ht="15.75" customHeight="1"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4:59" ht="15.75" customHeight="1"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4:59" ht="15.75" customHeight="1"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4:59" ht="15.75" customHeight="1"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4:59" ht="15.75" customHeight="1"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4:59" ht="15.75" customHeight="1"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4:59" ht="15.75" customHeight="1"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4:59" ht="15.75" customHeight="1"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4:59" ht="15.75" customHeight="1"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4:59" ht="15.75" customHeight="1"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4:59" ht="15.75" customHeight="1"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4:59" ht="15.75" customHeight="1"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4:59" ht="15.75" customHeight="1"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4:59" ht="15.75" customHeight="1"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4:59" ht="15.75" customHeight="1"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4:59" ht="15.75" customHeight="1"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4:59" ht="15.75" customHeight="1"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4:59" ht="15.75" customHeight="1"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4:59" ht="15.75" customHeight="1"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4:59" ht="15.75" customHeight="1"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4:59" ht="15.75" customHeight="1"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4:59" ht="15.75" customHeight="1"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4:59" ht="15.75" customHeight="1"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4:59" ht="15.75" customHeight="1"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4:59" ht="15.75" customHeight="1"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4:59" ht="15.75" customHeight="1"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4:59" ht="15.75" customHeight="1"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4:59" ht="15.75" customHeight="1"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4:59" ht="15.75" customHeight="1"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4:59" ht="15.75" customHeight="1"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4:59" ht="15.75" customHeight="1"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4:59" ht="15.75" customHeight="1"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4:59" ht="15.75" customHeight="1"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4:59" ht="15.75" customHeight="1"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4:59" ht="15.75" customHeight="1"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4:59" ht="15.75" customHeight="1"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4:59" ht="15.75" customHeight="1"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4:59" ht="15.75" customHeight="1"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4:59" ht="15.75" customHeight="1"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4:59" ht="15.75" customHeight="1"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4:59" ht="15.75" customHeight="1"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4:59" ht="15.75" customHeight="1"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4:59" ht="15.75" customHeight="1"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4:59" ht="15.75" customHeight="1"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4:59" ht="15.75" customHeight="1"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4:59" ht="15.75" customHeight="1"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4:59" ht="15.75" customHeight="1"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4:59" ht="15.75" customHeight="1"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4:59" ht="15.75" customHeight="1"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4:59" ht="15.75" customHeight="1"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4:59" ht="15.75" customHeight="1"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4:59" ht="15.75" customHeight="1"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4:59" ht="15.75" customHeight="1"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4:59" ht="15.75" customHeight="1"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4:59" ht="15.75" customHeight="1"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4:59" ht="15.75" customHeight="1"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4:59" ht="15.75" customHeight="1"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4:59" ht="15.75" customHeight="1"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4:59" ht="15.75" customHeight="1"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4:59" ht="15.75" customHeight="1"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4:59" ht="15.75" customHeight="1"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4:59" ht="15.75" customHeight="1"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4:59" ht="15.75" customHeight="1"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4:59" ht="15.75" customHeight="1"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4:59" ht="15.75" customHeight="1"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4:59" ht="15.75" customHeight="1"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4:59" ht="15.75" customHeight="1"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4:59" ht="15.75" customHeight="1"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4:59" ht="15.75" customHeight="1"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4:59" ht="15.75" customHeight="1"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4:59" ht="15.75" customHeight="1"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4:59" ht="15.75" customHeight="1"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4:59" ht="15.75" customHeight="1"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4:59" ht="15.75" customHeight="1"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4:59" ht="15.75" customHeight="1"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4:59" ht="15.75" customHeight="1"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4:59" ht="15.75" customHeight="1"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4:59" ht="15.75" customHeight="1"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4:59" ht="15.75" customHeight="1"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4:59" ht="15.75" customHeight="1"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4:59" ht="15.75" customHeight="1"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4:59" ht="15.75" customHeight="1"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4:59" ht="15.75" customHeight="1"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4:59" ht="15.75" customHeight="1"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4:59" ht="15.75" customHeight="1"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4:59" ht="15.75" customHeight="1"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4:59" ht="15.75" customHeight="1"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4:59" ht="15.75" customHeight="1"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4:59" ht="15.75" customHeight="1"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4:59" ht="15.75" customHeight="1"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4:59" ht="15.75" customHeight="1"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4:59" ht="15.75" customHeight="1"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4:59" ht="15.75" customHeight="1"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4:59" ht="15.75" customHeight="1"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4:59" ht="15.75" customHeight="1"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4:59" ht="15.75" customHeight="1"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4:59" ht="15.75" customHeight="1"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4:59" ht="15.75" customHeight="1"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4:59" ht="15.75" customHeight="1"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4:59" ht="15.75" customHeight="1"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4:59" ht="15.75" customHeight="1"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4:59" ht="15.75" customHeight="1"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4:59" ht="15.75" customHeight="1"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4:59" ht="15.75" customHeight="1"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4:59" ht="15.75" customHeight="1"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4:59" ht="15.75" customHeight="1"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4:59" ht="15.75" customHeight="1"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4:59" ht="15.75" customHeight="1"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4:59" ht="15.75" customHeight="1"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4:59" ht="15.75" customHeight="1"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4:59" ht="15.75" customHeight="1"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4:59" ht="15.75" customHeight="1"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4:59" ht="15.75" customHeight="1"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4:59" ht="15.75" customHeight="1"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4:59" ht="15.75" customHeight="1"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4:59" ht="15.75" customHeight="1"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4:59" ht="15.75" customHeight="1"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4:59" ht="15.75" customHeight="1"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4:59" ht="15.75" customHeight="1"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4:59" ht="15.75" customHeight="1"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4:59" ht="15.75" customHeight="1"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4:59" ht="15.75" customHeight="1"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4:59" ht="15.75" customHeight="1"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4:59" ht="15.75" customHeight="1"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4:59" ht="15.75" customHeight="1"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4:59" ht="15.75" customHeight="1"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4:59" ht="15.75" customHeight="1"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4:59" ht="15.75" customHeight="1"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4:59" ht="15.75" customHeight="1"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4:59" ht="15.75" customHeight="1"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4:59" ht="15.75" customHeight="1"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4:59" ht="15.75" customHeight="1"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4:59" ht="15.75" customHeight="1"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4:59" ht="15.75" customHeight="1"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4:59" ht="15.75" customHeight="1"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4:59" ht="15.75" customHeight="1"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4:59" ht="15.75" customHeight="1"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4:59" ht="15.75" customHeight="1"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4:59" ht="15.75" customHeight="1"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4:59" ht="15.75" customHeight="1"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4:59" ht="15.75" customHeight="1"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4:59" ht="15.75" customHeight="1"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4:59" ht="15.75" customHeight="1"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4:59" ht="15.75" customHeight="1"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4:59" ht="15.75" customHeight="1"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4:59" ht="15.75" customHeight="1"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4:59" ht="15.75" customHeight="1"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4:59" ht="15.75" customHeight="1"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4:59" ht="15.75" customHeight="1"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4:59" ht="15.75" customHeight="1"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4:59" ht="15.75" customHeight="1"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4:59" ht="15.75" customHeight="1"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4:59" ht="15.75" customHeight="1"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4:59" ht="15.75" customHeight="1"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4:59" ht="15.75" customHeight="1"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4:59" ht="15.75" customHeight="1"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4:59" ht="15.75" customHeight="1"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4:59" ht="15.75" customHeight="1"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4:59" ht="15.75" customHeight="1"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4:59" ht="15.75" customHeight="1"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4:59" ht="15.75" customHeight="1"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4:59" ht="15.75" customHeight="1"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4:59" ht="15.75" customHeight="1"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4:59" ht="15.75" customHeight="1"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4:59" ht="15.75" customHeight="1"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4:59" ht="15.75" customHeight="1"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4:59" ht="15.75" customHeight="1"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4:59" ht="15.75" customHeight="1"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4:59" ht="15.75" customHeight="1"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4:59" ht="15.75" customHeight="1"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4:59" ht="15.75" customHeight="1"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4:59" ht="15.75" customHeight="1"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4:59" ht="15.75" customHeight="1"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4:59" ht="15.75" customHeight="1"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4:59" ht="15.75" customHeight="1"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4:59" ht="15.75" customHeight="1"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4:59" ht="15.75" customHeight="1"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4:59" ht="15.75" customHeight="1"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4:59" ht="15.75" customHeight="1"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4:59" ht="15.75" customHeight="1"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4:59" ht="15.75" customHeight="1"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4:59" ht="15.75" customHeight="1"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4:59" ht="15.75" customHeight="1"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4:59" ht="15.75" customHeight="1"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4:59" ht="15.75" customHeight="1"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4:59" ht="15.75" customHeight="1"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4:59" ht="15.75" customHeight="1"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4:59" ht="15.75" customHeight="1"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4:59" ht="15.75" customHeight="1"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4:59" ht="15.75" customHeight="1"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4:59" ht="15.75" customHeight="1"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4:59" ht="15.75" customHeight="1"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4:59" ht="15.75" customHeight="1"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4:59" ht="15.75" customHeight="1"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4:59" ht="15.75" customHeight="1"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4:59" ht="15.75" customHeight="1"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4:59" ht="15.75" customHeight="1"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4:59" ht="15.75" customHeight="1"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4:59" ht="15.75" customHeight="1"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4:59" ht="15.75" customHeight="1"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4:59" ht="15.75" customHeight="1"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4:59" ht="15.75" customHeight="1"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4:59" ht="15.75" customHeight="1"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4:59" ht="15.75" customHeight="1"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4:59" ht="15.75" customHeight="1"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4:59" ht="15.75" customHeight="1"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4:59" ht="15.75" customHeight="1"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4:59" ht="15.75" customHeight="1"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4:59" ht="15.75" customHeight="1"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4:59" ht="15.75" customHeight="1"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4:59" ht="15.75" customHeight="1"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4:59" ht="15.75" customHeight="1"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4:59" ht="15.75" customHeight="1"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4:59" ht="15.75" customHeight="1"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4:59" ht="15.75" customHeight="1"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4:59" ht="15.75" customHeight="1"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4:59" ht="15.75" customHeight="1"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4:59" ht="15.75" customHeight="1"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4:59" ht="15.75" customHeight="1"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4:59" ht="15.75" customHeight="1"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4:59" ht="15.75" customHeight="1"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4:59" ht="15.75" customHeight="1"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4:59" ht="15.75" customHeight="1"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4:59" ht="15.75" customHeight="1"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4:59" ht="15.75" customHeight="1"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4:59" ht="15.75" customHeight="1"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4:59" ht="15.75" customHeight="1"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4:59" ht="15.75" customHeight="1"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4:59" ht="15.75" customHeight="1"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4:59" ht="15.75" customHeight="1"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4:59" ht="15.75" customHeight="1"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4:59" ht="15.75" customHeight="1"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4:59" ht="15.75" customHeight="1"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4:59" ht="15.75" customHeight="1"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4:59" ht="15.75" customHeight="1"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4:59" ht="15.75" customHeight="1"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4:59" ht="15.75" customHeight="1"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4:59" ht="15.75" customHeight="1"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4:59" ht="15.75" customHeight="1"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4:59" ht="15.75" customHeight="1"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4:59" ht="15.75" customHeight="1"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4:59" ht="15.75" customHeight="1"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4:59" ht="15.75" customHeight="1"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4:59" ht="15.75" customHeight="1"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4:59" ht="15.75" customHeight="1"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4:59" ht="15.75" customHeight="1"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4:59" ht="15.75" customHeight="1"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4:59" ht="15.75" customHeight="1"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4:59" ht="15.75" customHeight="1"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4:59" ht="15.75" customHeight="1"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4:59" ht="15.75" customHeight="1"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4:59" ht="15.75" customHeight="1"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4:59" ht="15.75" customHeight="1"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4:59" ht="15.75" customHeight="1"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4:59" ht="15.75" customHeight="1"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4:59" ht="15.75" customHeight="1"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4:59" ht="15.75" customHeight="1"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4:59" ht="15.75" customHeight="1"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4:59" ht="15.75" customHeight="1"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4:59" ht="15.75" customHeight="1"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4:59" ht="15.75" customHeight="1"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4:59" ht="15.75" customHeight="1"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4:59" ht="15.75" customHeight="1"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4:59" ht="15.75" customHeight="1"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4:59" ht="15.75" customHeight="1"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4:59" ht="15.75" customHeight="1"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4:59" ht="15.75" customHeight="1"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4:59" ht="15.75" customHeight="1"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4:59" ht="15.75" customHeight="1"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4:59" ht="15.75" customHeight="1"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4:59" ht="15.75" customHeight="1"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4:59" ht="15.75" customHeight="1"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4:59" ht="15.75" customHeight="1"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4:59" ht="15.75" customHeight="1"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4:59" ht="15.75" customHeight="1"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4:59" ht="15.75" customHeight="1"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4:59" ht="15.75" customHeight="1"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4:59" ht="15.75" customHeight="1"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4:59" ht="15.75" customHeight="1"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4:59" ht="15.75" customHeight="1"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4:59" ht="15.75" customHeight="1"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4:59" ht="15.75" customHeight="1"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4:59" ht="15.75" customHeight="1"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4:59" ht="15.75" customHeight="1"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4:59" ht="15.75" customHeight="1"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4:59" ht="15.75" customHeight="1"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4:59" ht="15.75" customHeight="1"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4:59" ht="15.75" customHeight="1"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4:59" ht="15.75" customHeight="1"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4:59" ht="15.75" customHeight="1"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4:59" ht="15.75" customHeight="1"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4:59" ht="15.75" customHeight="1"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4:59" ht="15.75" customHeight="1"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4:59" ht="15.75" customHeight="1"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4:59" ht="15.75" customHeight="1"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4:59" ht="15.75" customHeight="1"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4:59" ht="15.75" customHeight="1"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4:59" ht="15.75" customHeight="1"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4:59" ht="15.75" customHeight="1"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4:59" ht="15.75" customHeight="1"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4:59" ht="15.75" customHeight="1"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4:59" ht="15.75" customHeight="1"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4:59" ht="15.75" customHeight="1"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4:59" ht="15.75" customHeight="1"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4:59" ht="15.75" customHeight="1"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4:59" ht="15.75" customHeight="1"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4:59" ht="15.75" customHeight="1"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4:59" ht="15.75" customHeight="1"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4:59" ht="15.75" customHeight="1"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4:59" ht="15.75" customHeight="1"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4:59" ht="15.75" customHeight="1"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4:59" ht="15.75" customHeight="1"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4:59" ht="15.75" customHeight="1"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4:59" ht="15.75" customHeight="1"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4:59" ht="15.75" customHeight="1"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4:59" ht="15.75" customHeight="1"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4:59" ht="15.75" customHeight="1"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4:59" ht="15.75" customHeight="1"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4:59" ht="15.75" customHeight="1"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4:59" ht="15.75" customHeight="1"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4:59" ht="15.75" customHeight="1"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4:59" ht="15.75" customHeight="1"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4:59" ht="15.75" customHeight="1"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4:59" ht="15.75" customHeight="1"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4:59" ht="15.75" customHeight="1"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4:59" ht="15.75" customHeight="1"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4:59" ht="15.75" customHeight="1"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4:59" ht="15.75" customHeight="1"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4:59" ht="15.75" customHeight="1"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4:59" ht="15.75" customHeight="1"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4:59" ht="15.75" customHeight="1"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4:59" ht="15.75" customHeight="1"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4:59" ht="15.75" customHeight="1"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4:59" ht="15.75" customHeight="1"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4:59" ht="15.75" customHeight="1"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4:59" ht="15.75" customHeight="1"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4:59" ht="15.75" customHeight="1"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4:59" ht="15.75" customHeight="1"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4:59" ht="15.75" customHeight="1"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4:59" ht="15.75" customHeight="1"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4:59" ht="15.75" customHeight="1"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4:59" ht="15.75" customHeight="1"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4:59" ht="15.75" customHeight="1"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4:59" ht="15.75" customHeight="1"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4:59" ht="15.75" customHeight="1"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4:59" ht="15.75" customHeight="1"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4:59" ht="15.75" customHeight="1"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4:59" ht="15.75" customHeight="1"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4:59" ht="15.75" customHeight="1"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4:59" ht="15.75" customHeight="1"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4:59" ht="15.75" customHeight="1"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4:59" ht="15.75" customHeight="1"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4:59" ht="15.75" customHeight="1"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4:59" ht="15.75" customHeight="1"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4:59" ht="15.75" customHeight="1"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4:59" ht="15.75" customHeight="1"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4:59" ht="15.75" customHeight="1"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4:59" ht="15.75" customHeight="1"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4:59" ht="15.75" customHeight="1"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4:59" ht="15.75" customHeight="1"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4:59" ht="15.75" customHeight="1"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4:59" ht="15.75" customHeight="1"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4:59" ht="15.75" customHeight="1"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4:59" ht="15.75" customHeight="1"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4:59" ht="15.75" customHeight="1"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4:59" ht="15.75" customHeight="1"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4:59" ht="15.75" customHeight="1"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4:59" ht="15.75" customHeight="1"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4:59" ht="15.75" customHeight="1"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4:59" ht="15.75" customHeight="1"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4:59" ht="15.75" customHeight="1"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4:59" ht="15.75" customHeight="1"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4:59" ht="15.75" customHeight="1"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4:59" ht="15.75" customHeight="1"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4:59" ht="15.75" customHeight="1"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4:59" ht="15.75" customHeight="1"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4:59" ht="15.75" customHeight="1"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4:59" ht="15.75" customHeight="1"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4:59" ht="15.75" customHeight="1"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4:59" ht="15.75" customHeight="1"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4:59" ht="15.75" customHeight="1"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4:59" ht="15.75" customHeight="1"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4:59" ht="15.75" customHeight="1"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4:59" ht="15.75" customHeight="1"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4:59" ht="15.75" customHeight="1"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4:59" ht="15.75" customHeight="1"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4:59" ht="15.75" customHeight="1"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4:59" ht="15.75" customHeight="1"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4:59" ht="15.75" customHeight="1"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4:59" ht="15.75" customHeight="1"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4:59" ht="15.75" customHeight="1"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4:59" ht="15.75" customHeight="1"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4:59" ht="15.75" customHeight="1"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4:59" ht="15.75" customHeight="1"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4:59" ht="15.75" customHeight="1"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4:59" ht="15.75" customHeight="1"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4:59" ht="15.75" customHeight="1"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4:59" ht="15.75" customHeight="1"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4:59" ht="15.75" customHeight="1"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4:59" ht="15.75" customHeight="1"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4:59" ht="15.75" customHeight="1"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4:59" ht="15.75" customHeight="1"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4:59" ht="15.75" customHeight="1"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4:59" ht="15.75" customHeight="1"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4:59" ht="15.75" customHeight="1"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4:59" ht="15.75" customHeight="1"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4:59" ht="15.75" customHeight="1"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4:59" ht="15.75" customHeight="1"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4:59" ht="15.75" customHeight="1"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4:59" ht="15.75" customHeight="1"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4:59" ht="15.75" customHeight="1"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4:59" ht="15.75" customHeight="1"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4:59" ht="15.75" customHeight="1"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4:59" ht="15.75" customHeight="1"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4:59" ht="15.75" customHeight="1"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4:59" ht="15.75" customHeight="1"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4:59" ht="15.75" customHeight="1"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4:59" ht="15.75" customHeight="1"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4:59" ht="15.75" customHeight="1"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4:59" ht="15.75" customHeight="1"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4:59" ht="15.75" customHeight="1"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4:59" ht="15.75" customHeight="1"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4:59" ht="15.75" customHeight="1"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4:59" ht="15.75" customHeight="1"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4:59" ht="15.75" customHeight="1"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4:59" ht="15.75" customHeight="1"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4:59" ht="15.75" customHeight="1"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4:59" ht="15.75" customHeight="1"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4:59" ht="15.75" customHeight="1"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4:59" ht="15.75" customHeight="1"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4:59" ht="15.75" customHeight="1"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4:59" ht="15.75" customHeight="1"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4:59" ht="15.75" customHeight="1"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4:59" ht="15.75" customHeight="1"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4:59" ht="15.75" customHeight="1"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4:59" ht="15.75" customHeight="1"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4:59" ht="15.75" customHeight="1"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4:59" ht="15.75" customHeight="1"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4:59" ht="15.75" customHeight="1"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4:59" ht="15.75" customHeight="1"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4:59" ht="15.75" customHeight="1"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4:59" ht="15.75" customHeight="1"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4:59" ht="15.75" customHeight="1"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4:59" ht="15.75" customHeight="1"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4:59" ht="15.75" customHeight="1"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4:59" ht="15.75" customHeight="1"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4:59" ht="15.75" customHeight="1"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4:59" ht="15.75" customHeight="1"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4:59" ht="15.75" customHeight="1"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4:59" ht="15.75" customHeight="1"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4:59" ht="15.75" customHeight="1"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4:59" ht="15.75" customHeight="1"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4:59" ht="15.75" customHeight="1"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4:59" ht="15.75" customHeight="1"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4:59" ht="15.75" customHeight="1"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4:59" ht="15.75" customHeight="1"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4:59" ht="15.75" customHeight="1"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4:59" ht="15.75" customHeight="1"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4:59" ht="15.75" customHeight="1"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4:59" ht="15.75" customHeight="1"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4:59" ht="15.75" customHeight="1"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4:59" ht="15.75" customHeight="1"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4:59" ht="15.75" customHeight="1"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4:59" ht="15.75" customHeight="1"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4:59" ht="15.75" customHeight="1"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4:59" ht="15.75" customHeight="1"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4:59" ht="15.75" customHeight="1"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4:59" ht="15.75" customHeight="1"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4:59" ht="15.75" customHeight="1"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4:59" ht="15.75" customHeight="1"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4:59" ht="15.75" customHeight="1"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4:59" ht="15.75" customHeight="1"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4:59" ht="15.75" customHeight="1"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4:59" ht="15.75" customHeight="1"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4:59" ht="15.75" customHeight="1"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4:59" ht="15.75" customHeight="1"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4:59" ht="15.75" customHeight="1"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4:59" ht="15.75" customHeight="1"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4:59" ht="15.75" customHeight="1"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4:59" ht="15.75" customHeight="1"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4:59" ht="15.75" customHeight="1"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4:59" ht="15.75" customHeight="1"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4:59" ht="15.75" customHeight="1"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4:59" ht="15.75" customHeight="1"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4:59" ht="15.75" customHeight="1"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4:59" ht="15.75" customHeight="1"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4:59" ht="15.75" customHeight="1"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4:59" ht="15.75" customHeight="1"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4:59" ht="15.75" customHeight="1"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4:59" ht="15.75" customHeight="1"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4:59" ht="15.75" customHeight="1"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4:59" ht="15.75" customHeight="1"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4:59" ht="15.75" customHeight="1"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4:59" ht="15.75" customHeight="1"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4:59" ht="15.75" customHeight="1"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4:59" ht="15.75" customHeight="1"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4:59" ht="15.75" customHeight="1"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4:59" ht="15.75" customHeight="1"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4:59" ht="15.75" customHeight="1"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4:59" ht="15.75" customHeight="1"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4:59" ht="15.75" customHeight="1"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4:59" ht="15.75" customHeight="1"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4:59" ht="15.75" customHeight="1"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4:59" ht="15.75" customHeight="1"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4:59" ht="15.75" customHeight="1"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4:59" ht="15.75" customHeight="1"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4:59" ht="15.75" customHeight="1"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4:59" ht="15.75" customHeight="1"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4:59" ht="15.75" customHeight="1"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4:59" ht="15.75" customHeight="1"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4:59" ht="15.75" customHeight="1"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4:59" ht="15.75" customHeight="1"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4:59" ht="15.75" customHeight="1"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4:59" ht="15.75" customHeight="1"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4:59" ht="15.75" customHeight="1"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4:59" ht="15.75" customHeight="1"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4:59" ht="15.75" customHeight="1"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4:59" ht="15.75" customHeight="1"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4:59" ht="15.75" customHeight="1"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4:59" ht="15.75" customHeight="1"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4:59" ht="15.75" customHeight="1"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4:59" ht="15.75" customHeight="1"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4:59" ht="15.75" customHeight="1"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4:59" ht="15.75" customHeight="1"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4:59" ht="15.75" customHeight="1"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4:59" ht="15.75" customHeight="1"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4:59" ht="15.75" customHeight="1"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4:59" ht="15.75" customHeight="1"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4:59" ht="15.75" customHeight="1"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4:59" ht="15.75" customHeight="1"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4:59" ht="15.75" customHeight="1"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4:59" ht="15.75" customHeight="1"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4:59" ht="15.75" customHeight="1"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4:59" ht="15.75" customHeight="1"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4:59" ht="15.75" customHeight="1"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4:59" ht="15.75" customHeight="1"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4:59" ht="15.75" customHeight="1"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4:59" ht="15.75" customHeight="1"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4:59" ht="15.75" customHeight="1"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4:59" ht="15.75" customHeight="1"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4:59" ht="15.75" customHeight="1"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4:59" ht="15.75" customHeight="1"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4:59" ht="15.75" customHeight="1"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4:59" ht="15.75" customHeight="1"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4:59" ht="15.75" customHeight="1"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4:59" ht="15.75" customHeight="1"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4:59" ht="15.75" customHeight="1"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4:59" ht="15.75" customHeight="1"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4:59" ht="15.75" customHeight="1"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4:59" ht="15.75" customHeight="1"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4:59" ht="15.75" customHeight="1"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4:59" ht="15.75" customHeight="1"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4:59" ht="15.75" customHeight="1"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4:59" ht="15.75" customHeight="1"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4:59" ht="15.75" customHeight="1"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4:59" ht="15.75" customHeight="1"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4:59" ht="15.75" customHeight="1"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4:59" ht="15.75" customHeight="1"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4:59" ht="15.75" customHeight="1"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4:59" ht="15.75" customHeight="1"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4:59" ht="15.75" customHeight="1"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4:59" ht="15.75" customHeight="1"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4:59" ht="15.75" customHeight="1"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4:59" ht="15.75" customHeight="1"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4:59" ht="15.75" customHeight="1"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4:59" ht="15.75" customHeight="1"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4:59" ht="15.75" customHeight="1"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4:59" ht="15.75" customHeight="1"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4:59" ht="15.75" customHeight="1"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4:59" ht="15.75" customHeight="1"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4:59" ht="15.75" customHeight="1"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4:59" ht="15.75" customHeight="1"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4:59" ht="15.75" customHeight="1"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4:59" ht="15.75" customHeight="1"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4:59" ht="15.75" customHeight="1"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4:59" ht="15.75" customHeight="1"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4:59" ht="15.75" customHeight="1"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4:59" ht="15.75" customHeight="1"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4:59" ht="15.75" customHeight="1"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4:59" ht="15.75" customHeight="1"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4:59" ht="15.75" customHeight="1"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4:59" ht="15.75" customHeight="1"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4:59" ht="15.75" customHeight="1"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4:59" ht="15.75" customHeight="1"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4:59" ht="15.75" customHeight="1"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4:59" ht="15.75" customHeight="1"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4:59" ht="15.75" customHeight="1"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4:59" ht="15.75" customHeight="1"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4:59" ht="15.75" customHeight="1"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4:59" ht="15.75" customHeight="1"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4:59" ht="15.75" customHeight="1"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4:59" ht="15.75" customHeight="1"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4:59" ht="15.75" customHeight="1"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4:59" ht="15.75" customHeight="1"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4:59" ht="15.75" customHeight="1"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4:59" ht="15.75" customHeight="1"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4:59" ht="15.75" customHeight="1"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4:59" ht="15.75" customHeight="1"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4:59" ht="15.75" customHeight="1"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4:59" ht="15.75" customHeight="1"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4:59" ht="15.75" customHeight="1"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4:59" ht="15.75" customHeight="1"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4:59" ht="15.75" customHeight="1"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4:59" ht="15.75" customHeight="1"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4:59" ht="15.75" customHeight="1"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4:59" ht="15.75" customHeight="1"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4:59" ht="15.75" customHeight="1"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4:59" ht="15.75" customHeight="1"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4:59" ht="15.75" customHeight="1"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4:59" ht="15.75" customHeight="1"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4:59" ht="15.75" customHeight="1"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4:59" ht="15.75" customHeight="1"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4:59" ht="15.75" customHeight="1"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4:59" ht="15.75" customHeight="1"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4:59" ht="15.75" customHeight="1"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4:59" ht="15.75" customHeight="1"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4:59" ht="15.75" customHeight="1"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4:59" ht="15.75" customHeight="1"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4:59" ht="15.75" customHeight="1"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4:59" ht="15.75" customHeight="1"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4:59" ht="15.75" customHeight="1"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4:59" ht="15.75" customHeight="1"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4:59" ht="15.75" customHeight="1"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4:59" ht="15.75" customHeight="1"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4:59" ht="15.75" customHeight="1"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4:59" ht="15.75" customHeight="1"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4:59" ht="15.75" customHeight="1"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4:59" ht="15.75" customHeight="1"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4:59" ht="15.75" customHeight="1"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4:59" ht="15.75" customHeight="1"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4:59" ht="15.75" customHeight="1"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4:59" ht="15.75" customHeight="1"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4:59" ht="15.75" customHeight="1"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4:59" ht="15.75" customHeight="1"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4:59" ht="15.75" customHeight="1"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4:59" ht="15.75" customHeight="1"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4:59" ht="15.75" customHeight="1"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4:59" ht="15.75" customHeight="1"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4:59" ht="15.75" customHeight="1"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4:59" ht="15.75" customHeight="1"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4:59" ht="15.75" customHeight="1"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4:59" ht="15.75" customHeight="1"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4:59" ht="15.75" customHeight="1"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4:59" ht="15.75" customHeight="1"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4:59" ht="15.75" customHeight="1"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4:59" ht="15.75" customHeight="1"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4:59" ht="15.75" customHeight="1"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4:59" ht="15.75" customHeight="1"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4:59" ht="15.75" customHeight="1"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4:59" ht="15.75" customHeight="1"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4:59" ht="15.75" customHeight="1"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4:59" ht="15.75" customHeight="1"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4:59" ht="15.75" customHeight="1"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4:59" ht="15.75" customHeight="1"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4:59" ht="15.75" customHeight="1"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4:59" ht="15.75" customHeight="1"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4:59" ht="15.75" customHeight="1"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4:59" ht="15.75" customHeight="1"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4:59" ht="15.75" customHeight="1"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4:59" ht="15.75" customHeight="1"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4:59" ht="15.75" customHeight="1"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4:59" ht="15.75" customHeight="1"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4:59" ht="15.75" customHeight="1"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4:59" ht="15.75" customHeight="1"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4:59" ht="15.75" customHeight="1"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4:59" ht="15.75" customHeight="1"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4:59" ht="15.75" customHeight="1"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4:59" ht="15.75" customHeight="1"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4:59" ht="15.75" customHeight="1"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4:59" ht="15.75" customHeight="1"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4:59" ht="15.75" customHeight="1"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4:59" ht="15.75" customHeight="1"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4:59" ht="15.75" customHeight="1"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4:59" ht="15.75" customHeight="1"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4:59" ht="15.75" customHeight="1"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4:59" ht="15.75" customHeight="1"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4:59" ht="15.75" customHeight="1"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4:59" ht="15.75" customHeight="1"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4:59" ht="15.75" customHeight="1"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4:59" ht="15.75" customHeight="1"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4:59" ht="15.75" customHeight="1"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4:59" ht="15.75" customHeight="1"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4:59" ht="15.75" customHeight="1"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4:59" ht="15.75" customHeight="1"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4:59" ht="15.75" customHeight="1"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4:59" ht="15.75" customHeight="1"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4:59" ht="15.75" customHeight="1"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4:59" ht="15.75" customHeight="1"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4:59" ht="15.75" customHeight="1"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4:59" ht="15.75" customHeight="1"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4:59" ht="15.75" customHeight="1"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4:59" ht="15.75" customHeight="1"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4:59" ht="15.75" customHeight="1"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4:59" ht="15.75" customHeight="1"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4:59" ht="15.75" customHeight="1"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4:59" ht="15.75" customHeight="1"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4:59" ht="15.75" customHeight="1"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4:59" ht="15.75" customHeight="1"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4:59" ht="15.75" customHeight="1"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4:59" ht="15.75" customHeight="1"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4:59" ht="15.75" customHeight="1"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4:59" ht="15.75" customHeight="1"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4:59" ht="15.75" customHeight="1"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4:59" ht="15.75" customHeight="1"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4:59" ht="15.75" customHeight="1"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4:59" ht="15.75" customHeight="1"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4:59" ht="15.75" customHeight="1"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4:59" ht="15.75" customHeight="1"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4:59" ht="15.75" customHeight="1"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4:59" ht="15.75" customHeight="1"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4:59" ht="15.75" customHeight="1"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4:59" ht="15.75" customHeight="1"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4:59" ht="15.75" customHeight="1"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4:59" ht="15.75" customHeight="1"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4:59" ht="15.75" customHeight="1"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4:59" ht="15.75" customHeight="1"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4:59" ht="15.75" customHeight="1"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4:59" ht="15.75" customHeight="1"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4:59" ht="15.75" customHeight="1"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4:59" ht="15.75" customHeight="1"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4:59" ht="15.75" customHeight="1"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4:59" ht="15.75" customHeight="1"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4:59" ht="15.75" customHeight="1"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4:59" ht="15.75" customHeight="1"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4:59" ht="15.75" customHeight="1"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4:59" ht="15.75" customHeight="1"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4:59" ht="15.75" customHeight="1"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4:59" ht="15.75" customHeight="1"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4:59" ht="15.75" customHeight="1"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4:59" ht="15.75" customHeight="1"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4:59" ht="15.75" customHeight="1"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4:59" ht="15.75" customHeight="1"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4:59" ht="15.75" customHeight="1"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4:59" ht="15.75" customHeight="1"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4:59" ht="15.75" customHeight="1"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4:59" ht="15.75" customHeight="1"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4:59" ht="15.75" customHeight="1"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4:59" ht="15.75" customHeight="1"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4:59" ht="15.75" customHeight="1"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4:59" ht="15.75" customHeight="1"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4:59" ht="15.75" customHeight="1"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4:59" ht="15.75" customHeight="1"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4:59" ht="15.75" customHeight="1"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4:59" ht="15.75" customHeight="1"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4:59" ht="15.75" customHeight="1"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4:59" ht="15.75" customHeight="1"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4:59" ht="15.75" customHeight="1"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4:59" ht="15.75" customHeight="1"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4:59" ht="15.75" customHeight="1"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4:59" ht="15.75" customHeight="1"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4:59" ht="15.75" customHeight="1"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4:59" ht="15.75" customHeight="1"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4:59" ht="15.75" customHeight="1"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4:59" ht="15.75" customHeight="1"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4:59" ht="15.75" customHeight="1"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4:59" ht="15.75" customHeight="1"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4:59" ht="15.75" customHeight="1"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4:59" ht="15.75" customHeight="1"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4:59" ht="15.75" customHeight="1"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4:59" ht="15.75" customHeight="1"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4:59" ht="15.75" customHeight="1"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4:59" ht="15.75" customHeight="1"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4:59" ht="15.75" customHeight="1"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4:59" ht="15.75" customHeight="1"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4:59" ht="15.75" customHeight="1"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4:59" ht="15.75" customHeight="1"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4:59" ht="15.75" customHeight="1"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4:59" ht="15.75" customHeight="1"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4:59" ht="15.75" customHeight="1"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4:59" ht="15.75" customHeight="1"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4:59" ht="15.75" customHeight="1"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4:59" ht="15.75" customHeight="1"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4:59" ht="15.75" customHeight="1"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4:59" ht="15.75" customHeight="1"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4:59" ht="15.75" customHeight="1"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4:59" ht="15.75" customHeight="1"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4:59" ht="15.75" customHeight="1"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4:59" ht="15.75" customHeight="1"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4:59" ht="15.75" customHeight="1"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4:59" ht="15.75" customHeight="1"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4:59" ht="15.75" customHeight="1"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4:59" ht="15.75" customHeight="1"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4:59" ht="15.75" customHeight="1"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4:59" ht="15.75" customHeight="1"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4:59" ht="15.75" customHeight="1"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4:59" ht="15.75" customHeight="1"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4:59" ht="15.75" customHeight="1"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4:59" ht="15.75" customHeight="1"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4:59" ht="15.75" customHeight="1"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4:59" ht="15.75" customHeight="1"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4:59" ht="15.75" customHeight="1"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4:59" ht="15.75" customHeight="1"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4:59" ht="15.75" customHeight="1"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4:59" ht="15.75" customHeight="1"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4:59" ht="15.75" customHeight="1"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4:59" ht="15.75" customHeight="1"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4:59" ht="15.75" customHeight="1"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4:59" ht="15.75" customHeight="1"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4:59" ht="15.75" customHeight="1"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4:59" ht="15.75" customHeight="1"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4:59" ht="15.75" customHeight="1"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4:59" ht="15.75" customHeight="1"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4:59" ht="15.75" customHeight="1"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4:59" ht="15.75" customHeight="1"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4:59" ht="15.75" customHeight="1" thickBot="1"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K988"/>
  <sheetViews>
    <sheetView workbookViewId="0" topLeftCell="A1">
      <pane xSplit="2" ySplit="1" topLeftCell="AD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Q5" sqref="AQ5"/>
    </sheetView>
  </sheetViews>
  <sheetFormatPr defaultColWidth="14.4242857142857" defaultRowHeight="15" customHeight="1"/>
  <cols>
    <col min="1" max="1" width="33.5714285714286" customWidth="1"/>
    <col min="2" max="2" width="13.8571428571429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3.1428571428571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3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3.2857142857143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3.7142857142857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2.7142857142857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4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1.4285714285714" bestFit="1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3.2857142857143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2.8571428571429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4.1428571428571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3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2.8571428571429" customWidth="1"/>
    <col min="63" max="63" width="7.57142857142857" customWidth="1"/>
  </cols>
  <sheetData>
    <row r="1" spans="1:63" ht="16.5" customHeight="1" thickBot="1">
      <c r="A1" s="1" t="s">
        <v>74</v>
      </c>
      <c r="B1" s="2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0.75" thickBot="1">
      <c r="A2" s="4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5.75" thickBot="1">
      <c r="A3" s="4" t="s">
        <v>75</v>
      </c>
      <c r="B3" s="12">
        <v>30000</v>
      </c>
      <c r="C3" s="13"/>
      <c r="D3" s="14"/>
      <c r="E3" s="15"/>
      <c r="F3" s="16"/>
      <c r="G3" s="17"/>
      <c r="H3" s="13"/>
      <c r="I3" s="14"/>
      <c r="J3" s="15"/>
      <c r="K3" s="16"/>
      <c r="L3" s="17"/>
      <c r="M3" s="13"/>
      <c r="N3" s="14"/>
      <c r="O3" s="15"/>
      <c r="P3" s="16"/>
      <c r="Q3" s="17"/>
      <c r="R3" s="13"/>
      <c r="S3" s="14"/>
      <c r="T3" s="15"/>
      <c r="U3" s="16"/>
      <c r="V3" s="17"/>
      <c r="W3" s="13"/>
      <c r="X3" s="14"/>
      <c r="Y3" s="15"/>
      <c r="Z3" s="16"/>
      <c r="AA3" s="17"/>
      <c r="AB3" s="13"/>
      <c r="AC3" s="14"/>
      <c r="AD3" s="15">
        <f t="shared" si="0" ref="AD3:AD4">+AB3+AC3</f>
        <v>0</v>
      </c>
      <c r="AE3" s="16">
        <f t="shared" si="1" ref="AE3:AE4">+AD3-AG3</f>
        <v>-9</v>
      </c>
      <c r="AF3" s="17">
        <f t="shared" si="2" ref="AF3:AF4">((AD3-AE3)*$B3)</f>
        <v>270000</v>
      </c>
      <c r="AG3" s="13">
        <v>9</v>
      </c>
      <c r="AH3" s="14"/>
      <c r="AI3" s="15">
        <f t="shared" si="3" ref="AI3:AI4">+AG3+AH3</f>
        <v>9</v>
      </c>
      <c r="AJ3" s="16">
        <f t="shared" si="4" ref="AJ3:AJ4">+AI3-AL3</f>
        <v>0</v>
      </c>
      <c r="AK3" s="17">
        <f t="shared" si="5" ref="AK3:AK4">((AI3-AJ3)*$B3)</f>
        <v>270000</v>
      </c>
      <c r="AL3" s="13">
        <v>9</v>
      </c>
      <c r="AM3" s="14"/>
      <c r="AN3" s="15">
        <f t="shared" si="6" ref="AN3:AN4">+AL3+AM3</f>
        <v>9</v>
      </c>
      <c r="AO3" s="16">
        <f t="shared" si="7" ref="AO3:AO4">+AN3-AQ3</f>
        <v>0</v>
      </c>
      <c r="AP3" s="17">
        <f t="shared" si="8" ref="AP3:AP4">((AN3-AO3)*$B3)</f>
        <v>270000</v>
      </c>
      <c r="AQ3" s="13">
        <v>9</v>
      </c>
      <c r="AR3" s="14"/>
      <c r="AS3" s="15">
        <f t="shared" si="9" ref="AS3:AS4">+AQ3+AR3</f>
        <v>9</v>
      </c>
      <c r="AT3" s="16">
        <f t="shared" si="10" ref="AT3:AT4">+AS3-AV3</f>
        <v>9</v>
      </c>
      <c r="AU3" s="17">
        <f t="shared" si="11" ref="AU3:AU4">((AS3-AT3)*$B3)</f>
        <v>0</v>
      </c>
      <c r="AV3" s="13"/>
      <c r="AW3" s="14"/>
      <c r="AX3" s="15">
        <f t="shared" si="12" ref="AX3:AX4">+AV3+AW3</f>
        <v>0</v>
      </c>
      <c r="AY3" s="16">
        <f t="shared" si="13" ref="AY3:AY4">+AX3-BA3</f>
        <v>0</v>
      </c>
      <c r="AZ3" s="17">
        <f t="shared" si="14" ref="AZ3:AZ4">((AX3-AY3)*$B3)</f>
        <v>0</v>
      </c>
      <c r="BA3" s="13"/>
      <c r="BB3" s="18"/>
      <c r="BC3" s="15">
        <f t="shared" si="15" ref="BC3:BC4">+BA3+BB3</f>
        <v>0</v>
      </c>
      <c r="BD3" s="16">
        <f t="shared" si="16" ref="BD3:BD4">+BC3-BF3</f>
        <v>0</v>
      </c>
      <c r="BE3" s="17">
        <f t="shared" si="17" ref="BE3:BE4">((BC3-BD3)*$B3)</f>
        <v>0</v>
      </c>
      <c r="BF3" s="13"/>
      <c r="BG3" s="14"/>
      <c r="BH3" s="15">
        <f t="shared" si="18" ref="BH3:BH4">+BF3+BG3</f>
        <v>0</v>
      </c>
      <c r="BI3" s="16">
        <f t="shared" si="19" ref="BI3:BI4">+BH3-BK3</f>
        <v>0</v>
      </c>
      <c r="BJ3" s="17">
        <f t="shared" si="20" ref="BJ3:BJ4">((BH3-BI3)*$B3)</f>
        <v>0</v>
      </c>
      <c r="BK3" s="13"/>
    </row>
    <row r="4" spans="1:63" ht="15.75" thickBot="1">
      <c r="A4" s="4" t="s">
        <v>76</v>
      </c>
      <c r="B4" s="12">
        <v>25500</v>
      </c>
      <c r="C4" s="13"/>
      <c r="D4" s="14"/>
      <c r="E4" s="15"/>
      <c r="F4" s="16"/>
      <c r="G4" s="17"/>
      <c r="H4" s="13"/>
      <c r="I4" s="14"/>
      <c r="J4" s="15"/>
      <c r="K4" s="16"/>
      <c r="L4" s="17"/>
      <c r="M4" s="13"/>
      <c r="N4" s="14"/>
      <c r="O4" s="15"/>
      <c r="P4" s="16"/>
      <c r="Q4" s="17"/>
      <c r="R4" s="13"/>
      <c r="S4" s="14"/>
      <c r="T4" s="15"/>
      <c r="U4" s="16"/>
      <c r="V4" s="17"/>
      <c r="W4" s="13"/>
      <c r="X4" s="14"/>
      <c r="Y4" s="15"/>
      <c r="Z4" s="16"/>
      <c r="AA4" s="17"/>
      <c r="AB4" s="13"/>
      <c r="AC4" s="14"/>
      <c r="AD4" s="15">
        <f t="shared" si="0"/>
        <v>0</v>
      </c>
      <c r="AE4" s="16">
        <f t="shared" si="1"/>
        <v>-2</v>
      </c>
      <c r="AF4" s="17">
        <f t="shared" si="2"/>
        <v>51000</v>
      </c>
      <c r="AG4" s="13">
        <v>2</v>
      </c>
      <c r="AH4" s="121"/>
      <c r="AI4" s="15">
        <f t="shared" si="3"/>
        <v>2</v>
      </c>
      <c r="AJ4" s="16">
        <f t="shared" si="4"/>
        <v>0</v>
      </c>
      <c r="AK4" s="17">
        <f t="shared" si="5"/>
        <v>51000</v>
      </c>
      <c r="AL4" s="13">
        <v>2</v>
      </c>
      <c r="AM4" s="14"/>
      <c r="AN4" s="15">
        <f t="shared" si="6"/>
        <v>2</v>
      </c>
      <c r="AO4" s="16">
        <f t="shared" si="7"/>
        <v>0</v>
      </c>
      <c r="AP4" s="17">
        <f t="shared" si="8"/>
        <v>51000</v>
      </c>
      <c r="AQ4" s="13">
        <v>2</v>
      </c>
      <c r="AR4" s="14"/>
      <c r="AS4" s="15">
        <f t="shared" si="9"/>
        <v>2</v>
      </c>
      <c r="AT4" s="16">
        <f t="shared" si="10"/>
        <v>2</v>
      </c>
      <c r="AU4" s="17">
        <f t="shared" si="11"/>
        <v>0</v>
      </c>
      <c r="AV4" s="13"/>
      <c r="AW4" s="14"/>
      <c r="AX4" s="15">
        <f t="shared" si="12"/>
        <v>0</v>
      </c>
      <c r="AY4" s="16">
        <f t="shared" si="13"/>
        <v>0</v>
      </c>
      <c r="AZ4" s="17">
        <f t="shared" si="14"/>
        <v>0</v>
      </c>
      <c r="BA4" s="13"/>
      <c r="BB4" s="14"/>
      <c r="BC4" s="15">
        <f t="shared" si="15"/>
        <v>0</v>
      </c>
      <c r="BD4" s="16">
        <f t="shared" si="16"/>
        <v>0</v>
      </c>
      <c r="BE4" s="17">
        <f t="shared" si="17"/>
        <v>0</v>
      </c>
      <c r="BF4" s="13"/>
      <c r="BG4" s="14"/>
      <c r="BH4" s="15">
        <f t="shared" si="18"/>
        <v>0</v>
      </c>
      <c r="BI4" s="16">
        <f t="shared" si="19"/>
        <v>0</v>
      </c>
      <c r="BJ4" s="17">
        <f t="shared" si="20"/>
        <v>0</v>
      </c>
      <c r="BK4" s="13"/>
    </row>
    <row r="5" spans="1:63" ht="15.75" thickBot="1">
      <c r="A5" s="24"/>
      <c r="B5" s="30"/>
      <c r="C5" s="24"/>
      <c r="D5" s="26"/>
      <c r="E5" s="24"/>
      <c r="F5" s="24"/>
      <c r="G5" s="27">
        <f>SUM(G3:G4)</f>
        <v>0</v>
      </c>
      <c r="H5" s="24"/>
      <c r="I5" s="26"/>
      <c r="J5" s="24"/>
      <c r="K5" s="24"/>
      <c r="L5" s="27">
        <f>SUM(L3:L4)</f>
        <v>0</v>
      </c>
      <c r="M5" s="24"/>
      <c r="N5" s="26"/>
      <c r="O5" s="24"/>
      <c r="P5" s="24"/>
      <c r="Q5" s="27">
        <f>SUM(Q3:Q4)</f>
        <v>0</v>
      </c>
      <c r="R5" s="24"/>
      <c r="S5" s="26"/>
      <c r="T5" s="24"/>
      <c r="U5" s="24"/>
      <c r="V5" s="27">
        <f>SUM(V3:V4)</f>
        <v>0</v>
      </c>
      <c r="W5" s="24"/>
      <c r="X5" s="26"/>
      <c r="Y5" s="24"/>
      <c r="Z5" s="24"/>
      <c r="AA5" s="27">
        <f>SUM(AA3:AA4)</f>
        <v>0</v>
      </c>
      <c r="AB5" s="24"/>
      <c r="AC5" s="26"/>
      <c r="AD5" s="24"/>
      <c r="AE5" s="24"/>
      <c r="AF5" s="27">
        <f>SUM(AF3:AF4)</f>
        <v>321000</v>
      </c>
      <c r="AG5" s="24"/>
      <c r="AH5" s="26"/>
      <c r="AI5" s="24"/>
      <c r="AJ5" s="24"/>
      <c r="AK5" s="68">
        <f>+SUM(AK3:AK4)</f>
        <v>321000</v>
      </c>
      <c r="AL5" s="24"/>
      <c r="AM5" s="26"/>
      <c r="AN5" s="24"/>
      <c r="AO5" s="24"/>
      <c r="AP5" s="27">
        <f>+SUM(AP3:AP4)</f>
        <v>321000</v>
      </c>
      <c r="AQ5" s="24"/>
      <c r="AR5" s="26"/>
      <c r="AS5" s="24"/>
      <c r="AT5" s="24"/>
      <c r="AU5" s="27">
        <f>+SUM(AU3:AU4)</f>
        <v>0</v>
      </c>
      <c r="AV5" s="24"/>
      <c r="AW5" s="26"/>
      <c r="AX5" s="24"/>
      <c r="AY5" s="24"/>
      <c r="AZ5" s="27">
        <f>+SUM(AZ3:AZ4)</f>
        <v>0</v>
      </c>
      <c r="BA5" s="24"/>
      <c r="BB5" s="26"/>
      <c r="BC5" s="24"/>
      <c r="BD5" s="24"/>
      <c r="BE5" s="27">
        <f>+SUM(BE3:BE4)</f>
        <v>0</v>
      </c>
      <c r="BF5" s="24"/>
      <c r="BG5" s="26"/>
      <c r="BH5" s="24"/>
      <c r="BI5" s="24"/>
      <c r="BJ5" s="27">
        <f>+SUM(BJ3:BJ4)</f>
        <v>0</v>
      </c>
      <c r="BK5" s="24"/>
    </row>
    <row r="6" spans="2:59" ht="15">
      <c r="B6" s="28"/>
      <c r="D6" s="29"/>
      <c r="I6" s="29"/>
      <c r="N6" s="29"/>
      <c r="S6" s="29"/>
      <c r="X6" s="29"/>
      <c r="AC6" s="29"/>
      <c r="AH6" s="29"/>
      <c r="AM6" s="29"/>
      <c r="AR6" s="29"/>
      <c r="AW6" s="29"/>
      <c r="BB6" s="29"/>
      <c r="BG6" s="29"/>
    </row>
    <row r="7" spans="2:59" ht="15">
      <c r="B7" s="28"/>
      <c r="D7" s="29"/>
      <c r="I7" s="29"/>
      <c r="N7" s="29"/>
      <c r="S7" s="29"/>
      <c r="X7" s="29"/>
      <c r="AC7" s="29"/>
      <c r="AH7" s="29"/>
      <c r="AM7" s="29"/>
      <c r="AR7" s="29"/>
      <c r="AW7" s="29"/>
      <c r="BB7" s="29"/>
      <c r="BG7" s="29"/>
    </row>
    <row r="8" spans="2:59" ht="15">
      <c r="B8" s="28"/>
      <c r="D8" s="29"/>
      <c r="I8" s="29"/>
      <c r="N8" s="29"/>
      <c r="S8" s="29"/>
      <c r="X8" s="29"/>
      <c r="AC8" s="29"/>
      <c r="AH8" s="29"/>
      <c r="AM8" s="29"/>
      <c r="AR8" s="29"/>
      <c r="AW8" s="29"/>
      <c r="BB8" s="29"/>
      <c r="BG8" s="29"/>
    </row>
    <row r="9" spans="2:59" ht="15.75" customHeight="1">
      <c r="B9" s="28"/>
      <c r="D9" s="29"/>
      <c r="I9" s="29"/>
      <c r="N9" s="29"/>
      <c r="S9" s="29"/>
      <c r="X9" s="29"/>
      <c r="AC9" s="29"/>
      <c r="AH9" s="29"/>
      <c r="AM9" s="29"/>
      <c r="AR9" s="29"/>
      <c r="AW9" s="29"/>
      <c r="BB9" s="29"/>
      <c r="BG9" s="29"/>
    </row>
    <row r="10" spans="2:59" ht="15.75" customHeight="1">
      <c r="B10" s="28"/>
      <c r="D10" s="29"/>
      <c r="I10" s="29"/>
      <c r="N10" s="29"/>
      <c r="S10" s="29"/>
      <c r="X10" s="29"/>
      <c r="AC10" s="29"/>
      <c r="AH10" s="29"/>
      <c r="AM10" s="29"/>
      <c r="AR10" s="29"/>
      <c r="AW10" s="29"/>
      <c r="BB10" s="29"/>
      <c r="BG10" s="29"/>
    </row>
    <row r="11" spans="2:59" ht="15.75" customHeight="1">
      <c r="B11" s="28"/>
      <c r="D11" s="29"/>
      <c r="I11" s="29"/>
      <c r="N11" s="29"/>
      <c r="S11" s="29"/>
      <c r="X11" s="29"/>
      <c r="AC11" s="29"/>
      <c r="AH11" s="29"/>
      <c r="AM11" s="29"/>
      <c r="AR11" s="29"/>
      <c r="AW11" s="29"/>
      <c r="BB11" s="29"/>
      <c r="BG11" s="29"/>
    </row>
    <row r="12" spans="2:59" ht="15.75" customHeight="1">
      <c r="B12" s="28"/>
      <c r="D12" s="29"/>
      <c r="I12" s="29"/>
      <c r="N12" s="29"/>
      <c r="S12" s="29"/>
      <c r="X12" s="29"/>
      <c r="AC12" s="29"/>
      <c r="AH12" s="29"/>
      <c r="AM12" s="29"/>
      <c r="AR12" s="29"/>
      <c r="AW12" s="29"/>
      <c r="BB12" s="29"/>
      <c r="BG12" s="29"/>
    </row>
    <row r="13" spans="2:59" ht="15.75" customHeight="1">
      <c r="B13" s="28"/>
      <c r="D13" s="29"/>
      <c r="I13" s="29"/>
      <c r="N13" s="29"/>
      <c r="S13" s="29"/>
      <c r="X13" s="29"/>
      <c r="AC13" s="29"/>
      <c r="AH13" s="29"/>
      <c r="AM13" s="29"/>
      <c r="AR13" s="29"/>
      <c r="AW13" s="29"/>
      <c r="BB13" s="29"/>
      <c r="BG13" s="29"/>
    </row>
    <row r="14" spans="2:59" ht="15.75" customHeight="1">
      <c r="B14" s="28"/>
      <c r="D14" s="29"/>
      <c r="I14" s="29"/>
      <c r="N14" s="29"/>
      <c r="S14" s="29"/>
      <c r="X14" s="29"/>
      <c r="AC14" s="29"/>
      <c r="AH14" s="29"/>
      <c r="AM14" s="29"/>
      <c r="AR14" s="29"/>
      <c r="AW14" s="29"/>
      <c r="BB14" s="29"/>
      <c r="BG14" s="29"/>
    </row>
    <row r="15" spans="2:59" ht="15.75" customHeight="1">
      <c r="B15" s="28"/>
      <c r="D15" s="29"/>
      <c r="I15" s="29"/>
      <c r="N15" s="29"/>
      <c r="S15" s="29"/>
      <c r="X15" s="29"/>
      <c r="AC15" s="29"/>
      <c r="AH15" s="29"/>
      <c r="AM15" s="29"/>
      <c r="AR15" s="29"/>
      <c r="AW15" s="29"/>
      <c r="BB15" s="29"/>
      <c r="BG15" s="29"/>
    </row>
    <row r="16" spans="2:59" ht="15.75" customHeight="1">
      <c r="B16" s="28"/>
      <c r="D16" s="29"/>
      <c r="I16" s="29"/>
      <c r="N16" s="29"/>
      <c r="S16" s="29"/>
      <c r="X16" s="29"/>
      <c r="AC16" s="29"/>
      <c r="AH16" s="29"/>
      <c r="AM16" s="29"/>
      <c r="AR16" s="29"/>
      <c r="AW16" s="29"/>
      <c r="BB16" s="29"/>
      <c r="BG16" s="29"/>
    </row>
    <row r="17" spans="2:59" ht="15.75" customHeight="1">
      <c r="B17" s="28"/>
      <c r="D17" s="29"/>
      <c r="I17" s="29"/>
      <c r="N17" s="29"/>
      <c r="S17" s="29"/>
      <c r="X17" s="29"/>
      <c r="AC17" s="29"/>
      <c r="AH17" s="29"/>
      <c r="AM17" s="29"/>
      <c r="AR17" s="29"/>
      <c r="AW17" s="29"/>
      <c r="BB17" s="29"/>
      <c r="BG17" s="29"/>
    </row>
    <row r="18" spans="2:59" ht="15.75" customHeight="1">
      <c r="B18" s="28"/>
      <c r="D18" s="29"/>
      <c r="I18" s="29"/>
      <c r="N18" s="29"/>
      <c r="S18" s="29"/>
      <c r="X18" s="29"/>
      <c r="AC18" s="29"/>
      <c r="AH18" s="29"/>
      <c r="AM18" s="29"/>
      <c r="AR18" s="29"/>
      <c r="AW18" s="29"/>
      <c r="BB18" s="29"/>
      <c r="BG18" s="29"/>
    </row>
    <row r="19" spans="2:59" ht="15.75" customHeight="1">
      <c r="B19" s="28"/>
      <c r="D19" s="29"/>
      <c r="I19" s="29"/>
      <c r="N19" s="29"/>
      <c r="S19" s="29"/>
      <c r="X19" s="29"/>
      <c r="AC19" s="29"/>
      <c r="AH19" s="29"/>
      <c r="AM19" s="29"/>
      <c r="AR19" s="29"/>
      <c r="AW19" s="29"/>
      <c r="BB19" s="29"/>
      <c r="BG19" s="29"/>
    </row>
    <row r="20" spans="2:59" ht="15.75" customHeight="1">
      <c r="B20" s="28"/>
      <c r="D20" s="29"/>
      <c r="I20" s="29"/>
      <c r="N20" s="29"/>
      <c r="S20" s="29"/>
      <c r="X20" s="29"/>
      <c r="AC20" s="29"/>
      <c r="AH20" s="29"/>
      <c r="AM20" s="29"/>
      <c r="AR20" s="29"/>
      <c r="AW20" s="29"/>
      <c r="BB20" s="29"/>
      <c r="BG20" s="29"/>
    </row>
    <row r="21" spans="2:59" ht="15.75" customHeight="1">
      <c r="B21" s="28"/>
      <c r="D21" s="29"/>
      <c r="I21" s="29"/>
      <c r="N21" s="29"/>
      <c r="S21" s="29"/>
      <c r="X21" s="29"/>
      <c r="AC21" s="29"/>
      <c r="AH21" s="29"/>
      <c r="AM21" s="29"/>
      <c r="AR21" s="29"/>
      <c r="AW21" s="29"/>
      <c r="BB21" s="29"/>
      <c r="BG21" s="29"/>
    </row>
    <row r="22" spans="2:59" ht="15.75" customHeight="1">
      <c r="B22" s="28"/>
      <c r="D22" s="29"/>
      <c r="I22" s="29"/>
      <c r="N22" s="29"/>
      <c r="S22" s="29"/>
      <c r="X22" s="29"/>
      <c r="AC22" s="29"/>
      <c r="AH22" s="29"/>
      <c r="AM22" s="29"/>
      <c r="AR22" s="29"/>
      <c r="AW22" s="29"/>
      <c r="BB22" s="29"/>
      <c r="BG22" s="29"/>
    </row>
    <row r="23" spans="2:59" ht="15.75" customHeight="1">
      <c r="B23" s="28"/>
      <c r="D23" s="29"/>
      <c r="I23" s="29"/>
      <c r="N23" s="29"/>
      <c r="S23" s="29"/>
      <c r="X23" s="29"/>
      <c r="AC23" s="29"/>
      <c r="AH23" s="29"/>
      <c r="AM23" s="29"/>
      <c r="AR23" s="29"/>
      <c r="AW23" s="29"/>
      <c r="BB23" s="29"/>
      <c r="BG23" s="29"/>
    </row>
    <row r="24" spans="2:59" ht="15.75" customHeight="1">
      <c r="B24" s="28"/>
      <c r="D24" s="29"/>
      <c r="I24" s="29"/>
      <c r="N24" s="29"/>
      <c r="S24" s="29"/>
      <c r="X24" s="29"/>
      <c r="AC24" s="29"/>
      <c r="AH24" s="29"/>
      <c r="AM24" s="29"/>
      <c r="AR24" s="29"/>
      <c r="AW24" s="29"/>
      <c r="BB24" s="29"/>
      <c r="BG24" s="29"/>
    </row>
    <row r="25" spans="2:59" ht="15.75" customHeight="1">
      <c r="B25" s="28"/>
      <c r="D25" s="29"/>
      <c r="I25" s="29"/>
      <c r="N25" s="29"/>
      <c r="S25" s="29"/>
      <c r="X25" s="29"/>
      <c r="AC25" s="29"/>
      <c r="AH25" s="29"/>
      <c r="AM25" s="29"/>
      <c r="AR25" s="29"/>
      <c r="AW25" s="29"/>
      <c r="BB25" s="29"/>
      <c r="BG25" s="29"/>
    </row>
    <row r="26" spans="2:59" ht="15.75" customHeight="1">
      <c r="B26" s="28"/>
      <c r="D26" s="29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2:59" ht="15.75" customHeight="1">
      <c r="B27" s="28"/>
      <c r="D27" s="29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2:59" ht="15.75" customHeight="1">
      <c r="B28" s="28"/>
      <c r="D28" s="29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2:59" ht="15.75" customHeight="1">
      <c r="B29" s="28"/>
      <c r="D29" s="29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2:59" ht="15.75" customHeight="1">
      <c r="B30" s="28"/>
      <c r="D30" s="29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2:59" ht="15.75" customHeight="1">
      <c r="B31" s="28"/>
      <c r="D31" s="29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2:59" ht="15.75" customHeight="1">
      <c r="B32" s="28"/>
      <c r="D32" s="29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2:59" ht="15.75" customHeight="1">
      <c r="B33" s="28"/>
      <c r="D33" s="29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2:59" ht="15.75" customHeight="1">
      <c r="B34" s="28"/>
      <c r="D34" s="29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2:59" ht="15.75" customHeight="1">
      <c r="B35" s="28"/>
      <c r="D35" s="29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2:59" ht="15.75" customHeight="1">
      <c r="B36" s="28"/>
      <c r="D36" s="29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2:59" ht="15.75" customHeight="1">
      <c r="B37" s="28"/>
      <c r="D37" s="29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2:59" ht="15.75" customHeight="1">
      <c r="B38" s="28"/>
      <c r="D38" s="29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2:59" ht="15.75" customHeight="1">
      <c r="B39" s="28"/>
      <c r="D39" s="29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2:59" ht="15.75" customHeight="1">
      <c r="B40" s="28"/>
      <c r="D40" s="29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2:59" ht="15.75" customHeight="1">
      <c r="B41" s="28"/>
      <c r="D41" s="29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2:59" ht="15.75" customHeight="1">
      <c r="B42" s="28"/>
      <c r="D42" s="29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2:59" ht="15.75" customHeight="1">
      <c r="B43" s="28"/>
      <c r="D43" s="29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2:59" ht="15.75" customHeight="1">
      <c r="B44" s="28"/>
      <c r="D44" s="29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2:59" ht="15.75" customHeight="1">
      <c r="B45" s="28"/>
      <c r="D45" s="29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2:59" ht="15.75" customHeight="1">
      <c r="B46" s="28"/>
      <c r="D46" s="29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2:59" ht="15.75" customHeight="1">
      <c r="B47" s="28"/>
      <c r="D47" s="29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2:59" ht="15.75" customHeight="1">
      <c r="B48" s="28"/>
      <c r="D48" s="29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2:59" ht="15.75" customHeight="1">
      <c r="B49" s="28"/>
      <c r="D49" s="29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2:59" ht="15.75" customHeight="1">
      <c r="B50" s="28"/>
      <c r="D50" s="29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2:59" ht="15.75" customHeight="1">
      <c r="B51" s="28"/>
      <c r="D51" s="29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2:59" ht="15.75" customHeight="1">
      <c r="B52" s="28"/>
      <c r="D52" s="29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2:59" ht="15.75" customHeight="1">
      <c r="B53" s="28"/>
      <c r="D53" s="29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2:59" ht="15.75" customHeight="1">
      <c r="B54" s="28"/>
      <c r="D54" s="29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2:59" ht="15.75" customHeight="1">
      <c r="B55" s="28"/>
      <c r="D55" s="29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2:59" ht="15.75" customHeight="1">
      <c r="B56" s="28"/>
      <c r="D56" s="29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2:59" ht="15.75" customHeight="1">
      <c r="B57" s="28"/>
      <c r="D57" s="29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2:59" ht="15.75" customHeight="1">
      <c r="B58" s="28"/>
      <c r="D58" s="29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2:59" ht="15.75" customHeight="1">
      <c r="B59" s="28"/>
      <c r="D59" s="29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2:59" ht="15.75" customHeight="1">
      <c r="B60" s="28"/>
      <c r="D60" s="29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2:59" ht="15.75" customHeight="1">
      <c r="B61" s="28"/>
      <c r="D61" s="29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2:59" ht="15.75" customHeight="1">
      <c r="B62" s="28"/>
      <c r="D62" s="29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2:59" ht="15.75" customHeight="1">
      <c r="B63" s="28"/>
      <c r="D63" s="29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2:59" ht="15.75" customHeight="1">
      <c r="B64" s="28"/>
      <c r="D64" s="29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2:59" ht="15.75" customHeight="1">
      <c r="B65" s="28"/>
      <c r="D65" s="29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2:59" ht="15.75" customHeight="1">
      <c r="B66" s="28"/>
      <c r="D66" s="29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2:59" ht="15.75" customHeight="1">
      <c r="B67" s="28"/>
      <c r="D67" s="29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2:59" ht="15.75" customHeight="1">
      <c r="B68" s="28"/>
      <c r="D68" s="29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2:59" ht="15.75" customHeight="1">
      <c r="B69" s="28"/>
      <c r="D69" s="29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2:59" ht="15.75" customHeight="1">
      <c r="B70" s="28"/>
      <c r="D70" s="29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2:59" ht="15.75" customHeight="1">
      <c r="B71" s="28"/>
      <c r="D71" s="29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2:59" ht="15.75" customHeight="1">
      <c r="B72" s="28"/>
      <c r="D72" s="29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2:59" ht="15.75" customHeight="1">
      <c r="B73" s="28"/>
      <c r="D73" s="29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2:59" ht="15.75" customHeight="1">
      <c r="B74" s="28"/>
      <c r="D74" s="29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2:59" ht="15.75" customHeight="1">
      <c r="B75" s="28"/>
      <c r="D75" s="29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2:59" ht="15.75" customHeight="1">
      <c r="B76" s="28"/>
      <c r="D76" s="29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2:59" ht="15.75" customHeight="1">
      <c r="B77" s="28"/>
      <c r="D77" s="29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2:59" ht="15.75" customHeight="1">
      <c r="B78" s="28"/>
      <c r="D78" s="29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2:59" ht="15.75" customHeight="1">
      <c r="B79" s="28"/>
      <c r="D79" s="29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2:59" ht="15.75" customHeight="1">
      <c r="B80" s="28"/>
      <c r="D80" s="29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2:59" ht="15.75" customHeight="1">
      <c r="B81" s="28"/>
      <c r="D81" s="29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2:59" ht="15.75" customHeight="1">
      <c r="B82" s="28"/>
      <c r="D82" s="29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2:59" ht="15.75" customHeight="1">
      <c r="B83" s="28"/>
      <c r="D83" s="29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2:59" ht="15.75" customHeight="1">
      <c r="B84" s="28"/>
      <c r="D84" s="29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2:59" ht="15.75" customHeight="1">
      <c r="B85" s="28"/>
      <c r="D85" s="29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2:59" ht="15.75" customHeight="1">
      <c r="B86" s="28"/>
      <c r="D86" s="29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2:59" ht="15.75" customHeight="1">
      <c r="B87" s="28"/>
      <c r="D87" s="29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2:59" ht="15.75" customHeight="1">
      <c r="B88" s="28"/>
      <c r="D88" s="29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2:59" ht="15.75" customHeight="1">
      <c r="B89" s="28"/>
      <c r="D89" s="29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2:59" ht="15.75" customHeight="1">
      <c r="B90" s="28"/>
      <c r="D90" s="29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2:59" ht="15.75" customHeight="1">
      <c r="B91" s="28"/>
      <c r="D91" s="29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2:59" ht="15.75" customHeight="1">
      <c r="B92" s="28"/>
      <c r="D92" s="29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2:59" ht="15.75" customHeight="1">
      <c r="B93" s="28"/>
      <c r="D93" s="29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2:59" ht="15.75" customHeight="1">
      <c r="B94" s="28"/>
      <c r="D94" s="29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2:59" ht="15.75" customHeight="1">
      <c r="B95" s="28"/>
      <c r="D95" s="29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2:59" ht="15.75" customHeight="1">
      <c r="B96" s="28"/>
      <c r="D96" s="29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2:59" ht="15.75" customHeight="1">
      <c r="B97" s="28"/>
      <c r="D97" s="29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2:59" ht="15.75" customHeight="1">
      <c r="B98" s="28"/>
      <c r="D98" s="29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2:59" ht="15.75" customHeight="1">
      <c r="B99" s="28"/>
      <c r="D99" s="29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2:59" ht="15.75" customHeight="1">
      <c r="B100" s="28"/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2:59" ht="15.75" customHeight="1">
      <c r="B101" s="28"/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2:59" ht="15.75" customHeight="1">
      <c r="B102" s="28"/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2:59" ht="15.75" customHeight="1">
      <c r="B103" s="28"/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2:59" ht="15.75" customHeight="1">
      <c r="B104" s="28"/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2:59" ht="15.75" customHeight="1">
      <c r="B105" s="28"/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2:59" ht="15.75" customHeight="1">
      <c r="B106" s="28"/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2:59" ht="15.75" customHeight="1">
      <c r="B107" s="28"/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2:59" ht="15.75" customHeight="1">
      <c r="B108" s="28"/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2:59" ht="15.75" customHeight="1">
      <c r="B109" s="28"/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2:59" ht="15.75" customHeight="1">
      <c r="B110" s="28"/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2:59" ht="15.75" customHeight="1">
      <c r="B111" s="28"/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2:59" ht="15.75" customHeight="1">
      <c r="B112" s="28"/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2:59" ht="15.75" customHeight="1">
      <c r="B113" s="28"/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2:59" ht="15.75" customHeight="1">
      <c r="B114" s="28"/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2:59" ht="15.75" customHeight="1">
      <c r="B115" s="28"/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2:59" ht="15.75" customHeight="1">
      <c r="B116" s="28"/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2:59" ht="15.75" customHeight="1">
      <c r="B117" s="28"/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2:59" ht="15.75" customHeight="1">
      <c r="B118" s="28"/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2:59" ht="15.75" customHeight="1">
      <c r="B119" s="28"/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2:59" ht="15.75" customHeight="1">
      <c r="B120" s="28"/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2:59" ht="15.75" customHeight="1">
      <c r="B121" s="28"/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2:59" ht="15.75" customHeight="1">
      <c r="B122" s="28"/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2:59" ht="15.75" customHeight="1">
      <c r="B123" s="28"/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2:59" ht="15.75" customHeight="1">
      <c r="B124" s="28"/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2:59" ht="15.75" customHeight="1">
      <c r="B125" s="28"/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2:59" ht="15.75" customHeight="1">
      <c r="B126" s="28"/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2:59" ht="15.75" customHeight="1">
      <c r="B127" s="28"/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2:59" ht="15.75" customHeight="1">
      <c r="B128" s="28"/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2:59" ht="15.75" customHeight="1">
      <c r="B129" s="28"/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2:59" ht="15.75" customHeight="1">
      <c r="B130" s="28"/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2:59" ht="15.75" customHeight="1">
      <c r="B131" s="28"/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2:59" ht="15.75" customHeight="1">
      <c r="B132" s="28"/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2:59" ht="15.75" customHeight="1">
      <c r="B133" s="28"/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2:59" ht="15.75" customHeight="1">
      <c r="B134" s="28"/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2:59" ht="15.75" customHeight="1">
      <c r="B135" s="28"/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2:59" ht="15.75" customHeight="1">
      <c r="B136" s="28"/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2:59" ht="15.75" customHeight="1">
      <c r="B137" s="28"/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2:59" ht="15.75" customHeight="1">
      <c r="B138" s="28"/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2:59" ht="15.75" customHeight="1">
      <c r="B139" s="28"/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2:59" ht="15.75" customHeight="1">
      <c r="B140" s="28"/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2:59" ht="15.75" customHeight="1">
      <c r="B141" s="28"/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2:59" ht="15.75" customHeight="1">
      <c r="B142" s="28"/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2:59" ht="15.75" customHeight="1">
      <c r="B143" s="28"/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2:59" ht="15.75" customHeight="1">
      <c r="B144" s="28"/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2:59" ht="15.75" customHeight="1">
      <c r="B145" s="28"/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2:59" ht="15.75" customHeight="1">
      <c r="B146" s="28"/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2:59" ht="15.75" customHeight="1">
      <c r="B147" s="28"/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2:59" ht="15.75" customHeight="1">
      <c r="B148" s="28"/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2:59" ht="15.75" customHeight="1">
      <c r="B149" s="28"/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2:59" ht="15.75" customHeight="1">
      <c r="B150" s="28"/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2:59" ht="15.75" customHeight="1">
      <c r="B151" s="28"/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2:59" ht="15.75" customHeight="1">
      <c r="B152" s="28"/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2:59" ht="15.75" customHeight="1">
      <c r="B153" s="28"/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2:59" ht="15.75" customHeight="1">
      <c r="B154" s="28"/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2:59" ht="15.75" customHeight="1">
      <c r="B155" s="28"/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2:59" ht="15.75" customHeight="1">
      <c r="B156" s="28"/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2:59" ht="15.75" customHeight="1">
      <c r="B157" s="28"/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2:59" ht="15.75" customHeight="1">
      <c r="B158" s="28"/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2:59" ht="15.75" customHeight="1">
      <c r="B159" s="28"/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2:59" ht="15.75" customHeight="1">
      <c r="B160" s="28"/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2:59" ht="15.75" customHeight="1">
      <c r="B161" s="28"/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2:59" ht="15.75" customHeight="1">
      <c r="B162" s="28"/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2:59" ht="15.75" customHeight="1">
      <c r="B163" s="28"/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2:59" ht="15.75" customHeight="1">
      <c r="B164" s="28"/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2:59" ht="15.75" customHeight="1">
      <c r="B165" s="28"/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2:59" ht="15.75" customHeight="1">
      <c r="B166" s="28"/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2:59" ht="15.75" customHeight="1">
      <c r="B167" s="28"/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2:59" ht="15.75" customHeight="1">
      <c r="B168" s="28"/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2:59" ht="15.75" customHeight="1">
      <c r="B169" s="28"/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2:59" ht="15.75" customHeight="1">
      <c r="B170" s="28"/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2:59" ht="15.75" customHeight="1">
      <c r="B171" s="28"/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2:59" ht="15.75" customHeight="1">
      <c r="B172" s="28"/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2:59" ht="15.75" customHeight="1">
      <c r="B173" s="28"/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2:59" ht="15.75" customHeight="1">
      <c r="B174" s="28"/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2:59" ht="15.75" customHeight="1">
      <c r="B175" s="28"/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2:59" ht="15.75" customHeight="1">
      <c r="B176" s="28"/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2:59" ht="15.75" customHeight="1">
      <c r="B177" s="28"/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2:59" ht="15.75" customHeight="1">
      <c r="B178" s="28"/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2:59" ht="15.75" customHeight="1">
      <c r="B179" s="28"/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2:59" ht="15.75" customHeight="1">
      <c r="B180" s="28"/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2:59" ht="15.75" customHeight="1">
      <c r="B181" s="28"/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2:59" ht="15.75" customHeight="1">
      <c r="B182" s="28"/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2:59" ht="15.75" customHeight="1">
      <c r="B183" s="28"/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2:59" ht="15.75" customHeight="1">
      <c r="B184" s="28"/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2:59" ht="15.75" customHeight="1">
      <c r="B185" s="28"/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2:59" ht="15.75" customHeight="1">
      <c r="B186" s="28"/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2:59" ht="15.75" customHeight="1">
      <c r="B187" s="28"/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2:59" ht="15.75" customHeight="1">
      <c r="B188" s="28"/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2:59" ht="15.75" customHeight="1">
      <c r="B189" s="28"/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2:59" ht="15.75" customHeight="1">
      <c r="B190" s="28"/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2:59" ht="15.75" customHeight="1">
      <c r="B191" s="28"/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2:59" ht="15.75" customHeight="1">
      <c r="B192" s="28"/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2:59" ht="15.75" customHeight="1">
      <c r="B193" s="28"/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2:59" ht="15.75" customHeight="1">
      <c r="B194" s="28"/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2:59" ht="15.75" customHeight="1">
      <c r="B195" s="28"/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2:59" ht="15.75" customHeight="1">
      <c r="B196" s="28"/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2:59" ht="15.75" customHeight="1">
      <c r="B197" s="28"/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2:59" ht="15.75" customHeight="1">
      <c r="B198" s="28"/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2:59" ht="15.75" customHeight="1">
      <c r="B199" s="28"/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2:59" ht="15.75" customHeight="1">
      <c r="B200" s="28"/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2:59" ht="15.75" customHeight="1">
      <c r="B201" s="28"/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2:59" ht="15.75" customHeight="1">
      <c r="B202" s="28"/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2:59" ht="15.75" customHeight="1">
      <c r="B203" s="28"/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2:59" ht="15.75" customHeight="1">
      <c r="B204" s="28"/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2:59" ht="15.75" customHeight="1">
      <c r="B205" s="28"/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2:59" ht="15.75" customHeight="1">
      <c r="B206" s="28"/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2:59" ht="15.75" customHeight="1">
      <c r="B207" s="28"/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2:59" ht="15.75" customHeight="1">
      <c r="B208" s="28"/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2:59" ht="15.75" customHeight="1">
      <c r="B209" s="28"/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2:59" ht="15.75" customHeight="1">
      <c r="B210" s="28"/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2:59" ht="15.75" customHeight="1">
      <c r="B211" s="28"/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2:59" ht="15.75" customHeight="1">
      <c r="B212" s="28"/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2:59" ht="15.75" customHeight="1">
      <c r="B213" s="28"/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2:59" ht="15.75" customHeight="1">
      <c r="B214" s="28"/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2:59" ht="15.75" customHeight="1">
      <c r="B215" s="28"/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2:59" ht="15.75" customHeight="1">
      <c r="B216" s="28"/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2:59" ht="15.75" customHeight="1">
      <c r="B217" s="28"/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2:59" ht="15.75" customHeight="1">
      <c r="B218" s="28"/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2:59" ht="15.75" customHeight="1">
      <c r="B219" s="28"/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2:59" ht="15.75" customHeight="1">
      <c r="B220" s="28"/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2:59" ht="15.75" customHeight="1">
      <c r="B221" s="28"/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2:59" ht="15.75" customHeight="1">
      <c r="B222" s="28"/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2:59" ht="15.75" customHeight="1">
      <c r="B223" s="28"/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2:59" ht="15.75" customHeight="1">
      <c r="B224" s="28"/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2:59" ht="15.75" customHeight="1">
      <c r="B225" s="28"/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2:59" ht="15.75" customHeight="1">
      <c r="B226" s="28"/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2:59" ht="15.75" customHeight="1">
      <c r="B227" s="28"/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2:59" ht="15.75" customHeight="1">
      <c r="B228" s="28"/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2:59" ht="15.75" customHeight="1">
      <c r="B229" s="28"/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2:59" ht="15.75" customHeight="1">
      <c r="B230" s="28"/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2:59" ht="15.75" customHeight="1">
      <c r="B231" s="28"/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2:59" ht="15.75" customHeight="1">
      <c r="B232" s="28"/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2:59" ht="15.75" customHeight="1">
      <c r="B233" s="28"/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2:59" ht="15.75" customHeight="1">
      <c r="B234" s="28"/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2:59" ht="15.75" customHeight="1">
      <c r="B235" s="28"/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2:59" ht="15.75" customHeight="1">
      <c r="B236" s="28"/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2:59" ht="15.75" customHeight="1">
      <c r="B237" s="28"/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2:59" ht="15.75" customHeight="1">
      <c r="B238" s="28"/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2:59" ht="15.75" customHeight="1">
      <c r="B239" s="28"/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2:59" ht="15.75" customHeight="1">
      <c r="B240" s="28"/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2:59" ht="15.75" customHeight="1">
      <c r="B241" s="28"/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2:59" ht="15.75" customHeight="1">
      <c r="B242" s="28"/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2:59" ht="15.75" customHeight="1">
      <c r="B243" s="28"/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2:59" ht="15.75" customHeight="1">
      <c r="B244" s="28"/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2:59" ht="15.75" customHeight="1">
      <c r="B245" s="28"/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2:59" ht="15.75" customHeight="1">
      <c r="B246" s="28"/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2:59" ht="15.75" customHeight="1">
      <c r="B247" s="28"/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2:59" ht="15.75" customHeight="1">
      <c r="B248" s="28"/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2:59" ht="15.75" customHeight="1">
      <c r="B249" s="28"/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2:59" ht="15.75" customHeight="1">
      <c r="B250" s="28"/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2:59" ht="15.75" customHeight="1">
      <c r="B251" s="28"/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2:59" ht="15.75" customHeight="1">
      <c r="B252" s="28"/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2:59" ht="15.75" customHeight="1">
      <c r="B253" s="28"/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2:59" ht="15.75" customHeight="1">
      <c r="B254" s="28"/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2:59" ht="15.75" customHeight="1">
      <c r="B255" s="28"/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2:59" ht="15.75" customHeight="1">
      <c r="B256" s="28"/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2:59" ht="15.75" customHeight="1">
      <c r="B257" s="28"/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2:59" ht="15.75" customHeight="1">
      <c r="B258" s="28"/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2:59" ht="15.75" customHeight="1">
      <c r="B259" s="28"/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2:59" ht="15.75" customHeight="1">
      <c r="B260" s="28"/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2:59" ht="15.75" customHeight="1">
      <c r="B261" s="28"/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2:59" ht="15.75" customHeight="1">
      <c r="B262" s="28"/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2:59" ht="15.75" customHeight="1">
      <c r="B263" s="28"/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2:59" ht="15.75" customHeight="1">
      <c r="B264" s="28"/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2:59" ht="15.75" customHeight="1">
      <c r="B265" s="28"/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2:59" ht="15.75" customHeight="1">
      <c r="B266" s="28"/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2:59" ht="15.75" customHeight="1">
      <c r="B267" s="28"/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2:59" ht="15.75" customHeight="1">
      <c r="B268" s="28"/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2:59" ht="15.75" customHeight="1">
      <c r="B269" s="28"/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2:59" ht="15.75" customHeight="1">
      <c r="B270" s="28"/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2:59" ht="15.75" customHeight="1">
      <c r="B271" s="28"/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2:59" ht="15.75" customHeight="1">
      <c r="B272" s="28"/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2:59" ht="15.75" customHeight="1">
      <c r="B273" s="28"/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2:59" ht="15.75" customHeight="1">
      <c r="B274" s="28"/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2:59" ht="15.75" customHeight="1">
      <c r="B275" s="28"/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2:59" ht="15.75" customHeight="1">
      <c r="B276" s="28"/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2:59" ht="15.75" customHeight="1">
      <c r="B277" s="28"/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2:59" ht="15.75" customHeight="1">
      <c r="B278" s="28"/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2:59" ht="15.75" customHeight="1">
      <c r="B279" s="28"/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2:59" ht="15.75" customHeight="1">
      <c r="B280" s="28"/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2:59" ht="15.75" customHeight="1">
      <c r="B281" s="28"/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2:59" ht="15.75" customHeight="1">
      <c r="B282" s="28"/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2:59" ht="15.75" customHeight="1">
      <c r="B283" s="28"/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2:59" ht="15.75" customHeight="1">
      <c r="B284" s="28"/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2:59" ht="15.75" customHeight="1">
      <c r="B285" s="28"/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2:59" ht="15.75" customHeight="1">
      <c r="B286" s="28"/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2:59" ht="15.75" customHeight="1">
      <c r="B287" s="28"/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2:59" ht="15.75" customHeight="1">
      <c r="B288" s="28"/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2:59" ht="15.75" customHeight="1">
      <c r="B289" s="28"/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2:59" ht="15.75" customHeight="1">
      <c r="B290" s="28"/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2:59" ht="15.75" customHeight="1">
      <c r="B291" s="28"/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2:59" ht="15.75" customHeight="1">
      <c r="B292" s="28"/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2:59" ht="15.75" customHeight="1">
      <c r="B293" s="28"/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2:59" ht="15.75" customHeight="1">
      <c r="B294" s="28"/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2:59" ht="15.75" customHeight="1">
      <c r="B295" s="28"/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2:59" ht="15.75" customHeight="1">
      <c r="B296" s="28"/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2:59" ht="15.75" customHeight="1">
      <c r="B297" s="28"/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2:59" ht="15.75" customHeight="1">
      <c r="B298" s="28"/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2:59" ht="15.75" customHeight="1">
      <c r="B299" s="28"/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2:59" ht="15.75" customHeight="1">
      <c r="B300" s="28"/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2:59" ht="15.75" customHeight="1">
      <c r="B301" s="28"/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2:59" ht="15.75" customHeight="1">
      <c r="B302" s="28"/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2:59" ht="15.75" customHeight="1">
      <c r="B303" s="28"/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2:59" ht="15.75" customHeight="1">
      <c r="B304" s="28"/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2:59" ht="15.75" customHeight="1">
      <c r="B305" s="28"/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2:59" ht="15.75" customHeight="1">
      <c r="B306" s="28"/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2:59" ht="15.75" customHeight="1">
      <c r="B307" s="28"/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2:59" ht="15.75" customHeight="1">
      <c r="B308" s="28"/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2:59" ht="15.75" customHeight="1">
      <c r="B309" s="28"/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2:59" ht="15.75" customHeight="1">
      <c r="B310" s="28"/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2:59" ht="15.75" customHeight="1">
      <c r="B311" s="28"/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2:59" ht="15.75" customHeight="1">
      <c r="B312" s="28"/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2:59" ht="15.75" customHeight="1">
      <c r="B313" s="28"/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2:59" ht="15.75" customHeight="1">
      <c r="B314" s="28"/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2:59" ht="15.75" customHeight="1">
      <c r="B315" s="28"/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2:59" ht="15.75" customHeight="1">
      <c r="B316" s="28"/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2:59" ht="15.75" customHeight="1">
      <c r="B317" s="28"/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2:59" ht="15.75" customHeight="1">
      <c r="B318" s="28"/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2:59" ht="15.75" customHeight="1">
      <c r="B319" s="28"/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2:59" ht="15.75" customHeight="1">
      <c r="B320" s="28"/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2:59" ht="15.75" customHeight="1">
      <c r="B321" s="28"/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2:59" ht="15.75" customHeight="1">
      <c r="B322" s="28"/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2:59" ht="15.75" customHeight="1">
      <c r="B323" s="28"/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2:59" ht="15.75" customHeight="1">
      <c r="B324" s="28"/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2:59" ht="15.75" customHeight="1">
      <c r="B325" s="28"/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2:59" ht="15.75" customHeight="1">
      <c r="B326" s="28"/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2:59" ht="15.75" customHeight="1">
      <c r="B327" s="28"/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2:59" ht="15.75" customHeight="1">
      <c r="B328" s="28"/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2:59" ht="15.75" customHeight="1">
      <c r="B329" s="28"/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2:59" ht="15.75" customHeight="1">
      <c r="B330" s="28"/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2:59" ht="15.75" customHeight="1">
      <c r="B331" s="28"/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2:59" ht="15.75" customHeight="1">
      <c r="B332" s="28"/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2:59" ht="15.75" customHeight="1">
      <c r="B333" s="28"/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2:59" ht="15.75" customHeight="1">
      <c r="B334" s="28"/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2:59" ht="15.75" customHeight="1">
      <c r="B335" s="28"/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2:59" ht="15.75" customHeight="1">
      <c r="B336" s="28"/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2:59" ht="15.75" customHeight="1">
      <c r="B337" s="28"/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2:59" ht="15.75" customHeight="1">
      <c r="B338" s="28"/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2:59" ht="15.75" customHeight="1">
      <c r="B339" s="28"/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2:59" ht="15.75" customHeight="1">
      <c r="B340" s="28"/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2:59" ht="15.75" customHeight="1">
      <c r="B341" s="28"/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2:59" ht="15.75" customHeight="1">
      <c r="B342" s="28"/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2:59" ht="15.75" customHeight="1">
      <c r="B343" s="28"/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2:59" ht="15.75" customHeight="1">
      <c r="B344" s="28"/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2:59" ht="15.75" customHeight="1">
      <c r="B345" s="28"/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2:59" ht="15.75" customHeight="1">
      <c r="B346" s="28"/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2:59" ht="15.75" customHeight="1">
      <c r="B347" s="28"/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2:59" ht="15.75" customHeight="1">
      <c r="B348" s="28"/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2:59" ht="15.75" customHeight="1">
      <c r="B349" s="28"/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2:59" ht="15.75" customHeight="1">
      <c r="B350" s="28"/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2:59" ht="15.75" customHeight="1">
      <c r="B351" s="28"/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2:59" ht="15.75" customHeight="1">
      <c r="B352" s="28"/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2:59" ht="15.75" customHeight="1">
      <c r="B353" s="28"/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2:59" ht="15.75" customHeight="1">
      <c r="B354" s="28"/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2:59" ht="15.75" customHeight="1">
      <c r="B355" s="28"/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2:59" ht="15.75" customHeight="1">
      <c r="B356" s="28"/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2:59" ht="15.75" customHeight="1">
      <c r="B357" s="28"/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2:59" ht="15.75" customHeight="1">
      <c r="B358" s="28"/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2:59" ht="15.75" customHeight="1">
      <c r="B359" s="28"/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2:59" ht="15.75" customHeight="1">
      <c r="B360" s="28"/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2:59" ht="15.75" customHeight="1">
      <c r="B361" s="28"/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2:59" ht="15.75" customHeight="1">
      <c r="B362" s="28"/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2:59" ht="15.75" customHeight="1">
      <c r="B363" s="28"/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2:59" ht="15.75" customHeight="1">
      <c r="B364" s="28"/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2:59" ht="15.75" customHeight="1">
      <c r="B365" s="28"/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2:59" ht="15.75" customHeight="1">
      <c r="B366" s="28"/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2:59" ht="15.75" customHeight="1">
      <c r="B367" s="28"/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2:59" ht="15.75" customHeight="1">
      <c r="B368" s="28"/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2:59" ht="15.75" customHeight="1">
      <c r="B369" s="28"/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2:59" ht="15.75" customHeight="1">
      <c r="B370" s="28"/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2:59" ht="15.75" customHeight="1">
      <c r="B371" s="28"/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2:59" ht="15.75" customHeight="1">
      <c r="B372" s="28"/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2:59" ht="15.75" customHeight="1">
      <c r="B373" s="28"/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2:59" ht="15.75" customHeight="1">
      <c r="B374" s="28"/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2:59" ht="15.75" customHeight="1">
      <c r="B375" s="28"/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2:59" ht="15.75" customHeight="1">
      <c r="B376" s="28"/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2:59" ht="15.75" customHeight="1">
      <c r="B377" s="28"/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2:59" ht="15.75" customHeight="1">
      <c r="B378" s="28"/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2:59" ht="15.75" customHeight="1">
      <c r="B379" s="28"/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2:59" ht="15.75" customHeight="1">
      <c r="B380" s="28"/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2:59" ht="15.75" customHeight="1">
      <c r="B381" s="28"/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2:59" ht="15.75" customHeight="1">
      <c r="B382" s="28"/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2:59" ht="15.75" customHeight="1">
      <c r="B383" s="28"/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2:59" ht="15.75" customHeight="1">
      <c r="B384" s="28"/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2:59" ht="15.75" customHeight="1">
      <c r="B385" s="28"/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2:59" ht="15.75" customHeight="1">
      <c r="B386" s="28"/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2:59" ht="15.75" customHeight="1">
      <c r="B387" s="28"/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2:59" ht="15.75" customHeight="1">
      <c r="B388" s="28"/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2:59" ht="15.75" customHeight="1">
      <c r="B389" s="28"/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2:59" ht="15.75" customHeight="1">
      <c r="B390" s="28"/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2:59" ht="15.75" customHeight="1">
      <c r="B391" s="28"/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2:59" ht="15.75" customHeight="1">
      <c r="B392" s="28"/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2:59" ht="15.75" customHeight="1">
      <c r="B393" s="28"/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2:59" ht="15.75" customHeight="1">
      <c r="B394" s="28"/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2:59" ht="15.75" customHeight="1">
      <c r="B395" s="28"/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2:59" ht="15.75" customHeight="1">
      <c r="B396" s="28"/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2:59" ht="15.75" customHeight="1">
      <c r="B397" s="28"/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2:59" ht="15.75" customHeight="1">
      <c r="B398" s="28"/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2:59" ht="15.75" customHeight="1">
      <c r="B399" s="28"/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2:59" ht="15.75" customHeight="1">
      <c r="B400" s="28"/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2:59" ht="15.75" customHeight="1">
      <c r="B401" s="28"/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2:59" ht="15.75" customHeight="1">
      <c r="B402" s="28"/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2:59" ht="15.75" customHeight="1">
      <c r="B403" s="28"/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2:59" ht="15.75" customHeight="1">
      <c r="B404" s="28"/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2:59" ht="15.75" customHeight="1">
      <c r="B405" s="28"/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2:59" ht="15.75" customHeight="1">
      <c r="B406" s="28"/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2:59" ht="15.75" customHeight="1">
      <c r="B407" s="28"/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2:59" ht="15.75" customHeight="1">
      <c r="B408" s="28"/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2:59" ht="15.75" customHeight="1">
      <c r="B409" s="28"/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2:59" ht="15.75" customHeight="1">
      <c r="B410" s="28"/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2:59" ht="15.75" customHeight="1">
      <c r="B411" s="28"/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2:59" ht="15.75" customHeight="1">
      <c r="B412" s="28"/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2:59" ht="15.75" customHeight="1">
      <c r="B413" s="28"/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2:59" ht="15.75" customHeight="1">
      <c r="B414" s="28"/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2:59" ht="15.75" customHeight="1">
      <c r="B415" s="28"/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2:59" ht="15.75" customHeight="1">
      <c r="B416" s="28"/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2:59" ht="15.75" customHeight="1">
      <c r="B417" s="28"/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2:59" ht="15.75" customHeight="1">
      <c r="B418" s="28"/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2:59" ht="15.75" customHeight="1">
      <c r="B419" s="28"/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2:59" ht="15.75" customHeight="1">
      <c r="B420" s="28"/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2:59" ht="15.75" customHeight="1">
      <c r="B421" s="28"/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2:59" ht="15.75" customHeight="1">
      <c r="B422" s="28"/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2:59" ht="15.75" customHeight="1">
      <c r="B423" s="28"/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2:59" ht="15.75" customHeight="1">
      <c r="B424" s="28"/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2:59" ht="15.75" customHeight="1">
      <c r="B425" s="28"/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2:59" ht="15.75" customHeight="1">
      <c r="B426" s="28"/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2:59" ht="15.75" customHeight="1">
      <c r="B427" s="28"/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2:59" ht="15.75" customHeight="1">
      <c r="B428" s="28"/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2:59" ht="15.75" customHeight="1">
      <c r="B429" s="28"/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2:59" ht="15.75" customHeight="1">
      <c r="B430" s="28"/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2:59" ht="15.75" customHeight="1">
      <c r="B431" s="28"/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2:59" ht="15.75" customHeight="1">
      <c r="B432" s="28"/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2:59" ht="15.75" customHeight="1">
      <c r="B433" s="28"/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2:59" ht="15.75" customHeight="1">
      <c r="B434" s="28"/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2:59" ht="15.75" customHeight="1">
      <c r="B435" s="28"/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2:59" ht="15.75" customHeight="1">
      <c r="B436" s="28"/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2:59" ht="15.75" customHeight="1">
      <c r="B437" s="28"/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2:59" ht="15.75" customHeight="1">
      <c r="B438" s="28"/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2:59" ht="15.75" customHeight="1">
      <c r="B439" s="28"/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2:59" ht="15.75" customHeight="1">
      <c r="B440" s="28"/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2:59" ht="15.75" customHeight="1">
      <c r="B441" s="28"/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2:59" ht="15.75" customHeight="1">
      <c r="B442" s="28"/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2:59" ht="15.75" customHeight="1">
      <c r="B443" s="28"/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2:59" ht="15.75" customHeight="1">
      <c r="B444" s="28"/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2:59" ht="15.75" customHeight="1">
      <c r="B445" s="28"/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2:59" ht="15.75" customHeight="1">
      <c r="B446" s="28"/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2:59" ht="15.75" customHeight="1">
      <c r="B447" s="28"/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2:59" ht="15.75" customHeight="1">
      <c r="B448" s="28"/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2:59" ht="15.75" customHeight="1">
      <c r="B449" s="28"/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2:59" ht="15.75" customHeight="1">
      <c r="B450" s="28"/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2:59" ht="15.75" customHeight="1">
      <c r="B451" s="28"/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2:59" ht="15.75" customHeight="1">
      <c r="B452" s="28"/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2:59" ht="15.75" customHeight="1">
      <c r="B453" s="28"/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2:59" ht="15.75" customHeight="1">
      <c r="B454" s="28"/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2:59" ht="15.75" customHeight="1">
      <c r="B455" s="28"/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2:59" ht="15.75" customHeight="1">
      <c r="B456" s="28"/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2:59" ht="15.75" customHeight="1">
      <c r="B457" s="28"/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2:59" ht="15.75" customHeight="1">
      <c r="B458" s="28"/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2:59" ht="15.75" customHeight="1">
      <c r="B459" s="28"/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2:59" ht="15.75" customHeight="1">
      <c r="B460" s="28"/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2:59" ht="15.75" customHeight="1">
      <c r="B461" s="28"/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2:59" ht="15.75" customHeight="1">
      <c r="B462" s="28"/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2:59" ht="15.75" customHeight="1">
      <c r="B463" s="28"/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2:59" ht="15.75" customHeight="1">
      <c r="B464" s="28"/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2:59" ht="15.75" customHeight="1">
      <c r="B465" s="28"/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2:59" ht="15.75" customHeight="1">
      <c r="B466" s="28"/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2:59" ht="15.75" customHeight="1">
      <c r="B467" s="28"/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2:59" ht="15.75" customHeight="1">
      <c r="B468" s="28"/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2:59" ht="15.75" customHeight="1">
      <c r="B469" s="28"/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2:59" ht="15.75" customHeight="1">
      <c r="B470" s="28"/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2:59" ht="15.75" customHeight="1">
      <c r="B471" s="28"/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2:59" ht="15.75" customHeight="1">
      <c r="B472" s="28"/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2:59" ht="15.75" customHeight="1">
      <c r="B473" s="28"/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2:59" ht="15.75" customHeight="1">
      <c r="B474" s="28"/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2:59" ht="15.75" customHeight="1">
      <c r="B475" s="28"/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2:59" ht="15.75" customHeight="1">
      <c r="B476" s="28"/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2:59" ht="15.75" customHeight="1">
      <c r="B477" s="28"/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2:59" ht="15.75" customHeight="1">
      <c r="B478" s="28"/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2:59" ht="15.75" customHeight="1">
      <c r="B479" s="28"/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2:59" ht="15.75" customHeight="1">
      <c r="B480" s="28"/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2:59" ht="15.75" customHeight="1">
      <c r="B481" s="28"/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2:59" ht="15.75" customHeight="1">
      <c r="B482" s="28"/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2:59" ht="15.75" customHeight="1">
      <c r="B483" s="28"/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2:59" ht="15.75" customHeight="1">
      <c r="B484" s="28"/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2:59" ht="15.75" customHeight="1">
      <c r="B485" s="28"/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2:59" ht="15.75" customHeight="1">
      <c r="B486" s="28"/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2:59" ht="15.75" customHeight="1">
      <c r="B487" s="28"/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2:59" ht="15.75" customHeight="1">
      <c r="B488" s="28"/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2:59" ht="15.75" customHeight="1">
      <c r="B489" s="28"/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2:59" ht="15.75" customHeight="1">
      <c r="B490" s="28"/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2:59" ht="15.75" customHeight="1">
      <c r="B491" s="28"/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2:59" ht="15.75" customHeight="1">
      <c r="B492" s="28"/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2:59" ht="15.75" customHeight="1">
      <c r="B493" s="28"/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2:59" ht="15.75" customHeight="1">
      <c r="B494" s="28"/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2:59" ht="15.75" customHeight="1">
      <c r="B495" s="28"/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2:59" ht="15.75" customHeight="1">
      <c r="B496" s="28"/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2:59" ht="15.75" customHeight="1">
      <c r="B497" s="28"/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2:59" ht="15.75" customHeight="1">
      <c r="B498" s="28"/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2:59" ht="15.75" customHeight="1">
      <c r="B499" s="28"/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2:59" ht="15.75" customHeight="1">
      <c r="B500" s="28"/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2:59" ht="15.75" customHeight="1">
      <c r="B501" s="28"/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2:59" ht="15.75" customHeight="1">
      <c r="B502" s="28"/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2:59" ht="15.75" customHeight="1">
      <c r="B503" s="28"/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2:59" ht="15.75" customHeight="1">
      <c r="B504" s="28"/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2:59" ht="15.75" customHeight="1">
      <c r="B505" s="28"/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2:59" ht="15.75" customHeight="1">
      <c r="B506" s="28"/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2:59" ht="15.75" customHeight="1">
      <c r="B507" s="28"/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2:59" ht="15.75" customHeight="1">
      <c r="B508" s="28"/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2:59" ht="15.75" customHeight="1">
      <c r="B509" s="28"/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2:59" ht="15.75" customHeight="1">
      <c r="B510" s="28"/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2:59" ht="15.75" customHeight="1">
      <c r="B511" s="28"/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2:59" ht="15.75" customHeight="1">
      <c r="B512" s="28"/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2:59" ht="15.75" customHeight="1">
      <c r="B513" s="28"/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2:59" ht="15.75" customHeight="1">
      <c r="B514" s="28"/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2:59" ht="15.75" customHeight="1">
      <c r="B515" s="28"/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2:59" ht="15.75" customHeight="1">
      <c r="B516" s="28"/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2:59" ht="15.75" customHeight="1">
      <c r="B517" s="28"/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2:59" ht="15.75" customHeight="1">
      <c r="B518" s="28"/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2:59" ht="15.75" customHeight="1">
      <c r="B519" s="28"/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2:59" ht="15.75" customHeight="1">
      <c r="B520" s="28"/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2:59" ht="15.75" customHeight="1">
      <c r="B521" s="28"/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2:59" ht="15.75" customHeight="1">
      <c r="B522" s="28"/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2:59" ht="15.75" customHeight="1">
      <c r="B523" s="28"/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2:59" ht="15.75" customHeight="1">
      <c r="B524" s="28"/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2:59" ht="15.75" customHeight="1">
      <c r="B525" s="28"/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2:59" ht="15.75" customHeight="1">
      <c r="B526" s="28"/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2:59" ht="15.75" customHeight="1">
      <c r="B527" s="28"/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2:59" ht="15.75" customHeight="1">
      <c r="B528" s="28"/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2:59" ht="15.75" customHeight="1">
      <c r="B529" s="28"/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2:59" ht="15.75" customHeight="1">
      <c r="B530" s="28"/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2:59" ht="15.75" customHeight="1">
      <c r="B531" s="28"/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2:59" ht="15.75" customHeight="1">
      <c r="B532" s="28"/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2:59" ht="15.75" customHeight="1">
      <c r="B533" s="28"/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2:59" ht="15.75" customHeight="1">
      <c r="B534" s="28"/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2:59" ht="15.75" customHeight="1">
      <c r="B535" s="28"/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2:59" ht="15.75" customHeight="1">
      <c r="B536" s="28"/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2:59" ht="15.75" customHeight="1">
      <c r="B537" s="28"/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2:59" ht="15.75" customHeight="1">
      <c r="B538" s="28"/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2:59" ht="15.75" customHeight="1">
      <c r="B539" s="28"/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2:59" ht="15.75" customHeight="1">
      <c r="B540" s="28"/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2:59" ht="15.75" customHeight="1">
      <c r="B541" s="28"/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2:59" ht="15.75" customHeight="1">
      <c r="B542" s="28"/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2:59" ht="15.75" customHeight="1">
      <c r="B543" s="28"/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2:59" ht="15.75" customHeight="1">
      <c r="B544" s="28"/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2:59" ht="15.75" customHeight="1">
      <c r="B545" s="28"/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2:59" ht="15.75" customHeight="1">
      <c r="B546" s="28"/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2:59" ht="15.75" customHeight="1">
      <c r="B547" s="28"/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2:59" ht="15.75" customHeight="1">
      <c r="B548" s="28"/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2:59" ht="15.75" customHeight="1">
      <c r="B549" s="28"/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2:59" ht="15.75" customHeight="1">
      <c r="B550" s="28"/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2:59" ht="15.75" customHeight="1">
      <c r="B551" s="28"/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2:59" ht="15.75" customHeight="1">
      <c r="B552" s="28"/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2:59" ht="15.75" customHeight="1">
      <c r="B553" s="28"/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2:59" ht="15.75" customHeight="1">
      <c r="B554" s="28"/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2:59" ht="15.75" customHeight="1">
      <c r="B555" s="28"/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2:59" ht="15.75" customHeight="1">
      <c r="B556" s="28"/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2:59" ht="15.75" customHeight="1">
      <c r="B557" s="28"/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2:59" ht="15.75" customHeight="1">
      <c r="B558" s="28"/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2:59" ht="15.75" customHeight="1">
      <c r="B559" s="28"/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2:59" ht="15.75" customHeight="1">
      <c r="B560" s="28"/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2:59" ht="15.75" customHeight="1">
      <c r="B561" s="28"/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2:59" ht="15.75" customHeight="1">
      <c r="B562" s="28"/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2:59" ht="15.75" customHeight="1">
      <c r="B563" s="28"/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2:59" ht="15.75" customHeight="1">
      <c r="B564" s="28"/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2:59" ht="15.75" customHeight="1">
      <c r="B565" s="28"/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2:59" ht="15.75" customHeight="1">
      <c r="B566" s="28"/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2:59" ht="15.75" customHeight="1">
      <c r="B567" s="28"/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2:59" ht="15.75" customHeight="1">
      <c r="B568" s="28"/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2:59" ht="15.75" customHeight="1">
      <c r="B569" s="28"/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2:59" ht="15.75" customHeight="1">
      <c r="B570" s="28"/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2:59" ht="15.75" customHeight="1">
      <c r="B571" s="28"/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2:59" ht="15.75" customHeight="1">
      <c r="B572" s="28"/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2:59" ht="15.75" customHeight="1">
      <c r="B573" s="28"/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2:59" ht="15.75" customHeight="1">
      <c r="B574" s="28"/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2:59" ht="15.75" customHeight="1">
      <c r="B575" s="28"/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2:59" ht="15.75" customHeight="1">
      <c r="B576" s="28"/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2:59" ht="15.75" customHeight="1">
      <c r="B577" s="28"/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2:59" ht="15.75" customHeight="1">
      <c r="B578" s="28"/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2:59" ht="15.75" customHeight="1">
      <c r="B579" s="28"/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2:59" ht="15.75" customHeight="1">
      <c r="B580" s="28"/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2:59" ht="15.75" customHeight="1">
      <c r="B581" s="28"/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2:59" ht="15.75" customHeight="1">
      <c r="B582" s="28"/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2:59" ht="15.75" customHeight="1">
      <c r="B583" s="28"/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2:59" ht="15.75" customHeight="1">
      <c r="B584" s="28"/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2:59" ht="15.75" customHeight="1">
      <c r="B585" s="28"/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2:59" ht="15.75" customHeight="1">
      <c r="B586" s="28"/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2:59" ht="15.75" customHeight="1">
      <c r="B587" s="28"/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2:59" ht="15.75" customHeight="1">
      <c r="B588" s="28"/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2:59" ht="15.75" customHeight="1">
      <c r="B589" s="28"/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2:59" ht="15.75" customHeight="1">
      <c r="B590" s="28"/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2:59" ht="15.75" customHeight="1">
      <c r="B591" s="28"/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2:59" ht="15.75" customHeight="1">
      <c r="B592" s="28"/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2:59" ht="15.75" customHeight="1">
      <c r="B593" s="28"/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2:59" ht="15.75" customHeight="1">
      <c r="B594" s="28"/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2:59" ht="15.75" customHeight="1">
      <c r="B595" s="28"/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2:59" ht="15.75" customHeight="1">
      <c r="B596" s="28"/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2:59" ht="15.75" customHeight="1">
      <c r="B597" s="28"/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2:59" ht="15.75" customHeight="1">
      <c r="B598" s="28"/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2:59" ht="15.75" customHeight="1">
      <c r="B599" s="28"/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2:59" ht="15.75" customHeight="1">
      <c r="B600" s="28"/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2:59" ht="15.75" customHeight="1">
      <c r="B601" s="28"/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2:59" ht="15.75" customHeight="1">
      <c r="B602" s="28"/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2:59" ht="15.75" customHeight="1">
      <c r="B603" s="28"/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2:59" ht="15.75" customHeight="1">
      <c r="B604" s="28"/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2:59" ht="15.75" customHeight="1">
      <c r="B605" s="28"/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2:59" ht="15.75" customHeight="1">
      <c r="B606" s="28"/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2:59" ht="15.75" customHeight="1">
      <c r="B607" s="28"/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2:59" ht="15.75" customHeight="1">
      <c r="B608" s="28"/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2:59" ht="15.75" customHeight="1">
      <c r="B609" s="28"/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2:59" ht="15.75" customHeight="1">
      <c r="B610" s="28"/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2:59" ht="15.75" customHeight="1">
      <c r="B611" s="28"/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2:59" ht="15.75" customHeight="1">
      <c r="B612" s="28"/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2:59" ht="15.75" customHeight="1">
      <c r="B613" s="28"/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2:59" ht="15.75" customHeight="1">
      <c r="B614" s="28"/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2:59" ht="15.75" customHeight="1">
      <c r="B615" s="28"/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2:59" ht="15.75" customHeight="1">
      <c r="B616" s="28"/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2:59" ht="15.75" customHeight="1">
      <c r="B617" s="28"/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2:59" ht="15.75" customHeight="1">
      <c r="B618" s="28"/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2:59" ht="15.75" customHeight="1">
      <c r="B619" s="28"/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2:59" ht="15.75" customHeight="1">
      <c r="B620" s="28"/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2:59" ht="15.75" customHeight="1">
      <c r="B621" s="28"/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2:59" ht="15.75" customHeight="1">
      <c r="B622" s="28"/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2:59" ht="15.75" customHeight="1">
      <c r="B623" s="28"/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2:59" ht="15.75" customHeight="1">
      <c r="B624" s="28"/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2:59" ht="15.75" customHeight="1">
      <c r="B625" s="28"/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2:59" ht="15.75" customHeight="1">
      <c r="B626" s="28"/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2:59" ht="15.75" customHeight="1">
      <c r="B627" s="28"/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2:59" ht="15.75" customHeight="1">
      <c r="B628" s="28"/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2:59" ht="15.75" customHeight="1">
      <c r="B629" s="28"/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2:59" ht="15.75" customHeight="1">
      <c r="B630" s="28"/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2:59" ht="15.75" customHeight="1">
      <c r="B631" s="28"/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2:59" ht="15.75" customHeight="1">
      <c r="B632" s="28"/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2:59" ht="15.75" customHeight="1">
      <c r="B633" s="28"/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2:59" ht="15.75" customHeight="1">
      <c r="B634" s="28"/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2:59" ht="15.75" customHeight="1">
      <c r="B635" s="28"/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2:59" ht="15.75" customHeight="1">
      <c r="B636" s="28"/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2:59" ht="15.75" customHeight="1">
      <c r="B637" s="28"/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2:59" ht="15.75" customHeight="1">
      <c r="B638" s="28"/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2:59" ht="15.75" customHeight="1">
      <c r="B639" s="28"/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2:59" ht="15.75" customHeight="1">
      <c r="B640" s="28"/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2:59" ht="15.75" customHeight="1">
      <c r="B641" s="28"/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2:59" ht="15.75" customHeight="1">
      <c r="B642" s="28"/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2:59" ht="15.75" customHeight="1">
      <c r="B643" s="28"/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2:59" ht="15.75" customHeight="1">
      <c r="B644" s="28"/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2:59" ht="15.75" customHeight="1">
      <c r="B645" s="28"/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2:59" ht="15.75" customHeight="1">
      <c r="B646" s="28"/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2:59" ht="15.75" customHeight="1">
      <c r="B647" s="28"/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2:59" ht="15.75" customHeight="1">
      <c r="B648" s="28"/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2:59" ht="15.75" customHeight="1">
      <c r="B649" s="28"/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2:59" ht="15.75" customHeight="1">
      <c r="B650" s="28"/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2:59" ht="15.75" customHeight="1">
      <c r="B651" s="28"/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2:59" ht="15.75" customHeight="1">
      <c r="B652" s="28"/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2:59" ht="15.75" customHeight="1">
      <c r="B653" s="28"/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2:59" ht="15.75" customHeight="1">
      <c r="B654" s="28"/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2:59" ht="15.75" customHeight="1">
      <c r="B655" s="28"/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2:59" ht="15.75" customHeight="1">
      <c r="B656" s="28"/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2:59" ht="15.75" customHeight="1">
      <c r="B657" s="28"/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2:59" ht="15.75" customHeight="1">
      <c r="B658" s="28"/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2:59" ht="15.75" customHeight="1">
      <c r="B659" s="28"/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2:59" ht="15.75" customHeight="1">
      <c r="B660" s="28"/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2:59" ht="15.75" customHeight="1">
      <c r="B661" s="28"/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2:59" ht="15.75" customHeight="1">
      <c r="B662" s="28"/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2:59" ht="15.75" customHeight="1">
      <c r="B663" s="28"/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2:59" ht="15.75" customHeight="1">
      <c r="B664" s="28"/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2:59" ht="15.75" customHeight="1">
      <c r="B665" s="28"/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2:59" ht="15.75" customHeight="1">
      <c r="B666" s="28"/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2:59" ht="15.75" customHeight="1">
      <c r="B667" s="28"/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2:59" ht="15.75" customHeight="1">
      <c r="B668" s="28"/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2:59" ht="15.75" customHeight="1">
      <c r="B669" s="28"/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2:59" ht="15.75" customHeight="1">
      <c r="B670" s="28"/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2:59" ht="15.75" customHeight="1">
      <c r="B671" s="28"/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2:59" ht="15.75" customHeight="1">
      <c r="B672" s="28"/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2:59" ht="15.75" customHeight="1">
      <c r="B673" s="28"/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2:59" ht="15.75" customHeight="1">
      <c r="B674" s="28"/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2:59" ht="15.75" customHeight="1">
      <c r="B675" s="28"/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2:59" ht="15.75" customHeight="1">
      <c r="B676" s="28"/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2:59" ht="15.75" customHeight="1">
      <c r="B677" s="28"/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2:59" ht="15.75" customHeight="1">
      <c r="B678" s="28"/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2:59" ht="15.75" customHeight="1">
      <c r="B679" s="28"/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2:59" ht="15.75" customHeight="1">
      <c r="B680" s="28"/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2:59" ht="15.75" customHeight="1">
      <c r="B681" s="28"/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2:59" ht="15.75" customHeight="1">
      <c r="B682" s="28"/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2:59" ht="15.75" customHeight="1">
      <c r="B683" s="28"/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2:59" ht="15.75" customHeight="1">
      <c r="B684" s="28"/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2:59" ht="15.75" customHeight="1">
      <c r="B685" s="28"/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2:59" ht="15.75" customHeight="1">
      <c r="B686" s="28"/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2:59" ht="15.75" customHeight="1">
      <c r="B687" s="28"/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2:59" ht="15.75" customHeight="1">
      <c r="B688" s="28"/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2:59" ht="15.75" customHeight="1">
      <c r="B689" s="28"/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2:59" ht="15.75" customHeight="1">
      <c r="B690" s="28"/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2:59" ht="15.75" customHeight="1">
      <c r="B691" s="28"/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2:59" ht="15.75" customHeight="1">
      <c r="B692" s="28"/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2:59" ht="15.75" customHeight="1">
      <c r="B693" s="28"/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2:59" ht="15.75" customHeight="1">
      <c r="B694" s="28"/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2:59" ht="15.75" customHeight="1">
      <c r="B695" s="28"/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2:59" ht="15.75" customHeight="1">
      <c r="B696" s="28"/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2:59" ht="15.75" customHeight="1">
      <c r="B697" s="28"/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2:59" ht="15.75" customHeight="1">
      <c r="B698" s="28"/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2:59" ht="15.75" customHeight="1">
      <c r="B699" s="28"/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2:59" ht="15.75" customHeight="1">
      <c r="B700" s="28"/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2:59" ht="15.75" customHeight="1">
      <c r="B701" s="28"/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2:59" ht="15.75" customHeight="1">
      <c r="B702" s="28"/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2:59" ht="15.75" customHeight="1">
      <c r="B703" s="28"/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2:59" ht="15.75" customHeight="1">
      <c r="B704" s="28"/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2:59" ht="15.75" customHeight="1">
      <c r="B705" s="28"/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2:59" ht="15.75" customHeight="1">
      <c r="B706" s="28"/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2:59" ht="15.75" customHeight="1">
      <c r="B707" s="28"/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2:59" ht="15.75" customHeight="1">
      <c r="B708" s="28"/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2:59" ht="15.75" customHeight="1">
      <c r="B709" s="28"/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2:59" ht="15.75" customHeight="1">
      <c r="B710" s="28"/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2:59" ht="15.75" customHeight="1">
      <c r="B711" s="28"/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2:59" ht="15.75" customHeight="1">
      <c r="B712" s="28"/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2:59" ht="15.75" customHeight="1">
      <c r="B713" s="28"/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2:59" ht="15.75" customHeight="1">
      <c r="B714" s="28"/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2:59" ht="15.75" customHeight="1">
      <c r="B715" s="28"/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2:59" ht="15.75" customHeight="1">
      <c r="B716" s="28"/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2:59" ht="15.75" customHeight="1">
      <c r="B717" s="28"/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2:59" ht="15.75" customHeight="1">
      <c r="B718" s="28"/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2:59" ht="15.75" customHeight="1">
      <c r="B719" s="28"/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2:59" ht="15.75" customHeight="1">
      <c r="B720" s="28"/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2:59" ht="15.75" customHeight="1">
      <c r="B721" s="28"/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2:59" ht="15.75" customHeight="1">
      <c r="B722" s="28"/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2:59" ht="15.75" customHeight="1">
      <c r="B723" s="28"/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2:59" ht="15.75" customHeight="1">
      <c r="B724" s="28"/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2:59" ht="15.75" customHeight="1">
      <c r="B725" s="28"/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2:59" ht="15.75" customHeight="1">
      <c r="B726" s="28"/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2:59" ht="15.75" customHeight="1">
      <c r="B727" s="28"/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2:59" ht="15.75" customHeight="1">
      <c r="B728" s="28"/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2:59" ht="15.75" customHeight="1">
      <c r="B729" s="28"/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2:59" ht="15.75" customHeight="1">
      <c r="B730" s="28"/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2:59" ht="15.75" customHeight="1">
      <c r="B731" s="28"/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2:59" ht="15.75" customHeight="1">
      <c r="B732" s="28"/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2:59" ht="15.75" customHeight="1">
      <c r="B733" s="28"/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2:59" ht="15.75" customHeight="1">
      <c r="B734" s="28"/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2:59" ht="15.75" customHeight="1">
      <c r="B735" s="28"/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2:59" ht="15.75" customHeight="1">
      <c r="B736" s="28"/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2:59" ht="15.75" customHeight="1">
      <c r="B737" s="28"/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2:59" ht="15.75" customHeight="1">
      <c r="B738" s="28"/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2:59" ht="15.75" customHeight="1">
      <c r="B739" s="28"/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2:59" ht="15.75" customHeight="1">
      <c r="B740" s="28"/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2:59" ht="15.75" customHeight="1">
      <c r="B741" s="28"/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2:59" ht="15.75" customHeight="1">
      <c r="B742" s="28"/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2:59" ht="15.75" customHeight="1">
      <c r="B743" s="28"/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2:59" ht="15.75" customHeight="1">
      <c r="B744" s="28"/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2:59" ht="15.75" customHeight="1">
      <c r="B745" s="28"/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2:59" ht="15.75" customHeight="1">
      <c r="B746" s="28"/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2:59" ht="15.75" customHeight="1">
      <c r="B747" s="28"/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2:59" ht="15.75" customHeight="1">
      <c r="B748" s="28"/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2:59" ht="15.75" customHeight="1">
      <c r="B749" s="28"/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2:59" ht="15.75" customHeight="1">
      <c r="B750" s="28"/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2:59" ht="15.75" customHeight="1">
      <c r="B751" s="28"/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2:59" ht="15.75" customHeight="1">
      <c r="B752" s="28"/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2:59" ht="15.75" customHeight="1">
      <c r="B753" s="28"/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2:59" ht="15.75" customHeight="1">
      <c r="B754" s="28"/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2:59" ht="15.75" customHeight="1">
      <c r="B755" s="28"/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2:59" ht="15.75" customHeight="1">
      <c r="B756" s="28"/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2:59" ht="15.75" customHeight="1">
      <c r="B757" s="28"/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2:59" ht="15.75" customHeight="1">
      <c r="B758" s="28"/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2:59" ht="15.75" customHeight="1">
      <c r="B759" s="28"/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2:59" ht="15.75" customHeight="1">
      <c r="B760" s="28"/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2:59" ht="15.75" customHeight="1">
      <c r="B761" s="28"/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2:59" ht="15.75" customHeight="1">
      <c r="B762" s="28"/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2:59" ht="15.75" customHeight="1">
      <c r="B763" s="28"/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2:59" ht="15.75" customHeight="1">
      <c r="B764" s="28"/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2:59" ht="15.75" customHeight="1">
      <c r="B765" s="28"/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2:59" ht="15.75" customHeight="1">
      <c r="B766" s="28"/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2:59" ht="15.75" customHeight="1">
      <c r="B767" s="28"/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2:59" ht="15.75" customHeight="1">
      <c r="B768" s="28"/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2:59" ht="15.75" customHeight="1">
      <c r="B769" s="28"/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2:59" ht="15.75" customHeight="1">
      <c r="B770" s="28"/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2:59" ht="15.75" customHeight="1">
      <c r="B771" s="28"/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2:59" ht="15.75" customHeight="1">
      <c r="B772" s="28"/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2:59" ht="15.75" customHeight="1">
      <c r="B773" s="28"/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2:59" ht="15.75" customHeight="1">
      <c r="B774" s="28"/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2:59" ht="15.75" customHeight="1">
      <c r="B775" s="28"/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2:59" ht="15.75" customHeight="1">
      <c r="B776" s="28"/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2:59" ht="15.75" customHeight="1">
      <c r="B777" s="28"/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2:59" ht="15.75" customHeight="1">
      <c r="B778" s="28"/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2:59" ht="15.75" customHeight="1">
      <c r="B779" s="28"/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2:59" ht="15.75" customHeight="1">
      <c r="B780" s="28"/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2:59" ht="15.75" customHeight="1">
      <c r="B781" s="28"/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2:59" ht="15.75" customHeight="1">
      <c r="B782" s="28"/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2:59" ht="15.75" customHeight="1">
      <c r="B783" s="28"/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2:59" ht="15.75" customHeight="1">
      <c r="B784" s="28"/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2:59" ht="15.75" customHeight="1">
      <c r="B785" s="28"/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2:59" ht="15.75" customHeight="1">
      <c r="B786" s="28"/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2:59" ht="15.75" customHeight="1">
      <c r="B787" s="28"/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2:59" ht="15.75" customHeight="1">
      <c r="B788" s="28"/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2:59" ht="15.75" customHeight="1">
      <c r="B789" s="28"/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2:59" ht="15.75" customHeight="1">
      <c r="B790" s="28"/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2:59" ht="15.75" customHeight="1">
      <c r="B791" s="28"/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2:59" ht="15.75" customHeight="1">
      <c r="B792" s="28"/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2:59" ht="15.75" customHeight="1">
      <c r="B793" s="28"/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2:59" ht="15.75" customHeight="1">
      <c r="B794" s="28"/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2:59" ht="15.75" customHeight="1">
      <c r="B795" s="28"/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2:59" ht="15.75" customHeight="1">
      <c r="B796" s="28"/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2:59" ht="15.75" customHeight="1">
      <c r="B797" s="28"/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2:59" ht="15.75" customHeight="1">
      <c r="B798" s="28"/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2:59" ht="15.75" customHeight="1">
      <c r="B799" s="28"/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2:59" ht="15.75" customHeight="1">
      <c r="B800" s="28"/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2:59" ht="15.75" customHeight="1">
      <c r="B801" s="28"/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2:59" ht="15.75" customHeight="1">
      <c r="B802" s="28"/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2:59" ht="15.75" customHeight="1">
      <c r="B803" s="28"/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2:59" ht="15.75" customHeight="1">
      <c r="B804" s="28"/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2:59" ht="15.75" customHeight="1">
      <c r="B805" s="28"/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2:59" ht="15.75" customHeight="1">
      <c r="B806" s="28"/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2:59" ht="15.75" customHeight="1">
      <c r="B807" s="28"/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2:59" ht="15.75" customHeight="1">
      <c r="B808" s="28"/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2:59" ht="15.75" customHeight="1">
      <c r="B809" s="28"/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2:59" ht="15.75" customHeight="1">
      <c r="B810" s="28"/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2:59" ht="15.75" customHeight="1">
      <c r="B811" s="28"/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2:59" ht="15.75" customHeight="1">
      <c r="B812" s="28"/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2:59" ht="15.75" customHeight="1">
      <c r="B813" s="28"/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2:59" ht="15.75" customHeight="1">
      <c r="B814" s="28"/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2:59" ht="15.75" customHeight="1">
      <c r="B815" s="28"/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2:59" ht="15.75" customHeight="1">
      <c r="B816" s="28"/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2:59" ht="15.75" customHeight="1">
      <c r="B817" s="28"/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2:59" ht="15.75" customHeight="1">
      <c r="B818" s="28"/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2:59" ht="15.75" customHeight="1">
      <c r="B819" s="28"/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2:59" ht="15.75" customHeight="1">
      <c r="B820" s="28"/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2:59" ht="15.75" customHeight="1">
      <c r="B821" s="28"/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2:59" ht="15.75" customHeight="1">
      <c r="B822" s="28"/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2:59" ht="15.75" customHeight="1">
      <c r="B823" s="28"/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2:59" ht="15.75" customHeight="1">
      <c r="B824" s="28"/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2:59" ht="15.75" customHeight="1">
      <c r="B825" s="28"/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2:59" ht="15.75" customHeight="1">
      <c r="B826" s="28"/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2:59" ht="15.75" customHeight="1">
      <c r="B827" s="28"/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2:59" ht="15.75" customHeight="1">
      <c r="B828" s="28"/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2:59" ht="15.75" customHeight="1">
      <c r="B829" s="28"/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2:59" ht="15.75" customHeight="1">
      <c r="B830" s="28"/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2:59" ht="15.75" customHeight="1">
      <c r="B831" s="28"/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2:59" ht="15.75" customHeight="1">
      <c r="B832" s="28"/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2:59" ht="15.75" customHeight="1">
      <c r="B833" s="28"/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2:59" ht="15.75" customHeight="1">
      <c r="B834" s="28"/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2:59" ht="15.75" customHeight="1">
      <c r="B835" s="28"/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2:59" ht="15.75" customHeight="1">
      <c r="B836" s="28"/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2:59" ht="15.75" customHeight="1">
      <c r="B837" s="28"/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2:59" ht="15.75" customHeight="1">
      <c r="B838" s="28"/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2:59" ht="15.75" customHeight="1">
      <c r="B839" s="28"/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2:59" ht="15.75" customHeight="1">
      <c r="B840" s="28"/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2:59" ht="15.75" customHeight="1">
      <c r="B841" s="28"/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2:59" ht="15.75" customHeight="1">
      <c r="B842" s="28"/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2:59" ht="15.75" customHeight="1">
      <c r="B843" s="28"/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2:59" ht="15.75" customHeight="1">
      <c r="B844" s="28"/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2:59" ht="15.75" customHeight="1">
      <c r="B845" s="28"/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2:59" ht="15.75" customHeight="1">
      <c r="B846" s="28"/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2:59" ht="15.75" customHeight="1">
      <c r="B847" s="28"/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2:59" ht="15.75" customHeight="1">
      <c r="B848" s="28"/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2:59" ht="15.75" customHeight="1">
      <c r="B849" s="28"/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2:59" ht="15.75" customHeight="1">
      <c r="B850" s="28"/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2:59" ht="15.75" customHeight="1">
      <c r="B851" s="28"/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2:59" ht="15.75" customHeight="1">
      <c r="B852" s="28"/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2:59" ht="15.75" customHeight="1">
      <c r="B853" s="28"/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2:59" ht="15.75" customHeight="1">
      <c r="B854" s="28"/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2:59" ht="15.75" customHeight="1">
      <c r="B855" s="28"/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2:59" ht="15.75" customHeight="1">
      <c r="B856" s="28"/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2:59" ht="15.75" customHeight="1">
      <c r="B857" s="28"/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2:59" ht="15.75" customHeight="1">
      <c r="B858" s="28"/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2:59" ht="15.75" customHeight="1">
      <c r="B859" s="28"/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2:59" ht="15.75" customHeight="1">
      <c r="B860" s="28"/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2:59" ht="15.75" customHeight="1">
      <c r="B861" s="28"/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2:59" ht="15.75" customHeight="1">
      <c r="B862" s="28"/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2:59" ht="15.75" customHeight="1">
      <c r="B863" s="28"/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2:59" ht="15.75" customHeight="1">
      <c r="B864" s="28"/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2:59" ht="15.75" customHeight="1">
      <c r="B865" s="28"/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2:59" ht="15.75" customHeight="1">
      <c r="B866" s="28"/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2:59" ht="15.75" customHeight="1">
      <c r="B867" s="28"/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2:59" ht="15.75" customHeight="1">
      <c r="B868" s="28"/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2:59" ht="15.75" customHeight="1">
      <c r="B869" s="28"/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2:59" ht="15.75" customHeight="1">
      <c r="B870" s="28"/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2:59" ht="15.75" customHeight="1">
      <c r="B871" s="28"/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2:59" ht="15.75" customHeight="1">
      <c r="B872" s="28"/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2:59" ht="15.75" customHeight="1">
      <c r="B873" s="28"/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2:59" ht="15.75" customHeight="1">
      <c r="B874" s="28"/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2:59" ht="15.75" customHeight="1">
      <c r="B875" s="28"/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2:59" ht="15.75" customHeight="1">
      <c r="B876" s="28"/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2:59" ht="15.75" customHeight="1">
      <c r="B877" s="28"/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2:59" ht="15.75" customHeight="1">
      <c r="B878" s="28"/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2:59" ht="15.75" customHeight="1">
      <c r="B879" s="28"/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2:59" ht="15.75" customHeight="1">
      <c r="B880" s="28"/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2:59" ht="15.75" customHeight="1">
      <c r="B881" s="28"/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2:59" ht="15.75" customHeight="1">
      <c r="B882" s="28"/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2:59" ht="15.75" customHeight="1">
      <c r="B883" s="28"/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2:59" ht="15.75" customHeight="1">
      <c r="B884" s="28"/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2:59" ht="15.75" customHeight="1">
      <c r="B885" s="28"/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2:59" ht="15.75" customHeight="1">
      <c r="B886" s="28"/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2:59" ht="15.75" customHeight="1">
      <c r="B887" s="28"/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2:59" ht="15.75" customHeight="1">
      <c r="B888" s="28"/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2:59" ht="15.75" customHeight="1">
      <c r="B889" s="28"/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2:59" ht="15.75" customHeight="1">
      <c r="B890" s="28"/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2:59" ht="15.75" customHeight="1">
      <c r="B891" s="28"/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2:59" ht="15.75" customHeight="1">
      <c r="B892" s="28"/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2:59" ht="15.75" customHeight="1">
      <c r="B893" s="28"/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2:59" ht="15.75" customHeight="1">
      <c r="B894" s="28"/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2:59" ht="15.75" customHeight="1">
      <c r="B895" s="28"/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2:59" ht="15.75" customHeight="1">
      <c r="B896" s="28"/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2:59" ht="15.75" customHeight="1">
      <c r="B897" s="28"/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2:59" ht="15.75" customHeight="1">
      <c r="B898" s="28"/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2:59" ht="15.75" customHeight="1">
      <c r="B899" s="28"/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2:59" ht="15.75" customHeight="1">
      <c r="B900" s="28"/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2:59" ht="15.75" customHeight="1">
      <c r="B901" s="28"/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2:59" ht="15.75" customHeight="1">
      <c r="B902" s="28"/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2:59" ht="15.75" customHeight="1">
      <c r="B903" s="28"/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2:59" ht="15.75" customHeight="1">
      <c r="B904" s="28"/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2:59" ht="15.75" customHeight="1">
      <c r="B905" s="28"/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2:59" ht="15.75" customHeight="1">
      <c r="B906" s="28"/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2:59" ht="15.75" customHeight="1">
      <c r="B907" s="28"/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2:59" ht="15.75" customHeight="1">
      <c r="B908" s="28"/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2:59" ht="15.75" customHeight="1">
      <c r="B909" s="28"/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2:59" ht="15.75" customHeight="1">
      <c r="B910" s="28"/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2:59" ht="15.75" customHeight="1">
      <c r="B911" s="28"/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2:59" ht="15.75" customHeight="1">
      <c r="B912" s="28"/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2:59" ht="15.75" customHeight="1">
      <c r="B913" s="28"/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2:59" ht="15.75" customHeight="1">
      <c r="B914" s="28"/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2:59" ht="15.75" customHeight="1">
      <c r="B915" s="28"/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2:59" ht="15.75" customHeight="1">
      <c r="B916" s="28"/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2:59" ht="15.75" customHeight="1">
      <c r="B917" s="28"/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2:59" ht="15.75" customHeight="1">
      <c r="B918" s="28"/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2:59" ht="15.75" customHeight="1">
      <c r="B919" s="28"/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2:59" ht="15.75" customHeight="1">
      <c r="B920" s="28"/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2:59" ht="15.75" customHeight="1">
      <c r="B921" s="28"/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2:59" ht="15.75" customHeight="1">
      <c r="B922" s="28"/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2:59" ht="15.75" customHeight="1">
      <c r="B923" s="28"/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2:59" ht="15.75" customHeight="1">
      <c r="B924" s="28"/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2:59" ht="15.75" customHeight="1">
      <c r="B925" s="28"/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2:59" ht="15.75" customHeight="1">
      <c r="B926" s="28"/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2:59" ht="15.75" customHeight="1">
      <c r="B927" s="28"/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2:59" ht="15.75" customHeight="1">
      <c r="B928" s="28"/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2:59" ht="15.75" customHeight="1">
      <c r="B929" s="28"/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2:59" ht="15.75" customHeight="1">
      <c r="B930" s="28"/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2:59" ht="15.75" customHeight="1">
      <c r="B931" s="28"/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2:59" ht="15.75" customHeight="1">
      <c r="B932" s="28"/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2:59" ht="15.75" customHeight="1">
      <c r="B933" s="28"/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2:59" ht="15.75" customHeight="1">
      <c r="B934" s="28"/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2:59" ht="15.75" customHeight="1">
      <c r="B935" s="28"/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2:59" ht="15.75" customHeight="1">
      <c r="B936" s="28"/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2:59" ht="15.75" customHeight="1">
      <c r="B937" s="28"/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2:59" ht="15.75" customHeight="1">
      <c r="B938" s="28"/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2:59" ht="15.75" customHeight="1">
      <c r="B939" s="28"/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2:59" ht="15.75" customHeight="1">
      <c r="B940" s="28"/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2:59" ht="15.75" customHeight="1">
      <c r="B941" s="28"/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2:59" ht="15.75" customHeight="1">
      <c r="B942" s="28"/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2:59" ht="15.75" customHeight="1">
      <c r="B943" s="28"/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2:59" ht="15.75" customHeight="1">
      <c r="B944" s="28"/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2:59" ht="15.75" customHeight="1">
      <c r="B945" s="28"/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2:59" ht="15.75" customHeight="1">
      <c r="B946" s="28"/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2:59" ht="15.75" customHeight="1">
      <c r="B947" s="28"/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2:59" ht="15.75" customHeight="1">
      <c r="B948" s="28"/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2:59" ht="15.75" customHeight="1">
      <c r="B949" s="28"/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2:59" ht="15.75" customHeight="1">
      <c r="B950" s="28"/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2:59" ht="15.75" customHeight="1">
      <c r="B951" s="28"/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2:59" ht="15.75" customHeight="1">
      <c r="B952" s="28"/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2:59" ht="15.75" customHeight="1">
      <c r="B953" s="28"/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2:59" ht="15.75" customHeight="1">
      <c r="B954" s="28"/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2:59" ht="15.75" customHeight="1">
      <c r="B955" s="28"/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2:59" ht="15.75" customHeight="1">
      <c r="B956" s="28"/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2:59" ht="15.75" customHeight="1">
      <c r="B957" s="28"/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2:59" ht="15.75" customHeight="1">
      <c r="B958" s="28"/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2:59" ht="15.75" customHeight="1">
      <c r="B959" s="28"/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2:59" ht="15.75" customHeight="1">
      <c r="B960" s="28"/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2:59" ht="15.75" customHeight="1">
      <c r="B961" s="28"/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2:59" ht="15.75" customHeight="1">
      <c r="B962" s="28"/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2:59" ht="15.75" customHeight="1">
      <c r="B963" s="28"/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2:59" ht="15.75" customHeight="1">
      <c r="B964" s="28"/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2:59" ht="15.75" customHeight="1">
      <c r="B965" s="28"/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2:59" ht="15.75" customHeight="1">
      <c r="B966" s="28"/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2:59" ht="15.75" customHeight="1">
      <c r="B967" s="28"/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2:59" ht="15.75" customHeight="1">
      <c r="B968" s="28"/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2:59" ht="15.75" customHeight="1">
      <c r="B969" s="28"/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2:59" ht="15.75" customHeight="1">
      <c r="B970" s="28"/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2:59" ht="15.75" customHeight="1">
      <c r="B971" s="28"/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2:59" ht="15.75" customHeight="1">
      <c r="B972" s="28"/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2:59" ht="15.75" customHeight="1">
      <c r="B973" s="28"/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2:59" ht="15.75" customHeight="1">
      <c r="B974" s="28"/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2:59" ht="15.75" customHeight="1">
      <c r="B975" s="28"/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2:59" ht="15.75" customHeight="1">
      <c r="B976" s="28"/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2:59" ht="15.75" customHeight="1">
      <c r="B977" s="28"/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2:59" ht="15.75" customHeight="1">
      <c r="B978" s="28"/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2:59" ht="15.75" customHeight="1">
      <c r="B979" s="28"/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2:59" ht="15.75" customHeight="1">
      <c r="B980" s="28"/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2:59" ht="15.75" customHeight="1">
      <c r="B981" s="28"/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2:59" ht="15.75" customHeight="1">
      <c r="B982" s="28"/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2:59" ht="15.75" customHeight="1">
      <c r="B983" s="28"/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2:59" ht="15.75" customHeight="1">
      <c r="B984" s="28"/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  <row r="985" spans="2:59" ht="15.75" customHeight="1">
      <c r="B985" s="28"/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BB985" s="29"/>
      <c r="BG985" s="29"/>
    </row>
    <row r="986" spans="2:59" ht="15.75" customHeight="1">
      <c r="B986" s="28"/>
      <c r="D986" s="29"/>
      <c r="I986" s="29"/>
      <c r="N986" s="29"/>
      <c r="S986" s="29"/>
      <c r="X986" s="29"/>
      <c r="AC986" s="29"/>
      <c r="AH986" s="29"/>
      <c r="AM986" s="29"/>
      <c r="AR986" s="29"/>
      <c r="AW986" s="29"/>
      <c r="BB986" s="29"/>
      <c r="BG986" s="29"/>
    </row>
    <row r="987" spans="2:59" ht="15.75" customHeight="1">
      <c r="B987" s="28"/>
      <c r="D987" s="29"/>
      <c r="I987" s="29"/>
      <c r="N987" s="29"/>
      <c r="S987" s="29"/>
      <c r="X987" s="29"/>
      <c r="AC987" s="29"/>
      <c r="AH987" s="29"/>
      <c r="AM987" s="29"/>
      <c r="AR987" s="29"/>
      <c r="AW987" s="29"/>
      <c r="BB987" s="29"/>
      <c r="BG987" s="29"/>
    </row>
    <row r="988" spans="2:59" ht="15.75" customHeight="1" thickBot="1">
      <c r="B988" s="28"/>
      <c r="D988" s="29"/>
      <c r="I988" s="29"/>
      <c r="N988" s="29"/>
      <c r="S988" s="29"/>
      <c r="X988" s="29"/>
      <c r="AC988" s="29"/>
      <c r="AH988" s="29"/>
      <c r="AM988" s="29"/>
      <c r="AR988" s="29"/>
      <c r="AW988" s="29"/>
      <c r="BB988" s="29"/>
      <c r="BG988" s="29"/>
    </row>
  </sheetData>
  <mergeCells count="12">
    <mergeCell ref="AL1:AP1"/>
    <mergeCell ref="AQ1:AU1"/>
    <mergeCell ref="AV1:AZ1"/>
    <mergeCell ref="BA1:BE1"/>
    <mergeCell ref="BF1:BJ1"/>
    <mergeCell ref="AB1:AF1"/>
    <mergeCell ref="AG1:AK1"/>
    <mergeCell ref="C1:G1"/>
    <mergeCell ref="H1:L1"/>
    <mergeCell ref="M1:Q1"/>
    <mergeCell ref="R1:V1"/>
    <mergeCell ref="W1:AA1"/>
  </mergeCells>
  <pageMargins left="0.7" right="0.7" top="0.75" bottom="0.75" header="0" footer="0"/>
  <pageSetup orientation="landscape" paperSize="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K985"/>
  <sheetViews>
    <sheetView workbookViewId="0" topLeftCell="A1">
      <pane xSplit="2" ySplit="1" topLeftCell="AG2" activePane="bottomRight" state="frozen"/>
      <selection pane="topLeft" activeCell="A1" sqref="A1"/>
      <selection pane="bottomLeft" activeCell="A2" sqref="A2"/>
      <selection pane="topRight" activeCell="C1" sqref="C1"/>
      <selection pane="bottomRight" activeCell="AP11" sqref="AP11"/>
    </sheetView>
  </sheetViews>
  <sheetFormatPr defaultColWidth="14.4242857142857" defaultRowHeight="15"/>
  <cols>
    <col min="1" max="1" width="33.5714285714286" customWidth="1"/>
    <col min="2" max="2" width="13.1428571428571" customWidth="1"/>
    <col min="3" max="3" width="5.42857142857143" customWidth="1"/>
    <col min="4" max="4" width="5.85714285714286" customWidth="1"/>
    <col min="5" max="5" width="6" customWidth="1"/>
    <col min="6" max="6" width="7.57142857142857" customWidth="1"/>
    <col min="7" max="7" width="12.2857142857143" customWidth="1"/>
    <col min="8" max="8" width="5.42857142857143" customWidth="1"/>
    <col min="9" max="9" width="5.85714285714286" customWidth="1"/>
    <col min="10" max="10" width="6" customWidth="1"/>
    <col min="11" max="11" width="7.57142857142857" customWidth="1"/>
    <col min="12" max="12" width="11.4285714285714" customWidth="1"/>
    <col min="13" max="13" width="5.42857142857143" customWidth="1"/>
    <col min="14" max="14" width="5.85714285714286" customWidth="1"/>
    <col min="15" max="15" width="6" customWidth="1"/>
    <col min="16" max="16" width="7.57142857142857" customWidth="1"/>
    <col min="17" max="17" width="13" customWidth="1"/>
    <col min="18" max="18" width="5.42857142857143" customWidth="1"/>
    <col min="19" max="19" width="5.85714285714286" customWidth="1"/>
    <col min="20" max="20" width="6" customWidth="1"/>
    <col min="21" max="21" width="7.57142857142857" customWidth="1"/>
    <col min="22" max="22" width="12.7142857142857" customWidth="1"/>
    <col min="23" max="23" width="5.42857142857143" customWidth="1"/>
    <col min="24" max="24" width="5.85714285714286" customWidth="1"/>
    <col min="25" max="25" width="6" customWidth="1"/>
    <col min="26" max="26" width="7.57142857142857" customWidth="1"/>
    <col min="27" max="27" width="13" customWidth="1"/>
    <col min="28" max="28" width="5.42857142857143" customWidth="1"/>
    <col min="29" max="29" width="5.85714285714286" customWidth="1"/>
    <col min="30" max="30" width="6" customWidth="1"/>
    <col min="31" max="31" width="7.57142857142857" customWidth="1"/>
    <col min="32" max="32" width="16" customWidth="1"/>
    <col min="33" max="33" width="5.42857142857143" customWidth="1"/>
    <col min="34" max="34" width="5.85714285714286" customWidth="1"/>
    <col min="35" max="35" width="6" customWidth="1"/>
    <col min="36" max="36" width="7.57142857142857" customWidth="1"/>
    <col min="37" max="37" width="15.8571428571429" customWidth="1"/>
    <col min="38" max="38" width="5.42857142857143" customWidth="1"/>
    <col min="39" max="39" width="5.85714285714286" customWidth="1"/>
    <col min="40" max="40" width="6" customWidth="1"/>
    <col min="41" max="41" width="7.57142857142857" customWidth="1"/>
    <col min="42" max="42" width="11.8571428571429" customWidth="1"/>
    <col min="43" max="43" width="5.42857142857143" customWidth="1"/>
    <col min="44" max="44" width="5.85714285714286" customWidth="1"/>
    <col min="45" max="45" width="6" customWidth="1"/>
    <col min="46" max="46" width="7.57142857142857" customWidth="1"/>
    <col min="47" max="47" width="13.4285714285714" customWidth="1"/>
    <col min="48" max="48" width="5.42857142857143" customWidth="1"/>
    <col min="49" max="49" width="5.85714285714286" customWidth="1"/>
    <col min="50" max="50" width="6" customWidth="1"/>
    <col min="51" max="51" width="7.57142857142857" customWidth="1"/>
    <col min="52" max="52" width="13.4285714285714" customWidth="1"/>
    <col min="53" max="53" width="5.42857142857143" customWidth="1"/>
    <col min="54" max="54" width="5.85714285714286" customWidth="1"/>
    <col min="55" max="55" width="6" customWidth="1"/>
    <col min="56" max="56" width="7.57142857142857" customWidth="1"/>
    <col min="57" max="57" width="12.7142857142857" customWidth="1"/>
    <col min="58" max="58" width="5.42857142857143" customWidth="1"/>
    <col min="59" max="59" width="5.85714285714286" customWidth="1"/>
    <col min="60" max="60" width="6" customWidth="1"/>
    <col min="61" max="61" width="7.57142857142857" customWidth="1"/>
    <col min="62" max="62" width="13.4285714285714" customWidth="1"/>
    <col min="63" max="63" width="7.57142857142857" customWidth="1"/>
  </cols>
  <sheetData>
    <row r="1" spans="1:63" ht="16.5" thickBot="1">
      <c r="A1" s="31" t="s">
        <v>424</v>
      </c>
      <c r="B1" s="43"/>
      <c r="C1" s="202" t="s">
        <v>1</v>
      </c>
      <c r="D1" s="203"/>
      <c r="E1" s="203"/>
      <c r="F1" s="203"/>
      <c r="G1" s="204"/>
      <c r="H1" s="202" t="s">
        <v>2</v>
      </c>
      <c r="I1" s="203"/>
      <c r="J1" s="203"/>
      <c r="K1" s="203"/>
      <c r="L1" s="204"/>
      <c r="M1" s="202" t="s">
        <v>3</v>
      </c>
      <c r="N1" s="203"/>
      <c r="O1" s="203"/>
      <c r="P1" s="203"/>
      <c r="Q1" s="204"/>
      <c r="R1" s="202" t="s">
        <v>4</v>
      </c>
      <c r="S1" s="203"/>
      <c r="T1" s="203"/>
      <c r="U1" s="203"/>
      <c r="V1" s="204"/>
      <c r="W1" s="202" t="s">
        <v>5</v>
      </c>
      <c r="X1" s="203"/>
      <c r="Y1" s="203"/>
      <c r="Z1" s="203"/>
      <c r="AA1" s="204"/>
      <c r="AB1" s="202" t="s">
        <v>6</v>
      </c>
      <c r="AC1" s="203"/>
      <c r="AD1" s="203"/>
      <c r="AE1" s="203"/>
      <c r="AF1" s="204"/>
      <c r="AG1" s="202" t="s">
        <v>7</v>
      </c>
      <c r="AH1" s="203"/>
      <c r="AI1" s="203"/>
      <c r="AJ1" s="203"/>
      <c r="AK1" s="204"/>
      <c r="AL1" s="202" t="s">
        <v>8</v>
      </c>
      <c r="AM1" s="203"/>
      <c r="AN1" s="203"/>
      <c r="AO1" s="203"/>
      <c r="AP1" s="204"/>
      <c r="AQ1" s="202" t="s">
        <v>9</v>
      </c>
      <c r="AR1" s="203"/>
      <c r="AS1" s="203"/>
      <c r="AT1" s="203"/>
      <c r="AU1" s="204"/>
      <c r="AV1" s="202" t="s">
        <v>10</v>
      </c>
      <c r="AW1" s="203"/>
      <c r="AX1" s="203"/>
      <c r="AY1" s="203"/>
      <c r="AZ1" s="204"/>
      <c r="BA1" s="202" t="s">
        <v>11</v>
      </c>
      <c r="BB1" s="203"/>
      <c r="BC1" s="203"/>
      <c r="BD1" s="203"/>
      <c r="BE1" s="204"/>
      <c r="BF1" s="202" t="s">
        <v>12</v>
      </c>
      <c r="BG1" s="203"/>
      <c r="BH1" s="203"/>
      <c r="BI1" s="203"/>
      <c r="BJ1" s="204"/>
      <c r="BK1" s="3" t="s">
        <v>1</v>
      </c>
    </row>
    <row r="2" spans="1:63" ht="31.5" thickBot="1">
      <c r="A2" s="122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15</v>
      </c>
      <c r="I2" s="7" t="s">
        <v>16</v>
      </c>
      <c r="J2" s="8" t="s">
        <v>17</v>
      </c>
      <c r="K2" s="9" t="s">
        <v>18</v>
      </c>
      <c r="L2" s="10" t="s">
        <v>19</v>
      </c>
      <c r="M2" s="6" t="s">
        <v>15</v>
      </c>
      <c r="N2" s="7" t="s">
        <v>16</v>
      </c>
      <c r="O2" s="8" t="s">
        <v>17</v>
      </c>
      <c r="P2" s="9" t="s">
        <v>18</v>
      </c>
      <c r="Q2" s="10" t="s">
        <v>19</v>
      </c>
      <c r="R2" s="6" t="s">
        <v>15</v>
      </c>
      <c r="S2" s="7" t="s">
        <v>16</v>
      </c>
      <c r="T2" s="8" t="s">
        <v>17</v>
      </c>
      <c r="U2" s="9" t="s">
        <v>18</v>
      </c>
      <c r="V2" s="10" t="s">
        <v>19</v>
      </c>
      <c r="W2" s="6" t="s">
        <v>15</v>
      </c>
      <c r="X2" s="7" t="s">
        <v>16</v>
      </c>
      <c r="Y2" s="8" t="s">
        <v>17</v>
      </c>
      <c r="Z2" s="9" t="s">
        <v>18</v>
      </c>
      <c r="AA2" s="10" t="s">
        <v>19</v>
      </c>
      <c r="AB2" s="6" t="s">
        <v>15</v>
      </c>
      <c r="AC2" s="7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7" t="s">
        <v>16</v>
      </c>
      <c r="AI2" s="8" t="s">
        <v>17</v>
      </c>
      <c r="AJ2" s="9" t="s">
        <v>18</v>
      </c>
      <c r="AK2" s="10" t="s">
        <v>19</v>
      </c>
      <c r="AL2" s="6" t="s">
        <v>15</v>
      </c>
      <c r="AM2" s="7" t="s">
        <v>16</v>
      </c>
      <c r="AN2" s="8" t="s">
        <v>17</v>
      </c>
      <c r="AO2" s="9" t="s">
        <v>18</v>
      </c>
      <c r="AP2" s="10" t="s">
        <v>19</v>
      </c>
      <c r="AQ2" s="6" t="s">
        <v>15</v>
      </c>
      <c r="AR2" s="7" t="s">
        <v>16</v>
      </c>
      <c r="AS2" s="8" t="s">
        <v>17</v>
      </c>
      <c r="AT2" s="9" t="s">
        <v>18</v>
      </c>
      <c r="AU2" s="10" t="s">
        <v>19</v>
      </c>
      <c r="AV2" s="6" t="s">
        <v>15</v>
      </c>
      <c r="AW2" s="7" t="s">
        <v>16</v>
      </c>
      <c r="AX2" s="8" t="s">
        <v>17</v>
      </c>
      <c r="AY2" s="9" t="s">
        <v>18</v>
      </c>
      <c r="AZ2" s="10" t="s">
        <v>19</v>
      </c>
      <c r="BA2" s="6" t="s">
        <v>15</v>
      </c>
      <c r="BB2" s="7" t="s">
        <v>16</v>
      </c>
      <c r="BC2" s="8" t="s">
        <v>17</v>
      </c>
      <c r="BD2" s="9" t="s">
        <v>18</v>
      </c>
      <c r="BE2" s="10" t="s">
        <v>19</v>
      </c>
      <c r="BF2" s="6" t="s">
        <v>15</v>
      </c>
      <c r="BG2" s="7" t="s">
        <v>16</v>
      </c>
      <c r="BH2" s="8" t="s">
        <v>17</v>
      </c>
      <c r="BI2" s="9" t="s">
        <v>18</v>
      </c>
      <c r="BJ2" s="10" t="s">
        <v>19</v>
      </c>
      <c r="BK2" s="6" t="s">
        <v>15</v>
      </c>
    </row>
    <row r="3" spans="1:63" ht="16.5" thickBot="1">
      <c r="A3" s="124" t="s">
        <v>420</v>
      </c>
      <c r="B3" s="93">
        <v>11000</v>
      </c>
      <c r="C3" s="22"/>
      <c r="D3" s="18"/>
      <c r="E3" s="15"/>
      <c r="F3" s="16"/>
      <c r="G3" s="33"/>
      <c r="H3" s="22"/>
      <c r="I3" s="18"/>
      <c r="J3" s="15"/>
      <c r="K3" s="16"/>
      <c r="L3" s="33"/>
      <c r="M3" s="22"/>
      <c r="N3" s="18"/>
      <c r="O3" s="15"/>
      <c r="P3" s="16"/>
      <c r="Q3" s="33"/>
      <c r="R3" s="22"/>
      <c r="S3" s="18"/>
      <c r="T3" s="15"/>
      <c r="U3" s="16"/>
      <c r="V3" s="33"/>
      <c r="W3" s="22"/>
      <c r="X3" s="18"/>
      <c r="Y3" s="15"/>
      <c r="Z3" s="16"/>
      <c r="AA3" s="33"/>
      <c r="AB3" s="22"/>
      <c r="AC3" s="18"/>
      <c r="AD3" s="15">
        <f t="shared" si="0" ref="AD3:AD8">+AB3+AC3</f>
        <v>0</v>
      </c>
      <c r="AE3" s="16">
        <f t="shared" si="1" ref="AE3:AE8">+AD3-AG3</f>
        <v>-8</v>
      </c>
      <c r="AF3" s="33">
        <f t="shared" si="2" ref="AF3:AF8">((AD3-AE3)*$B3)</f>
        <v>88000</v>
      </c>
      <c r="AG3" s="22">
        <v>8</v>
      </c>
      <c r="AH3" s="18"/>
      <c r="AI3" s="15">
        <f t="shared" si="3" ref="AI3:AI8">+AG3+AH3</f>
        <v>8</v>
      </c>
      <c r="AJ3" s="16">
        <f t="shared" si="4" ref="AJ3:AJ8">+AI3-AL3</f>
        <v>0</v>
      </c>
      <c r="AK3" s="33">
        <f t="shared" si="5" ref="AK3:AK10">((AI3-AJ3)*$B3)</f>
        <v>88000</v>
      </c>
      <c r="AL3" s="22">
        <v>8</v>
      </c>
      <c r="AM3" s="18"/>
      <c r="AN3" s="15">
        <f t="shared" si="6" ref="AN3:AN8">+AL3+AM3</f>
        <v>8</v>
      </c>
      <c r="AO3" s="16">
        <f t="shared" si="7" ref="AO3:AO8">+AN3-AQ3</f>
        <v>2</v>
      </c>
      <c r="AP3" s="33">
        <f t="shared" si="8" ref="AP3:AP10">((AN3-AO3)*$B3)</f>
        <v>66000</v>
      </c>
      <c r="AQ3" s="22">
        <v>6</v>
      </c>
      <c r="AR3" s="18"/>
      <c r="AS3" s="15">
        <f t="shared" si="9" ref="AS3:AS10">+AQ3+AR3</f>
        <v>6</v>
      </c>
      <c r="AT3" s="16">
        <f t="shared" si="10" ref="AT3:AT10">+AS3-AV3</f>
        <v>6</v>
      </c>
      <c r="AU3" s="33">
        <f t="shared" si="11" ref="AU3:AU10">((AS3-AT3)*$B3)</f>
        <v>0</v>
      </c>
      <c r="AV3" s="22"/>
      <c r="AW3" s="18"/>
      <c r="AX3" s="15">
        <f t="shared" si="12" ref="AX3:AX6">+AV3+AW3</f>
        <v>0</v>
      </c>
      <c r="AY3" s="16">
        <f t="shared" si="13" ref="AY3:AY6">+AX3-BA3</f>
        <v>0</v>
      </c>
      <c r="AZ3" s="33">
        <f t="shared" si="14" ref="AZ3:AZ6">((AX3-AY3)*$B3)</f>
        <v>0</v>
      </c>
      <c r="BA3" s="22"/>
      <c r="BB3" s="18"/>
      <c r="BC3" s="15">
        <f t="shared" si="15" ref="BC3:BC6">+BA3+BB3</f>
        <v>0</v>
      </c>
      <c r="BD3" s="16">
        <f t="shared" si="16" ref="BD3:BD6">+BC3-BF3</f>
        <v>0</v>
      </c>
      <c r="BE3" s="33">
        <f t="shared" si="17" ref="BE3:BE6">((BC3-BD3)*$B3)</f>
        <v>0</v>
      </c>
      <c r="BF3" s="22"/>
      <c r="BG3" s="18"/>
      <c r="BH3" s="15">
        <f t="shared" si="18" ref="BH3:BH6">+BF3+BG3</f>
        <v>0</v>
      </c>
      <c r="BI3" s="16">
        <f t="shared" si="19" ref="BI3:BI6">+BH3-BK3</f>
        <v>0</v>
      </c>
      <c r="BJ3" s="33">
        <f t="shared" si="20" ref="BJ3:BJ6">((BH3-BI3)*$B3)</f>
        <v>0</v>
      </c>
      <c r="BK3" s="22"/>
    </row>
    <row r="4" spans="1:63" ht="16.5" thickBot="1">
      <c r="A4" s="125" t="s">
        <v>421</v>
      </c>
      <c r="B4" s="85">
        <v>10800</v>
      </c>
      <c r="C4" s="22"/>
      <c r="D4" s="18"/>
      <c r="E4" s="15"/>
      <c r="F4" s="16"/>
      <c r="G4" s="33"/>
      <c r="H4" s="22"/>
      <c r="I4" s="18"/>
      <c r="J4" s="15"/>
      <c r="K4" s="16"/>
      <c r="L4" s="33"/>
      <c r="M4" s="22"/>
      <c r="N4" s="18"/>
      <c r="O4" s="15"/>
      <c r="P4" s="16"/>
      <c r="Q4" s="33"/>
      <c r="R4" s="22"/>
      <c r="S4" s="18"/>
      <c r="T4" s="15"/>
      <c r="U4" s="16"/>
      <c r="V4" s="33"/>
      <c r="W4" s="22"/>
      <c r="X4" s="18"/>
      <c r="Y4" s="15"/>
      <c r="Z4" s="16"/>
      <c r="AA4" s="33"/>
      <c r="AB4" s="22"/>
      <c r="AC4" s="18"/>
      <c r="AD4" s="15">
        <f t="shared" si="0"/>
        <v>0</v>
      </c>
      <c r="AE4" s="16">
        <f t="shared" si="1"/>
        <v>-3</v>
      </c>
      <c r="AF4" s="33">
        <f t="shared" si="2"/>
        <v>32400</v>
      </c>
      <c r="AG4" s="22">
        <v>3</v>
      </c>
      <c r="AH4" s="18"/>
      <c r="AI4" s="15">
        <f t="shared" si="3"/>
        <v>3</v>
      </c>
      <c r="AJ4" s="16">
        <f t="shared" si="4"/>
        <v>0</v>
      </c>
      <c r="AK4" s="33">
        <f t="shared" si="5"/>
        <v>32400</v>
      </c>
      <c r="AL4" s="22">
        <v>3</v>
      </c>
      <c r="AM4" s="18"/>
      <c r="AN4" s="15">
        <f t="shared" si="6"/>
        <v>3</v>
      </c>
      <c r="AO4" s="16">
        <f t="shared" si="7"/>
        <v>0</v>
      </c>
      <c r="AP4" s="33">
        <f t="shared" si="8"/>
        <v>32400</v>
      </c>
      <c r="AQ4" s="22">
        <v>3</v>
      </c>
      <c r="AR4" s="18"/>
      <c r="AS4" s="15">
        <f t="shared" si="9"/>
        <v>3</v>
      </c>
      <c r="AT4" s="16">
        <f t="shared" si="10"/>
        <v>3</v>
      </c>
      <c r="AU4" s="33">
        <f t="shared" si="11"/>
        <v>0</v>
      </c>
      <c r="AV4" s="22"/>
      <c r="AW4" s="18"/>
      <c r="AX4" s="15">
        <f t="shared" si="12"/>
        <v>0</v>
      </c>
      <c r="AY4" s="16">
        <f t="shared" si="13"/>
        <v>0</v>
      </c>
      <c r="AZ4" s="33">
        <f t="shared" si="14"/>
        <v>0</v>
      </c>
      <c r="BA4" s="22"/>
      <c r="BB4" s="18"/>
      <c r="BC4" s="15">
        <f t="shared" si="15"/>
        <v>0</v>
      </c>
      <c r="BD4" s="16">
        <f t="shared" si="16"/>
        <v>0</v>
      </c>
      <c r="BE4" s="33">
        <f t="shared" si="17"/>
        <v>0</v>
      </c>
      <c r="BF4" s="22"/>
      <c r="BG4" s="18"/>
      <c r="BH4" s="15">
        <f t="shared" si="18"/>
        <v>0</v>
      </c>
      <c r="BI4" s="16">
        <f t="shared" si="19"/>
        <v>0</v>
      </c>
      <c r="BJ4" s="33">
        <f t="shared" si="20"/>
        <v>0</v>
      </c>
      <c r="BK4" s="22"/>
    </row>
    <row r="5" spans="1:63" ht="16.5" thickBot="1">
      <c r="A5" s="125" t="s">
        <v>422</v>
      </c>
      <c r="B5" s="85">
        <v>85000</v>
      </c>
      <c r="C5" s="22"/>
      <c r="D5" s="18"/>
      <c r="E5" s="15"/>
      <c r="F5" s="16"/>
      <c r="G5" s="33"/>
      <c r="H5" s="22"/>
      <c r="I5" s="18"/>
      <c r="J5" s="15"/>
      <c r="K5" s="16"/>
      <c r="L5" s="33"/>
      <c r="M5" s="22"/>
      <c r="N5" s="18"/>
      <c r="O5" s="15"/>
      <c r="P5" s="16"/>
      <c r="Q5" s="33"/>
      <c r="R5" s="22"/>
      <c r="S5" s="18"/>
      <c r="T5" s="15"/>
      <c r="U5" s="16"/>
      <c r="V5" s="33"/>
      <c r="W5" s="22"/>
      <c r="X5" s="18"/>
      <c r="Y5" s="15"/>
      <c r="Z5" s="16"/>
      <c r="AA5" s="33"/>
      <c r="AB5" s="22"/>
      <c r="AC5" s="18"/>
      <c r="AD5" s="15">
        <f t="shared" si="0"/>
        <v>0</v>
      </c>
      <c r="AE5" s="16">
        <f t="shared" si="1"/>
        <v>-4</v>
      </c>
      <c r="AF5" s="33">
        <f t="shared" si="2"/>
        <v>340000</v>
      </c>
      <c r="AG5" s="22">
        <v>4</v>
      </c>
      <c r="AH5" s="18"/>
      <c r="AI5" s="15">
        <f t="shared" si="3"/>
        <v>4</v>
      </c>
      <c r="AJ5" s="16">
        <f t="shared" si="4"/>
        <v>2</v>
      </c>
      <c r="AK5" s="33">
        <f t="shared" si="5"/>
        <v>170000</v>
      </c>
      <c r="AL5" s="22">
        <v>2</v>
      </c>
      <c r="AM5" s="18"/>
      <c r="AN5" s="15">
        <f t="shared" si="6"/>
        <v>2</v>
      </c>
      <c r="AO5" s="16">
        <f t="shared" si="7"/>
        <v>0</v>
      </c>
      <c r="AP5" s="33">
        <f t="shared" si="8"/>
        <v>170000</v>
      </c>
      <c r="AQ5" s="22">
        <v>2</v>
      </c>
      <c r="AR5" s="18"/>
      <c r="AS5" s="15">
        <f t="shared" si="9"/>
        <v>2</v>
      </c>
      <c r="AT5" s="16">
        <f t="shared" si="10"/>
        <v>2</v>
      </c>
      <c r="AU5" s="33">
        <f t="shared" si="11"/>
        <v>0</v>
      </c>
      <c r="AV5" s="22"/>
      <c r="AW5" s="18"/>
      <c r="AX5" s="15">
        <f t="shared" si="12"/>
        <v>0</v>
      </c>
      <c r="AY5" s="16">
        <f t="shared" si="13"/>
        <v>0</v>
      </c>
      <c r="AZ5" s="33">
        <f t="shared" si="14"/>
        <v>0</v>
      </c>
      <c r="BA5" s="22"/>
      <c r="BB5" s="18"/>
      <c r="BC5" s="15">
        <f t="shared" si="15"/>
        <v>0</v>
      </c>
      <c r="BD5" s="16">
        <f t="shared" si="16"/>
        <v>0</v>
      </c>
      <c r="BE5" s="33">
        <f t="shared" si="17"/>
        <v>0</v>
      </c>
      <c r="BF5" s="22"/>
      <c r="BG5" s="18"/>
      <c r="BH5" s="15">
        <f t="shared" si="18"/>
        <v>0</v>
      </c>
      <c r="BI5" s="16">
        <f t="shared" si="19"/>
        <v>0</v>
      </c>
      <c r="BJ5" s="33">
        <f t="shared" si="20"/>
        <v>0</v>
      </c>
      <c r="BK5" s="22"/>
    </row>
    <row r="6" spans="1:63" ht="16.5" thickBot="1">
      <c r="A6" s="125" t="s">
        <v>423</v>
      </c>
      <c r="B6" s="85">
        <v>51000</v>
      </c>
      <c r="C6" s="127"/>
      <c r="D6" s="128"/>
      <c r="E6" s="129"/>
      <c r="F6" s="130"/>
      <c r="G6" s="131"/>
      <c r="H6" s="127"/>
      <c r="I6" s="128"/>
      <c r="J6" s="129"/>
      <c r="K6" s="130"/>
      <c r="L6" s="131"/>
      <c r="M6" s="127"/>
      <c r="N6" s="128"/>
      <c r="O6" s="129"/>
      <c r="P6" s="130"/>
      <c r="Q6" s="131"/>
      <c r="R6" s="127"/>
      <c r="S6" s="128"/>
      <c r="T6" s="129"/>
      <c r="U6" s="130"/>
      <c r="V6" s="131"/>
      <c r="W6" s="127"/>
      <c r="X6" s="128"/>
      <c r="Y6" s="129"/>
      <c r="Z6" s="130"/>
      <c r="AA6" s="131"/>
      <c r="AB6" s="127"/>
      <c r="AC6" s="128"/>
      <c r="AD6" s="129">
        <f t="shared" si="0"/>
        <v>0</v>
      </c>
      <c r="AE6" s="130">
        <f t="shared" si="1"/>
        <v>-1</v>
      </c>
      <c r="AF6" s="131">
        <f t="shared" si="2"/>
        <v>51000</v>
      </c>
      <c r="AG6" s="127">
        <v>1</v>
      </c>
      <c r="AH6" s="128"/>
      <c r="AI6" s="129">
        <f t="shared" si="3"/>
        <v>1</v>
      </c>
      <c r="AJ6" s="130">
        <f t="shared" si="4"/>
        <v>0</v>
      </c>
      <c r="AK6" s="131">
        <f t="shared" si="5"/>
        <v>51000</v>
      </c>
      <c r="AL6" s="127">
        <v>1</v>
      </c>
      <c r="AM6" s="128"/>
      <c r="AN6" s="129">
        <f t="shared" si="6"/>
        <v>1</v>
      </c>
      <c r="AO6" s="130">
        <f t="shared" si="7"/>
        <v>0</v>
      </c>
      <c r="AP6" s="131">
        <f t="shared" si="8"/>
        <v>51000</v>
      </c>
      <c r="AQ6" s="127">
        <v>1</v>
      </c>
      <c r="AR6" s="128"/>
      <c r="AS6" s="129">
        <f t="shared" si="9"/>
        <v>1</v>
      </c>
      <c r="AT6" s="130">
        <f t="shared" si="10"/>
        <v>1</v>
      </c>
      <c r="AU6" s="131">
        <f t="shared" si="11"/>
        <v>0</v>
      </c>
      <c r="AV6" s="127"/>
      <c r="AW6" s="128"/>
      <c r="AX6" s="129">
        <f t="shared" si="12"/>
        <v>0</v>
      </c>
      <c r="AY6" s="130">
        <f t="shared" si="13"/>
        <v>0</v>
      </c>
      <c r="AZ6" s="131">
        <f t="shared" si="14"/>
        <v>0</v>
      </c>
      <c r="BA6" s="127"/>
      <c r="BB6" s="128"/>
      <c r="BC6" s="129">
        <f t="shared" si="15"/>
        <v>0</v>
      </c>
      <c r="BD6" s="130">
        <f t="shared" si="16"/>
        <v>0</v>
      </c>
      <c r="BE6" s="131">
        <f t="shared" si="17"/>
        <v>0</v>
      </c>
      <c r="BF6" s="127"/>
      <c r="BG6" s="128"/>
      <c r="BH6" s="129">
        <f t="shared" si="18"/>
        <v>0</v>
      </c>
      <c r="BI6" s="130">
        <f t="shared" si="19"/>
        <v>0</v>
      </c>
      <c r="BJ6" s="131">
        <f t="shared" si="20"/>
        <v>0</v>
      </c>
      <c r="BK6" s="127"/>
    </row>
    <row r="7" spans="1:63" ht="16.5" thickBot="1">
      <c r="A7" s="126" t="s">
        <v>425</v>
      </c>
      <c r="B7" s="101">
        <v>33000</v>
      </c>
      <c r="C7" s="134"/>
      <c r="D7" s="135"/>
      <c r="E7" s="136"/>
      <c r="F7" s="137"/>
      <c r="G7" s="138"/>
      <c r="H7" s="134"/>
      <c r="I7" s="135"/>
      <c r="J7" s="136"/>
      <c r="K7" s="137"/>
      <c r="L7" s="138"/>
      <c r="M7" s="134"/>
      <c r="N7" s="135"/>
      <c r="O7" s="136"/>
      <c r="P7" s="137"/>
      <c r="Q7" s="138"/>
      <c r="R7" s="134"/>
      <c r="S7" s="135"/>
      <c r="T7" s="136"/>
      <c r="U7" s="137"/>
      <c r="V7" s="138"/>
      <c r="W7" s="134"/>
      <c r="X7" s="135"/>
      <c r="Y7" s="136"/>
      <c r="Z7" s="137"/>
      <c r="AA7" s="138"/>
      <c r="AB7" s="134"/>
      <c r="AC7" s="135"/>
      <c r="AD7" s="129">
        <f t="shared" si="0"/>
        <v>0</v>
      </c>
      <c r="AE7" s="130">
        <f t="shared" si="1"/>
        <v>-9</v>
      </c>
      <c r="AF7" s="131">
        <f t="shared" si="2"/>
        <v>297000</v>
      </c>
      <c r="AG7" s="134">
        <v>9</v>
      </c>
      <c r="AH7" s="135"/>
      <c r="AI7" s="136">
        <f t="shared" si="3"/>
        <v>9</v>
      </c>
      <c r="AJ7" s="137">
        <f t="shared" si="4"/>
        <v>2</v>
      </c>
      <c r="AK7" s="131">
        <f t="shared" si="5"/>
        <v>231000</v>
      </c>
      <c r="AL7" s="134">
        <v>7</v>
      </c>
      <c r="AM7" s="135"/>
      <c r="AN7" s="136">
        <f t="shared" si="6"/>
        <v>7</v>
      </c>
      <c r="AO7" s="137">
        <f t="shared" si="7"/>
        <v>0</v>
      </c>
      <c r="AP7" s="131">
        <f t="shared" si="8"/>
        <v>231000</v>
      </c>
      <c r="AQ7" s="134">
        <v>7</v>
      </c>
      <c r="AR7" s="135"/>
      <c r="AS7" s="136">
        <f t="shared" si="9"/>
        <v>7</v>
      </c>
      <c r="AT7" s="137">
        <f t="shared" si="10"/>
        <v>7</v>
      </c>
      <c r="AU7" s="138">
        <f t="shared" si="11"/>
        <v>0</v>
      </c>
      <c r="AV7" s="134"/>
      <c r="AW7" s="135"/>
      <c r="AX7" s="136"/>
      <c r="AY7" s="137"/>
      <c r="AZ7" s="138"/>
      <c r="BA7" s="134"/>
      <c r="BB7" s="135"/>
      <c r="BC7" s="136"/>
      <c r="BD7" s="137"/>
      <c r="BE7" s="138"/>
      <c r="BF7" s="134"/>
      <c r="BG7" s="135"/>
      <c r="BH7" s="136"/>
      <c r="BI7" s="137"/>
      <c r="BJ7" s="138"/>
      <c r="BK7" s="134"/>
    </row>
    <row r="8" spans="1:63" ht="16.5" thickBot="1">
      <c r="A8" s="100" t="s">
        <v>426</v>
      </c>
      <c r="B8" s="101">
        <v>50000</v>
      </c>
      <c r="C8" s="134"/>
      <c r="D8" s="135"/>
      <c r="E8" s="136"/>
      <c r="F8" s="137"/>
      <c r="G8" s="138"/>
      <c r="H8" s="134"/>
      <c r="I8" s="135"/>
      <c r="J8" s="136"/>
      <c r="K8" s="137"/>
      <c r="L8" s="138"/>
      <c r="M8" s="134"/>
      <c r="N8" s="135"/>
      <c r="O8" s="136"/>
      <c r="P8" s="137"/>
      <c r="Q8" s="138"/>
      <c r="R8" s="134"/>
      <c r="S8" s="135"/>
      <c r="T8" s="136"/>
      <c r="U8" s="137"/>
      <c r="V8" s="138"/>
      <c r="W8" s="134"/>
      <c r="X8" s="135"/>
      <c r="Y8" s="136"/>
      <c r="Z8" s="137"/>
      <c r="AA8" s="138"/>
      <c r="AB8" s="134"/>
      <c r="AC8" s="135"/>
      <c r="AD8" s="129">
        <f t="shared" si="0"/>
        <v>0</v>
      </c>
      <c r="AE8" s="130">
        <f t="shared" si="1"/>
        <v>-1</v>
      </c>
      <c r="AF8" s="131">
        <f t="shared" si="2"/>
        <v>50000</v>
      </c>
      <c r="AG8" s="134">
        <v>1</v>
      </c>
      <c r="AH8" s="135"/>
      <c r="AI8" s="136">
        <f t="shared" si="3"/>
        <v>1</v>
      </c>
      <c r="AJ8" s="137">
        <f t="shared" si="4"/>
        <v>1</v>
      </c>
      <c r="AK8" s="131">
        <f t="shared" si="5"/>
        <v>0</v>
      </c>
      <c r="AL8" s="134">
        <v>0</v>
      </c>
      <c r="AM8" s="135"/>
      <c r="AN8" s="136">
        <f t="shared" si="6"/>
        <v>0</v>
      </c>
      <c r="AO8" s="137">
        <f t="shared" si="7"/>
        <v>0</v>
      </c>
      <c r="AP8" s="131">
        <f t="shared" si="8"/>
        <v>0</v>
      </c>
      <c r="AQ8" s="134">
        <v>0</v>
      </c>
      <c r="AR8" s="135"/>
      <c r="AS8" s="136">
        <f t="shared" si="9"/>
        <v>0</v>
      </c>
      <c r="AT8" s="137">
        <f t="shared" si="10"/>
        <v>0</v>
      </c>
      <c r="AU8" s="138">
        <f t="shared" si="11"/>
        <v>0</v>
      </c>
      <c r="AV8" s="134"/>
      <c r="AW8" s="135"/>
      <c r="AX8" s="136"/>
      <c r="AY8" s="137"/>
      <c r="AZ8" s="138"/>
      <c r="BA8" s="134"/>
      <c r="BB8" s="135"/>
      <c r="BC8" s="136"/>
      <c r="BD8" s="137"/>
      <c r="BE8" s="138"/>
      <c r="BF8" s="134"/>
      <c r="BG8" s="135"/>
      <c r="BH8" s="136"/>
      <c r="BI8" s="137"/>
      <c r="BJ8" s="138"/>
      <c r="BK8" s="134"/>
    </row>
    <row r="9" spans="1:63" ht="16.5" thickBot="1">
      <c r="A9" s="91" t="s">
        <v>559</v>
      </c>
      <c r="B9" s="85">
        <v>12900</v>
      </c>
      <c r="C9" s="134"/>
      <c r="D9" s="135"/>
      <c r="E9" s="136"/>
      <c r="F9" s="137"/>
      <c r="G9" s="138"/>
      <c r="H9" s="134"/>
      <c r="I9" s="135"/>
      <c r="J9" s="136"/>
      <c r="K9" s="137"/>
      <c r="L9" s="138"/>
      <c r="M9" s="134"/>
      <c r="N9" s="135"/>
      <c r="O9" s="136"/>
      <c r="P9" s="137"/>
      <c r="Q9" s="138"/>
      <c r="R9" s="134"/>
      <c r="S9" s="135"/>
      <c r="T9" s="136"/>
      <c r="U9" s="137"/>
      <c r="V9" s="138"/>
      <c r="W9" s="134"/>
      <c r="X9" s="135"/>
      <c r="Y9" s="136"/>
      <c r="Z9" s="137"/>
      <c r="AA9" s="138"/>
      <c r="AB9" s="134"/>
      <c r="AC9" s="135"/>
      <c r="AD9" s="129">
        <f t="shared" si="21" ref="AD9:AD10">+AB9+AC9</f>
        <v>0</v>
      </c>
      <c r="AE9" s="130">
        <f t="shared" si="22" ref="AE9:AE10">+AD9-AG9</f>
        <v>0</v>
      </c>
      <c r="AF9" s="131">
        <f t="shared" si="23" ref="AF9:AF10">((AD9-AE9)*$B9)</f>
        <v>0</v>
      </c>
      <c r="AG9" s="134"/>
      <c r="AH9" s="135"/>
      <c r="AI9" s="136">
        <f t="shared" si="24" ref="AI9:AI10">+AG9+AH9</f>
        <v>0</v>
      </c>
      <c r="AJ9" s="137">
        <f t="shared" si="25" ref="AJ9:AJ10">+AI9-AL9</f>
        <v>0</v>
      </c>
      <c r="AK9" s="131">
        <f t="shared" si="5"/>
        <v>0</v>
      </c>
      <c r="AL9" s="134">
        <v>0</v>
      </c>
      <c r="AM9" s="135">
        <v>2</v>
      </c>
      <c r="AN9" s="136">
        <f t="shared" si="26" ref="AN9:AN10">+AL9+AM9</f>
        <v>2</v>
      </c>
      <c r="AO9" s="137">
        <f t="shared" si="27" ref="AO9:AO10">+AN9-AQ9</f>
        <v>0</v>
      </c>
      <c r="AP9" s="131">
        <f t="shared" si="8"/>
        <v>25800</v>
      </c>
      <c r="AQ9" s="134">
        <v>2</v>
      </c>
      <c r="AR9" s="135"/>
      <c r="AS9" s="136">
        <f t="shared" si="9"/>
        <v>2</v>
      </c>
      <c r="AT9" s="137">
        <f t="shared" si="10"/>
        <v>2</v>
      </c>
      <c r="AU9" s="138">
        <f t="shared" si="11"/>
        <v>0</v>
      </c>
      <c r="AV9" s="134"/>
      <c r="AW9" s="135"/>
      <c r="AX9" s="136"/>
      <c r="AY9" s="137"/>
      <c r="AZ9" s="138"/>
      <c r="BA9" s="134"/>
      <c r="BB9" s="135"/>
      <c r="BC9" s="136"/>
      <c r="BD9" s="137"/>
      <c r="BE9" s="138"/>
      <c r="BF9" s="134"/>
      <c r="BG9" s="135"/>
      <c r="BH9" s="136"/>
      <c r="BI9" s="137"/>
      <c r="BJ9" s="138"/>
      <c r="BK9" s="134"/>
    </row>
    <row r="10" spans="1:63" ht="15.75">
      <c r="A10" s="91" t="s">
        <v>560</v>
      </c>
      <c r="B10" s="85">
        <v>9600</v>
      </c>
      <c r="C10" s="134"/>
      <c r="D10" s="135"/>
      <c r="E10" s="136"/>
      <c r="F10" s="137"/>
      <c r="G10" s="138"/>
      <c r="H10" s="134"/>
      <c r="I10" s="135"/>
      <c r="J10" s="136"/>
      <c r="K10" s="137"/>
      <c r="L10" s="138"/>
      <c r="M10" s="134"/>
      <c r="N10" s="135"/>
      <c r="O10" s="136"/>
      <c r="P10" s="137"/>
      <c r="Q10" s="138"/>
      <c r="R10" s="134"/>
      <c r="S10" s="135"/>
      <c r="T10" s="136"/>
      <c r="U10" s="137"/>
      <c r="V10" s="138"/>
      <c r="W10" s="134"/>
      <c r="X10" s="135"/>
      <c r="Y10" s="136"/>
      <c r="Z10" s="137"/>
      <c r="AA10" s="138"/>
      <c r="AB10" s="134"/>
      <c r="AC10" s="135"/>
      <c r="AD10" s="129">
        <f t="shared" si="21"/>
        <v>0</v>
      </c>
      <c r="AE10" s="130">
        <f t="shared" si="22"/>
        <v>0</v>
      </c>
      <c r="AF10" s="131">
        <f t="shared" si="23"/>
        <v>0</v>
      </c>
      <c r="AG10" s="134"/>
      <c r="AH10" s="135"/>
      <c r="AI10" s="136">
        <f t="shared" si="24"/>
        <v>0</v>
      </c>
      <c r="AJ10" s="137">
        <f t="shared" si="25"/>
        <v>0</v>
      </c>
      <c r="AK10" s="131">
        <f t="shared" si="5"/>
        <v>0</v>
      </c>
      <c r="AL10" s="134">
        <v>0</v>
      </c>
      <c r="AM10" s="135">
        <v>4</v>
      </c>
      <c r="AN10" s="136">
        <f t="shared" si="26"/>
        <v>4</v>
      </c>
      <c r="AO10" s="137">
        <f t="shared" si="27"/>
        <v>2</v>
      </c>
      <c r="AP10" s="131">
        <f t="shared" si="8"/>
        <v>19200</v>
      </c>
      <c r="AQ10" s="134">
        <v>2</v>
      </c>
      <c r="AR10" s="135"/>
      <c r="AS10" s="136">
        <f t="shared" si="9"/>
        <v>2</v>
      </c>
      <c r="AT10" s="137">
        <f t="shared" si="10"/>
        <v>2</v>
      </c>
      <c r="AU10" s="138">
        <f t="shared" si="11"/>
        <v>0</v>
      </c>
      <c r="AV10" s="134"/>
      <c r="AW10" s="135"/>
      <c r="AX10" s="136"/>
      <c r="AY10" s="137"/>
      <c r="AZ10" s="138"/>
      <c r="BA10" s="134"/>
      <c r="BB10" s="135"/>
      <c r="BC10" s="136"/>
      <c r="BD10" s="137"/>
      <c r="BE10" s="138"/>
      <c r="BF10" s="134"/>
      <c r="BG10" s="135"/>
      <c r="BH10" s="136"/>
      <c r="BI10" s="137"/>
      <c r="BJ10" s="138"/>
      <c r="BK10" s="134"/>
    </row>
    <row r="11" spans="1:63" ht="16.5" thickBot="1">
      <c r="A11" s="123"/>
      <c r="B11" s="123"/>
      <c r="C11" s="123"/>
      <c r="D11" s="132"/>
      <c r="E11" s="123"/>
      <c r="F11" s="123"/>
      <c r="G11" s="133">
        <f>SUM(G3:G6)</f>
        <v>0</v>
      </c>
      <c r="H11" s="123"/>
      <c r="I11" s="132"/>
      <c r="J11" s="123"/>
      <c r="K11" s="123"/>
      <c r="L11" s="133">
        <f>SUM(L3:L6)</f>
        <v>0</v>
      </c>
      <c r="M11" s="123"/>
      <c r="N11" s="132"/>
      <c r="O11" s="123"/>
      <c r="P11" s="123"/>
      <c r="Q11" s="133">
        <f>SUM(Q3:Q6)</f>
        <v>0</v>
      </c>
      <c r="R11" s="123"/>
      <c r="S11" s="132"/>
      <c r="T11" s="123"/>
      <c r="U11" s="123"/>
      <c r="V11" s="133">
        <f>SUM(V3:V6)</f>
        <v>0</v>
      </c>
      <c r="W11" s="123"/>
      <c r="X11" s="132"/>
      <c r="Y11" s="123"/>
      <c r="Z11" s="123"/>
      <c r="AA11" s="133">
        <f>SUM(AA3:AA6)</f>
        <v>0</v>
      </c>
      <c r="AB11" s="123"/>
      <c r="AC11" s="132"/>
      <c r="AD11" s="123"/>
      <c r="AE11" s="123"/>
      <c r="AF11" s="133">
        <f>SUM(AF3:AF10)</f>
        <v>858400</v>
      </c>
      <c r="AG11" s="123"/>
      <c r="AH11" s="132"/>
      <c r="AI11" s="123"/>
      <c r="AJ11" s="123"/>
      <c r="AK11" s="133">
        <f>SUM(AK3:AK10)</f>
        <v>572400</v>
      </c>
      <c r="AL11" s="123"/>
      <c r="AM11" s="132"/>
      <c r="AN11" s="123"/>
      <c r="AO11" s="123"/>
      <c r="AP11" s="133">
        <f>+SUM(AP3:AP10)</f>
        <v>595400</v>
      </c>
      <c r="AQ11" s="123"/>
      <c r="AR11" s="132"/>
      <c r="AS11" s="123"/>
      <c r="AT11" s="123"/>
      <c r="AU11" s="133">
        <f>+SUM(AU3:AU6)</f>
        <v>0</v>
      </c>
      <c r="AV11" s="123"/>
      <c r="AW11" s="132"/>
      <c r="AX11" s="123"/>
      <c r="AY11" s="123"/>
      <c r="AZ11" s="133">
        <v>3037000</v>
      </c>
      <c r="BA11" s="123"/>
      <c r="BB11" s="132"/>
      <c r="BC11" s="123"/>
      <c r="BD11" s="123"/>
      <c r="BE11" s="133">
        <f>+SUM(BE3:BE6)</f>
        <v>0</v>
      </c>
      <c r="BF11" s="123"/>
      <c r="BG11" s="132"/>
      <c r="BH11" s="123"/>
      <c r="BI11" s="123"/>
      <c r="BJ11" s="133">
        <f>+SUM(BJ3:BJ6)</f>
        <v>0</v>
      </c>
      <c r="BK11" s="123"/>
    </row>
    <row r="12" spans="4:59" ht="15">
      <c r="D12" s="29"/>
      <c r="I12" s="29"/>
      <c r="N12" s="29"/>
      <c r="S12" s="29"/>
      <c r="X12" s="29"/>
      <c r="AC12" s="29"/>
      <c r="AH12" s="29"/>
      <c r="AM12" s="29"/>
      <c r="AR12" s="29"/>
      <c r="AW12" s="29"/>
      <c r="BB12" s="29"/>
      <c r="BG12" s="29"/>
    </row>
    <row r="13" spans="4:59" ht="15.75" customHeight="1">
      <c r="D13" s="29"/>
      <c r="I13" s="29"/>
      <c r="N13" s="29"/>
      <c r="S13" s="29"/>
      <c r="X13" s="29"/>
      <c r="AC13" s="29"/>
      <c r="AH13" s="29"/>
      <c r="AM13" s="29"/>
      <c r="AR13" s="29"/>
      <c r="AW13" s="29"/>
      <c r="BB13" s="29"/>
      <c r="BG13" s="29"/>
    </row>
    <row r="14" spans="4:59" ht="15.75" customHeight="1">
      <c r="D14" s="29"/>
      <c r="I14" s="29"/>
      <c r="N14" s="29"/>
      <c r="S14" s="29"/>
      <c r="X14" s="29"/>
      <c r="AC14" s="29"/>
      <c r="AH14" s="29"/>
      <c r="AM14" s="29"/>
      <c r="AR14" s="29"/>
      <c r="AW14" s="29"/>
      <c r="BB14" s="29"/>
      <c r="BG14" s="29"/>
    </row>
    <row r="15" spans="4:59" ht="15.75" customHeight="1">
      <c r="D15" s="29"/>
      <c r="I15" s="29"/>
      <c r="N15" s="29"/>
      <c r="S15" s="29"/>
      <c r="X15" s="29"/>
      <c r="AC15" s="29"/>
      <c r="AH15" s="29"/>
      <c r="AM15" s="29"/>
      <c r="AR15" s="29"/>
      <c r="AW15" s="29"/>
      <c r="BB15" s="29"/>
      <c r="BG15" s="29"/>
    </row>
    <row r="16" spans="4:59" ht="15.75" customHeight="1">
      <c r="D16" s="29"/>
      <c r="I16" s="29"/>
      <c r="N16" s="29"/>
      <c r="S16" s="29"/>
      <c r="X16" s="29"/>
      <c r="AC16" s="29"/>
      <c r="AH16" s="29"/>
      <c r="AM16" s="29"/>
      <c r="AR16" s="29"/>
      <c r="AW16" s="29"/>
      <c r="BB16" s="29"/>
      <c r="BG16" s="29"/>
    </row>
    <row r="17" spans="4:59" ht="15.75" customHeight="1">
      <c r="D17" s="29"/>
      <c r="I17" s="29"/>
      <c r="N17" s="29"/>
      <c r="S17" s="29"/>
      <c r="X17" s="29"/>
      <c r="AC17" s="29"/>
      <c r="AH17" s="29"/>
      <c r="AM17" s="29"/>
      <c r="AR17" s="29"/>
      <c r="AW17" s="29"/>
      <c r="BB17" s="29"/>
      <c r="BG17" s="29"/>
    </row>
    <row r="18" spans="4:59" ht="15.75" customHeight="1">
      <c r="D18" s="29"/>
      <c r="I18" s="29"/>
      <c r="N18" s="29"/>
      <c r="S18" s="29"/>
      <c r="X18" s="29"/>
      <c r="AC18" s="29"/>
      <c r="AH18" s="29"/>
      <c r="AM18" s="29"/>
      <c r="AR18" s="29"/>
      <c r="AW18" s="29"/>
      <c r="BB18" s="29"/>
      <c r="BG18" s="29"/>
    </row>
    <row r="19" spans="4:59" ht="15.75" customHeight="1">
      <c r="D19" s="29"/>
      <c r="I19" s="29"/>
      <c r="N19" s="29"/>
      <c r="S19" s="29"/>
      <c r="X19" s="29"/>
      <c r="AC19" s="29"/>
      <c r="AH19" s="29"/>
      <c r="AM19" s="29"/>
      <c r="AR19" s="29"/>
      <c r="AW19" s="29"/>
      <c r="BB19" s="29"/>
      <c r="BG19" s="29"/>
    </row>
    <row r="20" spans="4:59" ht="15.75" customHeight="1">
      <c r="D20" s="29"/>
      <c r="I20" s="29"/>
      <c r="N20" s="29"/>
      <c r="S20" s="29"/>
      <c r="X20" s="29"/>
      <c r="AC20" s="29"/>
      <c r="AH20" s="29"/>
      <c r="AM20" s="29"/>
      <c r="AR20" s="29"/>
      <c r="AW20" s="29"/>
      <c r="BB20" s="29"/>
      <c r="BG20" s="29"/>
    </row>
    <row r="21" spans="4:59" ht="15.75" customHeight="1">
      <c r="D21" s="29"/>
      <c r="I21" s="29"/>
      <c r="N21" s="29"/>
      <c r="S21" s="29"/>
      <c r="X21" s="29"/>
      <c r="AC21" s="29"/>
      <c r="AH21" s="29"/>
      <c r="AM21" s="29"/>
      <c r="AR21" s="29"/>
      <c r="AW21" s="29"/>
      <c r="BB21" s="29"/>
      <c r="BG21" s="29"/>
    </row>
    <row r="22" spans="4:59" ht="15.75" customHeight="1">
      <c r="D22" s="29"/>
      <c r="I22" s="29"/>
      <c r="N22" s="29"/>
      <c r="S22" s="29"/>
      <c r="X22" s="29"/>
      <c r="AC22" s="29"/>
      <c r="AH22" s="29"/>
      <c r="AM22" s="29"/>
      <c r="AR22" s="29"/>
      <c r="AW22" s="29"/>
      <c r="BB22" s="29"/>
      <c r="BG22" s="29"/>
    </row>
    <row r="23" spans="4:59" ht="15.75" customHeight="1">
      <c r="D23" s="29"/>
      <c r="I23" s="29"/>
      <c r="N23" s="29"/>
      <c r="S23" s="29"/>
      <c r="X23" s="29"/>
      <c r="AC23" s="29"/>
      <c r="AH23" s="29"/>
      <c r="AM23" s="29"/>
      <c r="AR23" s="29"/>
      <c r="AW23" s="29"/>
      <c r="BB23" s="29"/>
      <c r="BG23" s="29"/>
    </row>
    <row r="24" spans="4:59" ht="15.75" customHeight="1">
      <c r="D24" s="29"/>
      <c r="I24" s="29"/>
      <c r="N24" s="29"/>
      <c r="S24" s="29"/>
      <c r="X24" s="29"/>
      <c r="AC24" s="29"/>
      <c r="AH24" s="29"/>
      <c r="AM24" s="29"/>
      <c r="AR24" s="29"/>
      <c r="AW24" s="29"/>
      <c r="BB24" s="29"/>
      <c r="BG24" s="29"/>
    </row>
    <row r="25" spans="4:59" ht="15.75" customHeight="1">
      <c r="D25" s="29"/>
      <c r="I25" s="29"/>
      <c r="N25" s="29"/>
      <c r="S25" s="29"/>
      <c r="X25" s="29"/>
      <c r="AC25" s="29"/>
      <c r="AH25" s="29"/>
      <c r="AM25" s="29"/>
      <c r="AR25" s="29"/>
      <c r="AW25" s="29"/>
      <c r="BB25" s="29"/>
      <c r="BG25" s="29"/>
    </row>
    <row r="26" spans="4:59" ht="15.75" customHeight="1">
      <c r="D26" s="29"/>
      <c r="I26" s="29"/>
      <c r="N26" s="29"/>
      <c r="S26" s="29"/>
      <c r="X26" s="29"/>
      <c r="AC26" s="29"/>
      <c r="AH26" s="29"/>
      <c r="AM26" s="29"/>
      <c r="AR26" s="29"/>
      <c r="AW26" s="29"/>
      <c r="BB26" s="29"/>
      <c r="BG26" s="29"/>
    </row>
    <row r="27" spans="4:59" ht="15.75" customHeight="1">
      <c r="D27" s="29"/>
      <c r="I27" s="29"/>
      <c r="N27" s="29"/>
      <c r="S27" s="29"/>
      <c r="X27" s="29"/>
      <c r="AC27" s="29"/>
      <c r="AH27" s="29"/>
      <c r="AM27" s="29"/>
      <c r="AR27" s="29"/>
      <c r="AW27" s="29"/>
      <c r="BB27" s="29"/>
      <c r="BG27" s="29"/>
    </row>
    <row r="28" spans="4:59" ht="15.75" customHeight="1">
      <c r="D28" s="29"/>
      <c r="I28" s="29"/>
      <c r="N28" s="29"/>
      <c r="S28" s="29"/>
      <c r="X28" s="29"/>
      <c r="AC28" s="29"/>
      <c r="AH28" s="29"/>
      <c r="AM28" s="29"/>
      <c r="AR28" s="29"/>
      <c r="AW28" s="29"/>
      <c r="BB28" s="29"/>
      <c r="BG28" s="29"/>
    </row>
    <row r="29" spans="4:59" ht="15.75" customHeight="1">
      <c r="D29" s="29"/>
      <c r="I29" s="29"/>
      <c r="N29" s="29"/>
      <c r="S29" s="29"/>
      <c r="X29" s="29"/>
      <c r="AC29" s="29"/>
      <c r="AH29" s="29"/>
      <c r="AM29" s="29"/>
      <c r="AR29" s="29"/>
      <c r="AW29" s="29"/>
      <c r="BB29" s="29"/>
      <c r="BG29" s="29"/>
    </row>
    <row r="30" spans="4:59" ht="15.75" customHeight="1">
      <c r="D30" s="29"/>
      <c r="I30" s="29"/>
      <c r="N30" s="29"/>
      <c r="S30" s="29"/>
      <c r="X30" s="29"/>
      <c r="AC30" s="29"/>
      <c r="AH30" s="29"/>
      <c r="AM30" s="29"/>
      <c r="AR30" s="29"/>
      <c r="AW30" s="29"/>
      <c r="BB30" s="29"/>
      <c r="BG30" s="29"/>
    </row>
    <row r="31" spans="4:59" ht="15.75" customHeight="1">
      <c r="D31" s="29"/>
      <c r="I31" s="29"/>
      <c r="N31" s="29"/>
      <c r="S31" s="29"/>
      <c r="X31" s="29"/>
      <c r="AC31" s="29"/>
      <c r="AH31" s="29"/>
      <c r="AM31" s="29"/>
      <c r="AR31" s="29"/>
      <c r="AW31" s="29"/>
      <c r="BB31" s="29"/>
      <c r="BG31" s="29"/>
    </row>
    <row r="32" spans="4:59" ht="15.75" customHeight="1">
      <c r="D32" s="29"/>
      <c r="I32" s="29"/>
      <c r="N32" s="29"/>
      <c r="S32" s="29"/>
      <c r="X32" s="29"/>
      <c r="AC32" s="29"/>
      <c r="AH32" s="29"/>
      <c r="AM32" s="29"/>
      <c r="AR32" s="29"/>
      <c r="AW32" s="29"/>
      <c r="BB32" s="29"/>
      <c r="BG32" s="29"/>
    </row>
    <row r="33" spans="4:59" ht="15.75" customHeight="1">
      <c r="D33" s="29"/>
      <c r="I33" s="29"/>
      <c r="N33" s="29"/>
      <c r="S33" s="29"/>
      <c r="X33" s="29"/>
      <c r="AC33" s="29"/>
      <c r="AH33" s="29"/>
      <c r="AM33" s="29"/>
      <c r="AR33" s="29"/>
      <c r="AW33" s="29"/>
      <c r="BB33" s="29"/>
      <c r="BG33" s="29"/>
    </row>
    <row r="34" spans="4:59" ht="15.75" customHeight="1">
      <c r="D34" s="29"/>
      <c r="I34" s="29"/>
      <c r="N34" s="29"/>
      <c r="S34" s="29"/>
      <c r="X34" s="29"/>
      <c r="AC34" s="29"/>
      <c r="AH34" s="29"/>
      <c r="AM34" s="29"/>
      <c r="AR34" s="29"/>
      <c r="AW34" s="29"/>
      <c r="BB34" s="29"/>
      <c r="BG34" s="29"/>
    </row>
    <row r="35" spans="4:59" ht="15.75" customHeight="1">
      <c r="D35" s="29"/>
      <c r="I35" s="29"/>
      <c r="N35" s="29"/>
      <c r="S35" s="29"/>
      <c r="X35" s="29"/>
      <c r="AC35" s="29"/>
      <c r="AH35" s="29"/>
      <c r="AM35" s="29"/>
      <c r="AR35" s="29"/>
      <c r="AW35" s="29"/>
      <c r="BB35" s="29"/>
      <c r="BG35" s="29"/>
    </row>
    <row r="36" spans="4:59" ht="15.75" customHeight="1">
      <c r="D36" s="29"/>
      <c r="I36" s="29"/>
      <c r="N36" s="29"/>
      <c r="S36" s="29"/>
      <c r="X36" s="29"/>
      <c r="AC36" s="29"/>
      <c r="AH36" s="29"/>
      <c r="AM36" s="29"/>
      <c r="AR36" s="29"/>
      <c r="AW36" s="29"/>
      <c r="BB36" s="29"/>
      <c r="BG36" s="29"/>
    </row>
    <row r="37" spans="4:59" ht="15.75" customHeight="1">
      <c r="D37" s="29"/>
      <c r="I37" s="29"/>
      <c r="N37" s="29"/>
      <c r="S37" s="29"/>
      <c r="X37" s="29"/>
      <c r="AC37" s="29"/>
      <c r="AH37" s="29"/>
      <c r="AM37" s="29"/>
      <c r="AR37" s="29"/>
      <c r="AW37" s="29"/>
      <c r="BB37" s="29"/>
      <c r="BG37" s="29"/>
    </row>
    <row r="38" spans="4:59" ht="15.75" customHeight="1">
      <c r="D38" s="29"/>
      <c r="I38" s="29"/>
      <c r="N38" s="29"/>
      <c r="S38" s="29"/>
      <c r="X38" s="29"/>
      <c r="AC38" s="29"/>
      <c r="AH38" s="29"/>
      <c r="AM38" s="29"/>
      <c r="AR38" s="29"/>
      <c r="AW38" s="29"/>
      <c r="BB38" s="29"/>
      <c r="BG38" s="29"/>
    </row>
    <row r="39" spans="4:59" ht="15.75" customHeight="1">
      <c r="D39" s="29"/>
      <c r="I39" s="29"/>
      <c r="N39" s="29"/>
      <c r="S39" s="29"/>
      <c r="X39" s="29"/>
      <c r="AC39" s="29"/>
      <c r="AH39" s="29"/>
      <c r="AM39" s="29"/>
      <c r="AR39" s="29"/>
      <c r="AW39" s="29"/>
      <c r="BB39" s="29"/>
      <c r="BG39" s="29"/>
    </row>
    <row r="40" spans="4:59" ht="15.75" customHeight="1">
      <c r="D40" s="29"/>
      <c r="I40" s="29"/>
      <c r="N40" s="29"/>
      <c r="S40" s="29"/>
      <c r="X40" s="29"/>
      <c r="AC40" s="29"/>
      <c r="AH40" s="29"/>
      <c r="AM40" s="29"/>
      <c r="AR40" s="29"/>
      <c r="AW40" s="29"/>
      <c r="BB40" s="29"/>
      <c r="BG40" s="29"/>
    </row>
    <row r="41" spans="4:59" ht="15.75" customHeight="1">
      <c r="D41" s="29"/>
      <c r="I41" s="29"/>
      <c r="N41" s="29"/>
      <c r="S41" s="29"/>
      <c r="X41" s="29"/>
      <c r="AC41" s="29"/>
      <c r="AH41" s="29"/>
      <c r="AM41" s="29"/>
      <c r="AR41" s="29"/>
      <c r="AW41" s="29"/>
      <c r="BB41" s="29"/>
      <c r="BG41" s="29"/>
    </row>
    <row r="42" spans="4:59" ht="15.75" customHeight="1">
      <c r="D42" s="29"/>
      <c r="I42" s="29"/>
      <c r="N42" s="29"/>
      <c r="S42" s="29"/>
      <c r="X42" s="29"/>
      <c r="AC42" s="29"/>
      <c r="AH42" s="29"/>
      <c r="AM42" s="29"/>
      <c r="AR42" s="29"/>
      <c r="AW42" s="29"/>
      <c r="BB42" s="29"/>
      <c r="BG42" s="29"/>
    </row>
    <row r="43" spans="4:59" ht="15.75" customHeight="1">
      <c r="D43" s="29"/>
      <c r="I43" s="29"/>
      <c r="N43" s="29"/>
      <c r="S43" s="29"/>
      <c r="X43" s="29"/>
      <c r="AC43" s="29"/>
      <c r="AH43" s="29"/>
      <c r="AM43" s="29"/>
      <c r="AR43" s="29"/>
      <c r="AW43" s="29"/>
      <c r="BB43" s="29"/>
      <c r="BG43" s="29"/>
    </row>
    <row r="44" spans="4:59" ht="15.75" customHeight="1">
      <c r="D44" s="29"/>
      <c r="I44" s="29"/>
      <c r="N44" s="29"/>
      <c r="S44" s="29"/>
      <c r="X44" s="29"/>
      <c r="AC44" s="29"/>
      <c r="AH44" s="29"/>
      <c r="AM44" s="29"/>
      <c r="AR44" s="29"/>
      <c r="AW44" s="29"/>
      <c r="BB44" s="29"/>
      <c r="BG44" s="29"/>
    </row>
    <row r="45" spans="4:59" ht="15.75" customHeight="1">
      <c r="D45" s="29"/>
      <c r="I45" s="29"/>
      <c r="N45" s="29"/>
      <c r="S45" s="29"/>
      <c r="X45" s="29"/>
      <c r="AC45" s="29"/>
      <c r="AH45" s="29"/>
      <c r="AM45" s="29"/>
      <c r="AR45" s="29"/>
      <c r="AW45" s="29"/>
      <c r="BB45" s="29"/>
      <c r="BG45" s="29"/>
    </row>
    <row r="46" spans="4:59" ht="15.75" customHeight="1">
      <c r="D46" s="29"/>
      <c r="I46" s="29"/>
      <c r="N46" s="29"/>
      <c r="S46" s="29"/>
      <c r="X46" s="29"/>
      <c r="AC46" s="29"/>
      <c r="AH46" s="29"/>
      <c r="AM46" s="29"/>
      <c r="AR46" s="29"/>
      <c r="AW46" s="29"/>
      <c r="BB46" s="29"/>
      <c r="BG46" s="29"/>
    </row>
    <row r="47" spans="4:59" ht="15.75" customHeight="1">
      <c r="D47" s="29"/>
      <c r="I47" s="29"/>
      <c r="N47" s="29"/>
      <c r="S47" s="29"/>
      <c r="X47" s="29"/>
      <c r="AC47" s="29"/>
      <c r="AH47" s="29"/>
      <c r="AM47" s="29"/>
      <c r="AR47" s="29"/>
      <c r="AW47" s="29"/>
      <c r="BB47" s="29"/>
      <c r="BG47" s="29"/>
    </row>
    <row r="48" spans="4:59" ht="15.75" customHeight="1">
      <c r="D48" s="29"/>
      <c r="I48" s="29"/>
      <c r="N48" s="29"/>
      <c r="S48" s="29"/>
      <c r="X48" s="29"/>
      <c r="AC48" s="29"/>
      <c r="AH48" s="29"/>
      <c r="AM48" s="29"/>
      <c r="AR48" s="29"/>
      <c r="AW48" s="29"/>
      <c r="BB48" s="29"/>
      <c r="BG48" s="29"/>
    </row>
    <row r="49" spans="4:59" ht="15.75" customHeight="1">
      <c r="D49" s="29"/>
      <c r="I49" s="29"/>
      <c r="N49" s="29"/>
      <c r="S49" s="29"/>
      <c r="X49" s="29"/>
      <c r="AC49" s="29"/>
      <c r="AH49" s="29"/>
      <c r="AM49" s="29"/>
      <c r="AR49" s="29"/>
      <c r="AW49" s="29"/>
      <c r="BB49" s="29"/>
      <c r="BG49" s="29"/>
    </row>
    <row r="50" spans="4:59" ht="15.75" customHeight="1">
      <c r="D50" s="29"/>
      <c r="I50" s="29"/>
      <c r="N50" s="29"/>
      <c r="S50" s="29"/>
      <c r="X50" s="29"/>
      <c r="AC50" s="29"/>
      <c r="AH50" s="29"/>
      <c r="AM50" s="29"/>
      <c r="AR50" s="29"/>
      <c r="AW50" s="29"/>
      <c r="BB50" s="29"/>
      <c r="BG50" s="29"/>
    </row>
    <row r="51" spans="4:59" ht="15.75" customHeight="1">
      <c r="D51" s="29"/>
      <c r="I51" s="29"/>
      <c r="N51" s="29"/>
      <c r="S51" s="29"/>
      <c r="X51" s="29"/>
      <c r="AC51" s="29"/>
      <c r="AH51" s="29"/>
      <c r="AM51" s="29"/>
      <c r="AR51" s="29"/>
      <c r="AW51" s="29"/>
      <c r="BB51" s="29"/>
      <c r="BG51" s="29"/>
    </row>
    <row r="52" spans="4:59" ht="15.75" customHeight="1">
      <c r="D52" s="29"/>
      <c r="I52" s="29"/>
      <c r="N52" s="29"/>
      <c r="S52" s="29"/>
      <c r="X52" s="29"/>
      <c r="AC52" s="29"/>
      <c r="AH52" s="29"/>
      <c r="AM52" s="29"/>
      <c r="AR52" s="29"/>
      <c r="AW52" s="29"/>
      <c r="BB52" s="29"/>
      <c r="BG52" s="29"/>
    </row>
    <row r="53" spans="4:59" ht="15.75" customHeight="1">
      <c r="D53" s="29"/>
      <c r="I53" s="29"/>
      <c r="N53" s="29"/>
      <c r="S53" s="29"/>
      <c r="X53" s="29"/>
      <c r="AC53" s="29"/>
      <c r="AH53" s="29"/>
      <c r="AM53" s="29"/>
      <c r="AR53" s="29"/>
      <c r="AW53" s="29"/>
      <c r="BB53" s="29"/>
      <c r="BG53" s="29"/>
    </row>
    <row r="54" spans="4:59" ht="15.75" customHeight="1">
      <c r="D54" s="29"/>
      <c r="I54" s="29"/>
      <c r="N54" s="29"/>
      <c r="S54" s="29"/>
      <c r="X54" s="29"/>
      <c r="AC54" s="29"/>
      <c r="AH54" s="29"/>
      <c r="AM54" s="29"/>
      <c r="AR54" s="29"/>
      <c r="AW54" s="29"/>
      <c r="BB54" s="29"/>
      <c r="BG54" s="29"/>
    </row>
    <row r="55" spans="4:59" ht="15.75" customHeight="1">
      <c r="D55" s="29"/>
      <c r="I55" s="29"/>
      <c r="N55" s="29"/>
      <c r="S55" s="29"/>
      <c r="X55" s="29"/>
      <c r="AC55" s="29"/>
      <c r="AH55" s="29"/>
      <c r="AM55" s="29"/>
      <c r="AR55" s="29"/>
      <c r="AW55" s="29"/>
      <c r="BB55" s="29"/>
      <c r="BG55" s="29"/>
    </row>
    <row r="56" spans="4:59" ht="15.75" customHeight="1">
      <c r="D56" s="29"/>
      <c r="I56" s="29"/>
      <c r="N56" s="29"/>
      <c r="S56" s="29"/>
      <c r="X56" s="29"/>
      <c r="AC56" s="29"/>
      <c r="AH56" s="29"/>
      <c r="AM56" s="29"/>
      <c r="AR56" s="29"/>
      <c r="AW56" s="29"/>
      <c r="BB56" s="29"/>
      <c r="BG56" s="29"/>
    </row>
    <row r="57" spans="4:59" ht="15.75" customHeight="1">
      <c r="D57" s="29"/>
      <c r="I57" s="29"/>
      <c r="N57" s="29"/>
      <c r="S57" s="29"/>
      <c r="X57" s="29"/>
      <c r="AC57" s="29"/>
      <c r="AH57" s="29"/>
      <c r="AM57" s="29"/>
      <c r="AR57" s="29"/>
      <c r="AW57" s="29"/>
      <c r="BB57" s="29"/>
      <c r="BG57" s="29"/>
    </row>
    <row r="58" spans="4:59" ht="15.75" customHeight="1">
      <c r="D58" s="29"/>
      <c r="I58" s="29"/>
      <c r="N58" s="29"/>
      <c r="S58" s="29"/>
      <c r="X58" s="29"/>
      <c r="AC58" s="29"/>
      <c r="AH58" s="29"/>
      <c r="AM58" s="29"/>
      <c r="AR58" s="29"/>
      <c r="AW58" s="29"/>
      <c r="BB58" s="29"/>
      <c r="BG58" s="29"/>
    </row>
    <row r="59" spans="4:59" ht="15.75" customHeight="1">
      <c r="D59" s="29"/>
      <c r="I59" s="29"/>
      <c r="N59" s="29"/>
      <c r="S59" s="29"/>
      <c r="X59" s="29"/>
      <c r="AC59" s="29"/>
      <c r="AH59" s="29"/>
      <c r="AM59" s="29"/>
      <c r="AR59" s="29"/>
      <c r="AW59" s="29"/>
      <c r="BB59" s="29"/>
      <c r="BG59" s="29"/>
    </row>
    <row r="60" spans="4:59" ht="15.75" customHeight="1">
      <c r="D60" s="29"/>
      <c r="I60" s="29"/>
      <c r="N60" s="29"/>
      <c r="S60" s="29"/>
      <c r="X60" s="29"/>
      <c r="AC60" s="29"/>
      <c r="AH60" s="29"/>
      <c r="AM60" s="29"/>
      <c r="AR60" s="29"/>
      <c r="AW60" s="29"/>
      <c r="BB60" s="29"/>
      <c r="BG60" s="29"/>
    </row>
    <row r="61" spans="4:59" ht="15.75" customHeight="1">
      <c r="D61" s="29"/>
      <c r="I61" s="29"/>
      <c r="N61" s="29"/>
      <c r="S61" s="29"/>
      <c r="X61" s="29"/>
      <c r="AC61" s="29"/>
      <c r="AH61" s="29"/>
      <c r="AM61" s="29"/>
      <c r="AR61" s="29"/>
      <c r="AW61" s="29"/>
      <c r="BB61" s="29"/>
      <c r="BG61" s="29"/>
    </row>
    <row r="62" spans="4:59" ht="15.75" customHeight="1">
      <c r="D62" s="29"/>
      <c r="I62" s="29"/>
      <c r="N62" s="29"/>
      <c r="S62" s="29"/>
      <c r="X62" s="29"/>
      <c r="AC62" s="29"/>
      <c r="AH62" s="29"/>
      <c r="AM62" s="29"/>
      <c r="AR62" s="29"/>
      <c r="AW62" s="29"/>
      <c r="BB62" s="29"/>
      <c r="BG62" s="29"/>
    </row>
    <row r="63" spans="4:59" ht="15.75" customHeight="1">
      <c r="D63" s="29"/>
      <c r="I63" s="29"/>
      <c r="N63" s="29"/>
      <c r="S63" s="29"/>
      <c r="X63" s="29"/>
      <c r="AC63" s="29"/>
      <c r="AH63" s="29"/>
      <c r="AM63" s="29"/>
      <c r="AR63" s="29"/>
      <c r="AW63" s="29"/>
      <c r="BB63" s="29"/>
      <c r="BG63" s="29"/>
    </row>
    <row r="64" spans="4:59" ht="15.75" customHeight="1">
      <c r="D64" s="29"/>
      <c r="I64" s="29"/>
      <c r="N64" s="29"/>
      <c r="S64" s="29"/>
      <c r="X64" s="29"/>
      <c r="AC64" s="29"/>
      <c r="AH64" s="29"/>
      <c r="AM64" s="29"/>
      <c r="AR64" s="29"/>
      <c r="AW64" s="29"/>
      <c r="BB64" s="29"/>
      <c r="BG64" s="29"/>
    </row>
    <row r="65" spans="4:59" ht="15.75" customHeight="1">
      <c r="D65" s="29"/>
      <c r="I65" s="29"/>
      <c r="N65" s="29"/>
      <c r="S65" s="29"/>
      <c r="X65" s="29"/>
      <c r="AC65" s="29"/>
      <c r="AH65" s="29"/>
      <c r="AM65" s="29"/>
      <c r="AR65" s="29"/>
      <c r="AW65" s="29"/>
      <c r="BB65" s="29"/>
      <c r="BG65" s="29"/>
    </row>
    <row r="66" spans="4:59" ht="15.75" customHeight="1">
      <c r="D66" s="29"/>
      <c r="I66" s="29"/>
      <c r="N66" s="29"/>
      <c r="S66" s="29"/>
      <c r="X66" s="29"/>
      <c r="AC66" s="29"/>
      <c r="AH66" s="29"/>
      <c r="AM66" s="29"/>
      <c r="AR66" s="29"/>
      <c r="AW66" s="29"/>
      <c r="BB66" s="29"/>
      <c r="BG66" s="29"/>
    </row>
    <row r="67" spans="4:59" ht="15.75" customHeight="1">
      <c r="D67" s="29"/>
      <c r="I67" s="29"/>
      <c r="N67" s="29"/>
      <c r="S67" s="29"/>
      <c r="X67" s="29"/>
      <c r="AC67" s="29"/>
      <c r="AH67" s="29"/>
      <c r="AM67" s="29"/>
      <c r="AR67" s="29"/>
      <c r="AW67" s="29"/>
      <c r="BB67" s="29"/>
      <c r="BG67" s="29"/>
    </row>
    <row r="68" spans="4:59" ht="15.75" customHeight="1">
      <c r="D68" s="29"/>
      <c r="I68" s="29"/>
      <c r="N68" s="29"/>
      <c r="S68" s="29"/>
      <c r="X68" s="29"/>
      <c r="AC68" s="29"/>
      <c r="AH68" s="29"/>
      <c r="AM68" s="29"/>
      <c r="AR68" s="29"/>
      <c r="AW68" s="29"/>
      <c r="BB68" s="29"/>
      <c r="BG68" s="29"/>
    </row>
    <row r="69" spans="4:59" ht="15.75" customHeight="1">
      <c r="D69" s="29"/>
      <c r="I69" s="29"/>
      <c r="N69" s="29"/>
      <c r="S69" s="29"/>
      <c r="X69" s="29"/>
      <c r="AC69" s="29"/>
      <c r="AH69" s="29"/>
      <c r="AM69" s="29"/>
      <c r="AR69" s="29"/>
      <c r="AW69" s="29"/>
      <c r="BB69" s="29"/>
      <c r="BG69" s="29"/>
    </row>
    <row r="70" spans="4:59" ht="15.75" customHeight="1">
      <c r="D70" s="29"/>
      <c r="I70" s="29"/>
      <c r="N70" s="29"/>
      <c r="S70" s="29"/>
      <c r="X70" s="29"/>
      <c r="AC70" s="29"/>
      <c r="AH70" s="29"/>
      <c r="AM70" s="29"/>
      <c r="AR70" s="29"/>
      <c r="AW70" s="29"/>
      <c r="BB70" s="29"/>
      <c r="BG70" s="29"/>
    </row>
    <row r="71" spans="4:59" ht="15.75" customHeight="1">
      <c r="D71" s="29"/>
      <c r="I71" s="29"/>
      <c r="N71" s="29"/>
      <c r="S71" s="29"/>
      <c r="X71" s="29"/>
      <c r="AC71" s="29"/>
      <c r="AH71" s="29"/>
      <c r="AM71" s="29"/>
      <c r="AR71" s="29"/>
      <c r="AW71" s="29"/>
      <c r="BB71" s="29"/>
      <c r="BG71" s="29"/>
    </row>
    <row r="72" spans="4:59" ht="15.75" customHeight="1">
      <c r="D72" s="29"/>
      <c r="I72" s="29"/>
      <c r="N72" s="29"/>
      <c r="S72" s="29"/>
      <c r="X72" s="29"/>
      <c r="AC72" s="29"/>
      <c r="AH72" s="29"/>
      <c r="AM72" s="29"/>
      <c r="AR72" s="29"/>
      <c r="AW72" s="29"/>
      <c r="BB72" s="29"/>
      <c r="BG72" s="29"/>
    </row>
    <row r="73" spans="4:59" ht="15.75" customHeight="1">
      <c r="D73" s="29"/>
      <c r="I73" s="29"/>
      <c r="N73" s="29"/>
      <c r="S73" s="29"/>
      <c r="X73" s="29"/>
      <c r="AC73" s="29"/>
      <c r="AH73" s="29"/>
      <c r="AM73" s="29"/>
      <c r="AR73" s="29"/>
      <c r="AW73" s="29"/>
      <c r="BB73" s="29"/>
      <c r="BG73" s="29"/>
    </row>
    <row r="74" spans="4:59" ht="15.75" customHeight="1">
      <c r="D74" s="29"/>
      <c r="I74" s="29"/>
      <c r="N74" s="29"/>
      <c r="S74" s="29"/>
      <c r="X74" s="29"/>
      <c r="AC74" s="29"/>
      <c r="AH74" s="29"/>
      <c r="AM74" s="29"/>
      <c r="AR74" s="29"/>
      <c r="AW74" s="29"/>
      <c r="BB74" s="29"/>
      <c r="BG74" s="29"/>
    </row>
    <row r="75" spans="4:59" ht="15.75" customHeight="1">
      <c r="D75" s="29"/>
      <c r="I75" s="29"/>
      <c r="N75" s="29"/>
      <c r="S75" s="29"/>
      <c r="X75" s="29"/>
      <c r="AC75" s="29"/>
      <c r="AH75" s="29"/>
      <c r="AM75" s="29"/>
      <c r="AR75" s="29"/>
      <c r="AW75" s="29"/>
      <c r="BB75" s="29"/>
      <c r="BG75" s="29"/>
    </row>
    <row r="76" spans="4:59" ht="15.75" customHeight="1">
      <c r="D76" s="29"/>
      <c r="I76" s="29"/>
      <c r="N76" s="29"/>
      <c r="S76" s="29"/>
      <c r="X76" s="29"/>
      <c r="AC76" s="29"/>
      <c r="AH76" s="29"/>
      <c r="AM76" s="29"/>
      <c r="AR76" s="29"/>
      <c r="AW76" s="29"/>
      <c r="BB76" s="29"/>
      <c r="BG76" s="29"/>
    </row>
    <row r="77" spans="4:59" ht="15.75" customHeight="1">
      <c r="D77" s="29"/>
      <c r="I77" s="29"/>
      <c r="N77" s="29"/>
      <c r="S77" s="29"/>
      <c r="X77" s="29"/>
      <c r="AC77" s="29"/>
      <c r="AH77" s="29"/>
      <c r="AM77" s="29"/>
      <c r="AR77" s="29"/>
      <c r="AW77" s="29"/>
      <c r="BB77" s="29"/>
      <c r="BG77" s="29"/>
    </row>
    <row r="78" spans="4:59" ht="15.75" customHeight="1">
      <c r="D78" s="29"/>
      <c r="I78" s="29"/>
      <c r="N78" s="29"/>
      <c r="S78" s="29"/>
      <c r="X78" s="29"/>
      <c r="AC78" s="29"/>
      <c r="AH78" s="29"/>
      <c r="AM78" s="29"/>
      <c r="AR78" s="29"/>
      <c r="AW78" s="29"/>
      <c r="BB78" s="29"/>
      <c r="BG78" s="29"/>
    </row>
    <row r="79" spans="4:59" ht="15.75" customHeight="1">
      <c r="D79" s="29"/>
      <c r="I79" s="29"/>
      <c r="N79" s="29"/>
      <c r="S79" s="29"/>
      <c r="X79" s="29"/>
      <c r="AC79" s="29"/>
      <c r="AH79" s="29"/>
      <c r="AM79" s="29"/>
      <c r="AR79" s="29"/>
      <c r="AW79" s="29"/>
      <c r="BB79" s="29"/>
      <c r="BG79" s="29"/>
    </row>
    <row r="80" spans="4:59" ht="15.75" customHeight="1">
      <c r="D80" s="29"/>
      <c r="I80" s="29"/>
      <c r="N80" s="29"/>
      <c r="S80" s="29"/>
      <c r="X80" s="29"/>
      <c r="AC80" s="29"/>
      <c r="AH80" s="29"/>
      <c r="AM80" s="29"/>
      <c r="AR80" s="29"/>
      <c r="AW80" s="29"/>
      <c r="BB80" s="29"/>
      <c r="BG80" s="29"/>
    </row>
    <row r="81" spans="4:59" ht="15.75" customHeight="1">
      <c r="D81" s="29"/>
      <c r="I81" s="29"/>
      <c r="N81" s="29"/>
      <c r="S81" s="29"/>
      <c r="X81" s="29"/>
      <c r="AC81" s="29"/>
      <c r="AH81" s="29"/>
      <c r="AM81" s="29"/>
      <c r="AR81" s="29"/>
      <c r="AW81" s="29"/>
      <c r="BB81" s="29"/>
      <c r="BG81" s="29"/>
    </row>
    <row r="82" spans="4:59" ht="15.75" customHeight="1">
      <c r="D82" s="29"/>
      <c r="I82" s="29"/>
      <c r="N82" s="29"/>
      <c r="S82" s="29"/>
      <c r="X82" s="29"/>
      <c r="AC82" s="29"/>
      <c r="AH82" s="29"/>
      <c r="AM82" s="29"/>
      <c r="AR82" s="29"/>
      <c r="AW82" s="29"/>
      <c r="BB82" s="29"/>
      <c r="BG82" s="29"/>
    </row>
    <row r="83" spans="4:59" ht="15.75" customHeight="1">
      <c r="D83" s="29"/>
      <c r="I83" s="29"/>
      <c r="N83" s="29"/>
      <c r="S83" s="29"/>
      <c r="X83" s="29"/>
      <c r="AC83" s="29"/>
      <c r="AH83" s="29"/>
      <c r="AM83" s="29"/>
      <c r="AR83" s="29"/>
      <c r="AW83" s="29"/>
      <c r="BB83" s="29"/>
      <c r="BG83" s="29"/>
    </row>
    <row r="84" spans="4:59" ht="15.75" customHeight="1">
      <c r="D84" s="29"/>
      <c r="I84" s="29"/>
      <c r="N84" s="29"/>
      <c r="S84" s="29"/>
      <c r="X84" s="29"/>
      <c r="AC84" s="29"/>
      <c r="AH84" s="29"/>
      <c r="AM84" s="29"/>
      <c r="AR84" s="29"/>
      <c r="AW84" s="29"/>
      <c r="BB84" s="29"/>
      <c r="BG84" s="29"/>
    </row>
    <row r="85" spans="4:59" ht="15.75" customHeight="1">
      <c r="D85" s="29"/>
      <c r="I85" s="29"/>
      <c r="N85" s="29"/>
      <c r="S85" s="29"/>
      <c r="X85" s="29"/>
      <c r="AC85" s="29"/>
      <c r="AH85" s="29"/>
      <c r="AM85" s="29"/>
      <c r="AR85" s="29"/>
      <c r="AW85" s="29"/>
      <c r="BB85" s="29"/>
      <c r="BG85" s="29"/>
    </row>
    <row r="86" spans="4:59" ht="15.75" customHeight="1">
      <c r="D86" s="29"/>
      <c r="I86" s="29"/>
      <c r="N86" s="29"/>
      <c r="S86" s="29"/>
      <c r="X86" s="29"/>
      <c r="AC86" s="29"/>
      <c r="AH86" s="29"/>
      <c r="AM86" s="29"/>
      <c r="AR86" s="29"/>
      <c r="AW86" s="29"/>
      <c r="BB86" s="29"/>
      <c r="BG86" s="29"/>
    </row>
    <row r="87" spans="4:59" ht="15.75" customHeight="1">
      <c r="D87" s="29"/>
      <c r="I87" s="29"/>
      <c r="N87" s="29"/>
      <c r="S87" s="29"/>
      <c r="X87" s="29"/>
      <c r="AC87" s="29"/>
      <c r="AH87" s="29"/>
      <c r="AM87" s="29"/>
      <c r="AR87" s="29"/>
      <c r="AW87" s="29"/>
      <c r="BB87" s="29"/>
      <c r="BG87" s="29"/>
    </row>
    <row r="88" spans="4:59" ht="15.75" customHeight="1">
      <c r="D88" s="29"/>
      <c r="I88" s="29"/>
      <c r="N88" s="29"/>
      <c r="S88" s="29"/>
      <c r="X88" s="29"/>
      <c r="AC88" s="29"/>
      <c r="AH88" s="29"/>
      <c r="AM88" s="29"/>
      <c r="AR88" s="29"/>
      <c r="AW88" s="29"/>
      <c r="BB88" s="29"/>
      <c r="BG88" s="29"/>
    </row>
    <row r="89" spans="4:59" ht="15.75" customHeight="1">
      <c r="D89" s="29"/>
      <c r="I89" s="29"/>
      <c r="N89" s="29"/>
      <c r="S89" s="29"/>
      <c r="X89" s="29"/>
      <c r="AC89" s="29"/>
      <c r="AH89" s="29"/>
      <c r="AM89" s="29"/>
      <c r="AR89" s="29"/>
      <c r="AW89" s="29"/>
      <c r="BB89" s="29"/>
      <c r="BG89" s="29"/>
    </row>
    <row r="90" spans="4:59" ht="15.75" customHeight="1">
      <c r="D90" s="29"/>
      <c r="I90" s="29"/>
      <c r="N90" s="29"/>
      <c r="S90" s="29"/>
      <c r="X90" s="29"/>
      <c r="AC90" s="29"/>
      <c r="AH90" s="29"/>
      <c r="AM90" s="29"/>
      <c r="AR90" s="29"/>
      <c r="AW90" s="29"/>
      <c r="BB90" s="29"/>
      <c r="BG90" s="29"/>
    </row>
    <row r="91" spans="4:59" ht="15.75" customHeight="1">
      <c r="D91" s="29"/>
      <c r="I91" s="29"/>
      <c r="N91" s="29"/>
      <c r="S91" s="29"/>
      <c r="X91" s="29"/>
      <c r="AC91" s="29"/>
      <c r="AH91" s="29"/>
      <c r="AM91" s="29"/>
      <c r="AR91" s="29"/>
      <c r="AW91" s="29"/>
      <c r="BB91" s="29"/>
      <c r="BG91" s="29"/>
    </row>
    <row r="92" spans="4:59" ht="15.75" customHeight="1">
      <c r="D92" s="29"/>
      <c r="I92" s="29"/>
      <c r="N92" s="29"/>
      <c r="S92" s="29"/>
      <c r="X92" s="29"/>
      <c r="AC92" s="29"/>
      <c r="AH92" s="29"/>
      <c r="AM92" s="29"/>
      <c r="AR92" s="29"/>
      <c r="AW92" s="29"/>
      <c r="BB92" s="29"/>
      <c r="BG92" s="29"/>
    </row>
    <row r="93" spans="4:59" ht="15.75" customHeight="1">
      <c r="D93" s="29"/>
      <c r="I93" s="29"/>
      <c r="N93" s="29"/>
      <c r="S93" s="29"/>
      <c r="X93" s="29"/>
      <c r="AC93" s="29"/>
      <c r="AH93" s="29"/>
      <c r="AM93" s="29"/>
      <c r="AR93" s="29"/>
      <c r="AW93" s="29"/>
      <c r="BB93" s="29"/>
      <c r="BG93" s="29"/>
    </row>
    <row r="94" spans="4:59" ht="15.75" customHeight="1">
      <c r="D94" s="29"/>
      <c r="I94" s="29"/>
      <c r="N94" s="29"/>
      <c r="S94" s="29"/>
      <c r="X94" s="29"/>
      <c r="AC94" s="29"/>
      <c r="AH94" s="29"/>
      <c r="AM94" s="29"/>
      <c r="AR94" s="29"/>
      <c r="AW94" s="29"/>
      <c r="BB94" s="29"/>
      <c r="BG94" s="29"/>
    </row>
    <row r="95" spans="4:59" ht="15.75" customHeight="1">
      <c r="D95" s="29"/>
      <c r="I95" s="29"/>
      <c r="N95" s="29"/>
      <c r="S95" s="29"/>
      <c r="X95" s="29"/>
      <c r="AC95" s="29"/>
      <c r="AH95" s="29"/>
      <c r="AM95" s="29"/>
      <c r="AR95" s="29"/>
      <c r="AW95" s="29"/>
      <c r="BB95" s="29"/>
      <c r="BG95" s="29"/>
    </row>
    <row r="96" spans="4:59" ht="15.75" customHeight="1">
      <c r="D96" s="29"/>
      <c r="I96" s="29"/>
      <c r="N96" s="29"/>
      <c r="S96" s="29"/>
      <c r="X96" s="29"/>
      <c r="AC96" s="29"/>
      <c r="AH96" s="29"/>
      <c r="AM96" s="29"/>
      <c r="AR96" s="29"/>
      <c r="AW96" s="29"/>
      <c r="BB96" s="29"/>
      <c r="BG96" s="29"/>
    </row>
    <row r="97" spans="4:59" ht="15.75" customHeight="1">
      <c r="D97" s="29"/>
      <c r="I97" s="29"/>
      <c r="N97" s="29"/>
      <c r="S97" s="29"/>
      <c r="X97" s="29"/>
      <c r="AC97" s="29"/>
      <c r="AH97" s="29"/>
      <c r="AM97" s="29"/>
      <c r="AR97" s="29"/>
      <c r="AW97" s="29"/>
      <c r="BB97" s="29"/>
      <c r="BG97" s="29"/>
    </row>
    <row r="98" spans="4:59" ht="15.75" customHeight="1">
      <c r="D98" s="29"/>
      <c r="I98" s="29"/>
      <c r="N98" s="29"/>
      <c r="S98" s="29"/>
      <c r="X98" s="29"/>
      <c r="AC98" s="29"/>
      <c r="AH98" s="29"/>
      <c r="AM98" s="29"/>
      <c r="AR98" s="29"/>
      <c r="AW98" s="29"/>
      <c r="BB98" s="29"/>
      <c r="BG98" s="29"/>
    </row>
    <row r="99" spans="4:59" ht="15.75" customHeight="1">
      <c r="D99" s="29"/>
      <c r="I99" s="29"/>
      <c r="N99" s="29"/>
      <c r="S99" s="29"/>
      <c r="X99" s="29"/>
      <c r="AC99" s="29"/>
      <c r="AH99" s="29"/>
      <c r="AM99" s="29"/>
      <c r="AR99" s="29"/>
      <c r="AW99" s="29"/>
      <c r="BB99" s="29"/>
      <c r="BG99" s="29"/>
    </row>
    <row r="100" spans="4:59" ht="15.75" customHeight="1">
      <c r="D100" s="29"/>
      <c r="I100" s="29"/>
      <c r="N100" s="29"/>
      <c r="S100" s="29"/>
      <c r="X100" s="29"/>
      <c r="AC100" s="29"/>
      <c r="AH100" s="29"/>
      <c r="AM100" s="29"/>
      <c r="AR100" s="29"/>
      <c r="AW100" s="29"/>
      <c r="BB100" s="29"/>
      <c r="BG100" s="29"/>
    </row>
    <row r="101" spans="4:59" ht="15.75" customHeight="1">
      <c r="D101" s="29"/>
      <c r="I101" s="29"/>
      <c r="N101" s="29"/>
      <c r="S101" s="29"/>
      <c r="X101" s="29"/>
      <c r="AC101" s="29"/>
      <c r="AH101" s="29"/>
      <c r="AM101" s="29"/>
      <c r="AR101" s="29"/>
      <c r="AW101" s="29"/>
      <c r="BB101" s="29"/>
      <c r="BG101" s="29"/>
    </row>
    <row r="102" spans="4:59" ht="15.75" customHeight="1">
      <c r="D102" s="29"/>
      <c r="I102" s="29"/>
      <c r="N102" s="29"/>
      <c r="S102" s="29"/>
      <c r="X102" s="29"/>
      <c r="AC102" s="29"/>
      <c r="AH102" s="29"/>
      <c r="AM102" s="29"/>
      <c r="AR102" s="29"/>
      <c r="AW102" s="29"/>
      <c r="BB102" s="29"/>
      <c r="BG102" s="29"/>
    </row>
    <row r="103" spans="4:59" ht="15.75" customHeight="1">
      <c r="D103" s="29"/>
      <c r="I103" s="29"/>
      <c r="N103" s="29"/>
      <c r="S103" s="29"/>
      <c r="X103" s="29"/>
      <c r="AC103" s="29"/>
      <c r="AH103" s="29"/>
      <c r="AM103" s="29"/>
      <c r="AR103" s="29"/>
      <c r="AW103" s="29"/>
      <c r="BB103" s="29"/>
      <c r="BG103" s="29"/>
    </row>
    <row r="104" spans="4:59" ht="15.75" customHeight="1">
      <c r="D104" s="29"/>
      <c r="I104" s="29"/>
      <c r="N104" s="29"/>
      <c r="S104" s="29"/>
      <c r="X104" s="29"/>
      <c r="AC104" s="29"/>
      <c r="AH104" s="29"/>
      <c r="AM104" s="29"/>
      <c r="AR104" s="29"/>
      <c r="AW104" s="29"/>
      <c r="BB104" s="29"/>
      <c r="BG104" s="29"/>
    </row>
    <row r="105" spans="4:59" ht="15.75" customHeight="1">
      <c r="D105" s="29"/>
      <c r="I105" s="29"/>
      <c r="N105" s="29"/>
      <c r="S105" s="29"/>
      <c r="X105" s="29"/>
      <c r="AC105" s="29"/>
      <c r="AH105" s="29"/>
      <c r="AM105" s="29"/>
      <c r="AR105" s="29"/>
      <c r="AW105" s="29"/>
      <c r="BB105" s="29"/>
      <c r="BG105" s="29"/>
    </row>
    <row r="106" spans="4:59" ht="15.75" customHeight="1">
      <c r="D106" s="29"/>
      <c r="I106" s="29"/>
      <c r="N106" s="29"/>
      <c r="S106" s="29"/>
      <c r="X106" s="29"/>
      <c r="AC106" s="29"/>
      <c r="AH106" s="29"/>
      <c r="AM106" s="29"/>
      <c r="AR106" s="29"/>
      <c r="AW106" s="29"/>
      <c r="BB106" s="29"/>
      <c r="BG106" s="29"/>
    </row>
    <row r="107" spans="4:59" ht="15.75" customHeight="1">
      <c r="D107" s="29"/>
      <c r="I107" s="29"/>
      <c r="N107" s="29"/>
      <c r="S107" s="29"/>
      <c r="X107" s="29"/>
      <c r="AC107" s="29"/>
      <c r="AH107" s="29"/>
      <c r="AM107" s="29"/>
      <c r="AR107" s="29"/>
      <c r="AW107" s="29"/>
      <c r="BB107" s="29"/>
      <c r="BG107" s="29"/>
    </row>
    <row r="108" spans="4:59" ht="15.75" customHeight="1">
      <c r="D108" s="29"/>
      <c r="I108" s="29"/>
      <c r="N108" s="29"/>
      <c r="S108" s="29"/>
      <c r="X108" s="29"/>
      <c r="AC108" s="29"/>
      <c r="AH108" s="29"/>
      <c r="AM108" s="29"/>
      <c r="AR108" s="29"/>
      <c r="AW108" s="29"/>
      <c r="BB108" s="29"/>
      <c r="BG108" s="29"/>
    </row>
    <row r="109" spans="4:59" ht="15.75" customHeight="1">
      <c r="D109" s="29"/>
      <c r="I109" s="29"/>
      <c r="N109" s="29"/>
      <c r="S109" s="29"/>
      <c r="X109" s="29"/>
      <c r="AC109" s="29"/>
      <c r="AH109" s="29"/>
      <c r="AM109" s="29"/>
      <c r="AR109" s="29"/>
      <c r="AW109" s="29"/>
      <c r="BB109" s="29"/>
      <c r="BG109" s="29"/>
    </row>
    <row r="110" spans="4:59" ht="15.75" customHeight="1">
      <c r="D110" s="29"/>
      <c r="I110" s="29"/>
      <c r="N110" s="29"/>
      <c r="S110" s="29"/>
      <c r="X110" s="29"/>
      <c r="AC110" s="29"/>
      <c r="AH110" s="29"/>
      <c r="AM110" s="29"/>
      <c r="AR110" s="29"/>
      <c r="AW110" s="29"/>
      <c r="BB110" s="29"/>
      <c r="BG110" s="29"/>
    </row>
    <row r="111" spans="4:59" ht="15.75" customHeight="1">
      <c r="D111" s="29"/>
      <c r="I111" s="29"/>
      <c r="N111" s="29"/>
      <c r="S111" s="29"/>
      <c r="X111" s="29"/>
      <c r="AC111" s="29"/>
      <c r="AH111" s="29"/>
      <c r="AM111" s="29"/>
      <c r="AR111" s="29"/>
      <c r="AW111" s="29"/>
      <c r="BB111" s="29"/>
      <c r="BG111" s="29"/>
    </row>
    <row r="112" spans="4:59" ht="15.75" customHeight="1">
      <c r="D112" s="29"/>
      <c r="I112" s="29"/>
      <c r="N112" s="29"/>
      <c r="S112" s="29"/>
      <c r="X112" s="29"/>
      <c r="AC112" s="29"/>
      <c r="AH112" s="29"/>
      <c r="AM112" s="29"/>
      <c r="AR112" s="29"/>
      <c r="AW112" s="29"/>
      <c r="BB112" s="29"/>
      <c r="BG112" s="29"/>
    </row>
    <row r="113" spans="4:59" ht="15.75" customHeight="1">
      <c r="D113" s="29"/>
      <c r="I113" s="29"/>
      <c r="N113" s="29"/>
      <c r="S113" s="29"/>
      <c r="X113" s="29"/>
      <c r="AC113" s="29"/>
      <c r="AH113" s="29"/>
      <c r="AM113" s="29"/>
      <c r="AR113" s="29"/>
      <c r="AW113" s="29"/>
      <c r="BB113" s="29"/>
      <c r="BG113" s="29"/>
    </row>
    <row r="114" spans="4:59" ht="15.75" customHeight="1">
      <c r="D114" s="29"/>
      <c r="I114" s="29"/>
      <c r="N114" s="29"/>
      <c r="S114" s="29"/>
      <c r="X114" s="29"/>
      <c r="AC114" s="29"/>
      <c r="AH114" s="29"/>
      <c r="AM114" s="29"/>
      <c r="AR114" s="29"/>
      <c r="AW114" s="29"/>
      <c r="BB114" s="29"/>
      <c r="BG114" s="29"/>
    </row>
    <row r="115" spans="4:59" ht="15.75" customHeight="1">
      <c r="D115" s="29"/>
      <c r="I115" s="29"/>
      <c r="N115" s="29"/>
      <c r="S115" s="29"/>
      <c r="X115" s="29"/>
      <c r="AC115" s="29"/>
      <c r="AH115" s="29"/>
      <c r="AM115" s="29"/>
      <c r="AR115" s="29"/>
      <c r="AW115" s="29"/>
      <c r="BB115" s="29"/>
      <c r="BG115" s="29"/>
    </row>
    <row r="116" spans="4:59" ht="15.75" customHeight="1">
      <c r="D116" s="29"/>
      <c r="I116" s="29"/>
      <c r="N116" s="29"/>
      <c r="S116" s="29"/>
      <c r="X116" s="29"/>
      <c r="AC116" s="29"/>
      <c r="AH116" s="29"/>
      <c r="AM116" s="29"/>
      <c r="AR116" s="29"/>
      <c r="AW116" s="29"/>
      <c r="BB116" s="29"/>
      <c r="BG116" s="29"/>
    </row>
    <row r="117" spans="4:59" ht="15.75" customHeight="1">
      <c r="D117" s="29"/>
      <c r="I117" s="29"/>
      <c r="N117" s="29"/>
      <c r="S117" s="29"/>
      <c r="X117" s="29"/>
      <c r="AC117" s="29"/>
      <c r="AH117" s="29"/>
      <c r="AM117" s="29"/>
      <c r="AR117" s="29"/>
      <c r="AW117" s="29"/>
      <c r="BB117" s="29"/>
      <c r="BG117" s="29"/>
    </row>
    <row r="118" spans="4:59" ht="15.75" customHeight="1">
      <c r="D118" s="29"/>
      <c r="I118" s="29"/>
      <c r="N118" s="29"/>
      <c r="S118" s="29"/>
      <c r="X118" s="29"/>
      <c r="AC118" s="29"/>
      <c r="AH118" s="29"/>
      <c r="AM118" s="29"/>
      <c r="AR118" s="29"/>
      <c r="AW118" s="29"/>
      <c r="BB118" s="29"/>
      <c r="BG118" s="29"/>
    </row>
    <row r="119" spans="4:59" ht="15.75" customHeight="1">
      <c r="D119" s="29"/>
      <c r="I119" s="29"/>
      <c r="N119" s="29"/>
      <c r="S119" s="29"/>
      <c r="X119" s="29"/>
      <c r="AC119" s="29"/>
      <c r="AH119" s="29"/>
      <c r="AM119" s="29"/>
      <c r="AR119" s="29"/>
      <c r="AW119" s="29"/>
      <c r="BB119" s="29"/>
      <c r="BG119" s="29"/>
    </row>
    <row r="120" spans="4:59" ht="15.75" customHeight="1">
      <c r="D120" s="29"/>
      <c r="I120" s="29"/>
      <c r="N120" s="29"/>
      <c r="S120" s="29"/>
      <c r="X120" s="29"/>
      <c r="AC120" s="29"/>
      <c r="AH120" s="29"/>
      <c r="AM120" s="29"/>
      <c r="AR120" s="29"/>
      <c r="AW120" s="29"/>
      <c r="BB120" s="29"/>
      <c r="BG120" s="29"/>
    </row>
    <row r="121" spans="4:59" ht="15.75" customHeight="1">
      <c r="D121" s="29"/>
      <c r="I121" s="29"/>
      <c r="N121" s="29"/>
      <c r="S121" s="29"/>
      <c r="X121" s="29"/>
      <c r="AC121" s="29"/>
      <c r="AH121" s="29"/>
      <c r="AM121" s="29"/>
      <c r="AR121" s="29"/>
      <c r="AW121" s="29"/>
      <c r="BB121" s="29"/>
      <c r="BG121" s="29"/>
    </row>
    <row r="122" spans="4:59" ht="15.75" customHeight="1">
      <c r="D122" s="29"/>
      <c r="I122" s="29"/>
      <c r="N122" s="29"/>
      <c r="S122" s="29"/>
      <c r="X122" s="29"/>
      <c r="AC122" s="29"/>
      <c r="AH122" s="29"/>
      <c r="AM122" s="29"/>
      <c r="AR122" s="29"/>
      <c r="AW122" s="29"/>
      <c r="BB122" s="29"/>
      <c r="BG122" s="29"/>
    </row>
    <row r="123" spans="4:59" ht="15.75" customHeight="1">
      <c r="D123" s="29"/>
      <c r="I123" s="29"/>
      <c r="N123" s="29"/>
      <c r="S123" s="29"/>
      <c r="X123" s="29"/>
      <c r="AC123" s="29"/>
      <c r="AH123" s="29"/>
      <c r="AM123" s="29"/>
      <c r="AR123" s="29"/>
      <c r="AW123" s="29"/>
      <c r="BB123" s="29"/>
      <c r="BG123" s="29"/>
    </row>
    <row r="124" spans="4:59" ht="15.75" customHeight="1">
      <c r="D124" s="29"/>
      <c r="I124" s="29"/>
      <c r="N124" s="29"/>
      <c r="S124" s="29"/>
      <c r="X124" s="29"/>
      <c r="AC124" s="29"/>
      <c r="AH124" s="29"/>
      <c r="AM124" s="29"/>
      <c r="AR124" s="29"/>
      <c r="AW124" s="29"/>
      <c r="BB124" s="29"/>
      <c r="BG124" s="29"/>
    </row>
    <row r="125" spans="4:59" ht="15.75" customHeight="1">
      <c r="D125" s="29"/>
      <c r="I125" s="29"/>
      <c r="N125" s="29"/>
      <c r="S125" s="29"/>
      <c r="X125" s="29"/>
      <c r="AC125" s="29"/>
      <c r="AH125" s="29"/>
      <c r="AM125" s="29"/>
      <c r="AR125" s="29"/>
      <c r="AW125" s="29"/>
      <c r="BB125" s="29"/>
      <c r="BG125" s="29"/>
    </row>
    <row r="126" spans="4:59" ht="15.75" customHeight="1">
      <c r="D126" s="29"/>
      <c r="I126" s="29"/>
      <c r="N126" s="29"/>
      <c r="S126" s="29"/>
      <c r="X126" s="29"/>
      <c r="AC126" s="29"/>
      <c r="AH126" s="29"/>
      <c r="AM126" s="29"/>
      <c r="AR126" s="29"/>
      <c r="AW126" s="29"/>
      <c r="BB126" s="29"/>
      <c r="BG126" s="29"/>
    </row>
    <row r="127" spans="4:59" ht="15.75" customHeight="1">
      <c r="D127" s="29"/>
      <c r="I127" s="29"/>
      <c r="N127" s="29"/>
      <c r="S127" s="29"/>
      <c r="X127" s="29"/>
      <c r="AC127" s="29"/>
      <c r="AH127" s="29"/>
      <c r="AM127" s="29"/>
      <c r="AR127" s="29"/>
      <c r="AW127" s="29"/>
      <c r="BB127" s="29"/>
      <c r="BG127" s="29"/>
    </row>
    <row r="128" spans="4:59" ht="15.75" customHeight="1">
      <c r="D128" s="29"/>
      <c r="I128" s="29"/>
      <c r="N128" s="29"/>
      <c r="S128" s="29"/>
      <c r="X128" s="29"/>
      <c r="AC128" s="29"/>
      <c r="AH128" s="29"/>
      <c r="AM128" s="29"/>
      <c r="AR128" s="29"/>
      <c r="AW128" s="29"/>
      <c r="BB128" s="29"/>
      <c r="BG128" s="29"/>
    </row>
    <row r="129" spans="4:59" ht="15.75" customHeight="1">
      <c r="D129" s="29"/>
      <c r="I129" s="29"/>
      <c r="N129" s="29"/>
      <c r="S129" s="29"/>
      <c r="X129" s="29"/>
      <c r="AC129" s="29"/>
      <c r="AH129" s="29"/>
      <c r="AM129" s="29"/>
      <c r="AR129" s="29"/>
      <c r="AW129" s="29"/>
      <c r="BB129" s="29"/>
      <c r="BG129" s="29"/>
    </row>
    <row r="130" spans="4:59" ht="15.75" customHeight="1">
      <c r="D130" s="29"/>
      <c r="I130" s="29"/>
      <c r="N130" s="29"/>
      <c r="S130" s="29"/>
      <c r="X130" s="29"/>
      <c r="AC130" s="29"/>
      <c r="AH130" s="29"/>
      <c r="AM130" s="29"/>
      <c r="AR130" s="29"/>
      <c r="AW130" s="29"/>
      <c r="BB130" s="29"/>
      <c r="BG130" s="29"/>
    </row>
    <row r="131" spans="4:59" ht="15.75" customHeight="1">
      <c r="D131" s="29"/>
      <c r="I131" s="29"/>
      <c r="N131" s="29"/>
      <c r="S131" s="29"/>
      <c r="X131" s="29"/>
      <c r="AC131" s="29"/>
      <c r="AH131" s="29"/>
      <c r="AM131" s="29"/>
      <c r="AR131" s="29"/>
      <c r="AW131" s="29"/>
      <c r="BB131" s="29"/>
      <c r="BG131" s="29"/>
    </row>
    <row r="132" spans="4:59" ht="15.75" customHeight="1">
      <c r="D132" s="29"/>
      <c r="I132" s="29"/>
      <c r="N132" s="29"/>
      <c r="S132" s="29"/>
      <c r="X132" s="29"/>
      <c r="AC132" s="29"/>
      <c r="AH132" s="29"/>
      <c r="AM132" s="29"/>
      <c r="AR132" s="29"/>
      <c r="AW132" s="29"/>
      <c r="BB132" s="29"/>
      <c r="BG132" s="29"/>
    </row>
    <row r="133" spans="4:59" ht="15.75" customHeight="1">
      <c r="D133" s="29"/>
      <c r="I133" s="29"/>
      <c r="N133" s="29"/>
      <c r="S133" s="29"/>
      <c r="X133" s="29"/>
      <c r="AC133" s="29"/>
      <c r="AH133" s="29"/>
      <c r="AM133" s="29"/>
      <c r="AR133" s="29"/>
      <c r="AW133" s="29"/>
      <c r="BB133" s="29"/>
      <c r="BG133" s="29"/>
    </row>
    <row r="134" spans="4:59" ht="15.75" customHeight="1">
      <c r="D134" s="29"/>
      <c r="I134" s="29"/>
      <c r="N134" s="29"/>
      <c r="S134" s="29"/>
      <c r="X134" s="29"/>
      <c r="AC134" s="29"/>
      <c r="AH134" s="29"/>
      <c r="AM134" s="29"/>
      <c r="AR134" s="29"/>
      <c r="AW134" s="29"/>
      <c r="BB134" s="29"/>
      <c r="BG134" s="29"/>
    </row>
    <row r="135" spans="4:59" ht="15.75" customHeight="1">
      <c r="D135" s="29"/>
      <c r="I135" s="29"/>
      <c r="N135" s="29"/>
      <c r="S135" s="29"/>
      <c r="X135" s="29"/>
      <c r="AC135" s="29"/>
      <c r="AH135" s="29"/>
      <c r="AM135" s="29"/>
      <c r="AR135" s="29"/>
      <c r="AW135" s="29"/>
      <c r="BB135" s="29"/>
      <c r="BG135" s="29"/>
    </row>
    <row r="136" spans="4:59" ht="15.75" customHeight="1">
      <c r="D136" s="29"/>
      <c r="I136" s="29"/>
      <c r="N136" s="29"/>
      <c r="S136" s="29"/>
      <c r="X136" s="29"/>
      <c r="AC136" s="29"/>
      <c r="AH136" s="29"/>
      <c r="AM136" s="29"/>
      <c r="AR136" s="29"/>
      <c r="AW136" s="29"/>
      <c r="BB136" s="29"/>
      <c r="BG136" s="29"/>
    </row>
    <row r="137" spans="4:59" ht="15.75" customHeight="1">
      <c r="D137" s="29"/>
      <c r="I137" s="29"/>
      <c r="N137" s="29"/>
      <c r="S137" s="29"/>
      <c r="X137" s="29"/>
      <c r="AC137" s="29"/>
      <c r="AH137" s="29"/>
      <c r="AM137" s="29"/>
      <c r="AR137" s="29"/>
      <c r="AW137" s="29"/>
      <c r="BB137" s="29"/>
      <c r="BG137" s="29"/>
    </row>
    <row r="138" spans="4:59" ht="15.75" customHeight="1">
      <c r="D138" s="29"/>
      <c r="I138" s="29"/>
      <c r="N138" s="29"/>
      <c r="S138" s="29"/>
      <c r="X138" s="29"/>
      <c r="AC138" s="29"/>
      <c r="AH138" s="29"/>
      <c r="AM138" s="29"/>
      <c r="AR138" s="29"/>
      <c r="AW138" s="29"/>
      <c r="BB138" s="29"/>
      <c r="BG138" s="29"/>
    </row>
    <row r="139" spans="4:59" ht="15.75" customHeight="1">
      <c r="D139" s="29"/>
      <c r="I139" s="29"/>
      <c r="N139" s="29"/>
      <c r="S139" s="29"/>
      <c r="X139" s="29"/>
      <c r="AC139" s="29"/>
      <c r="AH139" s="29"/>
      <c r="AM139" s="29"/>
      <c r="AR139" s="29"/>
      <c r="AW139" s="29"/>
      <c r="BB139" s="29"/>
      <c r="BG139" s="29"/>
    </row>
    <row r="140" spans="4:59" ht="15.75" customHeight="1">
      <c r="D140" s="29"/>
      <c r="I140" s="29"/>
      <c r="N140" s="29"/>
      <c r="S140" s="29"/>
      <c r="X140" s="29"/>
      <c r="AC140" s="29"/>
      <c r="AH140" s="29"/>
      <c r="AM140" s="29"/>
      <c r="AR140" s="29"/>
      <c r="AW140" s="29"/>
      <c r="BB140" s="29"/>
      <c r="BG140" s="29"/>
    </row>
    <row r="141" spans="4:59" ht="15.75" customHeight="1">
      <c r="D141" s="29"/>
      <c r="I141" s="29"/>
      <c r="N141" s="29"/>
      <c r="S141" s="29"/>
      <c r="X141" s="29"/>
      <c r="AC141" s="29"/>
      <c r="AH141" s="29"/>
      <c r="AM141" s="29"/>
      <c r="AR141" s="29"/>
      <c r="AW141" s="29"/>
      <c r="BB141" s="29"/>
      <c r="BG141" s="29"/>
    </row>
    <row r="142" spans="4:59" ht="15.75" customHeight="1">
      <c r="D142" s="29"/>
      <c r="I142" s="29"/>
      <c r="N142" s="29"/>
      <c r="S142" s="29"/>
      <c r="X142" s="29"/>
      <c r="AC142" s="29"/>
      <c r="AH142" s="29"/>
      <c r="AM142" s="29"/>
      <c r="AR142" s="29"/>
      <c r="AW142" s="29"/>
      <c r="BB142" s="29"/>
      <c r="BG142" s="29"/>
    </row>
    <row r="143" spans="4:59" ht="15.75" customHeight="1">
      <c r="D143" s="29"/>
      <c r="I143" s="29"/>
      <c r="N143" s="29"/>
      <c r="S143" s="29"/>
      <c r="X143" s="29"/>
      <c r="AC143" s="29"/>
      <c r="AH143" s="29"/>
      <c r="AM143" s="29"/>
      <c r="AR143" s="29"/>
      <c r="AW143" s="29"/>
      <c r="BB143" s="29"/>
      <c r="BG143" s="29"/>
    </row>
    <row r="144" spans="4:59" ht="15.75" customHeight="1">
      <c r="D144" s="29"/>
      <c r="I144" s="29"/>
      <c r="N144" s="29"/>
      <c r="S144" s="29"/>
      <c r="X144" s="29"/>
      <c r="AC144" s="29"/>
      <c r="AH144" s="29"/>
      <c r="AM144" s="29"/>
      <c r="AR144" s="29"/>
      <c r="AW144" s="29"/>
      <c r="BB144" s="29"/>
      <c r="BG144" s="29"/>
    </row>
    <row r="145" spans="4:59" ht="15.75" customHeight="1">
      <c r="D145" s="29"/>
      <c r="I145" s="29"/>
      <c r="N145" s="29"/>
      <c r="S145" s="29"/>
      <c r="X145" s="29"/>
      <c r="AC145" s="29"/>
      <c r="AH145" s="29"/>
      <c r="AM145" s="29"/>
      <c r="AR145" s="29"/>
      <c r="AW145" s="29"/>
      <c r="BB145" s="29"/>
      <c r="BG145" s="29"/>
    </row>
    <row r="146" spans="4:59" ht="15.75" customHeight="1">
      <c r="D146" s="29"/>
      <c r="I146" s="29"/>
      <c r="N146" s="29"/>
      <c r="S146" s="29"/>
      <c r="X146" s="29"/>
      <c r="AC146" s="29"/>
      <c r="AH146" s="29"/>
      <c r="AM146" s="29"/>
      <c r="AR146" s="29"/>
      <c r="AW146" s="29"/>
      <c r="BB146" s="29"/>
      <c r="BG146" s="29"/>
    </row>
    <row r="147" spans="4:59" ht="15.75" customHeight="1">
      <c r="D147" s="29"/>
      <c r="I147" s="29"/>
      <c r="N147" s="29"/>
      <c r="S147" s="29"/>
      <c r="X147" s="29"/>
      <c r="AC147" s="29"/>
      <c r="AH147" s="29"/>
      <c r="AM147" s="29"/>
      <c r="AR147" s="29"/>
      <c r="AW147" s="29"/>
      <c r="BB147" s="29"/>
      <c r="BG147" s="29"/>
    </row>
    <row r="148" spans="4:59" ht="15.75" customHeight="1">
      <c r="D148" s="29"/>
      <c r="I148" s="29"/>
      <c r="N148" s="29"/>
      <c r="S148" s="29"/>
      <c r="X148" s="29"/>
      <c r="AC148" s="29"/>
      <c r="AH148" s="29"/>
      <c r="AM148" s="29"/>
      <c r="AR148" s="29"/>
      <c r="AW148" s="29"/>
      <c r="BB148" s="29"/>
      <c r="BG148" s="29"/>
    </row>
    <row r="149" spans="4:59" ht="15.75" customHeight="1">
      <c r="D149" s="29"/>
      <c r="I149" s="29"/>
      <c r="N149" s="29"/>
      <c r="S149" s="29"/>
      <c r="X149" s="29"/>
      <c r="AC149" s="29"/>
      <c r="AH149" s="29"/>
      <c r="AM149" s="29"/>
      <c r="AR149" s="29"/>
      <c r="AW149" s="29"/>
      <c r="BB149" s="29"/>
      <c r="BG149" s="29"/>
    </row>
    <row r="150" spans="4:59" ht="15.75" customHeight="1">
      <c r="D150" s="29"/>
      <c r="I150" s="29"/>
      <c r="N150" s="29"/>
      <c r="S150" s="29"/>
      <c r="X150" s="29"/>
      <c r="AC150" s="29"/>
      <c r="AH150" s="29"/>
      <c r="AM150" s="29"/>
      <c r="AR150" s="29"/>
      <c r="AW150" s="29"/>
      <c r="BB150" s="29"/>
      <c r="BG150" s="29"/>
    </row>
    <row r="151" spans="4:59" ht="15.75" customHeight="1">
      <c r="D151" s="29"/>
      <c r="I151" s="29"/>
      <c r="N151" s="29"/>
      <c r="S151" s="29"/>
      <c r="X151" s="29"/>
      <c r="AC151" s="29"/>
      <c r="AH151" s="29"/>
      <c r="AM151" s="29"/>
      <c r="AR151" s="29"/>
      <c r="AW151" s="29"/>
      <c r="BB151" s="29"/>
      <c r="BG151" s="29"/>
    </row>
    <row r="152" spans="4:59" ht="15.75" customHeight="1">
      <c r="D152" s="29"/>
      <c r="I152" s="29"/>
      <c r="N152" s="29"/>
      <c r="S152" s="29"/>
      <c r="X152" s="29"/>
      <c r="AC152" s="29"/>
      <c r="AH152" s="29"/>
      <c r="AM152" s="29"/>
      <c r="AR152" s="29"/>
      <c r="AW152" s="29"/>
      <c r="BB152" s="29"/>
      <c r="BG152" s="29"/>
    </row>
    <row r="153" spans="4:59" ht="15.75" customHeight="1">
      <c r="D153" s="29"/>
      <c r="I153" s="29"/>
      <c r="N153" s="29"/>
      <c r="S153" s="29"/>
      <c r="X153" s="29"/>
      <c r="AC153" s="29"/>
      <c r="AH153" s="29"/>
      <c r="AM153" s="29"/>
      <c r="AR153" s="29"/>
      <c r="AW153" s="29"/>
      <c r="BB153" s="29"/>
      <c r="BG153" s="29"/>
    </row>
    <row r="154" spans="4:59" ht="15.75" customHeight="1">
      <c r="D154" s="29"/>
      <c r="I154" s="29"/>
      <c r="N154" s="29"/>
      <c r="S154" s="29"/>
      <c r="X154" s="29"/>
      <c r="AC154" s="29"/>
      <c r="AH154" s="29"/>
      <c r="AM154" s="29"/>
      <c r="AR154" s="29"/>
      <c r="AW154" s="29"/>
      <c r="BB154" s="29"/>
      <c r="BG154" s="29"/>
    </row>
    <row r="155" spans="4:59" ht="15.75" customHeight="1">
      <c r="D155" s="29"/>
      <c r="I155" s="29"/>
      <c r="N155" s="29"/>
      <c r="S155" s="29"/>
      <c r="X155" s="29"/>
      <c r="AC155" s="29"/>
      <c r="AH155" s="29"/>
      <c r="AM155" s="29"/>
      <c r="AR155" s="29"/>
      <c r="AW155" s="29"/>
      <c r="BB155" s="29"/>
      <c r="BG155" s="29"/>
    </row>
    <row r="156" spans="4:59" ht="15.75" customHeight="1">
      <c r="D156" s="29"/>
      <c r="I156" s="29"/>
      <c r="N156" s="29"/>
      <c r="S156" s="29"/>
      <c r="X156" s="29"/>
      <c r="AC156" s="29"/>
      <c r="AH156" s="29"/>
      <c r="AM156" s="29"/>
      <c r="AR156" s="29"/>
      <c r="AW156" s="29"/>
      <c r="BB156" s="29"/>
      <c r="BG156" s="29"/>
    </row>
    <row r="157" spans="4:59" ht="15.75" customHeight="1">
      <c r="D157" s="29"/>
      <c r="I157" s="29"/>
      <c r="N157" s="29"/>
      <c r="S157" s="29"/>
      <c r="X157" s="29"/>
      <c r="AC157" s="29"/>
      <c r="AH157" s="29"/>
      <c r="AM157" s="29"/>
      <c r="AR157" s="29"/>
      <c r="AW157" s="29"/>
      <c r="BB157" s="29"/>
      <c r="BG157" s="29"/>
    </row>
    <row r="158" spans="4:59" ht="15.75" customHeight="1">
      <c r="D158" s="29"/>
      <c r="I158" s="29"/>
      <c r="N158" s="29"/>
      <c r="S158" s="29"/>
      <c r="X158" s="29"/>
      <c r="AC158" s="29"/>
      <c r="AH158" s="29"/>
      <c r="AM158" s="29"/>
      <c r="AR158" s="29"/>
      <c r="AW158" s="29"/>
      <c r="BB158" s="29"/>
      <c r="BG158" s="29"/>
    </row>
    <row r="159" spans="4:59" ht="15.75" customHeight="1">
      <c r="D159" s="29"/>
      <c r="I159" s="29"/>
      <c r="N159" s="29"/>
      <c r="S159" s="29"/>
      <c r="X159" s="29"/>
      <c r="AC159" s="29"/>
      <c r="AH159" s="29"/>
      <c r="AM159" s="29"/>
      <c r="AR159" s="29"/>
      <c r="AW159" s="29"/>
      <c r="BB159" s="29"/>
      <c r="BG159" s="29"/>
    </row>
    <row r="160" spans="4:59" ht="15.75" customHeight="1">
      <c r="D160" s="29"/>
      <c r="I160" s="29"/>
      <c r="N160" s="29"/>
      <c r="S160" s="29"/>
      <c r="X160" s="29"/>
      <c r="AC160" s="29"/>
      <c r="AH160" s="29"/>
      <c r="AM160" s="29"/>
      <c r="AR160" s="29"/>
      <c r="AW160" s="29"/>
      <c r="BB160" s="29"/>
      <c r="BG160" s="29"/>
    </row>
    <row r="161" spans="4:59" ht="15.75" customHeight="1">
      <c r="D161" s="29"/>
      <c r="I161" s="29"/>
      <c r="N161" s="29"/>
      <c r="S161" s="29"/>
      <c r="X161" s="29"/>
      <c r="AC161" s="29"/>
      <c r="AH161" s="29"/>
      <c r="AM161" s="29"/>
      <c r="AR161" s="29"/>
      <c r="AW161" s="29"/>
      <c r="BB161" s="29"/>
      <c r="BG161" s="29"/>
    </row>
    <row r="162" spans="4:59" ht="15.75" customHeight="1">
      <c r="D162" s="29"/>
      <c r="I162" s="29"/>
      <c r="N162" s="29"/>
      <c r="S162" s="29"/>
      <c r="X162" s="29"/>
      <c r="AC162" s="29"/>
      <c r="AH162" s="29"/>
      <c r="AM162" s="29"/>
      <c r="AR162" s="29"/>
      <c r="AW162" s="29"/>
      <c r="BB162" s="29"/>
      <c r="BG162" s="29"/>
    </row>
    <row r="163" spans="4:59" ht="15.75" customHeight="1">
      <c r="D163" s="29"/>
      <c r="I163" s="29"/>
      <c r="N163" s="29"/>
      <c r="S163" s="29"/>
      <c r="X163" s="29"/>
      <c r="AC163" s="29"/>
      <c r="AH163" s="29"/>
      <c r="AM163" s="29"/>
      <c r="AR163" s="29"/>
      <c r="AW163" s="29"/>
      <c r="BB163" s="29"/>
      <c r="BG163" s="29"/>
    </row>
    <row r="164" spans="4:59" ht="15.75" customHeight="1">
      <c r="D164" s="29"/>
      <c r="I164" s="29"/>
      <c r="N164" s="29"/>
      <c r="S164" s="29"/>
      <c r="X164" s="29"/>
      <c r="AC164" s="29"/>
      <c r="AH164" s="29"/>
      <c r="AM164" s="29"/>
      <c r="AR164" s="29"/>
      <c r="AW164" s="29"/>
      <c r="BB164" s="29"/>
      <c r="BG164" s="29"/>
    </row>
    <row r="165" spans="4:59" ht="15.75" customHeight="1">
      <c r="D165" s="29"/>
      <c r="I165" s="29"/>
      <c r="N165" s="29"/>
      <c r="S165" s="29"/>
      <c r="X165" s="29"/>
      <c r="AC165" s="29"/>
      <c r="AH165" s="29"/>
      <c r="AM165" s="29"/>
      <c r="AR165" s="29"/>
      <c r="AW165" s="29"/>
      <c r="BB165" s="29"/>
      <c r="BG165" s="29"/>
    </row>
    <row r="166" spans="4:59" ht="15.75" customHeight="1">
      <c r="D166" s="29"/>
      <c r="I166" s="29"/>
      <c r="N166" s="29"/>
      <c r="S166" s="29"/>
      <c r="X166" s="29"/>
      <c r="AC166" s="29"/>
      <c r="AH166" s="29"/>
      <c r="AM166" s="29"/>
      <c r="AR166" s="29"/>
      <c r="AW166" s="29"/>
      <c r="BB166" s="29"/>
      <c r="BG166" s="29"/>
    </row>
    <row r="167" spans="4:59" ht="15.75" customHeight="1">
      <c r="D167" s="29"/>
      <c r="I167" s="29"/>
      <c r="N167" s="29"/>
      <c r="S167" s="29"/>
      <c r="X167" s="29"/>
      <c r="AC167" s="29"/>
      <c r="AH167" s="29"/>
      <c r="AM167" s="29"/>
      <c r="AR167" s="29"/>
      <c r="AW167" s="29"/>
      <c r="BB167" s="29"/>
      <c r="BG167" s="29"/>
    </row>
    <row r="168" spans="4:59" ht="15.75" customHeight="1">
      <c r="D168" s="29"/>
      <c r="I168" s="29"/>
      <c r="N168" s="29"/>
      <c r="S168" s="29"/>
      <c r="X168" s="29"/>
      <c r="AC168" s="29"/>
      <c r="AH168" s="29"/>
      <c r="AM168" s="29"/>
      <c r="AR168" s="29"/>
      <c r="AW168" s="29"/>
      <c r="BB168" s="29"/>
      <c r="BG168" s="29"/>
    </row>
    <row r="169" spans="4:59" ht="15.75" customHeight="1">
      <c r="D169" s="29"/>
      <c r="I169" s="29"/>
      <c r="N169" s="29"/>
      <c r="S169" s="29"/>
      <c r="X169" s="29"/>
      <c r="AC169" s="29"/>
      <c r="AH169" s="29"/>
      <c r="AM169" s="29"/>
      <c r="AR169" s="29"/>
      <c r="AW169" s="29"/>
      <c r="BB169" s="29"/>
      <c r="BG169" s="29"/>
    </row>
    <row r="170" spans="4:59" ht="15.75" customHeight="1">
      <c r="D170" s="29"/>
      <c r="I170" s="29"/>
      <c r="N170" s="29"/>
      <c r="S170" s="29"/>
      <c r="X170" s="29"/>
      <c r="AC170" s="29"/>
      <c r="AH170" s="29"/>
      <c r="AM170" s="29"/>
      <c r="AR170" s="29"/>
      <c r="AW170" s="29"/>
      <c r="BB170" s="29"/>
      <c r="BG170" s="29"/>
    </row>
    <row r="171" spans="4:59" ht="15.75" customHeight="1">
      <c r="D171" s="29"/>
      <c r="I171" s="29"/>
      <c r="N171" s="29"/>
      <c r="S171" s="29"/>
      <c r="X171" s="29"/>
      <c r="AC171" s="29"/>
      <c r="AH171" s="29"/>
      <c r="AM171" s="29"/>
      <c r="AR171" s="29"/>
      <c r="AW171" s="29"/>
      <c r="BB171" s="29"/>
      <c r="BG171" s="29"/>
    </row>
    <row r="172" spans="4:59" ht="15.75" customHeight="1">
      <c r="D172" s="29"/>
      <c r="I172" s="29"/>
      <c r="N172" s="29"/>
      <c r="S172" s="29"/>
      <c r="X172" s="29"/>
      <c r="AC172" s="29"/>
      <c r="AH172" s="29"/>
      <c r="AM172" s="29"/>
      <c r="AR172" s="29"/>
      <c r="AW172" s="29"/>
      <c r="BB172" s="29"/>
      <c r="BG172" s="29"/>
    </row>
    <row r="173" spans="4:59" ht="15.75" customHeight="1">
      <c r="D173" s="29"/>
      <c r="I173" s="29"/>
      <c r="N173" s="29"/>
      <c r="S173" s="29"/>
      <c r="X173" s="29"/>
      <c r="AC173" s="29"/>
      <c r="AH173" s="29"/>
      <c r="AM173" s="29"/>
      <c r="AR173" s="29"/>
      <c r="AW173" s="29"/>
      <c r="BB173" s="29"/>
      <c r="BG173" s="29"/>
    </row>
    <row r="174" spans="4:59" ht="15.75" customHeight="1">
      <c r="D174" s="29"/>
      <c r="I174" s="29"/>
      <c r="N174" s="29"/>
      <c r="S174" s="29"/>
      <c r="X174" s="29"/>
      <c r="AC174" s="29"/>
      <c r="AH174" s="29"/>
      <c r="AM174" s="29"/>
      <c r="AR174" s="29"/>
      <c r="AW174" s="29"/>
      <c r="BB174" s="29"/>
      <c r="BG174" s="29"/>
    </row>
    <row r="175" spans="4:59" ht="15.75" customHeight="1">
      <c r="D175" s="29"/>
      <c r="I175" s="29"/>
      <c r="N175" s="29"/>
      <c r="S175" s="29"/>
      <c r="X175" s="29"/>
      <c r="AC175" s="29"/>
      <c r="AH175" s="29"/>
      <c r="AM175" s="29"/>
      <c r="AR175" s="29"/>
      <c r="AW175" s="29"/>
      <c r="BB175" s="29"/>
      <c r="BG175" s="29"/>
    </row>
    <row r="176" spans="4:59" ht="15.75" customHeight="1">
      <c r="D176" s="29"/>
      <c r="I176" s="29"/>
      <c r="N176" s="29"/>
      <c r="S176" s="29"/>
      <c r="X176" s="29"/>
      <c r="AC176" s="29"/>
      <c r="AH176" s="29"/>
      <c r="AM176" s="29"/>
      <c r="AR176" s="29"/>
      <c r="AW176" s="29"/>
      <c r="BB176" s="29"/>
      <c r="BG176" s="29"/>
    </row>
    <row r="177" spans="4:59" ht="15.75" customHeight="1">
      <c r="D177" s="29"/>
      <c r="I177" s="29"/>
      <c r="N177" s="29"/>
      <c r="S177" s="29"/>
      <c r="X177" s="29"/>
      <c r="AC177" s="29"/>
      <c r="AH177" s="29"/>
      <c r="AM177" s="29"/>
      <c r="AR177" s="29"/>
      <c r="AW177" s="29"/>
      <c r="BB177" s="29"/>
      <c r="BG177" s="29"/>
    </row>
    <row r="178" spans="4:59" ht="15.75" customHeight="1">
      <c r="D178" s="29"/>
      <c r="I178" s="29"/>
      <c r="N178" s="29"/>
      <c r="S178" s="29"/>
      <c r="X178" s="29"/>
      <c r="AC178" s="29"/>
      <c r="AH178" s="29"/>
      <c r="AM178" s="29"/>
      <c r="AR178" s="29"/>
      <c r="AW178" s="29"/>
      <c r="BB178" s="29"/>
      <c r="BG178" s="29"/>
    </row>
    <row r="179" spans="4:59" ht="15.75" customHeight="1">
      <c r="D179" s="29"/>
      <c r="I179" s="29"/>
      <c r="N179" s="29"/>
      <c r="S179" s="29"/>
      <c r="X179" s="29"/>
      <c r="AC179" s="29"/>
      <c r="AH179" s="29"/>
      <c r="AM179" s="29"/>
      <c r="AR179" s="29"/>
      <c r="AW179" s="29"/>
      <c r="BB179" s="29"/>
      <c r="BG179" s="29"/>
    </row>
    <row r="180" spans="4:59" ht="15.75" customHeight="1">
      <c r="D180" s="29"/>
      <c r="I180" s="29"/>
      <c r="N180" s="29"/>
      <c r="S180" s="29"/>
      <c r="X180" s="29"/>
      <c r="AC180" s="29"/>
      <c r="AH180" s="29"/>
      <c r="AM180" s="29"/>
      <c r="AR180" s="29"/>
      <c r="AW180" s="29"/>
      <c r="BB180" s="29"/>
      <c r="BG180" s="29"/>
    </row>
    <row r="181" spans="4:59" ht="15.75" customHeight="1">
      <c r="D181" s="29"/>
      <c r="I181" s="29"/>
      <c r="N181" s="29"/>
      <c r="S181" s="29"/>
      <c r="X181" s="29"/>
      <c r="AC181" s="29"/>
      <c r="AH181" s="29"/>
      <c r="AM181" s="29"/>
      <c r="AR181" s="29"/>
      <c r="AW181" s="29"/>
      <c r="BB181" s="29"/>
      <c r="BG181" s="29"/>
    </row>
    <row r="182" spans="4:59" ht="15.75" customHeight="1">
      <c r="D182" s="29"/>
      <c r="I182" s="29"/>
      <c r="N182" s="29"/>
      <c r="S182" s="29"/>
      <c r="X182" s="29"/>
      <c r="AC182" s="29"/>
      <c r="AH182" s="29"/>
      <c r="AM182" s="29"/>
      <c r="AR182" s="29"/>
      <c r="AW182" s="29"/>
      <c r="BB182" s="29"/>
      <c r="BG182" s="29"/>
    </row>
    <row r="183" spans="4:59" ht="15.75" customHeight="1">
      <c r="D183" s="29"/>
      <c r="I183" s="29"/>
      <c r="N183" s="29"/>
      <c r="S183" s="29"/>
      <c r="X183" s="29"/>
      <c r="AC183" s="29"/>
      <c r="AH183" s="29"/>
      <c r="AM183" s="29"/>
      <c r="AR183" s="29"/>
      <c r="AW183" s="29"/>
      <c r="BB183" s="29"/>
      <c r="BG183" s="29"/>
    </row>
    <row r="184" spans="4:59" ht="15.75" customHeight="1">
      <c r="D184" s="29"/>
      <c r="I184" s="29"/>
      <c r="N184" s="29"/>
      <c r="S184" s="29"/>
      <c r="X184" s="29"/>
      <c r="AC184" s="29"/>
      <c r="AH184" s="29"/>
      <c r="AM184" s="29"/>
      <c r="AR184" s="29"/>
      <c r="AW184" s="29"/>
      <c r="BB184" s="29"/>
      <c r="BG184" s="29"/>
    </row>
    <row r="185" spans="4:59" ht="15.75" customHeight="1">
      <c r="D185" s="29"/>
      <c r="I185" s="29"/>
      <c r="N185" s="29"/>
      <c r="S185" s="29"/>
      <c r="X185" s="29"/>
      <c r="AC185" s="29"/>
      <c r="AH185" s="29"/>
      <c r="AM185" s="29"/>
      <c r="AR185" s="29"/>
      <c r="AW185" s="29"/>
      <c r="BB185" s="29"/>
      <c r="BG185" s="29"/>
    </row>
    <row r="186" spans="4:59" ht="15.75" customHeight="1">
      <c r="D186" s="29"/>
      <c r="I186" s="29"/>
      <c r="N186" s="29"/>
      <c r="S186" s="29"/>
      <c r="X186" s="29"/>
      <c r="AC186" s="29"/>
      <c r="AH186" s="29"/>
      <c r="AM186" s="29"/>
      <c r="AR186" s="29"/>
      <c r="AW186" s="29"/>
      <c r="BB186" s="29"/>
      <c r="BG186" s="29"/>
    </row>
    <row r="187" spans="4:59" ht="15.75" customHeight="1">
      <c r="D187" s="29"/>
      <c r="I187" s="29"/>
      <c r="N187" s="29"/>
      <c r="S187" s="29"/>
      <c r="X187" s="29"/>
      <c r="AC187" s="29"/>
      <c r="AH187" s="29"/>
      <c r="AM187" s="29"/>
      <c r="AR187" s="29"/>
      <c r="AW187" s="29"/>
      <c r="BB187" s="29"/>
      <c r="BG187" s="29"/>
    </row>
    <row r="188" spans="4:59" ht="15.75" customHeight="1">
      <c r="D188" s="29"/>
      <c r="I188" s="29"/>
      <c r="N188" s="29"/>
      <c r="S188" s="29"/>
      <c r="X188" s="29"/>
      <c r="AC188" s="29"/>
      <c r="AH188" s="29"/>
      <c r="AM188" s="29"/>
      <c r="AR188" s="29"/>
      <c r="AW188" s="29"/>
      <c r="BB188" s="29"/>
      <c r="BG188" s="29"/>
    </row>
    <row r="189" spans="4:59" ht="15.75" customHeight="1">
      <c r="D189" s="29"/>
      <c r="I189" s="29"/>
      <c r="N189" s="29"/>
      <c r="S189" s="29"/>
      <c r="X189" s="29"/>
      <c r="AC189" s="29"/>
      <c r="AH189" s="29"/>
      <c r="AM189" s="29"/>
      <c r="AR189" s="29"/>
      <c r="AW189" s="29"/>
      <c r="BB189" s="29"/>
      <c r="BG189" s="29"/>
    </row>
    <row r="190" spans="4:59" ht="15.75" customHeight="1">
      <c r="D190" s="29"/>
      <c r="I190" s="29"/>
      <c r="N190" s="29"/>
      <c r="S190" s="29"/>
      <c r="X190" s="29"/>
      <c r="AC190" s="29"/>
      <c r="AH190" s="29"/>
      <c r="AM190" s="29"/>
      <c r="AR190" s="29"/>
      <c r="AW190" s="29"/>
      <c r="BB190" s="29"/>
      <c r="BG190" s="29"/>
    </row>
    <row r="191" spans="4:59" ht="15.75" customHeight="1">
      <c r="D191" s="29"/>
      <c r="I191" s="29"/>
      <c r="N191" s="29"/>
      <c r="S191" s="29"/>
      <c r="X191" s="29"/>
      <c r="AC191" s="29"/>
      <c r="AH191" s="29"/>
      <c r="AM191" s="29"/>
      <c r="AR191" s="29"/>
      <c r="AW191" s="29"/>
      <c r="BB191" s="29"/>
      <c r="BG191" s="29"/>
    </row>
    <row r="192" spans="4:59" ht="15.75" customHeight="1">
      <c r="D192" s="29"/>
      <c r="I192" s="29"/>
      <c r="N192" s="29"/>
      <c r="S192" s="29"/>
      <c r="X192" s="29"/>
      <c r="AC192" s="29"/>
      <c r="AH192" s="29"/>
      <c r="AM192" s="29"/>
      <c r="AR192" s="29"/>
      <c r="AW192" s="29"/>
      <c r="BB192" s="29"/>
      <c r="BG192" s="29"/>
    </row>
    <row r="193" spans="4:59" ht="15.75" customHeight="1">
      <c r="D193" s="29"/>
      <c r="I193" s="29"/>
      <c r="N193" s="29"/>
      <c r="S193" s="29"/>
      <c r="X193" s="29"/>
      <c r="AC193" s="29"/>
      <c r="AH193" s="29"/>
      <c r="AM193" s="29"/>
      <c r="AR193" s="29"/>
      <c r="AW193" s="29"/>
      <c r="BB193" s="29"/>
      <c r="BG193" s="29"/>
    </row>
    <row r="194" spans="4:59" ht="15.75" customHeight="1">
      <c r="D194" s="29"/>
      <c r="I194" s="29"/>
      <c r="N194" s="29"/>
      <c r="S194" s="29"/>
      <c r="X194" s="29"/>
      <c r="AC194" s="29"/>
      <c r="AH194" s="29"/>
      <c r="AM194" s="29"/>
      <c r="AR194" s="29"/>
      <c r="AW194" s="29"/>
      <c r="BB194" s="29"/>
      <c r="BG194" s="29"/>
    </row>
    <row r="195" spans="4:59" ht="15.75" customHeight="1">
      <c r="D195" s="29"/>
      <c r="I195" s="29"/>
      <c r="N195" s="29"/>
      <c r="S195" s="29"/>
      <c r="X195" s="29"/>
      <c r="AC195" s="29"/>
      <c r="AH195" s="29"/>
      <c r="AM195" s="29"/>
      <c r="AR195" s="29"/>
      <c r="AW195" s="29"/>
      <c r="BB195" s="29"/>
      <c r="BG195" s="29"/>
    </row>
    <row r="196" spans="4:59" ht="15.75" customHeight="1">
      <c r="D196" s="29"/>
      <c r="I196" s="29"/>
      <c r="N196" s="29"/>
      <c r="S196" s="29"/>
      <c r="X196" s="29"/>
      <c r="AC196" s="29"/>
      <c r="AH196" s="29"/>
      <c r="AM196" s="29"/>
      <c r="AR196" s="29"/>
      <c r="AW196" s="29"/>
      <c r="BB196" s="29"/>
      <c r="BG196" s="29"/>
    </row>
    <row r="197" spans="4:59" ht="15.75" customHeight="1">
      <c r="D197" s="29"/>
      <c r="I197" s="29"/>
      <c r="N197" s="29"/>
      <c r="S197" s="29"/>
      <c r="X197" s="29"/>
      <c r="AC197" s="29"/>
      <c r="AH197" s="29"/>
      <c r="AM197" s="29"/>
      <c r="AR197" s="29"/>
      <c r="AW197" s="29"/>
      <c r="BB197" s="29"/>
      <c r="BG197" s="29"/>
    </row>
    <row r="198" spans="4:59" ht="15.75" customHeight="1">
      <c r="D198" s="29"/>
      <c r="I198" s="29"/>
      <c r="N198" s="29"/>
      <c r="S198" s="29"/>
      <c r="X198" s="29"/>
      <c r="AC198" s="29"/>
      <c r="AH198" s="29"/>
      <c r="AM198" s="29"/>
      <c r="AR198" s="29"/>
      <c r="AW198" s="29"/>
      <c r="BB198" s="29"/>
      <c r="BG198" s="29"/>
    </row>
    <row r="199" spans="4:59" ht="15.75" customHeight="1">
      <c r="D199" s="29"/>
      <c r="I199" s="29"/>
      <c r="N199" s="29"/>
      <c r="S199" s="29"/>
      <c r="X199" s="29"/>
      <c r="AC199" s="29"/>
      <c r="AH199" s="29"/>
      <c r="AM199" s="29"/>
      <c r="AR199" s="29"/>
      <c r="AW199" s="29"/>
      <c r="BB199" s="29"/>
      <c r="BG199" s="29"/>
    </row>
    <row r="200" spans="4:59" ht="15.75" customHeight="1">
      <c r="D200" s="29"/>
      <c r="I200" s="29"/>
      <c r="N200" s="29"/>
      <c r="S200" s="29"/>
      <c r="X200" s="29"/>
      <c r="AC200" s="29"/>
      <c r="AH200" s="29"/>
      <c r="AM200" s="29"/>
      <c r="AR200" s="29"/>
      <c r="AW200" s="29"/>
      <c r="BB200" s="29"/>
      <c r="BG200" s="29"/>
    </row>
    <row r="201" spans="4:59" ht="15.75" customHeight="1">
      <c r="D201" s="29"/>
      <c r="I201" s="29"/>
      <c r="N201" s="29"/>
      <c r="S201" s="29"/>
      <c r="X201" s="29"/>
      <c r="AC201" s="29"/>
      <c r="AH201" s="29"/>
      <c r="AM201" s="29"/>
      <c r="AR201" s="29"/>
      <c r="AW201" s="29"/>
      <c r="BB201" s="29"/>
      <c r="BG201" s="29"/>
    </row>
    <row r="202" spans="4:59" ht="15.75" customHeight="1">
      <c r="D202" s="29"/>
      <c r="I202" s="29"/>
      <c r="N202" s="29"/>
      <c r="S202" s="29"/>
      <c r="X202" s="29"/>
      <c r="AC202" s="29"/>
      <c r="AH202" s="29"/>
      <c r="AM202" s="29"/>
      <c r="AR202" s="29"/>
      <c r="AW202" s="29"/>
      <c r="BB202" s="29"/>
      <c r="BG202" s="29"/>
    </row>
    <row r="203" spans="4:59" ht="15.75" customHeight="1">
      <c r="D203" s="29"/>
      <c r="I203" s="29"/>
      <c r="N203" s="29"/>
      <c r="S203" s="29"/>
      <c r="X203" s="29"/>
      <c r="AC203" s="29"/>
      <c r="AH203" s="29"/>
      <c r="AM203" s="29"/>
      <c r="AR203" s="29"/>
      <c r="AW203" s="29"/>
      <c r="BB203" s="29"/>
      <c r="BG203" s="29"/>
    </row>
    <row r="204" spans="4:59" ht="15.75" customHeight="1">
      <c r="D204" s="29"/>
      <c r="I204" s="29"/>
      <c r="N204" s="29"/>
      <c r="S204" s="29"/>
      <c r="X204" s="29"/>
      <c r="AC204" s="29"/>
      <c r="AH204" s="29"/>
      <c r="AM204" s="29"/>
      <c r="AR204" s="29"/>
      <c r="AW204" s="29"/>
      <c r="BB204" s="29"/>
      <c r="BG204" s="29"/>
    </row>
    <row r="205" spans="4:59" ht="15.75" customHeight="1">
      <c r="D205" s="29"/>
      <c r="I205" s="29"/>
      <c r="N205" s="29"/>
      <c r="S205" s="29"/>
      <c r="X205" s="29"/>
      <c r="AC205" s="29"/>
      <c r="AH205" s="29"/>
      <c r="AM205" s="29"/>
      <c r="AR205" s="29"/>
      <c r="AW205" s="29"/>
      <c r="BB205" s="29"/>
      <c r="BG205" s="29"/>
    </row>
    <row r="206" spans="4:59" ht="15.75" customHeight="1">
      <c r="D206" s="29"/>
      <c r="I206" s="29"/>
      <c r="N206" s="29"/>
      <c r="S206" s="29"/>
      <c r="X206" s="29"/>
      <c r="AC206" s="29"/>
      <c r="AH206" s="29"/>
      <c r="AM206" s="29"/>
      <c r="AR206" s="29"/>
      <c r="AW206" s="29"/>
      <c r="BB206" s="29"/>
      <c r="BG206" s="29"/>
    </row>
    <row r="207" spans="4:59" ht="15.75" customHeight="1">
      <c r="D207" s="29"/>
      <c r="I207" s="29"/>
      <c r="N207" s="29"/>
      <c r="S207" s="29"/>
      <c r="X207" s="29"/>
      <c r="AC207" s="29"/>
      <c r="AH207" s="29"/>
      <c r="AM207" s="29"/>
      <c r="AR207" s="29"/>
      <c r="AW207" s="29"/>
      <c r="BB207" s="29"/>
      <c r="BG207" s="29"/>
    </row>
    <row r="208" spans="4:59" ht="15.75" customHeight="1">
      <c r="D208" s="29"/>
      <c r="I208" s="29"/>
      <c r="N208" s="29"/>
      <c r="S208" s="29"/>
      <c r="X208" s="29"/>
      <c r="AC208" s="29"/>
      <c r="AH208" s="29"/>
      <c r="AM208" s="29"/>
      <c r="AR208" s="29"/>
      <c r="AW208" s="29"/>
      <c r="BB208" s="29"/>
      <c r="BG208" s="29"/>
    </row>
    <row r="209" spans="4:59" ht="15.75" customHeight="1">
      <c r="D209" s="29"/>
      <c r="I209" s="29"/>
      <c r="N209" s="29"/>
      <c r="S209" s="29"/>
      <c r="X209" s="29"/>
      <c r="AC209" s="29"/>
      <c r="AH209" s="29"/>
      <c r="AM209" s="29"/>
      <c r="AR209" s="29"/>
      <c r="AW209" s="29"/>
      <c r="BB209" s="29"/>
      <c r="BG209" s="29"/>
    </row>
    <row r="210" spans="4:59" ht="15.75" customHeight="1">
      <c r="D210" s="29"/>
      <c r="I210" s="29"/>
      <c r="N210" s="29"/>
      <c r="S210" s="29"/>
      <c r="X210" s="29"/>
      <c r="AC210" s="29"/>
      <c r="AH210" s="29"/>
      <c r="AM210" s="29"/>
      <c r="AR210" s="29"/>
      <c r="AW210" s="29"/>
      <c r="BB210" s="29"/>
      <c r="BG210" s="29"/>
    </row>
    <row r="211" spans="4:59" ht="15.75" customHeight="1">
      <c r="D211" s="29"/>
      <c r="I211" s="29"/>
      <c r="N211" s="29"/>
      <c r="S211" s="29"/>
      <c r="X211" s="29"/>
      <c r="AC211" s="29"/>
      <c r="AH211" s="29"/>
      <c r="AM211" s="29"/>
      <c r="AR211" s="29"/>
      <c r="AW211" s="29"/>
      <c r="BB211" s="29"/>
      <c r="BG211" s="29"/>
    </row>
    <row r="212" spans="4:59" ht="15.75" customHeight="1">
      <c r="D212" s="29"/>
      <c r="I212" s="29"/>
      <c r="N212" s="29"/>
      <c r="S212" s="29"/>
      <c r="X212" s="29"/>
      <c r="AC212" s="29"/>
      <c r="AH212" s="29"/>
      <c r="AM212" s="29"/>
      <c r="AR212" s="29"/>
      <c r="AW212" s="29"/>
      <c r="BB212" s="29"/>
      <c r="BG212" s="29"/>
    </row>
    <row r="213" spans="4:59" ht="15.75" customHeight="1">
      <c r="D213" s="29"/>
      <c r="I213" s="29"/>
      <c r="N213" s="29"/>
      <c r="S213" s="29"/>
      <c r="X213" s="29"/>
      <c r="AC213" s="29"/>
      <c r="AH213" s="29"/>
      <c r="AM213" s="29"/>
      <c r="AR213" s="29"/>
      <c r="AW213" s="29"/>
      <c r="BB213" s="29"/>
      <c r="BG213" s="29"/>
    </row>
    <row r="214" spans="4:59" ht="15.75" customHeight="1">
      <c r="D214" s="29"/>
      <c r="I214" s="29"/>
      <c r="N214" s="29"/>
      <c r="S214" s="29"/>
      <c r="X214" s="29"/>
      <c r="AC214" s="29"/>
      <c r="AH214" s="29"/>
      <c r="AM214" s="29"/>
      <c r="AR214" s="29"/>
      <c r="AW214" s="29"/>
      <c r="BB214" s="29"/>
      <c r="BG214" s="29"/>
    </row>
    <row r="215" spans="4:59" ht="15.75" customHeight="1">
      <c r="D215" s="29"/>
      <c r="I215" s="29"/>
      <c r="N215" s="29"/>
      <c r="S215" s="29"/>
      <c r="X215" s="29"/>
      <c r="AC215" s="29"/>
      <c r="AH215" s="29"/>
      <c r="AM215" s="29"/>
      <c r="AR215" s="29"/>
      <c r="AW215" s="29"/>
      <c r="BB215" s="29"/>
      <c r="BG215" s="29"/>
    </row>
    <row r="216" spans="4:59" ht="15.75" customHeight="1">
      <c r="D216" s="29"/>
      <c r="I216" s="29"/>
      <c r="N216" s="29"/>
      <c r="S216" s="29"/>
      <c r="X216" s="29"/>
      <c r="AC216" s="29"/>
      <c r="AH216" s="29"/>
      <c r="AM216" s="29"/>
      <c r="AR216" s="29"/>
      <c r="AW216" s="29"/>
      <c r="BB216" s="29"/>
      <c r="BG216" s="29"/>
    </row>
    <row r="217" spans="4:59" ht="15.75" customHeight="1">
      <c r="D217" s="29"/>
      <c r="I217" s="29"/>
      <c r="N217" s="29"/>
      <c r="S217" s="29"/>
      <c r="X217" s="29"/>
      <c r="AC217" s="29"/>
      <c r="AH217" s="29"/>
      <c r="AM217" s="29"/>
      <c r="AR217" s="29"/>
      <c r="AW217" s="29"/>
      <c r="BB217" s="29"/>
      <c r="BG217" s="29"/>
    </row>
    <row r="218" spans="4:59" ht="15.75" customHeight="1">
      <c r="D218" s="29"/>
      <c r="I218" s="29"/>
      <c r="N218" s="29"/>
      <c r="S218" s="29"/>
      <c r="X218" s="29"/>
      <c r="AC218" s="29"/>
      <c r="AH218" s="29"/>
      <c r="AM218" s="29"/>
      <c r="AR218" s="29"/>
      <c r="AW218" s="29"/>
      <c r="BB218" s="29"/>
      <c r="BG218" s="29"/>
    </row>
    <row r="219" spans="4:59" ht="15.75" customHeight="1">
      <c r="D219" s="29"/>
      <c r="I219" s="29"/>
      <c r="N219" s="29"/>
      <c r="S219" s="29"/>
      <c r="X219" s="29"/>
      <c r="AC219" s="29"/>
      <c r="AH219" s="29"/>
      <c r="AM219" s="29"/>
      <c r="AR219" s="29"/>
      <c r="AW219" s="29"/>
      <c r="BB219" s="29"/>
      <c r="BG219" s="29"/>
    </row>
    <row r="220" spans="4:59" ht="15.75" customHeight="1">
      <c r="D220" s="29"/>
      <c r="I220" s="29"/>
      <c r="N220" s="29"/>
      <c r="S220" s="29"/>
      <c r="X220" s="29"/>
      <c r="AC220" s="29"/>
      <c r="AH220" s="29"/>
      <c r="AM220" s="29"/>
      <c r="AR220" s="29"/>
      <c r="AW220" s="29"/>
      <c r="BB220" s="29"/>
      <c r="BG220" s="29"/>
    </row>
    <row r="221" spans="4:59" ht="15.75" customHeight="1">
      <c r="D221" s="29"/>
      <c r="I221" s="29"/>
      <c r="N221" s="29"/>
      <c r="S221" s="29"/>
      <c r="X221" s="29"/>
      <c r="AC221" s="29"/>
      <c r="AH221" s="29"/>
      <c r="AM221" s="29"/>
      <c r="AR221" s="29"/>
      <c r="AW221" s="29"/>
      <c r="BB221" s="29"/>
      <c r="BG221" s="29"/>
    </row>
    <row r="222" spans="4:59" ht="15.75" customHeight="1">
      <c r="D222" s="29"/>
      <c r="I222" s="29"/>
      <c r="N222" s="29"/>
      <c r="S222" s="29"/>
      <c r="X222" s="29"/>
      <c r="AC222" s="29"/>
      <c r="AH222" s="29"/>
      <c r="AM222" s="29"/>
      <c r="AR222" s="29"/>
      <c r="AW222" s="29"/>
      <c r="BB222" s="29"/>
      <c r="BG222" s="29"/>
    </row>
    <row r="223" spans="4:59" ht="15.75" customHeight="1">
      <c r="D223" s="29"/>
      <c r="I223" s="29"/>
      <c r="N223" s="29"/>
      <c r="S223" s="29"/>
      <c r="X223" s="29"/>
      <c r="AC223" s="29"/>
      <c r="AH223" s="29"/>
      <c r="AM223" s="29"/>
      <c r="AR223" s="29"/>
      <c r="AW223" s="29"/>
      <c r="BB223" s="29"/>
      <c r="BG223" s="29"/>
    </row>
    <row r="224" spans="4:59" ht="15.75" customHeight="1">
      <c r="D224" s="29"/>
      <c r="I224" s="29"/>
      <c r="N224" s="29"/>
      <c r="S224" s="29"/>
      <c r="X224" s="29"/>
      <c r="AC224" s="29"/>
      <c r="AH224" s="29"/>
      <c r="AM224" s="29"/>
      <c r="AR224" s="29"/>
      <c r="AW224" s="29"/>
      <c r="BB224" s="29"/>
      <c r="BG224" s="29"/>
    </row>
    <row r="225" spans="4:59" ht="15.75" customHeight="1">
      <c r="D225" s="29"/>
      <c r="I225" s="29"/>
      <c r="N225" s="29"/>
      <c r="S225" s="29"/>
      <c r="X225" s="29"/>
      <c r="AC225" s="29"/>
      <c r="AH225" s="29"/>
      <c r="AM225" s="29"/>
      <c r="AR225" s="29"/>
      <c r="AW225" s="29"/>
      <c r="BB225" s="29"/>
      <c r="BG225" s="29"/>
    </row>
    <row r="226" spans="4:59" ht="15.75" customHeight="1">
      <c r="D226" s="29"/>
      <c r="I226" s="29"/>
      <c r="N226" s="29"/>
      <c r="S226" s="29"/>
      <c r="X226" s="29"/>
      <c r="AC226" s="29"/>
      <c r="AH226" s="29"/>
      <c r="AM226" s="29"/>
      <c r="AR226" s="29"/>
      <c r="AW226" s="29"/>
      <c r="BB226" s="29"/>
      <c r="BG226" s="29"/>
    </row>
    <row r="227" spans="4:59" ht="15.75" customHeight="1">
      <c r="D227" s="29"/>
      <c r="I227" s="29"/>
      <c r="N227" s="29"/>
      <c r="S227" s="29"/>
      <c r="X227" s="29"/>
      <c r="AC227" s="29"/>
      <c r="AH227" s="29"/>
      <c r="AM227" s="29"/>
      <c r="AR227" s="29"/>
      <c r="AW227" s="29"/>
      <c r="BB227" s="29"/>
      <c r="BG227" s="29"/>
    </row>
    <row r="228" spans="4:59" ht="15.75" customHeight="1">
      <c r="D228" s="29"/>
      <c r="I228" s="29"/>
      <c r="N228" s="29"/>
      <c r="S228" s="29"/>
      <c r="X228" s="29"/>
      <c r="AC228" s="29"/>
      <c r="AH228" s="29"/>
      <c r="AM228" s="29"/>
      <c r="AR228" s="29"/>
      <c r="AW228" s="29"/>
      <c r="BB228" s="29"/>
      <c r="BG228" s="29"/>
    </row>
    <row r="229" spans="4:59" ht="15.75" customHeight="1">
      <c r="D229" s="29"/>
      <c r="I229" s="29"/>
      <c r="N229" s="29"/>
      <c r="S229" s="29"/>
      <c r="X229" s="29"/>
      <c r="AC229" s="29"/>
      <c r="AH229" s="29"/>
      <c r="AM229" s="29"/>
      <c r="AR229" s="29"/>
      <c r="AW229" s="29"/>
      <c r="BB229" s="29"/>
      <c r="BG229" s="29"/>
    </row>
    <row r="230" spans="4:59" ht="15.75" customHeight="1">
      <c r="D230" s="29"/>
      <c r="I230" s="29"/>
      <c r="N230" s="29"/>
      <c r="S230" s="29"/>
      <c r="X230" s="29"/>
      <c r="AC230" s="29"/>
      <c r="AH230" s="29"/>
      <c r="AM230" s="29"/>
      <c r="AR230" s="29"/>
      <c r="AW230" s="29"/>
      <c r="BB230" s="29"/>
      <c r="BG230" s="29"/>
    </row>
    <row r="231" spans="4:59" ht="15.75" customHeight="1">
      <c r="D231" s="29"/>
      <c r="I231" s="29"/>
      <c r="N231" s="29"/>
      <c r="S231" s="29"/>
      <c r="X231" s="29"/>
      <c r="AC231" s="29"/>
      <c r="AH231" s="29"/>
      <c r="AM231" s="29"/>
      <c r="AR231" s="29"/>
      <c r="AW231" s="29"/>
      <c r="BB231" s="29"/>
      <c r="BG231" s="29"/>
    </row>
    <row r="232" spans="4:59" ht="15.75" customHeight="1">
      <c r="D232" s="29"/>
      <c r="I232" s="29"/>
      <c r="N232" s="29"/>
      <c r="S232" s="29"/>
      <c r="X232" s="29"/>
      <c r="AC232" s="29"/>
      <c r="AH232" s="29"/>
      <c r="AM232" s="29"/>
      <c r="AR232" s="29"/>
      <c r="AW232" s="29"/>
      <c r="BB232" s="29"/>
      <c r="BG232" s="29"/>
    </row>
    <row r="233" spans="4:59" ht="15.75" customHeight="1">
      <c r="D233" s="29"/>
      <c r="I233" s="29"/>
      <c r="N233" s="29"/>
      <c r="S233" s="29"/>
      <c r="X233" s="29"/>
      <c r="AC233" s="29"/>
      <c r="AH233" s="29"/>
      <c r="AM233" s="29"/>
      <c r="AR233" s="29"/>
      <c r="AW233" s="29"/>
      <c r="BB233" s="29"/>
      <c r="BG233" s="29"/>
    </row>
    <row r="234" spans="4:59" ht="15.75" customHeight="1">
      <c r="D234" s="29"/>
      <c r="I234" s="29"/>
      <c r="N234" s="29"/>
      <c r="S234" s="29"/>
      <c r="X234" s="29"/>
      <c r="AC234" s="29"/>
      <c r="AH234" s="29"/>
      <c r="AM234" s="29"/>
      <c r="AR234" s="29"/>
      <c r="AW234" s="29"/>
      <c r="BB234" s="29"/>
      <c r="BG234" s="29"/>
    </row>
    <row r="235" spans="4:59" ht="15.75" customHeight="1">
      <c r="D235" s="29"/>
      <c r="I235" s="29"/>
      <c r="N235" s="29"/>
      <c r="S235" s="29"/>
      <c r="X235" s="29"/>
      <c r="AC235" s="29"/>
      <c r="AH235" s="29"/>
      <c r="AM235" s="29"/>
      <c r="AR235" s="29"/>
      <c r="AW235" s="29"/>
      <c r="BB235" s="29"/>
      <c r="BG235" s="29"/>
    </row>
    <row r="236" spans="4:59" ht="15.75" customHeight="1">
      <c r="D236" s="29"/>
      <c r="I236" s="29"/>
      <c r="N236" s="29"/>
      <c r="S236" s="29"/>
      <c r="X236" s="29"/>
      <c r="AC236" s="29"/>
      <c r="AH236" s="29"/>
      <c r="AM236" s="29"/>
      <c r="AR236" s="29"/>
      <c r="AW236" s="29"/>
      <c r="BB236" s="29"/>
      <c r="BG236" s="29"/>
    </row>
    <row r="237" spans="4:59" ht="15.75" customHeight="1">
      <c r="D237" s="29"/>
      <c r="I237" s="29"/>
      <c r="N237" s="29"/>
      <c r="S237" s="29"/>
      <c r="X237" s="29"/>
      <c r="AC237" s="29"/>
      <c r="AH237" s="29"/>
      <c r="AM237" s="29"/>
      <c r="AR237" s="29"/>
      <c r="AW237" s="29"/>
      <c r="BB237" s="29"/>
      <c r="BG237" s="29"/>
    </row>
    <row r="238" spans="4:59" ht="15.75" customHeight="1">
      <c r="D238" s="29"/>
      <c r="I238" s="29"/>
      <c r="N238" s="29"/>
      <c r="S238" s="29"/>
      <c r="X238" s="29"/>
      <c r="AC238" s="29"/>
      <c r="AH238" s="29"/>
      <c r="AM238" s="29"/>
      <c r="AR238" s="29"/>
      <c r="AW238" s="29"/>
      <c r="BB238" s="29"/>
      <c r="BG238" s="29"/>
    </row>
    <row r="239" spans="4:59" ht="15.75" customHeight="1">
      <c r="D239" s="29"/>
      <c r="I239" s="29"/>
      <c r="N239" s="29"/>
      <c r="S239" s="29"/>
      <c r="X239" s="29"/>
      <c r="AC239" s="29"/>
      <c r="AH239" s="29"/>
      <c r="AM239" s="29"/>
      <c r="AR239" s="29"/>
      <c r="AW239" s="29"/>
      <c r="BB239" s="29"/>
      <c r="BG239" s="29"/>
    </row>
    <row r="240" spans="4:59" ht="15.75" customHeight="1">
      <c r="D240" s="29"/>
      <c r="I240" s="29"/>
      <c r="N240" s="29"/>
      <c r="S240" s="29"/>
      <c r="X240" s="29"/>
      <c r="AC240" s="29"/>
      <c r="AH240" s="29"/>
      <c r="AM240" s="29"/>
      <c r="AR240" s="29"/>
      <c r="AW240" s="29"/>
      <c r="BB240" s="29"/>
      <c r="BG240" s="29"/>
    </row>
    <row r="241" spans="4:59" ht="15.75" customHeight="1">
      <c r="D241" s="29"/>
      <c r="I241" s="29"/>
      <c r="N241" s="29"/>
      <c r="S241" s="29"/>
      <c r="X241" s="29"/>
      <c r="AC241" s="29"/>
      <c r="AH241" s="29"/>
      <c r="AM241" s="29"/>
      <c r="AR241" s="29"/>
      <c r="AW241" s="29"/>
      <c r="BB241" s="29"/>
      <c r="BG241" s="29"/>
    </row>
    <row r="242" spans="4:59" ht="15.75" customHeight="1">
      <c r="D242" s="29"/>
      <c r="I242" s="29"/>
      <c r="N242" s="29"/>
      <c r="S242" s="29"/>
      <c r="X242" s="29"/>
      <c r="AC242" s="29"/>
      <c r="AH242" s="29"/>
      <c r="AM242" s="29"/>
      <c r="AR242" s="29"/>
      <c r="AW242" s="29"/>
      <c r="BB242" s="29"/>
      <c r="BG242" s="29"/>
    </row>
    <row r="243" spans="4:59" ht="15.75" customHeight="1">
      <c r="D243" s="29"/>
      <c r="I243" s="29"/>
      <c r="N243" s="29"/>
      <c r="S243" s="29"/>
      <c r="X243" s="29"/>
      <c r="AC243" s="29"/>
      <c r="AH243" s="29"/>
      <c r="AM243" s="29"/>
      <c r="AR243" s="29"/>
      <c r="AW243" s="29"/>
      <c r="BB243" s="29"/>
      <c r="BG243" s="29"/>
    </row>
    <row r="244" spans="4:59" ht="15.75" customHeight="1">
      <c r="D244" s="29"/>
      <c r="I244" s="29"/>
      <c r="N244" s="29"/>
      <c r="S244" s="29"/>
      <c r="X244" s="29"/>
      <c r="AC244" s="29"/>
      <c r="AH244" s="29"/>
      <c r="AM244" s="29"/>
      <c r="AR244" s="29"/>
      <c r="AW244" s="29"/>
      <c r="BB244" s="29"/>
      <c r="BG244" s="29"/>
    </row>
    <row r="245" spans="4:59" ht="15.75" customHeight="1">
      <c r="D245" s="29"/>
      <c r="I245" s="29"/>
      <c r="N245" s="29"/>
      <c r="S245" s="29"/>
      <c r="X245" s="29"/>
      <c r="AC245" s="29"/>
      <c r="AH245" s="29"/>
      <c r="AM245" s="29"/>
      <c r="AR245" s="29"/>
      <c r="AW245" s="29"/>
      <c r="BB245" s="29"/>
      <c r="BG245" s="29"/>
    </row>
    <row r="246" spans="4:59" ht="15.75" customHeight="1">
      <c r="D246" s="29"/>
      <c r="I246" s="29"/>
      <c r="N246" s="29"/>
      <c r="S246" s="29"/>
      <c r="X246" s="29"/>
      <c r="AC246" s="29"/>
      <c r="AH246" s="29"/>
      <c r="AM246" s="29"/>
      <c r="AR246" s="29"/>
      <c r="AW246" s="29"/>
      <c r="BB246" s="29"/>
      <c r="BG246" s="29"/>
    </row>
    <row r="247" spans="4:59" ht="15.75" customHeight="1">
      <c r="D247" s="29"/>
      <c r="I247" s="29"/>
      <c r="N247" s="29"/>
      <c r="S247" s="29"/>
      <c r="X247" s="29"/>
      <c r="AC247" s="29"/>
      <c r="AH247" s="29"/>
      <c r="AM247" s="29"/>
      <c r="AR247" s="29"/>
      <c r="AW247" s="29"/>
      <c r="BB247" s="29"/>
      <c r="BG247" s="29"/>
    </row>
    <row r="248" spans="4:59" ht="15.75" customHeight="1">
      <c r="D248" s="29"/>
      <c r="I248" s="29"/>
      <c r="N248" s="29"/>
      <c r="S248" s="29"/>
      <c r="X248" s="29"/>
      <c r="AC248" s="29"/>
      <c r="AH248" s="29"/>
      <c r="AM248" s="29"/>
      <c r="AR248" s="29"/>
      <c r="AW248" s="29"/>
      <c r="BB248" s="29"/>
      <c r="BG248" s="29"/>
    </row>
    <row r="249" spans="4:59" ht="15.75" customHeight="1">
      <c r="D249" s="29"/>
      <c r="I249" s="29"/>
      <c r="N249" s="29"/>
      <c r="S249" s="29"/>
      <c r="X249" s="29"/>
      <c r="AC249" s="29"/>
      <c r="AH249" s="29"/>
      <c r="AM249" s="29"/>
      <c r="AR249" s="29"/>
      <c r="AW249" s="29"/>
      <c r="BB249" s="29"/>
      <c r="BG249" s="29"/>
    </row>
    <row r="250" spans="4:59" ht="15.75" customHeight="1">
      <c r="D250" s="29"/>
      <c r="I250" s="29"/>
      <c r="N250" s="29"/>
      <c r="S250" s="29"/>
      <c r="X250" s="29"/>
      <c r="AC250" s="29"/>
      <c r="AH250" s="29"/>
      <c r="AM250" s="29"/>
      <c r="AR250" s="29"/>
      <c r="AW250" s="29"/>
      <c r="BB250" s="29"/>
      <c r="BG250" s="29"/>
    </row>
    <row r="251" spans="4:59" ht="15.75" customHeight="1">
      <c r="D251" s="29"/>
      <c r="I251" s="29"/>
      <c r="N251" s="29"/>
      <c r="S251" s="29"/>
      <c r="X251" s="29"/>
      <c r="AC251" s="29"/>
      <c r="AH251" s="29"/>
      <c r="AM251" s="29"/>
      <c r="AR251" s="29"/>
      <c r="AW251" s="29"/>
      <c r="BB251" s="29"/>
      <c r="BG251" s="29"/>
    </row>
    <row r="252" spans="4:59" ht="15.75" customHeight="1">
      <c r="D252" s="29"/>
      <c r="I252" s="29"/>
      <c r="N252" s="29"/>
      <c r="S252" s="29"/>
      <c r="X252" s="29"/>
      <c r="AC252" s="29"/>
      <c r="AH252" s="29"/>
      <c r="AM252" s="29"/>
      <c r="AR252" s="29"/>
      <c r="AW252" s="29"/>
      <c r="BB252" s="29"/>
      <c r="BG252" s="29"/>
    </row>
    <row r="253" spans="4:59" ht="15.75" customHeight="1">
      <c r="D253" s="29"/>
      <c r="I253" s="29"/>
      <c r="N253" s="29"/>
      <c r="S253" s="29"/>
      <c r="X253" s="29"/>
      <c r="AC253" s="29"/>
      <c r="AH253" s="29"/>
      <c r="AM253" s="29"/>
      <c r="AR253" s="29"/>
      <c r="AW253" s="29"/>
      <c r="BB253" s="29"/>
      <c r="BG253" s="29"/>
    </row>
    <row r="254" spans="4:59" ht="15.75" customHeight="1">
      <c r="D254" s="29"/>
      <c r="I254" s="29"/>
      <c r="N254" s="29"/>
      <c r="S254" s="29"/>
      <c r="X254" s="29"/>
      <c r="AC254" s="29"/>
      <c r="AH254" s="29"/>
      <c r="AM254" s="29"/>
      <c r="AR254" s="29"/>
      <c r="AW254" s="29"/>
      <c r="BB254" s="29"/>
      <c r="BG254" s="29"/>
    </row>
    <row r="255" spans="4:59" ht="15.75" customHeight="1">
      <c r="D255" s="29"/>
      <c r="I255" s="29"/>
      <c r="N255" s="29"/>
      <c r="S255" s="29"/>
      <c r="X255" s="29"/>
      <c r="AC255" s="29"/>
      <c r="AH255" s="29"/>
      <c r="AM255" s="29"/>
      <c r="AR255" s="29"/>
      <c r="AW255" s="29"/>
      <c r="BB255" s="29"/>
      <c r="BG255" s="29"/>
    </row>
    <row r="256" spans="4:59" ht="15.75" customHeight="1">
      <c r="D256" s="29"/>
      <c r="I256" s="29"/>
      <c r="N256" s="29"/>
      <c r="S256" s="29"/>
      <c r="X256" s="29"/>
      <c r="AC256" s="29"/>
      <c r="AH256" s="29"/>
      <c r="AM256" s="29"/>
      <c r="AR256" s="29"/>
      <c r="AW256" s="29"/>
      <c r="BB256" s="29"/>
      <c r="BG256" s="29"/>
    </row>
    <row r="257" spans="4:59" ht="15.75" customHeight="1">
      <c r="D257" s="29"/>
      <c r="I257" s="29"/>
      <c r="N257" s="29"/>
      <c r="S257" s="29"/>
      <c r="X257" s="29"/>
      <c r="AC257" s="29"/>
      <c r="AH257" s="29"/>
      <c r="AM257" s="29"/>
      <c r="AR257" s="29"/>
      <c r="AW257" s="29"/>
      <c r="BB257" s="29"/>
      <c r="BG257" s="29"/>
    </row>
    <row r="258" spans="4:59" ht="15.75" customHeight="1">
      <c r="D258" s="29"/>
      <c r="I258" s="29"/>
      <c r="N258" s="29"/>
      <c r="S258" s="29"/>
      <c r="X258" s="29"/>
      <c r="AC258" s="29"/>
      <c r="AH258" s="29"/>
      <c r="AM258" s="29"/>
      <c r="AR258" s="29"/>
      <c r="AW258" s="29"/>
      <c r="BB258" s="29"/>
      <c r="BG258" s="29"/>
    </row>
    <row r="259" spans="4:59" ht="15.75" customHeight="1">
      <c r="D259" s="29"/>
      <c r="I259" s="29"/>
      <c r="N259" s="29"/>
      <c r="S259" s="29"/>
      <c r="X259" s="29"/>
      <c r="AC259" s="29"/>
      <c r="AH259" s="29"/>
      <c r="AM259" s="29"/>
      <c r="AR259" s="29"/>
      <c r="AW259" s="29"/>
      <c r="BB259" s="29"/>
      <c r="BG259" s="29"/>
    </row>
    <row r="260" spans="4:59" ht="15.75" customHeight="1">
      <c r="D260" s="29"/>
      <c r="I260" s="29"/>
      <c r="N260" s="29"/>
      <c r="S260" s="29"/>
      <c r="X260" s="29"/>
      <c r="AC260" s="29"/>
      <c r="AH260" s="29"/>
      <c r="AM260" s="29"/>
      <c r="AR260" s="29"/>
      <c r="AW260" s="29"/>
      <c r="BB260" s="29"/>
      <c r="BG260" s="29"/>
    </row>
    <row r="261" spans="4:59" ht="15.75" customHeight="1">
      <c r="D261" s="29"/>
      <c r="I261" s="29"/>
      <c r="N261" s="29"/>
      <c r="S261" s="29"/>
      <c r="X261" s="29"/>
      <c r="AC261" s="29"/>
      <c r="AH261" s="29"/>
      <c r="AM261" s="29"/>
      <c r="AR261" s="29"/>
      <c r="AW261" s="29"/>
      <c r="BB261" s="29"/>
      <c r="BG261" s="29"/>
    </row>
    <row r="262" spans="4:59" ht="15.75" customHeight="1">
      <c r="D262" s="29"/>
      <c r="I262" s="29"/>
      <c r="N262" s="29"/>
      <c r="S262" s="29"/>
      <c r="X262" s="29"/>
      <c r="AC262" s="29"/>
      <c r="AH262" s="29"/>
      <c r="AM262" s="29"/>
      <c r="AR262" s="29"/>
      <c r="AW262" s="29"/>
      <c r="BB262" s="29"/>
      <c r="BG262" s="29"/>
    </row>
    <row r="263" spans="4:59" ht="15.75" customHeight="1">
      <c r="D263" s="29"/>
      <c r="I263" s="29"/>
      <c r="N263" s="29"/>
      <c r="S263" s="29"/>
      <c r="X263" s="29"/>
      <c r="AC263" s="29"/>
      <c r="AH263" s="29"/>
      <c r="AM263" s="29"/>
      <c r="AR263" s="29"/>
      <c r="AW263" s="29"/>
      <c r="BB263" s="29"/>
      <c r="BG263" s="29"/>
    </row>
    <row r="264" spans="4:59" ht="15.75" customHeight="1">
      <c r="D264" s="29"/>
      <c r="I264" s="29"/>
      <c r="N264" s="29"/>
      <c r="S264" s="29"/>
      <c r="X264" s="29"/>
      <c r="AC264" s="29"/>
      <c r="AH264" s="29"/>
      <c r="AM264" s="29"/>
      <c r="AR264" s="29"/>
      <c r="AW264" s="29"/>
      <c r="BB264" s="29"/>
      <c r="BG264" s="29"/>
    </row>
    <row r="265" spans="4:59" ht="15.75" customHeight="1">
      <c r="D265" s="29"/>
      <c r="I265" s="29"/>
      <c r="N265" s="29"/>
      <c r="S265" s="29"/>
      <c r="X265" s="29"/>
      <c r="AC265" s="29"/>
      <c r="AH265" s="29"/>
      <c r="AM265" s="29"/>
      <c r="AR265" s="29"/>
      <c r="AW265" s="29"/>
      <c r="BB265" s="29"/>
      <c r="BG265" s="29"/>
    </row>
    <row r="266" spans="4:59" ht="15.75" customHeight="1">
      <c r="D266" s="29"/>
      <c r="I266" s="29"/>
      <c r="N266" s="29"/>
      <c r="S266" s="29"/>
      <c r="X266" s="29"/>
      <c r="AC266" s="29"/>
      <c r="AH266" s="29"/>
      <c r="AM266" s="29"/>
      <c r="AR266" s="29"/>
      <c r="AW266" s="29"/>
      <c r="BB266" s="29"/>
      <c r="BG266" s="29"/>
    </row>
    <row r="267" spans="4:59" ht="15.75" customHeight="1">
      <c r="D267" s="29"/>
      <c r="I267" s="29"/>
      <c r="N267" s="29"/>
      <c r="S267" s="29"/>
      <c r="X267" s="29"/>
      <c r="AC267" s="29"/>
      <c r="AH267" s="29"/>
      <c r="AM267" s="29"/>
      <c r="AR267" s="29"/>
      <c r="AW267" s="29"/>
      <c r="BB267" s="29"/>
      <c r="BG267" s="29"/>
    </row>
    <row r="268" spans="4:59" ht="15.75" customHeight="1">
      <c r="D268" s="29"/>
      <c r="I268" s="29"/>
      <c r="N268" s="29"/>
      <c r="S268" s="29"/>
      <c r="X268" s="29"/>
      <c r="AC268" s="29"/>
      <c r="AH268" s="29"/>
      <c r="AM268" s="29"/>
      <c r="AR268" s="29"/>
      <c r="AW268" s="29"/>
      <c r="BB268" s="29"/>
      <c r="BG268" s="29"/>
    </row>
    <row r="269" spans="4:59" ht="15.75" customHeight="1">
      <c r="D269" s="29"/>
      <c r="I269" s="29"/>
      <c r="N269" s="29"/>
      <c r="S269" s="29"/>
      <c r="X269" s="29"/>
      <c r="AC269" s="29"/>
      <c r="AH269" s="29"/>
      <c r="AM269" s="29"/>
      <c r="AR269" s="29"/>
      <c r="AW269" s="29"/>
      <c r="BB269" s="29"/>
      <c r="BG269" s="29"/>
    </row>
    <row r="270" spans="4:59" ht="15.75" customHeight="1">
      <c r="D270" s="29"/>
      <c r="I270" s="29"/>
      <c r="N270" s="29"/>
      <c r="S270" s="29"/>
      <c r="X270" s="29"/>
      <c r="AC270" s="29"/>
      <c r="AH270" s="29"/>
      <c r="AM270" s="29"/>
      <c r="AR270" s="29"/>
      <c r="AW270" s="29"/>
      <c r="BB270" s="29"/>
      <c r="BG270" s="29"/>
    </row>
    <row r="271" spans="4:59" ht="15.75" customHeight="1">
      <c r="D271" s="29"/>
      <c r="I271" s="29"/>
      <c r="N271" s="29"/>
      <c r="S271" s="29"/>
      <c r="X271" s="29"/>
      <c r="AC271" s="29"/>
      <c r="AH271" s="29"/>
      <c r="AM271" s="29"/>
      <c r="AR271" s="29"/>
      <c r="AW271" s="29"/>
      <c r="BB271" s="29"/>
      <c r="BG271" s="29"/>
    </row>
    <row r="272" spans="4:59" ht="15.75" customHeight="1">
      <c r="D272" s="29"/>
      <c r="I272" s="29"/>
      <c r="N272" s="29"/>
      <c r="S272" s="29"/>
      <c r="X272" s="29"/>
      <c r="AC272" s="29"/>
      <c r="AH272" s="29"/>
      <c r="AM272" s="29"/>
      <c r="AR272" s="29"/>
      <c r="AW272" s="29"/>
      <c r="BB272" s="29"/>
      <c r="BG272" s="29"/>
    </row>
    <row r="273" spans="4:59" ht="15.75" customHeight="1">
      <c r="D273" s="29"/>
      <c r="I273" s="29"/>
      <c r="N273" s="29"/>
      <c r="S273" s="29"/>
      <c r="X273" s="29"/>
      <c r="AC273" s="29"/>
      <c r="AH273" s="29"/>
      <c r="AM273" s="29"/>
      <c r="AR273" s="29"/>
      <c r="AW273" s="29"/>
      <c r="BB273" s="29"/>
      <c r="BG273" s="29"/>
    </row>
    <row r="274" spans="4:59" ht="15.75" customHeight="1">
      <c r="D274" s="29"/>
      <c r="I274" s="29"/>
      <c r="N274" s="29"/>
      <c r="S274" s="29"/>
      <c r="X274" s="29"/>
      <c r="AC274" s="29"/>
      <c r="AH274" s="29"/>
      <c r="AM274" s="29"/>
      <c r="AR274" s="29"/>
      <c r="AW274" s="29"/>
      <c r="BB274" s="29"/>
      <c r="BG274" s="29"/>
    </row>
    <row r="275" spans="4:59" ht="15.75" customHeight="1">
      <c r="D275" s="29"/>
      <c r="I275" s="29"/>
      <c r="N275" s="29"/>
      <c r="S275" s="29"/>
      <c r="X275" s="29"/>
      <c r="AC275" s="29"/>
      <c r="AH275" s="29"/>
      <c r="AM275" s="29"/>
      <c r="AR275" s="29"/>
      <c r="AW275" s="29"/>
      <c r="BB275" s="29"/>
      <c r="BG275" s="29"/>
    </row>
    <row r="276" spans="4:59" ht="15.75" customHeight="1">
      <c r="D276" s="29"/>
      <c r="I276" s="29"/>
      <c r="N276" s="29"/>
      <c r="S276" s="29"/>
      <c r="X276" s="29"/>
      <c r="AC276" s="29"/>
      <c r="AH276" s="29"/>
      <c r="AM276" s="29"/>
      <c r="AR276" s="29"/>
      <c r="AW276" s="29"/>
      <c r="BB276" s="29"/>
      <c r="BG276" s="29"/>
    </row>
    <row r="277" spans="4:59" ht="15.75" customHeight="1">
      <c r="D277" s="29"/>
      <c r="I277" s="29"/>
      <c r="N277" s="29"/>
      <c r="S277" s="29"/>
      <c r="X277" s="29"/>
      <c r="AC277" s="29"/>
      <c r="AH277" s="29"/>
      <c r="AM277" s="29"/>
      <c r="AR277" s="29"/>
      <c r="AW277" s="29"/>
      <c r="BB277" s="29"/>
      <c r="BG277" s="29"/>
    </row>
    <row r="278" spans="4:59" ht="15.75" customHeight="1">
      <c r="D278" s="29"/>
      <c r="I278" s="29"/>
      <c r="N278" s="29"/>
      <c r="S278" s="29"/>
      <c r="X278" s="29"/>
      <c r="AC278" s="29"/>
      <c r="AH278" s="29"/>
      <c r="AM278" s="29"/>
      <c r="AR278" s="29"/>
      <c r="AW278" s="29"/>
      <c r="BB278" s="29"/>
      <c r="BG278" s="29"/>
    </row>
    <row r="279" spans="4:59" ht="15.75" customHeight="1">
      <c r="D279" s="29"/>
      <c r="I279" s="29"/>
      <c r="N279" s="29"/>
      <c r="S279" s="29"/>
      <c r="X279" s="29"/>
      <c r="AC279" s="29"/>
      <c r="AH279" s="29"/>
      <c r="AM279" s="29"/>
      <c r="AR279" s="29"/>
      <c r="AW279" s="29"/>
      <c r="BB279" s="29"/>
      <c r="BG279" s="29"/>
    </row>
    <row r="280" spans="4:59" ht="15.75" customHeight="1">
      <c r="D280" s="29"/>
      <c r="I280" s="29"/>
      <c r="N280" s="29"/>
      <c r="S280" s="29"/>
      <c r="X280" s="29"/>
      <c r="AC280" s="29"/>
      <c r="AH280" s="29"/>
      <c r="AM280" s="29"/>
      <c r="AR280" s="29"/>
      <c r="AW280" s="29"/>
      <c r="BB280" s="29"/>
      <c r="BG280" s="29"/>
    </row>
    <row r="281" spans="4:59" ht="15.75" customHeight="1">
      <c r="D281" s="29"/>
      <c r="I281" s="29"/>
      <c r="N281" s="29"/>
      <c r="S281" s="29"/>
      <c r="X281" s="29"/>
      <c r="AC281" s="29"/>
      <c r="AH281" s="29"/>
      <c r="AM281" s="29"/>
      <c r="AR281" s="29"/>
      <c r="AW281" s="29"/>
      <c r="BB281" s="29"/>
      <c r="BG281" s="29"/>
    </row>
    <row r="282" spans="4:59" ht="15.75" customHeight="1">
      <c r="D282" s="29"/>
      <c r="I282" s="29"/>
      <c r="N282" s="29"/>
      <c r="S282" s="29"/>
      <c r="X282" s="29"/>
      <c r="AC282" s="29"/>
      <c r="AH282" s="29"/>
      <c r="AM282" s="29"/>
      <c r="AR282" s="29"/>
      <c r="AW282" s="29"/>
      <c r="BB282" s="29"/>
      <c r="BG282" s="29"/>
    </row>
    <row r="283" spans="4:59" ht="15.75" customHeight="1">
      <c r="D283" s="29"/>
      <c r="I283" s="29"/>
      <c r="N283" s="29"/>
      <c r="S283" s="29"/>
      <c r="X283" s="29"/>
      <c r="AC283" s="29"/>
      <c r="AH283" s="29"/>
      <c r="AM283" s="29"/>
      <c r="AR283" s="29"/>
      <c r="AW283" s="29"/>
      <c r="BB283" s="29"/>
      <c r="BG283" s="29"/>
    </row>
    <row r="284" spans="4:59" ht="15.75" customHeight="1">
      <c r="D284" s="29"/>
      <c r="I284" s="29"/>
      <c r="N284" s="29"/>
      <c r="S284" s="29"/>
      <c r="X284" s="29"/>
      <c r="AC284" s="29"/>
      <c r="AH284" s="29"/>
      <c r="AM284" s="29"/>
      <c r="AR284" s="29"/>
      <c r="AW284" s="29"/>
      <c r="BB284" s="29"/>
      <c r="BG284" s="29"/>
    </row>
    <row r="285" spans="4:59" ht="15.75" customHeight="1">
      <c r="D285" s="29"/>
      <c r="I285" s="29"/>
      <c r="N285" s="29"/>
      <c r="S285" s="29"/>
      <c r="X285" s="29"/>
      <c r="AC285" s="29"/>
      <c r="AH285" s="29"/>
      <c r="AM285" s="29"/>
      <c r="AR285" s="29"/>
      <c r="AW285" s="29"/>
      <c r="BB285" s="29"/>
      <c r="BG285" s="29"/>
    </row>
    <row r="286" spans="4:59" ht="15.75" customHeight="1">
      <c r="D286" s="29"/>
      <c r="I286" s="29"/>
      <c r="N286" s="29"/>
      <c r="S286" s="29"/>
      <c r="X286" s="29"/>
      <c r="AC286" s="29"/>
      <c r="AH286" s="29"/>
      <c r="AM286" s="29"/>
      <c r="AR286" s="29"/>
      <c r="AW286" s="29"/>
      <c r="BB286" s="29"/>
      <c r="BG286" s="29"/>
    </row>
    <row r="287" spans="4:59" ht="15.75" customHeight="1">
      <c r="D287" s="29"/>
      <c r="I287" s="29"/>
      <c r="N287" s="29"/>
      <c r="S287" s="29"/>
      <c r="X287" s="29"/>
      <c r="AC287" s="29"/>
      <c r="AH287" s="29"/>
      <c r="AM287" s="29"/>
      <c r="AR287" s="29"/>
      <c r="AW287" s="29"/>
      <c r="BB287" s="29"/>
      <c r="BG287" s="29"/>
    </row>
    <row r="288" spans="4:59" ht="15.75" customHeight="1">
      <c r="D288" s="29"/>
      <c r="I288" s="29"/>
      <c r="N288" s="29"/>
      <c r="S288" s="29"/>
      <c r="X288" s="29"/>
      <c r="AC288" s="29"/>
      <c r="AH288" s="29"/>
      <c r="AM288" s="29"/>
      <c r="AR288" s="29"/>
      <c r="AW288" s="29"/>
      <c r="BB288" s="29"/>
      <c r="BG288" s="29"/>
    </row>
    <row r="289" spans="4:59" ht="15.75" customHeight="1">
      <c r="D289" s="29"/>
      <c r="I289" s="29"/>
      <c r="N289" s="29"/>
      <c r="S289" s="29"/>
      <c r="X289" s="29"/>
      <c r="AC289" s="29"/>
      <c r="AH289" s="29"/>
      <c r="AM289" s="29"/>
      <c r="AR289" s="29"/>
      <c r="AW289" s="29"/>
      <c r="BB289" s="29"/>
      <c r="BG289" s="29"/>
    </row>
    <row r="290" spans="4:59" ht="15.75" customHeight="1">
      <c r="D290" s="29"/>
      <c r="I290" s="29"/>
      <c r="N290" s="29"/>
      <c r="S290" s="29"/>
      <c r="X290" s="29"/>
      <c r="AC290" s="29"/>
      <c r="AH290" s="29"/>
      <c r="AM290" s="29"/>
      <c r="AR290" s="29"/>
      <c r="AW290" s="29"/>
      <c r="BB290" s="29"/>
      <c r="BG290" s="29"/>
    </row>
    <row r="291" spans="4:59" ht="15.75" customHeight="1">
      <c r="D291" s="29"/>
      <c r="I291" s="29"/>
      <c r="N291" s="29"/>
      <c r="S291" s="29"/>
      <c r="X291" s="29"/>
      <c r="AC291" s="29"/>
      <c r="AH291" s="29"/>
      <c r="AM291" s="29"/>
      <c r="AR291" s="29"/>
      <c r="AW291" s="29"/>
      <c r="BB291" s="29"/>
      <c r="BG291" s="29"/>
    </row>
    <row r="292" spans="4:59" ht="15.75" customHeight="1">
      <c r="D292" s="29"/>
      <c r="I292" s="29"/>
      <c r="N292" s="29"/>
      <c r="S292" s="29"/>
      <c r="X292" s="29"/>
      <c r="AC292" s="29"/>
      <c r="AH292" s="29"/>
      <c r="AM292" s="29"/>
      <c r="AR292" s="29"/>
      <c r="AW292" s="29"/>
      <c r="BB292" s="29"/>
      <c r="BG292" s="29"/>
    </row>
    <row r="293" spans="4:59" ht="15.75" customHeight="1">
      <c r="D293" s="29"/>
      <c r="I293" s="29"/>
      <c r="N293" s="29"/>
      <c r="S293" s="29"/>
      <c r="X293" s="29"/>
      <c r="AC293" s="29"/>
      <c r="AH293" s="29"/>
      <c r="AM293" s="29"/>
      <c r="AR293" s="29"/>
      <c r="AW293" s="29"/>
      <c r="BB293" s="29"/>
      <c r="BG293" s="29"/>
    </row>
    <row r="294" spans="4:59" ht="15.75" customHeight="1">
      <c r="D294" s="29"/>
      <c r="I294" s="29"/>
      <c r="N294" s="29"/>
      <c r="S294" s="29"/>
      <c r="X294" s="29"/>
      <c r="AC294" s="29"/>
      <c r="AH294" s="29"/>
      <c r="AM294" s="29"/>
      <c r="AR294" s="29"/>
      <c r="AW294" s="29"/>
      <c r="BB294" s="29"/>
      <c r="BG294" s="29"/>
    </row>
    <row r="295" spans="4:59" ht="15.75" customHeight="1">
      <c r="D295" s="29"/>
      <c r="I295" s="29"/>
      <c r="N295" s="29"/>
      <c r="S295" s="29"/>
      <c r="X295" s="29"/>
      <c r="AC295" s="29"/>
      <c r="AH295" s="29"/>
      <c r="AM295" s="29"/>
      <c r="AR295" s="29"/>
      <c r="AW295" s="29"/>
      <c r="BB295" s="29"/>
      <c r="BG295" s="29"/>
    </row>
    <row r="296" spans="4:59" ht="15.75" customHeight="1">
      <c r="D296" s="29"/>
      <c r="I296" s="29"/>
      <c r="N296" s="29"/>
      <c r="S296" s="29"/>
      <c r="X296" s="29"/>
      <c r="AC296" s="29"/>
      <c r="AH296" s="29"/>
      <c r="AM296" s="29"/>
      <c r="AR296" s="29"/>
      <c r="AW296" s="29"/>
      <c r="BB296" s="29"/>
      <c r="BG296" s="29"/>
    </row>
    <row r="297" spans="4:59" ht="15.75" customHeight="1">
      <c r="D297" s="29"/>
      <c r="I297" s="29"/>
      <c r="N297" s="29"/>
      <c r="S297" s="29"/>
      <c r="X297" s="29"/>
      <c r="AC297" s="29"/>
      <c r="AH297" s="29"/>
      <c r="AM297" s="29"/>
      <c r="AR297" s="29"/>
      <c r="AW297" s="29"/>
      <c r="BB297" s="29"/>
      <c r="BG297" s="29"/>
    </row>
    <row r="298" spans="4:59" ht="15.75" customHeight="1">
      <c r="D298" s="29"/>
      <c r="I298" s="29"/>
      <c r="N298" s="29"/>
      <c r="S298" s="29"/>
      <c r="X298" s="29"/>
      <c r="AC298" s="29"/>
      <c r="AH298" s="29"/>
      <c r="AM298" s="29"/>
      <c r="AR298" s="29"/>
      <c r="AW298" s="29"/>
      <c r="BB298" s="29"/>
      <c r="BG298" s="29"/>
    </row>
    <row r="299" spans="4:59" ht="15.75" customHeight="1">
      <c r="D299" s="29"/>
      <c r="I299" s="29"/>
      <c r="N299" s="29"/>
      <c r="S299" s="29"/>
      <c r="X299" s="29"/>
      <c r="AC299" s="29"/>
      <c r="AH299" s="29"/>
      <c r="AM299" s="29"/>
      <c r="AR299" s="29"/>
      <c r="AW299" s="29"/>
      <c r="BB299" s="29"/>
      <c r="BG299" s="29"/>
    </row>
    <row r="300" spans="4:59" ht="15.75" customHeight="1">
      <c r="D300" s="29"/>
      <c r="I300" s="29"/>
      <c r="N300" s="29"/>
      <c r="S300" s="29"/>
      <c r="X300" s="29"/>
      <c r="AC300" s="29"/>
      <c r="AH300" s="29"/>
      <c r="AM300" s="29"/>
      <c r="AR300" s="29"/>
      <c r="AW300" s="29"/>
      <c r="BB300" s="29"/>
      <c r="BG300" s="29"/>
    </row>
    <row r="301" spans="4:59" ht="15.75" customHeight="1">
      <c r="D301" s="29"/>
      <c r="I301" s="29"/>
      <c r="N301" s="29"/>
      <c r="S301" s="29"/>
      <c r="X301" s="29"/>
      <c r="AC301" s="29"/>
      <c r="AH301" s="29"/>
      <c r="AM301" s="29"/>
      <c r="AR301" s="29"/>
      <c r="AW301" s="29"/>
      <c r="BB301" s="29"/>
      <c r="BG301" s="29"/>
    </row>
    <row r="302" spans="4:59" ht="15.75" customHeight="1">
      <c r="D302" s="29"/>
      <c r="I302" s="29"/>
      <c r="N302" s="29"/>
      <c r="S302" s="29"/>
      <c r="X302" s="29"/>
      <c r="AC302" s="29"/>
      <c r="AH302" s="29"/>
      <c r="AM302" s="29"/>
      <c r="AR302" s="29"/>
      <c r="AW302" s="29"/>
      <c r="BB302" s="29"/>
      <c r="BG302" s="29"/>
    </row>
    <row r="303" spans="4:59" ht="15.75" customHeight="1">
      <c r="D303" s="29"/>
      <c r="I303" s="29"/>
      <c r="N303" s="29"/>
      <c r="S303" s="29"/>
      <c r="X303" s="29"/>
      <c r="AC303" s="29"/>
      <c r="AH303" s="29"/>
      <c r="AM303" s="29"/>
      <c r="AR303" s="29"/>
      <c r="AW303" s="29"/>
      <c r="BB303" s="29"/>
      <c r="BG303" s="29"/>
    </row>
    <row r="304" spans="4:59" ht="15.75" customHeight="1">
      <c r="D304" s="29"/>
      <c r="I304" s="29"/>
      <c r="N304" s="29"/>
      <c r="S304" s="29"/>
      <c r="X304" s="29"/>
      <c r="AC304" s="29"/>
      <c r="AH304" s="29"/>
      <c r="AM304" s="29"/>
      <c r="AR304" s="29"/>
      <c r="AW304" s="29"/>
      <c r="BB304" s="29"/>
      <c r="BG304" s="29"/>
    </row>
    <row r="305" spans="4:59" ht="15.75" customHeight="1">
      <c r="D305" s="29"/>
      <c r="I305" s="29"/>
      <c r="N305" s="29"/>
      <c r="S305" s="29"/>
      <c r="X305" s="29"/>
      <c r="AC305" s="29"/>
      <c r="AH305" s="29"/>
      <c r="AM305" s="29"/>
      <c r="AR305" s="29"/>
      <c r="AW305" s="29"/>
      <c r="BB305" s="29"/>
      <c r="BG305" s="29"/>
    </row>
    <row r="306" spans="4:59" ht="15.75" customHeight="1">
      <c r="D306" s="29"/>
      <c r="I306" s="29"/>
      <c r="N306" s="29"/>
      <c r="S306" s="29"/>
      <c r="X306" s="29"/>
      <c r="AC306" s="29"/>
      <c r="AH306" s="29"/>
      <c r="AM306" s="29"/>
      <c r="AR306" s="29"/>
      <c r="AW306" s="29"/>
      <c r="BB306" s="29"/>
      <c r="BG306" s="29"/>
    </row>
    <row r="307" spans="4:59" ht="15.75" customHeight="1">
      <c r="D307" s="29"/>
      <c r="I307" s="29"/>
      <c r="N307" s="29"/>
      <c r="S307" s="29"/>
      <c r="X307" s="29"/>
      <c r="AC307" s="29"/>
      <c r="AH307" s="29"/>
      <c r="AM307" s="29"/>
      <c r="AR307" s="29"/>
      <c r="AW307" s="29"/>
      <c r="BB307" s="29"/>
      <c r="BG307" s="29"/>
    </row>
    <row r="308" spans="4:59" ht="15.75" customHeight="1">
      <c r="D308" s="29"/>
      <c r="I308" s="29"/>
      <c r="N308" s="29"/>
      <c r="S308" s="29"/>
      <c r="X308" s="29"/>
      <c r="AC308" s="29"/>
      <c r="AH308" s="29"/>
      <c r="AM308" s="29"/>
      <c r="AR308" s="29"/>
      <c r="AW308" s="29"/>
      <c r="BB308" s="29"/>
      <c r="BG308" s="29"/>
    </row>
    <row r="309" spans="4:59" ht="15.75" customHeight="1">
      <c r="D309" s="29"/>
      <c r="I309" s="29"/>
      <c r="N309" s="29"/>
      <c r="S309" s="29"/>
      <c r="X309" s="29"/>
      <c r="AC309" s="29"/>
      <c r="AH309" s="29"/>
      <c r="AM309" s="29"/>
      <c r="AR309" s="29"/>
      <c r="AW309" s="29"/>
      <c r="BB309" s="29"/>
      <c r="BG309" s="29"/>
    </row>
    <row r="310" spans="4:59" ht="15.75" customHeight="1">
      <c r="D310" s="29"/>
      <c r="I310" s="29"/>
      <c r="N310" s="29"/>
      <c r="S310" s="29"/>
      <c r="X310" s="29"/>
      <c r="AC310" s="29"/>
      <c r="AH310" s="29"/>
      <c r="AM310" s="29"/>
      <c r="AR310" s="29"/>
      <c r="AW310" s="29"/>
      <c r="BB310" s="29"/>
      <c r="BG310" s="29"/>
    </row>
    <row r="311" spans="4:59" ht="15.75" customHeight="1">
      <c r="D311" s="29"/>
      <c r="I311" s="29"/>
      <c r="N311" s="29"/>
      <c r="S311" s="29"/>
      <c r="X311" s="29"/>
      <c r="AC311" s="29"/>
      <c r="AH311" s="29"/>
      <c r="AM311" s="29"/>
      <c r="AR311" s="29"/>
      <c r="AW311" s="29"/>
      <c r="BB311" s="29"/>
      <c r="BG311" s="29"/>
    </row>
    <row r="312" spans="4:59" ht="15.75" customHeight="1">
      <c r="D312" s="29"/>
      <c r="I312" s="29"/>
      <c r="N312" s="29"/>
      <c r="S312" s="29"/>
      <c r="X312" s="29"/>
      <c r="AC312" s="29"/>
      <c r="AH312" s="29"/>
      <c r="AM312" s="29"/>
      <c r="AR312" s="29"/>
      <c r="AW312" s="29"/>
      <c r="BB312" s="29"/>
      <c r="BG312" s="29"/>
    </row>
    <row r="313" spans="4:59" ht="15.75" customHeight="1">
      <c r="D313" s="29"/>
      <c r="I313" s="29"/>
      <c r="N313" s="29"/>
      <c r="S313" s="29"/>
      <c r="X313" s="29"/>
      <c r="AC313" s="29"/>
      <c r="AH313" s="29"/>
      <c r="AM313" s="29"/>
      <c r="AR313" s="29"/>
      <c r="AW313" s="29"/>
      <c r="BB313" s="29"/>
      <c r="BG313" s="29"/>
    </row>
    <row r="314" spans="4:59" ht="15.75" customHeight="1">
      <c r="D314" s="29"/>
      <c r="I314" s="29"/>
      <c r="N314" s="29"/>
      <c r="S314" s="29"/>
      <c r="X314" s="29"/>
      <c r="AC314" s="29"/>
      <c r="AH314" s="29"/>
      <c r="AM314" s="29"/>
      <c r="AR314" s="29"/>
      <c r="AW314" s="29"/>
      <c r="BB314" s="29"/>
      <c r="BG314" s="29"/>
    </row>
    <row r="315" spans="4:59" ht="15.75" customHeight="1">
      <c r="D315" s="29"/>
      <c r="I315" s="29"/>
      <c r="N315" s="29"/>
      <c r="S315" s="29"/>
      <c r="X315" s="29"/>
      <c r="AC315" s="29"/>
      <c r="AH315" s="29"/>
      <c r="AM315" s="29"/>
      <c r="AR315" s="29"/>
      <c r="AW315" s="29"/>
      <c r="BB315" s="29"/>
      <c r="BG315" s="29"/>
    </row>
    <row r="316" spans="4:59" ht="15.75" customHeight="1">
      <c r="D316" s="29"/>
      <c r="I316" s="29"/>
      <c r="N316" s="29"/>
      <c r="S316" s="29"/>
      <c r="X316" s="29"/>
      <c r="AC316" s="29"/>
      <c r="AH316" s="29"/>
      <c r="AM316" s="29"/>
      <c r="AR316" s="29"/>
      <c r="AW316" s="29"/>
      <c r="BB316" s="29"/>
      <c r="BG316" s="29"/>
    </row>
    <row r="317" spans="4:59" ht="15.75" customHeight="1">
      <c r="D317" s="29"/>
      <c r="I317" s="29"/>
      <c r="N317" s="29"/>
      <c r="S317" s="29"/>
      <c r="X317" s="29"/>
      <c r="AC317" s="29"/>
      <c r="AH317" s="29"/>
      <c r="AM317" s="29"/>
      <c r="AR317" s="29"/>
      <c r="AW317" s="29"/>
      <c r="BB317" s="29"/>
      <c r="BG317" s="29"/>
    </row>
    <row r="318" spans="4:59" ht="15.75" customHeight="1">
      <c r="D318" s="29"/>
      <c r="I318" s="29"/>
      <c r="N318" s="29"/>
      <c r="S318" s="29"/>
      <c r="X318" s="29"/>
      <c r="AC318" s="29"/>
      <c r="AH318" s="29"/>
      <c r="AM318" s="29"/>
      <c r="AR318" s="29"/>
      <c r="AW318" s="29"/>
      <c r="BB318" s="29"/>
      <c r="BG318" s="29"/>
    </row>
    <row r="319" spans="4:59" ht="15.75" customHeight="1">
      <c r="D319" s="29"/>
      <c r="I319" s="29"/>
      <c r="N319" s="29"/>
      <c r="S319" s="29"/>
      <c r="X319" s="29"/>
      <c r="AC319" s="29"/>
      <c r="AH319" s="29"/>
      <c r="AM319" s="29"/>
      <c r="AR319" s="29"/>
      <c r="AW319" s="29"/>
      <c r="BB319" s="29"/>
      <c r="BG319" s="29"/>
    </row>
    <row r="320" spans="4:59" ht="15.75" customHeight="1">
      <c r="D320" s="29"/>
      <c r="I320" s="29"/>
      <c r="N320" s="29"/>
      <c r="S320" s="29"/>
      <c r="X320" s="29"/>
      <c r="AC320" s="29"/>
      <c r="AH320" s="29"/>
      <c r="AM320" s="29"/>
      <c r="AR320" s="29"/>
      <c r="AW320" s="29"/>
      <c r="BB320" s="29"/>
      <c r="BG320" s="29"/>
    </row>
    <row r="321" spans="4:59" ht="15.75" customHeight="1">
      <c r="D321" s="29"/>
      <c r="I321" s="29"/>
      <c r="N321" s="29"/>
      <c r="S321" s="29"/>
      <c r="X321" s="29"/>
      <c r="AC321" s="29"/>
      <c r="AH321" s="29"/>
      <c r="AM321" s="29"/>
      <c r="AR321" s="29"/>
      <c r="AW321" s="29"/>
      <c r="BB321" s="29"/>
      <c r="BG321" s="29"/>
    </row>
    <row r="322" spans="4:59" ht="15.75" customHeight="1">
      <c r="D322" s="29"/>
      <c r="I322" s="29"/>
      <c r="N322" s="29"/>
      <c r="S322" s="29"/>
      <c r="X322" s="29"/>
      <c r="AC322" s="29"/>
      <c r="AH322" s="29"/>
      <c r="AM322" s="29"/>
      <c r="AR322" s="29"/>
      <c r="AW322" s="29"/>
      <c r="BB322" s="29"/>
      <c r="BG322" s="29"/>
    </row>
    <row r="323" spans="4:59" ht="15.75" customHeight="1">
      <c r="D323" s="29"/>
      <c r="I323" s="29"/>
      <c r="N323" s="29"/>
      <c r="S323" s="29"/>
      <c r="X323" s="29"/>
      <c r="AC323" s="29"/>
      <c r="AH323" s="29"/>
      <c r="AM323" s="29"/>
      <c r="AR323" s="29"/>
      <c r="AW323" s="29"/>
      <c r="BB323" s="29"/>
      <c r="BG323" s="29"/>
    </row>
    <row r="324" spans="4:59" ht="15.75" customHeight="1">
      <c r="D324" s="29"/>
      <c r="I324" s="29"/>
      <c r="N324" s="29"/>
      <c r="S324" s="29"/>
      <c r="X324" s="29"/>
      <c r="AC324" s="29"/>
      <c r="AH324" s="29"/>
      <c r="AM324" s="29"/>
      <c r="AR324" s="29"/>
      <c r="AW324" s="29"/>
      <c r="BB324" s="29"/>
      <c r="BG324" s="29"/>
    </row>
    <row r="325" spans="4:59" ht="15.75" customHeight="1">
      <c r="D325" s="29"/>
      <c r="I325" s="29"/>
      <c r="N325" s="29"/>
      <c r="S325" s="29"/>
      <c r="X325" s="29"/>
      <c r="AC325" s="29"/>
      <c r="AH325" s="29"/>
      <c r="AM325" s="29"/>
      <c r="AR325" s="29"/>
      <c r="AW325" s="29"/>
      <c r="BB325" s="29"/>
      <c r="BG325" s="29"/>
    </row>
    <row r="326" spans="4:59" ht="15.75" customHeight="1">
      <c r="D326" s="29"/>
      <c r="I326" s="29"/>
      <c r="N326" s="29"/>
      <c r="S326" s="29"/>
      <c r="X326" s="29"/>
      <c r="AC326" s="29"/>
      <c r="AH326" s="29"/>
      <c r="AM326" s="29"/>
      <c r="AR326" s="29"/>
      <c r="AW326" s="29"/>
      <c r="BB326" s="29"/>
      <c r="BG326" s="29"/>
    </row>
    <row r="327" spans="4:59" ht="15.75" customHeight="1">
      <c r="D327" s="29"/>
      <c r="I327" s="29"/>
      <c r="N327" s="29"/>
      <c r="S327" s="29"/>
      <c r="X327" s="29"/>
      <c r="AC327" s="29"/>
      <c r="AH327" s="29"/>
      <c r="AM327" s="29"/>
      <c r="AR327" s="29"/>
      <c r="AW327" s="29"/>
      <c r="BB327" s="29"/>
      <c r="BG327" s="29"/>
    </row>
    <row r="328" spans="4:59" ht="15.75" customHeight="1">
      <c r="D328" s="29"/>
      <c r="I328" s="29"/>
      <c r="N328" s="29"/>
      <c r="S328" s="29"/>
      <c r="X328" s="29"/>
      <c r="AC328" s="29"/>
      <c r="AH328" s="29"/>
      <c r="AM328" s="29"/>
      <c r="AR328" s="29"/>
      <c r="AW328" s="29"/>
      <c r="BB328" s="29"/>
      <c r="BG328" s="29"/>
    </row>
    <row r="329" spans="4:59" ht="15.75" customHeight="1">
      <c r="D329" s="29"/>
      <c r="I329" s="29"/>
      <c r="N329" s="29"/>
      <c r="S329" s="29"/>
      <c r="X329" s="29"/>
      <c r="AC329" s="29"/>
      <c r="AH329" s="29"/>
      <c r="AM329" s="29"/>
      <c r="AR329" s="29"/>
      <c r="AW329" s="29"/>
      <c r="BB329" s="29"/>
      <c r="BG329" s="29"/>
    </row>
    <row r="330" spans="4:59" ht="15.75" customHeight="1">
      <c r="D330" s="29"/>
      <c r="I330" s="29"/>
      <c r="N330" s="29"/>
      <c r="S330" s="29"/>
      <c r="X330" s="29"/>
      <c r="AC330" s="29"/>
      <c r="AH330" s="29"/>
      <c r="AM330" s="29"/>
      <c r="AR330" s="29"/>
      <c r="AW330" s="29"/>
      <c r="BB330" s="29"/>
      <c r="BG330" s="29"/>
    </row>
    <row r="331" spans="4:59" ht="15.75" customHeight="1">
      <c r="D331" s="29"/>
      <c r="I331" s="29"/>
      <c r="N331" s="29"/>
      <c r="S331" s="29"/>
      <c r="X331" s="29"/>
      <c r="AC331" s="29"/>
      <c r="AH331" s="29"/>
      <c r="AM331" s="29"/>
      <c r="AR331" s="29"/>
      <c r="AW331" s="29"/>
      <c r="BB331" s="29"/>
      <c r="BG331" s="29"/>
    </row>
    <row r="332" spans="4:59" ht="15.75" customHeight="1">
      <c r="D332" s="29"/>
      <c r="I332" s="29"/>
      <c r="N332" s="29"/>
      <c r="S332" s="29"/>
      <c r="X332" s="29"/>
      <c r="AC332" s="29"/>
      <c r="AH332" s="29"/>
      <c r="AM332" s="29"/>
      <c r="AR332" s="29"/>
      <c r="AW332" s="29"/>
      <c r="BB332" s="29"/>
      <c r="BG332" s="29"/>
    </row>
    <row r="333" spans="4:59" ht="15.75" customHeight="1">
      <c r="D333" s="29"/>
      <c r="I333" s="29"/>
      <c r="N333" s="29"/>
      <c r="S333" s="29"/>
      <c r="X333" s="29"/>
      <c r="AC333" s="29"/>
      <c r="AH333" s="29"/>
      <c r="AM333" s="29"/>
      <c r="AR333" s="29"/>
      <c r="AW333" s="29"/>
      <c r="BB333" s="29"/>
      <c r="BG333" s="29"/>
    </row>
    <row r="334" spans="4:59" ht="15.75" customHeight="1">
      <c r="D334" s="29"/>
      <c r="I334" s="29"/>
      <c r="N334" s="29"/>
      <c r="S334" s="29"/>
      <c r="X334" s="29"/>
      <c r="AC334" s="29"/>
      <c r="AH334" s="29"/>
      <c r="AM334" s="29"/>
      <c r="AR334" s="29"/>
      <c r="AW334" s="29"/>
      <c r="BB334" s="29"/>
      <c r="BG334" s="29"/>
    </row>
    <row r="335" spans="4:59" ht="15.75" customHeight="1">
      <c r="D335" s="29"/>
      <c r="I335" s="29"/>
      <c r="N335" s="29"/>
      <c r="S335" s="29"/>
      <c r="X335" s="29"/>
      <c r="AC335" s="29"/>
      <c r="AH335" s="29"/>
      <c r="AM335" s="29"/>
      <c r="AR335" s="29"/>
      <c r="AW335" s="29"/>
      <c r="BB335" s="29"/>
      <c r="BG335" s="29"/>
    </row>
    <row r="336" spans="4:59" ht="15.75" customHeight="1">
      <c r="D336" s="29"/>
      <c r="I336" s="29"/>
      <c r="N336" s="29"/>
      <c r="S336" s="29"/>
      <c r="X336" s="29"/>
      <c r="AC336" s="29"/>
      <c r="AH336" s="29"/>
      <c r="AM336" s="29"/>
      <c r="AR336" s="29"/>
      <c r="AW336" s="29"/>
      <c r="BB336" s="29"/>
      <c r="BG336" s="29"/>
    </row>
    <row r="337" spans="4:59" ht="15.75" customHeight="1">
      <c r="D337" s="29"/>
      <c r="I337" s="29"/>
      <c r="N337" s="29"/>
      <c r="S337" s="29"/>
      <c r="X337" s="29"/>
      <c r="AC337" s="29"/>
      <c r="AH337" s="29"/>
      <c r="AM337" s="29"/>
      <c r="AR337" s="29"/>
      <c r="AW337" s="29"/>
      <c r="BB337" s="29"/>
      <c r="BG337" s="29"/>
    </row>
    <row r="338" spans="4:59" ht="15.75" customHeight="1">
      <c r="D338" s="29"/>
      <c r="I338" s="29"/>
      <c r="N338" s="29"/>
      <c r="S338" s="29"/>
      <c r="X338" s="29"/>
      <c r="AC338" s="29"/>
      <c r="AH338" s="29"/>
      <c r="AM338" s="29"/>
      <c r="AR338" s="29"/>
      <c r="AW338" s="29"/>
      <c r="BB338" s="29"/>
      <c r="BG338" s="29"/>
    </row>
    <row r="339" spans="4:59" ht="15.75" customHeight="1">
      <c r="D339" s="29"/>
      <c r="I339" s="29"/>
      <c r="N339" s="29"/>
      <c r="S339" s="29"/>
      <c r="X339" s="29"/>
      <c r="AC339" s="29"/>
      <c r="AH339" s="29"/>
      <c r="AM339" s="29"/>
      <c r="AR339" s="29"/>
      <c r="AW339" s="29"/>
      <c r="BB339" s="29"/>
      <c r="BG339" s="29"/>
    </row>
    <row r="340" spans="4:59" ht="15.75" customHeight="1">
      <c r="D340" s="29"/>
      <c r="I340" s="29"/>
      <c r="N340" s="29"/>
      <c r="S340" s="29"/>
      <c r="X340" s="29"/>
      <c r="AC340" s="29"/>
      <c r="AH340" s="29"/>
      <c r="AM340" s="29"/>
      <c r="AR340" s="29"/>
      <c r="AW340" s="29"/>
      <c r="BB340" s="29"/>
      <c r="BG340" s="29"/>
    </row>
    <row r="341" spans="4:59" ht="15.75" customHeight="1">
      <c r="D341" s="29"/>
      <c r="I341" s="29"/>
      <c r="N341" s="29"/>
      <c r="S341" s="29"/>
      <c r="X341" s="29"/>
      <c r="AC341" s="29"/>
      <c r="AH341" s="29"/>
      <c r="AM341" s="29"/>
      <c r="AR341" s="29"/>
      <c r="AW341" s="29"/>
      <c r="BB341" s="29"/>
      <c r="BG341" s="29"/>
    </row>
    <row r="342" spans="4:59" ht="15.75" customHeight="1">
      <c r="D342" s="29"/>
      <c r="I342" s="29"/>
      <c r="N342" s="29"/>
      <c r="S342" s="29"/>
      <c r="X342" s="29"/>
      <c r="AC342" s="29"/>
      <c r="AH342" s="29"/>
      <c r="AM342" s="29"/>
      <c r="AR342" s="29"/>
      <c r="AW342" s="29"/>
      <c r="BB342" s="29"/>
      <c r="BG342" s="29"/>
    </row>
    <row r="343" spans="4:59" ht="15.75" customHeight="1">
      <c r="D343" s="29"/>
      <c r="I343" s="29"/>
      <c r="N343" s="29"/>
      <c r="S343" s="29"/>
      <c r="X343" s="29"/>
      <c r="AC343" s="29"/>
      <c r="AH343" s="29"/>
      <c r="AM343" s="29"/>
      <c r="AR343" s="29"/>
      <c r="AW343" s="29"/>
      <c r="BB343" s="29"/>
      <c r="BG343" s="29"/>
    </row>
    <row r="344" spans="4:59" ht="15.75" customHeight="1">
      <c r="D344" s="29"/>
      <c r="I344" s="29"/>
      <c r="N344" s="29"/>
      <c r="S344" s="29"/>
      <c r="X344" s="29"/>
      <c r="AC344" s="29"/>
      <c r="AH344" s="29"/>
      <c r="AM344" s="29"/>
      <c r="AR344" s="29"/>
      <c r="AW344" s="29"/>
      <c r="BB344" s="29"/>
      <c r="BG344" s="29"/>
    </row>
    <row r="345" spans="4:59" ht="15.75" customHeight="1">
      <c r="D345" s="29"/>
      <c r="I345" s="29"/>
      <c r="N345" s="29"/>
      <c r="S345" s="29"/>
      <c r="X345" s="29"/>
      <c r="AC345" s="29"/>
      <c r="AH345" s="29"/>
      <c r="AM345" s="29"/>
      <c r="AR345" s="29"/>
      <c r="AW345" s="29"/>
      <c r="BB345" s="29"/>
      <c r="BG345" s="29"/>
    </row>
    <row r="346" spans="4:59" ht="15.75" customHeight="1">
      <c r="D346" s="29"/>
      <c r="I346" s="29"/>
      <c r="N346" s="29"/>
      <c r="S346" s="29"/>
      <c r="X346" s="29"/>
      <c r="AC346" s="29"/>
      <c r="AH346" s="29"/>
      <c r="AM346" s="29"/>
      <c r="AR346" s="29"/>
      <c r="AW346" s="29"/>
      <c r="BB346" s="29"/>
      <c r="BG346" s="29"/>
    </row>
    <row r="347" spans="4:59" ht="15.75" customHeight="1">
      <c r="D347" s="29"/>
      <c r="I347" s="29"/>
      <c r="N347" s="29"/>
      <c r="S347" s="29"/>
      <c r="X347" s="29"/>
      <c r="AC347" s="29"/>
      <c r="AH347" s="29"/>
      <c r="AM347" s="29"/>
      <c r="AR347" s="29"/>
      <c r="AW347" s="29"/>
      <c r="BB347" s="29"/>
      <c r="BG347" s="29"/>
    </row>
    <row r="348" spans="4:59" ht="15.75" customHeight="1">
      <c r="D348" s="29"/>
      <c r="I348" s="29"/>
      <c r="N348" s="29"/>
      <c r="S348" s="29"/>
      <c r="X348" s="29"/>
      <c r="AC348" s="29"/>
      <c r="AH348" s="29"/>
      <c r="AM348" s="29"/>
      <c r="AR348" s="29"/>
      <c r="AW348" s="29"/>
      <c r="BB348" s="29"/>
      <c r="BG348" s="29"/>
    </row>
    <row r="349" spans="4:59" ht="15.75" customHeight="1">
      <c r="D349" s="29"/>
      <c r="I349" s="29"/>
      <c r="N349" s="29"/>
      <c r="S349" s="29"/>
      <c r="X349" s="29"/>
      <c r="AC349" s="29"/>
      <c r="AH349" s="29"/>
      <c r="AM349" s="29"/>
      <c r="AR349" s="29"/>
      <c r="AW349" s="29"/>
      <c r="BB349" s="29"/>
      <c r="BG349" s="29"/>
    </row>
    <row r="350" spans="4:59" ht="15.75" customHeight="1">
      <c r="D350" s="29"/>
      <c r="I350" s="29"/>
      <c r="N350" s="29"/>
      <c r="S350" s="29"/>
      <c r="X350" s="29"/>
      <c r="AC350" s="29"/>
      <c r="AH350" s="29"/>
      <c r="AM350" s="29"/>
      <c r="AR350" s="29"/>
      <c r="AW350" s="29"/>
      <c r="BB350" s="29"/>
      <c r="BG350" s="29"/>
    </row>
    <row r="351" spans="4:59" ht="15.75" customHeight="1">
      <c r="D351" s="29"/>
      <c r="I351" s="29"/>
      <c r="N351" s="29"/>
      <c r="S351" s="29"/>
      <c r="X351" s="29"/>
      <c r="AC351" s="29"/>
      <c r="AH351" s="29"/>
      <c r="AM351" s="29"/>
      <c r="AR351" s="29"/>
      <c r="AW351" s="29"/>
      <c r="BB351" s="29"/>
      <c r="BG351" s="29"/>
    </row>
    <row r="352" spans="4:59" ht="15.75" customHeight="1">
      <c r="D352" s="29"/>
      <c r="I352" s="29"/>
      <c r="N352" s="29"/>
      <c r="S352" s="29"/>
      <c r="X352" s="29"/>
      <c r="AC352" s="29"/>
      <c r="AH352" s="29"/>
      <c r="AM352" s="29"/>
      <c r="AR352" s="29"/>
      <c r="AW352" s="29"/>
      <c r="BB352" s="29"/>
      <c r="BG352" s="29"/>
    </row>
    <row r="353" spans="4:59" ht="15.75" customHeight="1">
      <c r="D353" s="29"/>
      <c r="I353" s="29"/>
      <c r="N353" s="29"/>
      <c r="S353" s="29"/>
      <c r="X353" s="29"/>
      <c r="AC353" s="29"/>
      <c r="AH353" s="29"/>
      <c r="AM353" s="29"/>
      <c r="AR353" s="29"/>
      <c r="AW353" s="29"/>
      <c r="BB353" s="29"/>
      <c r="BG353" s="29"/>
    </row>
    <row r="354" spans="4:59" ht="15.75" customHeight="1">
      <c r="D354" s="29"/>
      <c r="I354" s="29"/>
      <c r="N354" s="29"/>
      <c r="S354" s="29"/>
      <c r="X354" s="29"/>
      <c r="AC354" s="29"/>
      <c r="AH354" s="29"/>
      <c r="AM354" s="29"/>
      <c r="AR354" s="29"/>
      <c r="AW354" s="29"/>
      <c r="BB354" s="29"/>
      <c r="BG354" s="29"/>
    </row>
    <row r="355" spans="4:59" ht="15.75" customHeight="1">
      <c r="D355" s="29"/>
      <c r="I355" s="29"/>
      <c r="N355" s="29"/>
      <c r="S355" s="29"/>
      <c r="X355" s="29"/>
      <c r="AC355" s="29"/>
      <c r="AH355" s="29"/>
      <c r="AM355" s="29"/>
      <c r="AR355" s="29"/>
      <c r="AW355" s="29"/>
      <c r="BB355" s="29"/>
      <c r="BG355" s="29"/>
    </row>
    <row r="356" spans="4:59" ht="15.75" customHeight="1">
      <c r="D356" s="29"/>
      <c r="I356" s="29"/>
      <c r="N356" s="29"/>
      <c r="S356" s="29"/>
      <c r="X356" s="29"/>
      <c r="AC356" s="29"/>
      <c r="AH356" s="29"/>
      <c r="AM356" s="29"/>
      <c r="AR356" s="29"/>
      <c r="AW356" s="29"/>
      <c r="BB356" s="29"/>
      <c r="BG356" s="29"/>
    </row>
    <row r="357" spans="4:59" ht="15.75" customHeight="1">
      <c r="D357" s="29"/>
      <c r="I357" s="29"/>
      <c r="N357" s="29"/>
      <c r="S357" s="29"/>
      <c r="X357" s="29"/>
      <c r="AC357" s="29"/>
      <c r="AH357" s="29"/>
      <c r="AM357" s="29"/>
      <c r="AR357" s="29"/>
      <c r="AW357" s="29"/>
      <c r="BB357" s="29"/>
      <c r="BG357" s="29"/>
    </row>
    <row r="358" spans="4:59" ht="15.75" customHeight="1">
      <c r="D358" s="29"/>
      <c r="I358" s="29"/>
      <c r="N358" s="29"/>
      <c r="S358" s="29"/>
      <c r="X358" s="29"/>
      <c r="AC358" s="29"/>
      <c r="AH358" s="29"/>
      <c r="AM358" s="29"/>
      <c r="AR358" s="29"/>
      <c r="AW358" s="29"/>
      <c r="BB358" s="29"/>
      <c r="BG358" s="29"/>
    </row>
    <row r="359" spans="4:59" ht="15.75" customHeight="1">
      <c r="D359" s="29"/>
      <c r="I359" s="29"/>
      <c r="N359" s="29"/>
      <c r="S359" s="29"/>
      <c r="X359" s="29"/>
      <c r="AC359" s="29"/>
      <c r="AH359" s="29"/>
      <c r="AM359" s="29"/>
      <c r="AR359" s="29"/>
      <c r="AW359" s="29"/>
      <c r="BB359" s="29"/>
      <c r="BG359" s="29"/>
    </row>
    <row r="360" spans="4:59" ht="15.75" customHeight="1">
      <c r="D360" s="29"/>
      <c r="I360" s="29"/>
      <c r="N360" s="29"/>
      <c r="S360" s="29"/>
      <c r="X360" s="29"/>
      <c r="AC360" s="29"/>
      <c r="AH360" s="29"/>
      <c r="AM360" s="29"/>
      <c r="AR360" s="29"/>
      <c r="AW360" s="29"/>
      <c r="BB360" s="29"/>
      <c r="BG360" s="29"/>
    </row>
    <row r="361" spans="4:59" ht="15.75" customHeight="1">
      <c r="D361" s="29"/>
      <c r="I361" s="29"/>
      <c r="N361" s="29"/>
      <c r="S361" s="29"/>
      <c r="X361" s="29"/>
      <c r="AC361" s="29"/>
      <c r="AH361" s="29"/>
      <c r="AM361" s="29"/>
      <c r="AR361" s="29"/>
      <c r="AW361" s="29"/>
      <c r="BB361" s="29"/>
      <c r="BG361" s="29"/>
    </row>
    <row r="362" spans="4:59" ht="15.75" customHeight="1">
      <c r="D362" s="29"/>
      <c r="I362" s="29"/>
      <c r="N362" s="29"/>
      <c r="S362" s="29"/>
      <c r="X362" s="29"/>
      <c r="AC362" s="29"/>
      <c r="AH362" s="29"/>
      <c r="AM362" s="29"/>
      <c r="AR362" s="29"/>
      <c r="AW362" s="29"/>
      <c r="BB362" s="29"/>
      <c r="BG362" s="29"/>
    </row>
    <row r="363" spans="4:59" ht="15.75" customHeight="1">
      <c r="D363" s="29"/>
      <c r="I363" s="29"/>
      <c r="N363" s="29"/>
      <c r="S363" s="29"/>
      <c r="X363" s="29"/>
      <c r="AC363" s="29"/>
      <c r="AH363" s="29"/>
      <c r="AM363" s="29"/>
      <c r="AR363" s="29"/>
      <c r="AW363" s="29"/>
      <c r="BB363" s="29"/>
      <c r="BG363" s="29"/>
    </row>
    <row r="364" spans="4:59" ht="15.75" customHeight="1">
      <c r="D364" s="29"/>
      <c r="I364" s="29"/>
      <c r="N364" s="29"/>
      <c r="S364" s="29"/>
      <c r="X364" s="29"/>
      <c r="AC364" s="29"/>
      <c r="AH364" s="29"/>
      <c r="AM364" s="29"/>
      <c r="AR364" s="29"/>
      <c r="AW364" s="29"/>
      <c r="BB364" s="29"/>
      <c r="BG364" s="29"/>
    </row>
    <row r="365" spans="4:59" ht="15.75" customHeight="1">
      <c r="D365" s="29"/>
      <c r="I365" s="29"/>
      <c r="N365" s="29"/>
      <c r="S365" s="29"/>
      <c r="X365" s="29"/>
      <c r="AC365" s="29"/>
      <c r="AH365" s="29"/>
      <c r="AM365" s="29"/>
      <c r="AR365" s="29"/>
      <c r="AW365" s="29"/>
      <c r="BB365" s="29"/>
      <c r="BG365" s="29"/>
    </row>
    <row r="366" spans="4:59" ht="15.75" customHeight="1">
      <c r="D366" s="29"/>
      <c r="I366" s="29"/>
      <c r="N366" s="29"/>
      <c r="S366" s="29"/>
      <c r="X366" s="29"/>
      <c r="AC366" s="29"/>
      <c r="AH366" s="29"/>
      <c r="AM366" s="29"/>
      <c r="AR366" s="29"/>
      <c r="AW366" s="29"/>
      <c r="BB366" s="29"/>
      <c r="BG366" s="29"/>
    </row>
    <row r="367" spans="4:59" ht="15.75" customHeight="1">
      <c r="D367" s="29"/>
      <c r="I367" s="29"/>
      <c r="N367" s="29"/>
      <c r="S367" s="29"/>
      <c r="X367" s="29"/>
      <c r="AC367" s="29"/>
      <c r="AH367" s="29"/>
      <c r="AM367" s="29"/>
      <c r="AR367" s="29"/>
      <c r="AW367" s="29"/>
      <c r="BB367" s="29"/>
      <c r="BG367" s="29"/>
    </row>
    <row r="368" spans="4:59" ht="15.75" customHeight="1">
      <c r="D368" s="29"/>
      <c r="I368" s="29"/>
      <c r="N368" s="29"/>
      <c r="S368" s="29"/>
      <c r="X368" s="29"/>
      <c r="AC368" s="29"/>
      <c r="AH368" s="29"/>
      <c r="AM368" s="29"/>
      <c r="AR368" s="29"/>
      <c r="AW368" s="29"/>
      <c r="BB368" s="29"/>
      <c r="BG368" s="29"/>
    </row>
    <row r="369" spans="4:59" ht="15.75" customHeight="1">
      <c r="D369" s="29"/>
      <c r="I369" s="29"/>
      <c r="N369" s="29"/>
      <c r="S369" s="29"/>
      <c r="X369" s="29"/>
      <c r="AC369" s="29"/>
      <c r="AH369" s="29"/>
      <c r="AM369" s="29"/>
      <c r="AR369" s="29"/>
      <c r="AW369" s="29"/>
      <c r="BB369" s="29"/>
      <c r="BG369" s="29"/>
    </row>
    <row r="370" spans="4:59" ht="15.75" customHeight="1">
      <c r="D370" s="29"/>
      <c r="I370" s="29"/>
      <c r="N370" s="29"/>
      <c r="S370" s="29"/>
      <c r="X370" s="29"/>
      <c r="AC370" s="29"/>
      <c r="AH370" s="29"/>
      <c r="AM370" s="29"/>
      <c r="AR370" s="29"/>
      <c r="AW370" s="29"/>
      <c r="BB370" s="29"/>
      <c r="BG370" s="29"/>
    </row>
    <row r="371" spans="4:59" ht="15.75" customHeight="1">
      <c r="D371" s="29"/>
      <c r="I371" s="29"/>
      <c r="N371" s="29"/>
      <c r="S371" s="29"/>
      <c r="X371" s="29"/>
      <c r="AC371" s="29"/>
      <c r="AH371" s="29"/>
      <c r="AM371" s="29"/>
      <c r="AR371" s="29"/>
      <c r="AW371" s="29"/>
      <c r="BB371" s="29"/>
      <c r="BG371" s="29"/>
    </row>
    <row r="372" spans="4:59" ht="15.75" customHeight="1">
      <c r="D372" s="29"/>
      <c r="I372" s="29"/>
      <c r="N372" s="29"/>
      <c r="S372" s="29"/>
      <c r="X372" s="29"/>
      <c r="AC372" s="29"/>
      <c r="AH372" s="29"/>
      <c r="AM372" s="29"/>
      <c r="AR372" s="29"/>
      <c r="AW372" s="29"/>
      <c r="BB372" s="29"/>
      <c r="BG372" s="29"/>
    </row>
    <row r="373" spans="4:59" ht="15.75" customHeight="1">
      <c r="D373" s="29"/>
      <c r="I373" s="29"/>
      <c r="N373" s="29"/>
      <c r="S373" s="29"/>
      <c r="X373" s="29"/>
      <c r="AC373" s="29"/>
      <c r="AH373" s="29"/>
      <c r="AM373" s="29"/>
      <c r="AR373" s="29"/>
      <c r="AW373" s="29"/>
      <c r="BB373" s="29"/>
      <c r="BG373" s="29"/>
    </row>
    <row r="374" spans="4:59" ht="15.75" customHeight="1">
      <c r="D374" s="29"/>
      <c r="I374" s="29"/>
      <c r="N374" s="29"/>
      <c r="S374" s="29"/>
      <c r="X374" s="29"/>
      <c r="AC374" s="29"/>
      <c r="AH374" s="29"/>
      <c r="AM374" s="29"/>
      <c r="AR374" s="29"/>
      <c r="AW374" s="29"/>
      <c r="BB374" s="29"/>
      <c r="BG374" s="29"/>
    </row>
    <row r="375" spans="4:59" ht="15.75" customHeight="1">
      <c r="D375" s="29"/>
      <c r="I375" s="29"/>
      <c r="N375" s="29"/>
      <c r="S375" s="29"/>
      <c r="X375" s="29"/>
      <c r="AC375" s="29"/>
      <c r="AH375" s="29"/>
      <c r="AM375" s="29"/>
      <c r="AR375" s="29"/>
      <c r="AW375" s="29"/>
      <c r="BB375" s="29"/>
      <c r="BG375" s="29"/>
    </row>
    <row r="376" spans="4:59" ht="15.75" customHeight="1">
      <c r="D376" s="29"/>
      <c r="I376" s="29"/>
      <c r="N376" s="29"/>
      <c r="S376" s="29"/>
      <c r="X376" s="29"/>
      <c r="AC376" s="29"/>
      <c r="AH376" s="29"/>
      <c r="AM376" s="29"/>
      <c r="AR376" s="29"/>
      <c r="AW376" s="29"/>
      <c r="BB376" s="29"/>
      <c r="BG376" s="29"/>
    </row>
    <row r="377" spans="4:59" ht="15.75" customHeight="1">
      <c r="D377" s="29"/>
      <c r="I377" s="29"/>
      <c r="N377" s="29"/>
      <c r="S377" s="29"/>
      <c r="X377" s="29"/>
      <c r="AC377" s="29"/>
      <c r="AH377" s="29"/>
      <c r="AM377" s="29"/>
      <c r="AR377" s="29"/>
      <c r="AW377" s="29"/>
      <c r="BB377" s="29"/>
      <c r="BG377" s="29"/>
    </row>
    <row r="378" spans="4:59" ht="15.75" customHeight="1">
      <c r="D378" s="29"/>
      <c r="I378" s="29"/>
      <c r="N378" s="29"/>
      <c r="S378" s="29"/>
      <c r="X378" s="29"/>
      <c r="AC378" s="29"/>
      <c r="AH378" s="29"/>
      <c r="AM378" s="29"/>
      <c r="AR378" s="29"/>
      <c r="AW378" s="29"/>
      <c r="BB378" s="29"/>
      <c r="BG378" s="29"/>
    </row>
    <row r="379" spans="4:59" ht="15.75" customHeight="1">
      <c r="D379" s="29"/>
      <c r="I379" s="29"/>
      <c r="N379" s="29"/>
      <c r="S379" s="29"/>
      <c r="X379" s="29"/>
      <c r="AC379" s="29"/>
      <c r="AH379" s="29"/>
      <c r="AM379" s="29"/>
      <c r="AR379" s="29"/>
      <c r="AW379" s="29"/>
      <c r="BB379" s="29"/>
      <c r="BG379" s="29"/>
    </row>
    <row r="380" spans="4:59" ht="15.75" customHeight="1">
      <c r="D380" s="29"/>
      <c r="I380" s="29"/>
      <c r="N380" s="29"/>
      <c r="S380" s="29"/>
      <c r="X380" s="29"/>
      <c r="AC380" s="29"/>
      <c r="AH380" s="29"/>
      <c r="AM380" s="29"/>
      <c r="AR380" s="29"/>
      <c r="AW380" s="29"/>
      <c r="BB380" s="29"/>
      <c r="BG380" s="29"/>
    </row>
    <row r="381" spans="4:59" ht="15.75" customHeight="1">
      <c r="D381" s="29"/>
      <c r="I381" s="29"/>
      <c r="N381" s="29"/>
      <c r="S381" s="29"/>
      <c r="X381" s="29"/>
      <c r="AC381" s="29"/>
      <c r="AH381" s="29"/>
      <c r="AM381" s="29"/>
      <c r="AR381" s="29"/>
      <c r="AW381" s="29"/>
      <c r="BB381" s="29"/>
      <c r="BG381" s="29"/>
    </row>
    <row r="382" spans="4:59" ht="15.75" customHeight="1">
      <c r="D382" s="29"/>
      <c r="I382" s="29"/>
      <c r="N382" s="29"/>
      <c r="S382" s="29"/>
      <c r="X382" s="29"/>
      <c r="AC382" s="29"/>
      <c r="AH382" s="29"/>
      <c r="AM382" s="29"/>
      <c r="AR382" s="29"/>
      <c r="AW382" s="29"/>
      <c r="BB382" s="29"/>
      <c r="BG382" s="29"/>
    </row>
    <row r="383" spans="4:59" ht="15.75" customHeight="1">
      <c r="D383" s="29"/>
      <c r="I383" s="29"/>
      <c r="N383" s="29"/>
      <c r="S383" s="29"/>
      <c r="X383" s="29"/>
      <c r="AC383" s="29"/>
      <c r="AH383" s="29"/>
      <c r="AM383" s="29"/>
      <c r="AR383" s="29"/>
      <c r="AW383" s="29"/>
      <c r="BB383" s="29"/>
      <c r="BG383" s="29"/>
    </row>
    <row r="384" spans="4:59" ht="15.75" customHeight="1">
      <c r="D384" s="29"/>
      <c r="I384" s="29"/>
      <c r="N384" s="29"/>
      <c r="S384" s="29"/>
      <c r="X384" s="29"/>
      <c r="AC384" s="29"/>
      <c r="AH384" s="29"/>
      <c r="AM384" s="29"/>
      <c r="AR384" s="29"/>
      <c r="AW384" s="29"/>
      <c r="BB384" s="29"/>
      <c r="BG384" s="29"/>
    </row>
    <row r="385" spans="4:59" ht="15.75" customHeight="1">
      <c r="D385" s="29"/>
      <c r="I385" s="29"/>
      <c r="N385" s="29"/>
      <c r="S385" s="29"/>
      <c r="X385" s="29"/>
      <c r="AC385" s="29"/>
      <c r="AH385" s="29"/>
      <c r="AM385" s="29"/>
      <c r="AR385" s="29"/>
      <c r="AW385" s="29"/>
      <c r="BB385" s="29"/>
      <c r="BG385" s="29"/>
    </row>
    <row r="386" spans="4:59" ht="15.75" customHeight="1">
      <c r="D386" s="29"/>
      <c r="I386" s="29"/>
      <c r="N386" s="29"/>
      <c r="S386" s="29"/>
      <c r="X386" s="29"/>
      <c r="AC386" s="29"/>
      <c r="AH386" s="29"/>
      <c r="AM386" s="29"/>
      <c r="AR386" s="29"/>
      <c r="AW386" s="29"/>
      <c r="BB386" s="29"/>
      <c r="BG386" s="29"/>
    </row>
    <row r="387" spans="4:59" ht="15.75" customHeight="1">
      <c r="D387" s="29"/>
      <c r="I387" s="29"/>
      <c r="N387" s="29"/>
      <c r="S387" s="29"/>
      <c r="X387" s="29"/>
      <c r="AC387" s="29"/>
      <c r="AH387" s="29"/>
      <c r="AM387" s="29"/>
      <c r="AR387" s="29"/>
      <c r="AW387" s="29"/>
      <c r="BB387" s="29"/>
      <c r="BG387" s="29"/>
    </row>
    <row r="388" spans="4:59" ht="15.75" customHeight="1">
      <c r="D388" s="29"/>
      <c r="I388" s="29"/>
      <c r="N388" s="29"/>
      <c r="S388" s="29"/>
      <c r="X388" s="29"/>
      <c r="AC388" s="29"/>
      <c r="AH388" s="29"/>
      <c r="AM388" s="29"/>
      <c r="AR388" s="29"/>
      <c r="AW388" s="29"/>
      <c r="BB388" s="29"/>
      <c r="BG388" s="29"/>
    </row>
    <row r="389" spans="4:59" ht="15.75" customHeight="1">
      <c r="D389" s="29"/>
      <c r="I389" s="29"/>
      <c r="N389" s="29"/>
      <c r="S389" s="29"/>
      <c r="X389" s="29"/>
      <c r="AC389" s="29"/>
      <c r="AH389" s="29"/>
      <c r="AM389" s="29"/>
      <c r="AR389" s="29"/>
      <c r="AW389" s="29"/>
      <c r="BB389" s="29"/>
      <c r="BG389" s="29"/>
    </row>
    <row r="390" spans="4:59" ht="15.75" customHeight="1">
      <c r="D390" s="29"/>
      <c r="I390" s="29"/>
      <c r="N390" s="29"/>
      <c r="S390" s="29"/>
      <c r="X390" s="29"/>
      <c r="AC390" s="29"/>
      <c r="AH390" s="29"/>
      <c r="AM390" s="29"/>
      <c r="AR390" s="29"/>
      <c r="AW390" s="29"/>
      <c r="BB390" s="29"/>
      <c r="BG390" s="29"/>
    </row>
    <row r="391" spans="4:59" ht="15.75" customHeight="1">
      <c r="D391" s="29"/>
      <c r="I391" s="29"/>
      <c r="N391" s="29"/>
      <c r="S391" s="29"/>
      <c r="X391" s="29"/>
      <c r="AC391" s="29"/>
      <c r="AH391" s="29"/>
      <c r="AM391" s="29"/>
      <c r="AR391" s="29"/>
      <c r="AW391" s="29"/>
      <c r="BB391" s="29"/>
      <c r="BG391" s="29"/>
    </row>
    <row r="392" spans="4:59" ht="15.75" customHeight="1">
      <c r="D392" s="29"/>
      <c r="I392" s="29"/>
      <c r="N392" s="29"/>
      <c r="S392" s="29"/>
      <c r="X392" s="29"/>
      <c r="AC392" s="29"/>
      <c r="AH392" s="29"/>
      <c r="AM392" s="29"/>
      <c r="AR392" s="29"/>
      <c r="AW392" s="29"/>
      <c r="BB392" s="29"/>
      <c r="BG392" s="29"/>
    </row>
    <row r="393" spans="4:59" ht="15.75" customHeight="1">
      <c r="D393" s="29"/>
      <c r="I393" s="29"/>
      <c r="N393" s="29"/>
      <c r="S393" s="29"/>
      <c r="X393" s="29"/>
      <c r="AC393" s="29"/>
      <c r="AH393" s="29"/>
      <c r="AM393" s="29"/>
      <c r="AR393" s="29"/>
      <c r="AW393" s="29"/>
      <c r="BB393" s="29"/>
      <c r="BG393" s="29"/>
    </row>
    <row r="394" spans="4:59" ht="15.75" customHeight="1">
      <c r="D394" s="29"/>
      <c r="I394" s="29"/>
      <c r="N394" s="29"/>
      <c r="S394" s="29"/>
      <c r="X394" s="29"/>
      <c r="AC394" s="29"/>
      <c r="AH394" s="29"/>
      <c r="AM394" s="29"/>
      <c r="AR394" s="29"/>
      <c r="AW394" s="29"/>
      <c r="BB394" s="29"/>
      <c r="BG394" s="29"/>
    </row>
    <row r="395" spans="4:59" ht="15.75" customHeight="1">
      <c r="D395" s="29"/>
      <c r="I395" s="29"/>
      <c r="N395" s="29"/>
      <c r="S395" s="29"/>
      <c r="X395" s="29"/>
      <c r="AC395" s="29"/>
      <c r="AH395" s="29"/>
      <c r="AM395" s="29"/>
      <c r="AR395" s="29"/>
      <c r="AW395" s="29"/>
      <c r="BB395" s="29"/>
      <c r="BG395" s="29"/>
    </row>
    <row r="396" spans="4:59" ht="15.75" customHeight="1">
      <c r="D396" s="29"/>
      <c r="I396" s="29"/>
      <c r="N396" s="29"/>
      <c r="S396" s="29"/>
      <c r="X396" s="29"/>
      <c r="AC396" s="29"/>
      <c r="AH396" s="29"/>
      <c r="AM396" s="29"/>
      <c r="AR396" s="29"/>
      <c r="AW396" s="29"/>
      <c r="BB396" s="29"/>
      <c r="BG396" s="29"/>
    </row>
    <row r="397" spans="4:59" ht="15.75" customHeight="1">
      <c r="D397" s="29"/>
      <c r="I397" s="29"/>
      <c r="N397" s="29"/>
      <c r="S397" s="29"/>
      <c r="X397" s="29"/>
      <c r="AC397" s="29"/>
      <c r="AH397" s="29"/>
      <c r="AM397" s="29"/>
      <c r="AR397" s="29"/>
      <c r="AW397" s="29"/>
      <c r="BB397" s="29"/>
      <c r="BG397" s="29"/>
    </row>
    <row r="398" spans="4:59" ht="15.75" customHeight="1">
      <c r="D398" s="29"/>
      <c r="I398" s="29"/>
      <c r="N398" s="29"/>
      <c r="S398" s="29"/>
      <c r="X398" s="29"/>
      <c r="AC398" s="29"/>
      <c r="AH398" s="29"/>
      <c r="AM398" s="29"/>
      <c r="AR398" s="29"/>
      <c r="AW398" s="29"/>
      <c r="BB398" s="29"/>
      <c r="BG398" s="29"/>
    </row>
    <row r="399" spans="4:59" ht="15.75" customHeight="1">
      <c r="D399" s="29"/>
      <c r="I399" s="29"/>
      <c r="N399" s="29"/>
      <c r="S399" s="29"/>
      <c r="X399" s="29"/>
      <c r="AC399" s="29"/>
      <c r="AH399" s="29"/>
      <c r="AM399" s="29"/>
      <c r="AR399" s="29"/>
      <c r="AW399" s="29"/>
      <c r="BB399" s="29"/>
      <c r="BG399" s="29"/>
    </row>
    <row r="400" spans="4:59" ht="15.75" customHeight="1">
      <c r="D400" s="29"/>
      <c r="I400" s="29"/>
      <c r="N400" s="29"/>
      <c r="S400" s="29"/>
      <c r="X400" s="29"/>
      <c r="AC400" s="29"/>
      <c r="AH400" s="29"/>
      <c r="AM400" s="29"/>
      <c r="AR400" s="29"/>
      <c r="AW400" s="29"/>
      <c r="BB400" s="29"/>
      <c r="BG400" s="29"/>
    </row>
    <row r="401" spans="4:59" ht="15.75" customHeight="1">
      <c r="D401" s="29"/>
      <c r="I401" s="29"/>
      <c r="N401" s="29"/>
      <c r="S401" s="29"/>
      <c r="X401" s="29"/>
      <c r="AC401" s="29"/>
      <c r="AH401" s="29"/>
      <c r="AM401" s="29"/>
      <c r="AR401" s="29"/>
      <c r="AW401" s="29"/>
      <c r="BB401" s="29"/>
      <c r="BG401" s="29"/>
    </row>
    <row r="402" spans="4:59" ht="15.75" customHeight="1">
      <c r="D402" s="29"/>
      <c r="I402" s="29"/>
      <c r="N402" s="29"/>
      <c r="S402" s="29"/>
      <c r="X402" s="29"/>
      <c r="AC402" s="29"/>
      <c r="AH402" s="29"/>
      <c r="AM402" s="29"/>
      <c r="AR402" s="29"/>
      <c r="AW402" s="29"/>
      <c r="BB402" s="29"/>
      <c r="BG402" s="29"/>
    </row>
    <row r="403" spans="4:59" ht="15.75" customHeight="1">
      <c r="D403" s="29"/>
      <c r="I403" s="29"/>
      <c r="N403" s="29"/>
      <c r="S403" s="29"/>
      <c r="X403" s="29"/>
      <c r="AC403" s="29"/>
      <c r="AH403" s="29"/>
      <c r="AM403" s="29"/>
      <c r="AR403" s="29"/>
      <c r="AW403" s="29"/>
      <c r="BB403" s="29"/>
      <c r="BG403" s="29"/>
    </row>
    <row r="404" spans="4:59" ht="15.75" customHeight="1">
      <c r="D404" s="29"/>
      <c r="I404" s="29"/>
      <c r="N404" s="29"/>
      <c r="S404" s="29"/>
      <c r="X404" s="29"/>
      <c r="AC404" s="29"/>
      <c r="AH404" s="29"/>
      <c r="AM404" s="29"/>
      <c r="AR404" s="29"/>
      <c r="AW404" s="29"/>
      <c r="BB404" s="29"/>
      <c r="BG404" s="29"/>
    </row>
    <row r="405" spans="4:59" ht="15.75" customHeight="1">
      <c r="D405" s="29"/>
      <c r="I405" s="29"/>
      <c r="N405" s="29"/>
      <c r="S405" s="29"/>
      <c r="X405" s="29"/>
      <c r="AC405" s="29"/>
      <c r="AH405" s="29"/>
      <c r="AM405" s="29"/>
      <c r="AR405" s="29"/>
      <c r="AW405" s="29"/>
      <c r="BB405" s="29"/>
      <c r="BG405" s="29"/>
    </row>
    <row r="406" spans="4:59" ht="15.75" customHeight="1">
      <c r="D406" s="29"/>
      <c r="I406" s="29"/>
      <c r="N406" s="29"/>
      <c r="S406" s="29"/>
      <c r="X406" s="29"/>
      <c r="AC406" s="29"/>
      <c r="AH406" s="29"/>
      <c r="AM406" s="29"/>
      <c r="AR406" s="29"/>
      <c r="AW406" s="29"/>
      <c r="BB406" s="29"/>
      <c r="BG406" s="29"/>
    </row>
    <row r="407" spans="4:59" ht="15.75" customHeight="1">
      <c r="D407" s="29"/>
      <c r="I407" s="29"/>
      <c r="N407" s="29"/>
      <c r="S407" s="29"/>
      <c r="X407" s="29"/>
      <c r="AC407" s="29"/>
      <c r="AH407" s="29"/>
      <c r="AM407" s="29"/>
      <c r="AR407" s="29"/>
      <c r="AW407" s="29"/>
      <c r="BB407" s="29"/>
      <c r="BG407" s="29"/>
    </row>
    <row r="408" spans="4:59" ht="15.75" customHeight="1">
      <c r="D408" s="29"/>
      <c r="I408" s="29"/>
      <c r="N408" s="29"/>
      <c r="S408" s="29"/>
      <c r="X408" s="29"/>
      <c r="AC408" s="29"/>
      <c r="AH408" s="29"/>
      <c r="AM408" s="29"/>
      <c r="AR408" s="29"/>
      <c r="AW408" s="29"/>
      <c r="BB408" s="29"/>
      <c r="BG408" s="29"/>
    </row>
    <row r="409" spans="4:59" ht="15.75" customHeight="1">
      <c r="D409" s="29"/>
      <c r="I409" s="29"/>
      <c r="N409" s="29"/>
      <c r="S409" s="29"/>
      <c r="X409" s="29"/>
      <c r="AC409" s="29"/>
      <c r="AH409" s="29"/>
      <c r="AM409" s="29"/>
      <c r="AR409" s="29"/>
      <c r="AW409" s="29"/>
      <c r="BB409" s="29"/>
      <c r="BG409" s="29"/>
    </row>
    <row r="410" spans="4:59" ht="15.75" customHeight="1">
      <c r="D410" s="29"/>
      <c r="I410" s="29"/>
      <c r="N410" s="29"/>
      <c r="S410" s="29"/>
      <c r="X410" s="29"/>
      <c r="AC410" s="29"/>
      <c r="AH410" s="29"/>
      <c r="AM410" s="29"/>
      <c r="AR410" s="29"/>
      <c r="AW410" s="29"/>
      <c r="BB410" s="29"/>
      <c r="BG410" s="29"/>
    </row>
    <row r="411" spans="4:59" ht="15.75" customHeight="1">
      <c r="D411" s="29"/>
      <c r="I411" s="29"/>
      <c r="N411" s="29"/>
      <c r="S411" s="29"/>
      <c r="X411" s="29"/>
      <c r="AC411" s="29"/>
      <c r="AH411" s="29"/>
      <c r="AM411" s="29"/>
      <c r="AR411" s="29"/>
      <c r="AW411" s="29"/>
      <c r="BB411" s="29"/>
      <c r="BG411" s="29"/>
    </row>
    <row r="412" spans="4:59" ht="15.75" customHeight="1">
      <c r="D412" s="29"/>
      <c r="I412" s="29"/>
      <c r="N412" s="29"/>
      <c r="S412" s="29"/>
      <c r="X412" s="29"/>
      <c r="AC412" s="29"/>
      <c r="AH412" s="29"/>
      <c r="AM412" s="29"/>
      <c r="AR412" s="29"/>
      <c r="AW412" s="29"/>
      <c r="BB412" s="29"/>
      <c r="BG412" s="29"/>
    </row>
    <row r="413" spans="4:59" ht="15.75" customHeight="1">
      <c r="D413" s="29"/>
      <c r="I413" s="29"/>
      <c r="N413" s="29"/>
      <c r="S413" s="29"/>
      <c r="X413" s="29"/>
      <c r="AC413" s="29"/>
      <c r="AH413" s="29"/>
      <c r="AM413" s="29"/>
      <c r="AR413" s="29"/>
      <c r="AW413" s="29"/>
      <c r="BB413" s="29"/>
      <c r="BG413" s="29"/>
    </row>
    <row r="414" spans="4:59" ht="15.75" customHeight="1">
      <c r="D414" s="29"/>
      <c r="I414" s="29"/>
      <c r="N414" s="29"/>
      <c r="S414" s="29"/>
      <c r="X414" s="29"/>
      <c r="AC414" s="29"/>
      <c r="AH414" s="29"/>
      <c r="AM414" s="29"/>
      <c r="AR414" s="29"/>
      <c r="AW414" s="29"/>
      <c r="BB414" s="29"/>
      <c r="BG414" s="29"/>
    </row>
    <row r="415" spans="4:59" ht="15.75" customHeight="1">
      <c r="D415" s="29"/>
      <c r="I415" s="29"/>
      <c r="N415" s="29"/>
      <c r="S415" s="29"/>
      <c r="X415" s="29"/>
      <c r="AC415" s="29"/>
      <c r="AH415" s="29"/>
      <c r="AM415" s="29"/>
      <c r="AR415" s="29"/>
      <c r="AW415" s="29"/>
      <c r="BB415" s="29"/>
      <c r="BG415" s="29"/>
    </row>
    <row r="416" spans="4:59" ht="15.75" customHeight="1">
      <c r="D416" s="29"/>
      <c r="I416" s="29"/>
      <c r="N416" s="29"/>
      <c r="S416" s="29"/>
      <c r="X416" s="29"/>
      <c r="AC416" s="29"/>
      <c r="AH416" s="29"/>
      <c r="AM416" s="29"/>
      <c r="AR416" s="29"/>
      <c r="AW416" s="29"/>
      <c r="BB416" s="29"/>
      <c r="BG416" s="29"/>
    </row>
    <row r="417" spans="4:59" ht="15.75" customHeight="1">
      <c r="D417" s="29"/>
      <c r="I417" s="29"/>
      <c r="N417" s="29"/>
      <c r="S417" s="29"/>
      <c r="X417" s="29"/>
      <c r="AC417" s="29"/>
      <c r="AH417" s="29"/>
      <c r="AM417" s="29"/>
      <c r="AR417" s="29"/>
      <c r="AW417" s="29"/>
      <c r="BB417" s="29"/>
      <c r="BG417" s="29"/>
    </row>
    <row r="418" spans="4:59" ht="15.75" customHeight="1">
      <c r="D418" s="29"/>
      <c r="I418" s="29"/>
      <c r="N418" s="29"/>
      <c r="S418" s="29"/>
      <c r="X418" s="29"/>
      <c r="AC418" s="29"/>
      <c r="AH418" s="29"/>
      <c r="AM418" s="29"/>
      <c r="AR418" s="29"/>
      <c r="AW418" s="29"/>
      <c r="BB418" s="29"/>
      <c r="BG418" s="29"/>
    </row>
    <row r="419" spans="4:59" ht="15.75" customHeight="1">
      <c r="D419" s="29"/>
      <c r="I419" s="29"/>
      <c r="N419" s="29"/>
      <c r="S419" s="29"/>
      <c r="X419" s="29"/>
      <c r="AC419" s="29"/>
      <c r="AH419" s="29"/>
      <c r="AM419" s="29"/>
      <c r="AR419" s="29"/>
      <c r="AW419" s="29"/>
      <c r="BB419" s="29"/>
      <c r="BG419" s="29"/>
    </row>
    <row r="420" spans="4:59" ht="15.75" customHeight="1">
      <c r="D420" s="29"/>
      <c r="I420" s="29"/>
      <c r="N420" s="29"/>
      <c r="S420" s="29"/>
      <c r="X420" s="29"/>
      <c r="AC420" s="29"/>
      <c r="AH420" s="29"/>
      <c r="AM420" s="29"/>
      <c r="AR420" s="29"/>
      <c r="AW420" s="29"/>
      <c r="BB420" s="29"/>
      <c r="BG420" s="29"/>
    </row>
    <row r="421" spans="4:59" ht="15.75" customHeight="1">
      <c r="D421" s="29"/>
      <c r="I421" s="29"/>
      <c r="N421" s="29"/>
      <c r="S421" s="29"/>
      <c r="X421" s="29"/>
      <c r="AC421" s="29"/>
      <c r="AH421" s="29"/>
      <c r="AM421" s="29"/>
      <c r="AR421" s="29"/>
      <c r="AW421" s="29"/>
      <c r="BB421" s="29"/>
      <c r="BG421" s="29"/>
    </row>
    <row r="422" spans="4:59" ht="15.75" customHeight="1">
      <c r="D422" s="29"/>
      <c r="I422" s="29"/>
      <c r="N422" s="29"/>
      <c r="S422" s="29"/>
      <c r="X422" s="29"/>
      <c r="AC422" s="29"/>
      <c r="AH422" s="29"/>
      <c r="AM422" s="29"/>
      <c r="AR422" s="29"/>
      <c r="AW422" s="29"/>
      <c r="BB422" s="29"/>
      <c r="BG422" s="29"/>
    </row>
    <row r="423" spans="4:59" ht="15.75" customHeight="1">
      <c r="D423" s="29"/>
      <c r="I423" s="29"/>
      <c r="N423" s="29"/>
      <c r="S423" s="29"/>
      <c r="X423" s="29"/>
      <c r="AC423" s="29"/>
      <c r="AH423" s="29"/>
      <c r="AM423" s="29"/>
      <c r="AR423" s="29"/>
      <c r="AW423" s="29"/>
      <c r="BB423" s="29"/>
      <c r="BG423" s="29"/>
    </row>
    <row r="424" spans="4:59" ht="15.75" customHeight="1">
      <c r="D424" s="29"/>
      <c r="I424" s="29"/>
      <c r="N424" s="29"/>
      <c r="S424" s="29"/>
      <c r="X424" s="29"/>
      <c r="AC424" s="29"/>
      <c r="AH424" s="29"/>
      <c r="AM424" s="29"/>
      <c r="AR424" s="29"/>
      <c r="AW424" s="29"/>
      <c r="BB424" s="29"/>
      <c r="BG424" s="29"/>
    </row>
    <row r="425" spans="4:59" ht="15.75" customHeight="1">
      <c r="D425" s="29"/>
      <c r="I425" s="29"/>
      <c r="N425" s="29"/>
      <c r="S425" s="29"/>
      <c r="X425" s="29"/>
      <c r="AC425" s="29"/>
      <c r="AH425" s="29"/>
      <c r="AM425" s="29"/>
      <c r="AR425" s="29"/>
      <c r="AW425" s="29"/>
      <c r="BB425" s="29"/>
      <c r="BG425" s="29"/>
    </row>
    <row r="426" spans="4:59" ht="15.75" customHeight="1">
      <c r="D426" s="29"/>
      <c r="I426" s="29"/>
      <c r="N426" s="29"/>
      <c r="S426" s="29"/>
      <c r="X426" s="29"/>
      <c r="AC426" s="29"/>
      <c r="AH426" s="29"/>
      <c r="AM426" s="29"/>
      <c r="AR426" s="29"/>
      <c r="AW426" s="29"/>
      <c r="BB426" s="29"/>
      <c r="BG426" s="29"/>
    </row>
    <row r="427" spans="4:59" ht="15.75" customHeight="1">
      <c r="D427" s="29"/>
      <c r="I427" s="29"/>
      <c r="N427" s="29"/>
      <c r="S427" s="29"/>
      <c r="X427" s="29"/>
      <c r="AC427" s="29"/>
      <c r="AH427" s="29"/>
      <c r="AM427" s="29"/>
      <c r="AR427" s="29"/>
      <c r="AW427" s="29"/>
      <c r="BB427" s="29"/>
      <c r="BG427" s="29"/>
    </row>
    <row r="428" spans="4:59" ht="15.75" customHeight="1">
      <c r="D428" s="29"/>
      <c r="I428" s="29"/>
      <c r="N428" s="29"/>
      <c r="S428" s="29"/>
      <c r="X428" s="29"/>
      <c r="AC428" s="29"/>
      <c r="AH428" s="29"/>
      <c r="AM428" s="29"/>
      <c r="AR428" s="29"/>
      <c r="AW428" s="29"/>
      <c r="BB428" s="29"/>
      <c r="BG428" s="29"/>
    </row>
    <row r="429" spans="4:59" ht="15.75" customHeight="1">
      <c r="D429" s="29"/>
      <c r="I429" s="29"/>
      <c r="N429" s="29"/>
      <c r="S429" s="29"/>
      <c r="X429" s="29"/>
      <c r="AC429" s="29"/>
      <c r="AH429" s="29"/>
      <c r="AM429" s="29"/>
      <c r="AR429" s="29"/>
      <c r="AW429" s="29"/>
      <c r="BB429" s="29"/>
      <c r="BG429" s="29"/>
    </row>
    <row r="430" spans="4:59" ht="15.75" customHeight="1">
      <c r="D430" s="29"/>
      <c r="I430" s="29"/>
      <c r="N430" s="29"/>
      <c r="S430" s="29"/>
      <c r="X430" s="29"/>
      <c r="AC430" s="29"/>
      <c r="AH430" s="29"/>
      <c r="AM430" s="29"/>
      <c r="AR430" s="29"/>
      <c r="AW430" s="29"/>
      <c r="BB430" s="29"/>
      <c r="BG430" s="29"/>
    </row>
    <row r="431" spans="4:59" ht="15.75" customHeight="1">
      <c r="D431" s="29"/>
      <c r="I431" s="29"/>
      <c r="N431" s="29"/>
      <c r="S431" s="29"/>
      <c r="X431" s="29"/>
      <c r="AC431" s="29"/>
      <c r="AH431" s="29"/>
      <c r="AM431" s="29"/>
      <c r="AR431" s="29"/>
      <c r="AW431" s="29"/>
      <c r="BB431" s="29"/>
      <c r="BG431" s="29"/>
    </row>
    <row r="432" spans="4:59" ht="15.75" customHeight="1">
      <c r="D432" s="29"/>
      <c r="I432" s="29"/>
      <c r="N432" s="29"/>
      <c r="S432" s="29"/>
      <c r="X432" s="29"/>
      <c r="AC432" s="29"/>
      <c r="AH432" s="29"/>
      <c r="AM432" s="29"/>
      <c r="AR432" s="29"/>
      <c r="AW432" s="29"/>
      <c r="BB432" s="29"/>
      <c r="BG432" s="29"/>
    </row>
    <row r="433" spans="4:59" ht="15.75" customHeight="1">
      <c r="D433" s="29"/>
      <c r="I433" s="29"/>
      <c r="N433" s="29"/>
      <c r="S433" s="29"/>
      <c r="X433" s="29"/>
      <c r="AC433" s="29"/>
      <c r="AH433" s="29"/>
      <c r="AM433" s="29"/>
      <c r="AR433" s="29"/>
      <c r="AW433" s="29"/>
      <c r="BB433" s="29"/>
      <c r="BG433" s="29"/>
    </row>
    <row r="434" spans="4:59" ht="15.75" customHeight="1">
      <c r="D434" s="29"/>
      <c r="I434" s="29"/>
      <c r="N434" s="29"/>
      <c r="S434" s="29"/>
      <c r="X434" s="29"/>
      <c r="AC434" s="29"/>
      <c r="AH434" s="29"/>
      <c r="AM434" s="29"/>
      <c r="AR434" s="29"/>
      <c r="AW434" s="29"/>
      <c r="BB434" s="29"/>
      <c r="BG434" s="29"/>
    </row>
    <row r="435" spans="4:59" ht="15.75" customHeight="1">
      <c r="D435" s="29"/>
      <c r="I435" s="29"/>
      <c r="N435" s="29"/>
      <c r="S435" s="29"/>
      <c r="X435" s="29"/>
      <c r="AC435" s="29"/>
      <c r="AH435" s="29"/>
      <c r="AM435" s="29"/>
      <c r="AR435" s="29"/>
      <c r="AW435" s="29"/>
      <c r="BB435" s="29"/>
      <c r="BG435" s="29"/>
    </row>
    <row r="436" spans="4:59" ht="15.75" customHeight="1">
      <c r="D436" s="29"/>
      <c r="I436" s="29"/>
      <c r="N436" s="29"/>
      <c r="S436" s="29"/>
      <c r="X436" s="29"/>
      <c r="AC436" s="29"/>
      <c r="AH436" s="29"/>
      <c r="AM436" s="29"/>
      <c r="AR436" s="29"/>
      <c r="AW436" s="29"/>
      <c r="BB436" s="29"/>
      <c r="BG436" s="29"/>
    </row>
    <row r="437" spans="4:59" ht="15.75" customHeight="1">
      <c r="D437" s="29"/>
      <c r="I437" s="29"/>
      <c r="N437" s="29"/>
      <c r="S437" s="29"/>
      <c r="X437" s="29"/>
      <c r="AC437" s="29"/>
      <c r="AH437" s="29"/>
      <c r="AM437" s="29"/>
      <c r="AR437" s="29"/>
      <c r="AW437" s="29"/>
      <c r="BB437" s="29"/>
      <c r="BG437" s="29"/>
    </row>
    <row r="438" spans="4:59" ht="15.75" customHeight="1">
      <c r="D438" s="29"/>
      <c r="I438" s="29"/>
      <c r="N438" s="29"/>
      <c r="S438" s="29"/>
      <c r="X438" s="29"/>
      <c r="AC438" s="29"/>
      <c r="AH438" s="29"/>
      <c r="AM438" s="29"/>
      <c r="AR438" s="29"/>
      <c r="AW438" s="29"/>
      <c r="BB438" s="29"/>
      <c r="BG438" s="29"/>
    </row>
    <row r="439" spans="4:59" ht="15.75" customHeight="1">
      <c r="D439" s="29"/>
      <c r="I439" s="29"/>
      <c r="N439" s="29"/>
      <c r="S439" s="29"/>
      <c r="X439" s="29"/>
      <c r="AC439" s="29"/>
      <c r="AH439" s="29"/>
      <c r="AM439" s="29"/>
      <c r="AR439" s="29"/>
      <c r="AW439" s="29"/>
      <c r="BB439" s="29"/>
      <c r="BG439" s="29"/>
    </row>
    <row r="440" spans="4:59" ht="15.75" customHeight="1">
      <c r="D440" s="29"/>
      <c r="I440" s="29"/>
      <c r="N440" s="29"/>
      <c r="S440" s="29"/>
      <c r="X440" s="29"/>
      <c r="AC440" s="29"/>
      <c r="AH440" s="29"/>
      <c r="AM440" s="29"/>
      <c r="AR440" s="29"/>
      <c r="AW440" s="29"/>
      <c r="BB440" s="29"/>
      <c r="BG440" s="29"/>
    </row>
    <row r="441" spans="4:59" ht="15.75" customHeight="1">
      <c r="D441" s="29"/>
      <c r="I441" s="29"/>
      <c r="N441" s="29"/>
      <c r="S441" s="29"/>
      <c r="X441" s="29"/>
      <c r="AC441" s="29"/>
      <c r="AH441" s="29"/>
      <c r="AM441" s="29"/>
      <c r="AR441" s="29"/>
      <c r="AW441" s="29"/>
      <c r="BB441" s="29"/>
      <c r="BG441" s="29"/>
    </row>
    <row r="442" spans="4:59" ht="15.75" customHeight="1">
      <c r="D442" s="29"/>
      <c r="I442" s="29"/>
      <c r="N442" s="29"/>
      <c r="S442" s="29"/>
      <c r="X442" s="29"/>
      <c r="AC442" s="29"/>
      <c r="AH442" s="29"/>
      <c r="AM442" s="29"/>
      <c r="AR442" s="29"/>
      <c r="AW442" s="29"/>
      <c r="BB442" s="29"/>
      <c r="BG442" s="29"/>
    </row>
    <row r="443" spans="4:59" ht="15.75" customHeight="1">
      <c r="D443" s="29"/>
      <c r="I443" s="29"/>
      <c r="N443" s="29"/>
      <c r="S443" s="29"/>
      <c r="X443" s="29"/>
      <c r="AC443" s="29"/>
      <c r="AH443" s="29"/>
      <c r="AM443" s="29"/>
      <c r="AR443" s="29"/>
      <c r="AW443" s="29"/>
      <c r="BB443" s="29"/>
      <c r="BG443" s="29"/>
    </row>
    <row r="444" spans="4:59" ht="15.75" customHeight="1">
      <c r="D444" s="29"/>
      <c r="I444" s="29"/>
      <c r="N444" s="29"/>
      <c r="S444" s="29"/>
      <c r="X444" s="29"/>
      <c r="AC444" s="29"/>
      <c r="AH444" s="29"/>
      <c r="AM444" s="29"/>
      <c r="AR444" s="29"/>
      <c r="AW444" s="29"/>
      <c r="BB444" s="29"/>
      <c r="BG444" s="29"/>
    </row>
    <row r="445" spans="4:59" ht="15.75" customHeight="1">
      <c r="D445" s="29"/>
      <c r="I445" s="29"/>
      <c r="N445" s="29"/>
      <c r="S445" s="29"/>
      <c r="X445" s="29"/>
      <c r="AC445" s="29"/>
      <c r="AH445" s="29"/>
      <c r="AM445" s="29"/>
      <c r="AR445" s="29"/>
      <c r="AW445" s="29"/>
      <c r="BB445" s="29"/>
      <c r="BG445" s="29"/>
    </row>
    <row r="446" spans="4:59" ht="15.75" customHeight="1">
      <c r="D446" s="29"/>
      <c r="I446" s="29"/>
      <c r="N446" s="29"/>
      <c r="S446" s="29"/>
      <c r="X446" s="29"/>
      <c r="AC446" s="29"/>
      <c r="AH446" s="29"/>
      <c r="AM446" s="29"/>
      <c r="AR446" s="29"/>
      <c r="AW446" s="29"/>
      <c r="BB446" s="29"/>
      <c r="BG446" s="29"/>
    </row>
    <row r="447" spans="4:59" ht="15.75" customHeight="1">
      <c r="D447" s="29"/>
      <c r="I447" s="29"/>
      <c r="N447" s="29"/>
      <c r="S447" s="29"/>
      <c r="X447" s="29"/>
      <c r="AC447" s="29"/>
      <c r="AH447" s="29"/>
      <c r="AM447" s="29"/>
      <c r="AR447" s="29"/>
      <c r="AW447" s="29"/>
      <c r="BB447" s="29"/>
      <c r="BG447" s="29"/>
    </row>
    <row r="448" spans="4:59" ht="15.75" customHeight="1">
      <c r="D448" s="29"/>
      <c r="I448" s="29"/>
      <c r="N448" s="29"/>
      <c r="S448" s="29"/>
      <c r="X448" s="29"/>
      <c r="AC448" s="29"/>
      <c r="AH448" s="29"/>
      <c r="AM448" s="29"/>
      <c r="AR448" s="29"/>
      <c r="AW448" s="29"/>
      <c r="BB448" s="29"/>
      <c r="BG448" s="29"/>
    </row>
    <row r="449" spans="4:59" ht="15.75" customHeight="1">
      <c r="D449" s="29"/>
      <c r="I449" s="29"/>
      <c r="N449" s="29"/>
      <c r="S449" s="29"/>
      <c r="X449" s="29"/>
      <c r="AC449" s="29"/>
      <c r="AH449" s="29"/>
      <c r="AM449" s="29"/>
      <c r="AR449" s="29"/>
      <c r="AW449" s="29"/>
      <c r="BB449" s="29"/>
      <c r="BG449" s="29"/>
    </row>
    <row r="450" spans="4:59" ht="15.75" customHeight="1">
      <c r="D450" s="29"/>
      <c r="I450" s="29"/>
      <c r="N450" s="29"/>
      <c r="S450" s="29"/>
      <c r="X450" s="29"/>
      <c r="AC450" s="29"/>
      <c r="AH450" s="29"/>
      <c r="AM450" s="29"/>
      <c r="AR450" s="29"/>
      <c r="AW450" s="29"/>
      <c r="BB450" s="29"/>
      <c r="BG450" s="29"/>
    </row>
    <row r="451" spans="4:59" ht="15.75" customHeight="1">
      <c r="D451" s="29"/>
      <c r="I451" s="29"/>
      <c r="N451" s="29"/>
      <c r="S451" s="29"/>
      <c r="X451" s="29"/>
      <c r="AC451" s="29"/>
      <c r="AH451" s="29"/>
      <c r="AM451" s="29"/>
      <c r="AR451" s="29"/>
      <c r="AW451" s="29"/>
      <c r="BB451" s="29"/>
      <c r="BG451" s="29"/>
    </row>
    <row r="452" spans="4:59" ht="15.75" customHeight="1">
      <c r="D452" s="29"/>
      <c r="I452" s="29"/>
      <c r="N452" s="29"/>
      <c r="S452" s="29"/>
      <c r="X452" s="29"/>
      <c r="AC452" s="29"/>
      <c r="AH452" s="29"/>
      <c r="AM452" s="29"/>
      <c r="AR452" s="29"/>
      <c r="AW452" s="29"/>
      <c r="BB452" s="29"/>
      <c r="BG452" s="29"/>
    </row>
    <row r="453" spans="4:59" ht="15.75" customHeight="1">
      <c r="D453" s="29"/>
      <c r="I453" s="29"/>
      <c r="N453" s="29"/>
      <c r="S453" s="29"/>
      <c r="X453" s="29"/>
      <c r="AC453" s="29"/>
      <c r="AH453" s="29"/>
      <c r="AM453" s="29"/>
      <c r="AR453" s="29"/>
      <c r="AW453" s="29"/>
      <c r="BB453" s="29"/>
      <c r="BG453" s="29"/>
    </row>
    <row r="454" spans="4:59" ht="15.75" customHeight="1">
      <c r="D454" s="29"/>
      <c r="I454" s="29"/>
      <c r="N454" s="29"/>
      <c r="S454" s="29"/>
      <c r="X454" s="29"/>
      <c r="AC454" s="29"/>
      <c r="AH454" s="29"/>
      <c r="AM454" s="29"/>
      <c r="AR454" s="29"/>
      <c r="AW454" s="29"/>
      <c r="BB454" s="29"/>
      <c r="BG454" s="29"/>
    </row>
    <row r="455" spans="4:59" ht="15.75" customHeight="1">
      <c r="D455" s="29"/>
      <c r="I455" s="29"/>
      <c r="N455" s="29"/>
      <c r="S455" s="29"/>
      <c r="X455" s="29"/>
      <c r="AC455" s="29"/>
      <c r="AH455" s="29"/>
      <c r="AM455" s="29"/>
      <c r="AR455" s="29"/>
      <c r="AW455" s="29"/>
      <c r="BB455" s="29"/>
      <c r="BG455" s="29"/>
    </row>
    <row r="456" spans="4:59" ht="15.75" customHeight="1">
      <c r="D456" s="29"/>
      <c r="I456" s="29"/>
      <c r="N456" s="29"/>
      <c r="S456" s="29"/>
      <c r="X456" s="29"/>
      <c r="AC456" s="29"/>
      <c r="AH456" s="29"/>
      <c r="AM456" s="29"/>
      <c r="AR456" s="29"/>
      <c r="AW456" s="29"/>
      <c r="BB456" s="29"/>
      <c r="BG456" s="29"/>
    </row>
    <row r="457" spans="4:59" ht="15.75" customHeight="1">
      <c r="D457" s="29"/>
      <c r="I457" s="29"/>
      <c r="N457" s="29"/>
      <c r="S457" s="29"/>
      <c r="X457" s="29"/>
      <c r="AC457" s="29"/>
      <c r="AH457" s="29"/>
      <c r="AM457" s="29"/>
      <c r="AR457" s="29"/>
      <c r="AW457" s="29"/>
      <c r="BB457" s="29"/>
      <c r="BG457" s="29"/>
    </row>
    <row r="458" spans="4:59" ht="15.75" customHeight="1">
      <c r="D458" s="29"/>
      <c r="I458" s="29"/>
      <c r="N458" s="29"/>
      <c r="S458" s="29"/>
      <c r="X458" s="29"/>
      <c r="AC458" s="29"/>
      <c r="AH458" s="29"/>
      <c r="AM458" s="29"/>
      <c r="AR458" s="29"/>
      <c r="AW458" s="29"/>
      <c r="BB458" s="29"/>
      <c r="BG458" s="29"/>
    </row>
    <row r="459" spans="4:59" ht="15.75" customHeight="1">
      <c r="D459" s="29"/>
      <c r="I459" s="29"/>
      <c r="N459" s="29"/>
      <c r="S459" s="29"/>
      <c r="X459" s="29"/>
      <c r="AC459" s="29"/>
      <c r="AH459" s="29"/>
      <c r="AM459" s="29"/>
      <c r="AR459" s="29"/>
      <c r="AW459" s="29"/>
      <c r="BB459" s="29"/>
      <c r="BG459" s="29"/>
    </row>
    <row r="460" spans="4:59" ht="15.75" customHeight="1">
      <c r="D460" s="29"/>
      <c r="I460" s="29"/>
      <c r="N460" s="29"/>
      <c r="S460" s="29"/>
      <c r="X460" s="29"/>
      <c r="AC460" s="29"/>
      <c r="AH460" s="29"/>
      <c r="AM460" s="29"/>
      <c r="AR460" s="29"/>
      <c r="AW460" s="29"/>
      <c r="BB460" s="29"/>
      <c r="BG460" s="29"/>
    </row>
    <row r="461" spans="4:59" ht="15.75" customHeight="1">
      <c r="D461" s="29"/>
      <c r="I461" s="29"/>
      <c r="N461" s="29"/>
      <c r="S461" s="29"/>
      <c r="X461" s="29"/>
      <c r="AC461" s="29"/>
      <c r="AH461" s="29"/>
      <c r="AM461" s="29"/>
      <c r="AR461" s="29"/>
      <c r="AW461" s="29"/>
      <c r="BB461" s="29"/>
      <c r="BG461" s="29"/>
    </row>
    <row r="462" spans="4:59" ht="15.75" customHeight="1">
      <c r="D462" s="29"/>
      <c r="I462" s="29"/>
      <c r="N462" s="29"/>
      <c r="S462" s="29"/>
      <c r="X462" s="29"/>
      <c r="AC462" s="29"/>
      <c r="AH462" s="29"/>
      <c r="AM462" s="29"/>
      <c r="AR462" s="29"/>
      <c r="AW462" s="29"/>
      <c r="BB462" s="29"/>
      <c r="BG462" s="29"/>
    </row>
    <row r="463" spans="4:59" ht="15.75" customHeight="1">
      <c r="D463" s="29"/>
      <c r="I463" s="29"/>
      <c r="N463" s="29"/>
      <c r="S463" s="29"/>
      <c r="X463" s="29"/>
      <c r="AC463" s="29"/>
      <c r="AH463" s="29"/>
      <c r="AM463" s="29"/>
      <c r="AR463" s="29"/>
      <c r="AW463" s="29"/>
      <c r="BB463" s="29"/>
      <c r="BG463" s="29"/>
    </row>
    <row r="464" spans="4:59" ht="15.75" customHeight="1">
      <c r="D464" s="29"/>
      <c r="I464" s="29"/>
      <c r="N464" s="29"/>
      <c r="S464" s="29"/>
      <c r="X464" s="29"/>
      <c r="AC464" s="29"/>
      <c r="AH464" s="29"/>
      <c r="AM464" s="29"/>
      <c r="AR464" s="29"/>
      <c r="AW464" s="29"/>
      <c r="BB464" s="29"/>
      <c r="BG464" s="29"/>
    </row>
    <row r="465" spans="4:59" ht="15.75" customHeight="1">
      <c r="D465" s="29"/>
      <c r="I465" s="29"/>
      <c r="N465" s="29"/>
      <c r="S465" s="29"/>
      <c r="X465" s="29"/>
      <c r="AC465" s="29"/>
      <c r="AH465" s="29"/>
      <c r="AM465" s="29"/>
      <c r="AR465" s="29"/>
      <c r="AW465" s="29"/>
      <c r="BB465" s="29"/>
      <c r="BG465" s="29"/>
    </row>
    <row r="466" spans="4:59" ht="15.75" customHeight="1">
      <c r="D466" s="29"/>
      <c r="I466" s="29"/>
      <c r="N466" s="29"/>
      <c r="S466" s="29"/>
      <c r="X466" s="29"/>
      <c r="AC466" s="29"/>
      <c r="AH466" s="29"/>
      <c r="AM466" s="29"/>
      <c r="AR466" s="29"/>
      <c r="AW466" s="29"/>
      <c r="BB466" s="29"/>
      <c r="BG466" s="29"/>
    </row>
    <row r="467" spans="4:59" ht="15.75" customHeight="1">
      <c r="D467" s="29"/>
      <c r="I467" s="29"/>
      <c r="N467" s="29"/>
      <c r="S467" s="29"/>
      <c r="X467" s="29"/>
      <c r="AC467" s="29"/>
      <c r="AH467" s="29"/>
      <c r="AM467" s="29"/>
      <c r="AR467" s="29"/>
      <c r="AW467" s="29"/>
      <c r="BB467" s="29"/>
      <c r="BG467" s="29"/>
    </row>
    <row r="468" spans="4:59" ht="15.75" customHeight="1">
      <c r="D468" s="29"/>
      <c r="I468" s="29"/>
      <c r="N468" s="29"/>
      <c r="S468" s="29"/>
      <c r="X468" s="29"/>
      <c r="AC468" s="29"/>
      <c r="AH468" s="29"/>
      <c r="AM468" s="29"/>
      <c r="AR468" s="29"/>
      <c r="AW468" s="29"/>
      <c r="BB468" s="29"/>
      <c r="BG468" s="29"/>
    </row>
    <row r="469" spans="4:59" ht="15.75" customHeight="1">
      <c r="D469" s="29"/>
      <c r="I469" s="29"/>
      <c r="N469" s="29"/>
      <c r="S469" s="29"/>
      <c r="X469" s="29"/>
      <c r="AC469" s="29"/>
      <c r="AH469" s="29"/>
      <c r="AM469" s="29"/>
      <c r="AR469" s="29"/>
      <c r="AW469" s="29"/>
      <c r="BB469" s="29"/>
      <c r="BG469" s="29"/>
    </row>
    <row r="470" spans="4:59" ht="15.75" customHeight="1">
      <c r="D470" s="29"/>
      <c r="I470" s="29"/>
      <c r="N470" s="29"/>
      <c r="S470" s="29"/>
      <c r="X470" s="29"/>
      <c r="AC470" s="29"/>
      <c r="AH470" s="29"/>
      <c r="AM470" s="29"/>
      <c r="AR470" s="29"/>
      <c r="AW470" s="29"/>
      <c r="BB470" s="29"/>
      <c r="BG470" s="29"/>
    </row>
    <row r="471" spans="4:59" ht="15.75" customHeight="1">
      <c r="D471" s="29"/>
      <c r="I471" s="29"/>
      <c r="N471" s="29"/>
      <c r="S471" s="29"/>
      <c r="X471" s="29"/>
      <c r="AC471" s="29"/>
      <c r="AH471" s="29"/>
      <c r="AM471" s="29"/>
      <c r="AR471" s="29"/>
      <c r="AW471" s="29"/>
      <c r="BB471" s="29"/>
      <c r="BG471" s="29"/>
    </row>
    <row r="472" spans="4:59" ht="15.75" customHeight="1">
      <c r="D472" s="29"/>
      <c r="I472" s="29"/>
      <c r="N472" s="29"/>
      <c r="S472" s="29"/>
      <c r="X472" s="29"/>
      <c r="AC472" s="29"/>
      <c r="AH472" s="29"/>
      <c r="AM472" s="29"/>
      <c r="AR472" s="29"/>
      <c r="AW472" s="29"/>
      <c r="BB472" s="29"/>
      <c r="BG472" s="29"/>
    </row>
    <row r="473" spans="4:59" ht="15.75" customHeight="1">
      <c r="D473" s="29"/>
      <c r="I473" s="29"/>
      <c r="N473" s="29"/>
      <c r="S473" s="29"/>
      <c r="X473" s="29"/>
      <c r="AC473" s="29"/>
      <c r="AH473" s="29"/>
      <c r="AM473" s="29"/>
      <c r="AR473" s="29"/>
      <c r="AW473" s="29"/>
      <c r="BB473" s="29"/>
      <c r="BG473" s="29"/>
    </row>
    <row r="474" spans="4:59" ht="15.75" customHeight="1">
      <c r="D474" s="29"/>
      <c r="I474" s="29"/>
      <c r="N474" s="29"/>
      <c r="S474" s="29"/>
      <c r="X474" s="29"/>
      <c r="AC474" s="29"/>
      <c r="AH474" s="29"/>
      <c r="AM474" s="29"/>
      <c r="AR474" s="29"/>
      <c r="AW474" s="29"/>
      <c r="BB474" s="29"/>
      <c r="BG474" s="29"/>
    </row>
    <row r="475" spans="4:59" ht="15.75" customHeight="1">
      <c r="D475" s="29"/>
      <c r="I475" s="29"/>
      <c r="N475" s="29"/>
      <c r="S475" s="29"/>
      <c r="X475" s="29"/>
      <c r="AC475" s="29"/>
      <c r="AH475" s="29"/>
      <c r="AM475" s="29"/>
      <c r="AR475" s="29"/>
      <c r="AW475" s="29"/>
      <c r="BB475" s="29"/>
      <c r="BG475" s="29"/>
    </row>
    <row r="476" spans="4:59" ht="15.75" customHeight="1">
      <c r="D476" s="29"/>
      <c r="I476" s="29"/>
      <c r="N476" s="29"/>
      <c r="S476" s="29"/>
      <c r="X476" s="29"/>
      <c r="AC476" s="29"/>
      <c r="AH476" s="29"/>
      <c r="AM476" s="29"/>
      <c r="AR476" s="29"/>
      <c r="AW476" s="29"/>
      <c r="BB476" s="29"/>
      <c r="BG476" s="29"/>
    </row>
    <row r="477" spans="4:59" ht="15.75" customHeight="1">
      <c r="D477" s="29"/>
      <c r="I477" s="29"/>
      <c r="N477" s="29"/>
      <c r="S477" s="29"/>
      <c r="X477" s="29"/>
      <c r="AC477" s="29"/>
      <c r="AH477" s="29"/>
      <c r="AM477" s="29"/>
      <c r="AR477" s="29"/>
      <c r="AW477" s="29"/>
      <c r="BB477" s="29"/>
      <c r="BG477" s="29"/>
    </row>
    <row r="478" spans="4:59" ht="15.75" customHeight="1">
      <c r="D478" s="29"/>
      <c r="I478" s="29"/>
      <c r="N478" s="29"/>
      <c r="S478" s="29"/>
      <c r="X478" s="29"/>
      <c r="AC478" s="29"/>
      <c r="AH478" s="29"/>
      <c r="AM478" s="29"/>
      <c r="AR478" s="29"/>
      <c r="AW478" s="29"/>
      <c r="BB478" s="29"/>
      <c r="BG478" s="29"/>
    </row>
    <row r="479" spans="4:59" ht="15.75" customHeight="1">
      <c r="D479" s="29"/>
      <c r="I479" s="29"/>
      <c r="N479" s="29"/>
      <c r="S479" s="29"/>
      <c r="X479" s="29"/>
      <c r="AC479" s="29"/>
      <c r="AH479" s="29"/>
      <c r="AM479" s="29"/>
      <c r="AR479" s="29"/>
      <c r="AW479" s="29"/>
      <c r="BB479" s="29"/>
      <c r="BG479" s="29"/>
    </row>
    <row r="480" spans="4:59" ht="15.75" customHeight="1">
      <c r="D480" s="29"/>
      <c r="I480" s="29"/>
      <c r="N480" s="29"/>
      <c r="S480" s="29"/>
      <c r="X480" s="29"/>
      <c r="AC480" s="29"/>
      <c r="AH480" s="29"/>
      <c r="AM480" s="29"/>
      <c r="AR480" s="29"/>
      <c r="AW480" s="29"/>
      <c r="BB480" s="29"/>
      <c r="BG480" s="29"/>
    </row>
    <row r="481" spans="4:59" ht="15.75" customHeight="1">
      <c r="D481" s="29"/>
      <c r="I481" s="29"/>
      <c r="N481" s="29"/>
      <c r="S481" s="29"/>
      <c r="X481" s="29"/>
      <c r="AC481" s="29"/>
      <c r="AH481" s="29"/>
      <c r="AM481" s="29"/>
      <c r="AR481" s="29"/>
      <c r="AW481" s="29"/>
      <c r="BB481" s="29"/>
      <c r="BG481" s="29"/>
    </row>
    <row r="482" spans="4:59" ht="15.75" customHeight="1">
      <c r="D482" s="29"/>
      <c r="I482" s="29"/>
      <c r="N482" s="29"/>
      <c r="S482" s="29"/>
      <c r="X482" s="29"/>
      <c r="AC482" s="29"/>
      <c r="AH482" s="29"/>
      <c r="AM482" s="29"/>
      <c r="AR482" s="29"/>
      <c r="AW482" s="29"/>
      <c r="BB482" s="29"/>
      <c r="BG482" s="29"/>
    </row>
    <row r="483" spans="4:59" ht="15.75" customHeight="1">
      <c r="D483" s="29"/>
      <c r="I483" s="29"/>
      <c r="N483" s="29"/>
      <c r="S483" s="29"/>
      <c r="X483" s="29"/>
      <c r="AC483" s="29"/>
      <c r="AH483" s="29"/>
      <c r="AM483" s="29"/>
      <c r="AR483" s="29"/>
      <c r="AW483" s="29"/>
      <c r="BB483" s="29"/>
      <c r="BG483" s="29"/>
    </row>
    <row r="484" spans="4:59" ht="15.75" customHeight="1">
      <c r="D484" s="29"/>
      <c r="I484" s="29"/>
      <c r="N484" s="29"/>
      <c r="S484" s="29"/>
      <c r="X484" s="29"/>
      <c r="AC484" s="29"/>
      <c r="AH484" s="29"/>
      <c r="AM484" s="29"/>
      <c r="AR484" s="29"/>
      <c r="AW484" s="29"/>
      <c r="BB484" s="29"/>
      <c r="BG484" s="29"/>
    </row>
    <row r="485" spans="4:59" ht="15.75" customHeight="1">
      <c r="D485" s="29"/>
      <c r="I485" s="29"/>
      <c r="N485" s="29"/>
      <c r="S485" s="29"/>
      <c r="X485" s="29"/>
      <c r="AC485" s="29"/>
      <c r="AH485" s="29"/>
      <c r="AM485" s="29"/>
      <c r="AR485" s="29"/>
      <c r="AW485" s="29"/>
      <c r="BB485" s="29"/>
      <c r="BG485" s="29"/>
    </row>
    <row r="486" spans="4:59" ht="15.75" customHeight="1">
      <c r="D486" s="29"/>
      <c r="I486" s="29"/>
      <c r="N486" s="29"/>
      <c r="S486" s="29"/>
      <c r="X486" s="29"/>
      <c r="AC486" s="29"/>
      <c r="AH486" s="29"/>
      <c r="AM486" s="29"/>
      <c r="AR486" s="29"/>
      <c r="AW486" s="29"/>
      <c r="BB486" s="29"/>
      <c r="BG486" s="29"/>
    </row>
    <row r="487" spans="4:59" ht="15.75" customHeight="1">
      <c r="D487" s="29"/>
      <c r="I487" s="29"/>
      <c r="N487" s="29"/>
      <c r="S487" s="29"/>
      <c r="X487" s="29"/>
      <c r="AC487" s="29"/>
      <c r="AH487" s="29"/>
      <c r="AM487" s="29"/>
      <c r="AR487" s="29"/>
      <c r="AW487" s="29"/>
      <c r="BB487" s="29"/>
      <c r="BG487" s="29"/>
    </row>
    <row r="488" spans="4:59" ht="15.75" customHeight="1">
      <c r="D488" s="29"/>
      <c r="I488" s="29"/>
      <c r="N488" s="29"/>
      <c r="S488" s="29"/>
      <c r="X488" s="29"/>
      <c r="AC488" s="29"/>
      <c r="AH488" s="29"/>
      <c r="AM488" s="29"/>
      <c r="AR488" s="29"/>
      <c r="AW488" s="29"/>
      <c r="BB488" s="29"/>
      <c r="BG488" s="29"/>
    </row>
    <row r="489" spans="4:59" ht="15.75" customHeight="1">
      <c r="D489" s="29"/>
      <c r="I489" s="29"/>
      <c r="N489" s="29"/>
      <c r="S489" s="29"/>
      <c r="X489" s="29"/>
      <c r="AC489" s="29"/>
      <c r="AH489" s="29"/>
      <c r="AM489" s="29"/>
      <c r="AR489" s="29"/>
      <c r="AW489" s="29"/>
      <c r="BB489" s="29"/>
      <c r="BG489" s="29"/>
    </row>
    <row r="490" spans="4:59" ht="15.75" customHeight="1">
      <c r="D490" s="29"/>
      <c r="I490" s="29"/>
      <c r="N490" s="29"/>
      <c r="S490" s="29"/>
      <c r="X490" s="29"/>
      <c r="AC490" s="29"/>
      <c r="AH490" s="29"/>
      <c r="AM490" s="29"/>
      <c r="AR490" s="29"/>
      <c r="AW490" s="29"/>
      <c r="BB490" s="29"/>
      <c r="BG490" s="29"/>
    </row>
    <row r="491" spans="4:59" ht="15.75" customHeight="1">
      <c r="D491" s="29"/>
      <c r="I491" s="29"/>
      <c r="N491" s="29"/>
      <c r="S491" s="29"/>
      <c r="X491" s="29"/>
      <c r="AC491" s="29"/>
      <c r="AH491" s="29"/>
      <c r="AM491" s="29"/>
      <c r="AR491" s="29"/>
      <c r="AW491" s="29"/>
      <c r="BB491" s="29"/>
      <c r="BG491" s="29"/>
    </row>
    <row r="492" spans="4:59" ht="15.75" customHeight="1">
      <c r="D492" s="29"/>
      <c r="I492" s="29"/>
      <c r="N492" s="29"/>
      <c r="S492" s="29"/>
      <c r="X492" s="29"/>
      <c r="AC492" s="29"/>
      <c r="AH492" s="29"/>
      <c r="AM492" s="29"/>
      <c r="AR492" s="29"/>
      <c r="AW492" s="29"/>
      <c r="BB492" s="29"/>
      <c r="BG492" s="29"/>
    </row>
    <row r="493" spans="4:59" ht="15.75" customHeight="1">
      <c r="D493" s="29"/>
      <c r="I493" s="29"/>
      <c r="N493" s="29"/>
      <c r="S493" s="29"/>
      <c r="X493" s="29"/>
      <c r="AC493" s="29"/>
      <c r="AH493" s="29"/>
      <c r="AM493" s="29"/>
      <c r="AR493" s="29"/>
      <c r="AW493" s="29"/>
      <c r="BB493" s="29"/>
      <c r="BG493" s="29"/>
    </row>
    <row r="494" spans="4:59" ht="15.75" customHeight="1">
      <c r="D494" s="29"/>
      <c r="I494" s="29"/>
      <c r="N494" s="29"/>
      <c r="S494" s="29"/>
      <c r="X494" s="29"/>
      <c r="AC494" s="29"/>
      <c r="AH494" s="29"/>
      <c r="AM494" s="29"/>
      <c r="AR494" s="29"/>
      <c r="AW494" s="29"/>
      <c r="BB494" s="29"/>
      <c r="BG494" s="29"/>
    </row>
    <row r="495" spans="4:59" ht="15.75" customHeight="1">
      <c r="D495" s="29"/>
      <c r="I495" s="29"/>
      <c r="N495" s="29"/>
      <c r="S495" s="29"/>
      <c r="X495" s="29"/>
      <c r="AC495" s="29"/>
      <c r="AH495" s="29"/>
      <c r="AM495" s="29"/>
      <c r="AR495" s="29"/>
      <c r="AW495" s="29"/>
      <c r="BB495" s="29"/>
      <c r="BG495" s="29"/>
    </row>
    <row r="496" spans="4:59" ht="15.75" customHeight="1">
      <c r="D496" s="29"/>
      <c r="I496" s="29"/>
      <c r="N496" s="29"/>
      <c r="S496" s="29"/>
      <c r="X496" s="29"/>
      <c r="AC496" s="29"/>
      <c r="AH496" s="29"/>
      <c r="AM496" s="29"/>
      <c r="AR496" s="29"/>
      <c r="AW496" s="29"/>
      <c r="BB496" s="29"/>
      <c r="BG496" s="29"/>
    </row>
    <row r="497" spans="4:59" ht="15.75" customHeight="1">
      <c r="D497" s="29"/>
      <c r="I497" s="29"/>
      <c r="N497" s="29"/>
      <c r="S497" s="29"/>
      <c r="X497" s="29"/>
      <c r="AC497" s="29"/>
      <c r="AH497" s="29"/>
      <c r="AM497" s="29"/>
      <c r="AR497" s="29"/>
      <c r="AW497" s="29"/>
      <c r="BB497" s="29"/>
      <c r="BG497" s="29"/>
    </row>
    <row r="498" spans="4:59" ht="15.75" customHeight="1">
      <c r="D498" s="29"/>
      <c r="I498" s="29"/>
      <c r="N498" s="29"/>
      <c r="S498" s="29"/>
      <c r="X498" s="29"/>
      <c r="AC498" s="29"/>
      <c r="AH498" s="29"/>
      <c r="AM498" s="29"/>
      <c r="AR498" s="29"/>
      <c r="AW498" s="29"/>
      <c r="BB498" s="29"/>
      <c r="BG498" s="29"/>
    </row>
    <row r="499" spans="4:59" ht="15.75" customHeight="1">
      <c r="D499" s="29"/>
      <c r="I499" s="29"/>
      <c r="N499" s="29"/>
      <c r="S499" s="29"/>
      <c r="X499" s="29"/>
      <c r="AC499" s="29"/>
      <c r="AH499" s="29"/>
      <c r="AM499" s="29"/>
      <c r="AR499" s="29"/>
      <c r="AW499" s="29"/>
      <c r="BB499" s="29"/>
      <c r="BG499" s="29"/>
    </row>
    <row r="500" spans="4:59" ht="15.75" customHeight="1">
      <c r="D500" s="29"/>
      <c r="I500" s="29"/>
      <c r="N500" s="29"/>
      <c r="S500" s="29"/>
      <c r="X500" s="29"/>
      <c r="AC500" s="29"/>
      <c r="AH500" s="29"/>
      <c r="AM500" s="29"/>
      <c r="AR500" s="29"/>
      <c r="AW500" s="29"/>
      <c r="BB500" s="29"/>
      <c r="BG500" s="29"/>
    </row>
    <row r="501" spans="4:59" ht="15.75" customHeight="1">
      <c r="D501" s="29"/>
      <c r="I501" s="29"/>
      <c r="N501" s="29"/>
      <c r="S501" s="29"/>
      <c r="X501" s="29"/>
      <c r="AC501" s="29"/>
      <c r="AH501" s="29"/>
      <c r="AM501" s="29"/>
      <c r="AR501" s="29"/>
      <c r="AW501" s="29"/>
      <c r="BB501" s="29"/>
      <c r="BG501" s="29"/>
    </row>
    <row r="502" spans="4:59" ht="15.75" customHeight="1">
      <c r="D502" s="29"/>
      <c r="I502" s="29"/>
      <c r="N502" s="29"/>
      <c r="S502" s="29"/>
      <c r="X502" s="29"/>
      <c r="AC502" s="29"/>
      <c r="AH502" s="29"/>
      <c r="AM502" s="29"/>
      <c r="AR502" s="29"/>
      <c r="AW502" s="29"/>
      <c r="BB502" s="29"/>
      <c r="BG502" s="29"/>
    </row>
    <row r="503" spans="4:59" ht="15.75" customHeight="1">
      <c r="D503" s="29"/>
      <c r="I503" s="29"/>
      <c r="N503" s="29"/>
      <c r="S503" s="29"/>
      <c r="X503" s="29"/>
      <c r="AC503" s="29"/>
      <c r="AH503" s="29"/>
      <c r="AM503" s="29"/>
      <c r="AR503" s="29"/>
      <c r="AW503" s="29"/>
      <c r="BB503" s="29"/>
      <c r="BG503" s="29"/>
    </row>
    <row r="504" spans="4:59" ht="15.75" customHeight="1">
      <c r="D504" s="29"/>
      <c r="I504" s="29"/>
      <c r="N504" s="29"/>
      <c r="S504" s="29"/>
      <c r="X504" s="29"/>
      <c r="AC504" s="29"/>
      <c r="AH504" s="29"/>
      <c r="AM504" s="29"/>
      <c r="AR504" s="29"/>
      <c r="AW504" s="29"/>
      <c r="BB504" s="29"/>
      <c r="BG504" s="29"/>
    </row>
    <row r="505" spans="4:59" ht="15.75" customHeight="1">
      <c r="D505" s="29"/>
      <c r="I505" s="29"/>
      <c r="N505" s="29"/>
      <c r="S505" s="29"/>
      <c r="X505" s="29"/>
      <c r="AC505" s="29"/>
      <c r="AH505" s="29"/>
      <c r="AM505" s="29"/>
      <c r="AR505" s="29"/>
      <c r="AW505" s="29"/>
      <c r="BB505" s="29"/>
      <c r="BG505" s="29"/>
    </row>
    <row r="506" spans="4:59" ht="15.75" customHeight="1">
      <c r="D506" s="29"/>
      <c r="I506" s="29"/>
      <c r="N506" s="29"/>
      <c r="S506" s="29"/>
      <c r="X506" s="29"/>
      <c r="AC506" s="29"/>
      <c r="AH506" s="29"/>
      <c r="AM506" s="29"/>
      <c r="AR506" s="29"/>
      <c r="AW506" s="29"/>
      <c r="BB506" s="29"/>
      <c r="BG506" s="29"/>
    </row>
    <row r="507" spans="4:59" ht="15.75" customHeight="1">
      <c r="D507" s="29"/>
      <c r="I507" s="29"/>
      <c r="N507" s="29"/>
      <c r="S507" s="29"/>
      <c r="X507" s="29"/>
      <c r="AC507" s="29"/>
      <c r="AH507" s="29"/>
      <c r="AM507" s="29"/>
      <c r="AR507" s="29"/>
      <c r="AW507" s="29"/>
      <c r="BB507" s="29"/>
      <c r="BG507" s="29"/>
    </row>
    <row r="508" spans="4:59" ht="15.75" customHeight="1">
      <c r="D508" s="29"/>
      <c r="I508" s="29"/>
      <c r="N508" s="29"/>
      <c r="S508" s="29"/>
      <c r="X508" s="29"/>
      <c r="AC508" s="29"/>
      <c r="AH508" s="29"/>
      <c r="AM508" s="29"/>
      <c r="AR508" s="29"/>
      <c r="AW508" s="29"/>
      <c r="BB508" s="29"/>
      <c r="BG508" s="29"/>
    </row>
    <row r="509" spans="4:59" ht="15.75" customHeight="1">
      <c r="D509" s="29"/>
      <c r="I509" s="29"/>
      <c r="N509" s="29"/>
      <c r="S509" s="29"/>
      <c r="X509" s="29"/>
      <c r="AC509" s="29"/>
      <c r="AH509" s="29"/>
      <c r="AM509" s="29"/>
      <c r="AR509" s="29"/>
      <c r="AW509" s="29"/>
      <c r="BB509" s="29"/>
      <c r="BG509" s="29"/>
    </row>
    <row r="510" spans="4:59" ht="15.75" customHeight="1">
      <c r="D510" s="29"/>
      <c r="I510" s="29"/>
      <c r="N510" s="29"/>
      <c r="S510" s="29"/>
      <c r="X510" s="29"/>
      <c r="AC510" s="29"/>
      <c r="AH510" s="29"/>
      <c r="AM510" s="29"/>
      <c r="AR510" s="29"/>
      <c r="AW510" s="29"/>
      <c r="BB510" s="29"/>
      <c r="BG510" s="29"/>
    </row>
    <row r="511" spans="4:59" ht="15.75" customHeight="1">
      <c r="D511" s="29"/>
      <c r="I511" s="29"/>
      <c r="N511" s="29"/>
      <c r="S511" s="29"/>
      <c r="X511" s="29"/>
      <c r="AC511" s="29"/>
      <c r="AH511" s="29"/>
      <c r="AM511" s="29"/>
      <c r="AR511" s="29"/>
      <c r="AW511" s="29"/>
      <c r="BB511" s="29"/>
      <c r="BG511" s="29"/>
    </row>
    <row r="512" spans="4:59" ht="15.75" customHeight="1">
      <c r="D512" s="29"/>
      <c r="I512" s="29"/>
      <c r="N512" s="29"/>
      <c r="S512" s="29"/>
      <c r="X512" s="29"/>
      <c r="AC512" s="29"/>
      <c r="AH512" s="29"/>
      <c r="AM512" s="29"/>
      <c r="AR512" s="29"/>
      <c r="AW512" s="29"/>
      <c r="BB512" s="29"/>
      <c r="BG512" s="29"/>
    </row>
    <row r="513" spans="4:59" ht="15.75" customHeight="1">
      <c r="D513" s="29"/>
      <c r="I513" s="29"/>
      <c r="N513" s="29"/>
      <c r="S513" s="29"/>
      <c r="X513" s="29"/>
      <c r="AC513" s="29"/>
      <c r="AH513" s="29"/>
      <c r="AM513" s="29"/>
      <c r="AR513" s="29"/>
      <c r="AW513" s="29"/>
      <c r="BB513" s="29"/>
      <c r="BG513" s="29"/>
    </row>
    <row r="514" spans="4:59" ht="15.75" customHeight="1">
      <c r="D514" s="29"/>
      <c r="I514" s="29"/>
      <c r="N514" s="29"/>
      <c r="S514" s="29"/>
      <c r="X514" s="29"/>
      <c r="AC514" s="29"/>
      <c r="AH514" s="29"/>
      <c r="AM514" s="29"/>
      <c r="AR514" s="29"/>
      <c r="AW514" s="29"/>
      <c r="BB514" s="29"/>
      <c r="BG514" s="29"/>
    </row>
    <row r="515" spans="4:59" ht="15.75" customHeight="1">
      <c r="D515" s="29"/>
      <c r="I515" s="29"/>
      <c r="N515" s="29"/>
      <c r="S515" s="29"/>
      <c r="X515" s="29"/>
      <c r="AC515" s="29"/>
      <c r="AH515" s="29"/>
      <c r="AM515" s="29"/>
      <c r="AR515" s="29"/>
      <c r="AW515" s="29"/>
      <c r="BB515" s="29"/>
      <c r="BG515" s="29"/>
    </row>
    <row r="516" spans="4:59" ht="15.75" customHeight="1">
      <c r="D516" s="29"/>
      <c r="I516" s="29"/>
      <c r="N516" s="29"/>
      <c r="S516" s="29"/>
      <c r="X516" s="29"/>
      <c r="AC516" s="29"/>
      <c r="AH516" s="29"/>
      <c r="AM516" s="29"/>
      <c r="AR516" s="29"/>
      <c r="AW516" s="29"/>
      <c r="BB516" s="29"/>
      <c r="BG516" s="29"/>
    </row>
    <row r="517" spans="4:59" ht="15.75" customHeight="1">
      <c r="D517" s="29"/>
      <c r="I517" s="29"/>
      <c r="N517" s="29"/>
      <c r="S517" s="29"/>
      <c r="X517" s="29"/>
      <c r="AC517" s="29"/>
      <c r="AH517" s="29"/>
      <c r="AM517" s="29"/>
      <c r="AR517" s="29"/>
      <c r="AW517" s="29"/>
      <c r="BB517" s="29"/>
      <c r="BG517" s="29"/>
    </row>
    <row r="518" spans="4:59" ht="15.75" customHeight="1">
      <c r="D518" s="29"/>
      <c r="I518" s="29"/>
      <c r="N518" s="29"/>
      <c r="S518" s="29"/>
      <c r="X518" s="29"/>
      <c r="AC518" s="29"/>
      <c r="AH518" s="29"/>
      <c r="AM518" s="29"/>
      <c r="AR518" s="29"/>
      <c r="AW518" s="29"/>
      <c r="BB518" s="29"/>
      <c r="BG518" s="29"/>
    </row>
    <row r="519" spans="4:59" ht="15.75" customHeight="1">
      <c r="D519" s="29"/>
      <c r="I519" s="29"/>
      <c r="N519" s="29"/>
      <c r="S519" s="29"/>
      <c r="X519" s="29"/>
      <c r="AC519" s="29"/>
      <c r="AH519" s="29"/>
      <c r="AM519" s="29"/>
      <c r="AR519" s="29"/>
      <c r="AW519" s="29"/>
      <c r="BB519" s="29"/>
      <c r="BG519" s="29"/>
    </row>
    <row r="520" spans="4:59" ht="15.75" customHeight="1">
      <c r="D520" s="29"/>
      <c r="I520" s="29"/>
      <c r="N520" s="29"/>
      <c r="S520" s="29"/>
      <c r="X520" s="29"/>
      <c r="AC520" s="29"/>
      <c r="AH520" s="29"/>
      <c r="AM520" s="29"/>
      <c r="AR520" s="29"/>
      <c r="AW520" s="29"/>
      <c r="BB520" s="29"/>
      <c r="BG520" s="29"/>
    </row>
    <row r="521" spans="4:59" ht="15.75" customHeight="1">
      <c r="D521" s="29"/>
      <c r="I521" s="29"/>
      <c r="N521" s="29"/>
      <c r="S521" s="29"/>
      <c r="X521" s="29"/>
      <c r="AC521" s="29"/>
      <c r="AH521" s="29"/>
      <c r="AM521" s="29"/>
      <c r="AR521" s="29"/>
      <c r="AW521" s="29"/>
      <c r="BB521" s="29"/>
      <c r="BG521" s="29"/>
    </row>
    <row r="522" spans="4:59" ht="15.75" customHeight="1">
      <c r="D522" s="29"/>
      <c r="I522" s="29"/>
      <c r="N522" s="29"/>
      <c r="S522" s="29"/>
      <c r="X522" s="29"/>
      <c r="AC522" s="29"/>
      <c r="AH522" s="29"/>
      <c r="AM522" s="29"/>
      <c r="AR522" s="29"/>
      <c r="AW522" s="29"/>
      <c r="BB522" s="29"/>
      <c r="BG522" s="29"/>
    </row>
    <row r="523" spans="4:59" ht="15.75" customHeight="1">
      <c r="D523" s="29"/>
      <c r="I523" s="29"/>
      <c r="N523" s="29"/>
      <c r="S523" s="29"/>
      <c r="X523" s="29"/>
      <c r="AC523" s="29"/>
      <c r="AH523" s="29"/>
      <c r="AM523" s="29"/>
      <c r="AR523" s="29"/>
      <c r="AW523" s="29"/>
      <c r="BB523" s="29"/>
      <c r="BG523" s="29"/>
    </row>
    <row r="524" spans="4:59" ht="15.75" customHeight="1">
      <c r="D524" s="29"/>
      <c r="I524" s="29"/>
      <c r="N524" s="29"/>
      <c r="S524" s="29"/>
      <c r="X524" s="29"/>
      <c r="AC524" s="29"/>
      <c r="AH524" s="29"/>
      <c r="AM524" s="29"/>
      <c r="AR524" s="29"/>
      <c r="AW524" s="29"/>
      <c r="BB524" s="29"/>
      <c r="BG524" s="29"/>
    </row>
    <row r="525" spans="4:59" ht="15.75" customHeight="1">
      <c r="D525" s="29"/>
      <c r="I525" s="29"/>
      <c r="N525" s="29"/>
      <c r="S525" s="29"/>
      <c r="X525" s="29"/>
      <c r="AC525" s="29"/>
      <c r="AH525" s="29"/>
      <c r="AM525" s="29"/>
      <c r="AR525" s="29"/>
      <c r="AW525" s="29"/>
      <c r="BB525" s="29"/>
      <c r="BG525" s="29"/>
    </row>
    <row r="526" spans="4:59" ht="15.75" customHeight="1">
      <c r="D526" s="29"/>
      <c r="I526" s="29"/>
      <c r="N526" s="29"/>
      <c r="S526" s="29"/>
      <c r="X526" s="29"/>
      <c r="AC526" s="29"/>
      <c r="AH526" s="29"/>
      <c r="AM526" s="29"/>
      <c r="AR526" s="29"/>
      <c r="AW526" s="29"/>
      <c r="BB526" s="29"/>
      <c r="BG526" s="29"/>
    </row>
    <row r="527" spans="4:59" ht="15.75" customHeight="1">
      <c r="D527" s="29"/>
      <c r="I527" s="29"/>
      <c r="N527" s="29"/>
      <c r="S527" s="29"/>
      <c r="X527" s="29"/>
      <c r="AC527" s="29"/>
      <c r="AH527" s="29"/>
      <c r="AM527" s="29"/>
      <c r="AR527" s="29"/>
      <c r="AW527" s="29"/>
      <c r="BB527" s="29"/>
      <c r="BG527" s="29"/>
    </row>
    <row r="528" spans="4:59" ht="15.75" customHeight="1">
      <c r="D528" s="29"/>
      <c r="I528" s="29"/>
      <c r="N528" s="29"/>
      <c r="S528" s="29"/>
      <c r="X528" s="29"/>
      <c r="AC528" s="29"/>
      <c r="AH528" s="29"/>
      <c r="AM528" s="29"/>
      <c r="AR528" s="29"/>
      <c r="AW528" s="29"/>
      <c r="BB528" s="29"/>
      <c r="BG528" s="29"/>
    </row>
    <row r="529" spans="4:59" ht="15.75" customHeight="1">
      <c r="D529" s="29"/>
      <c r="I529" s="29"/>
      <c r="N529" s="29"/>
      <c r="S529" s="29"/>
      <c r="X529" s="29"/>
      <c r="AC529" s="29"/>
      <c r="AH529" s="29"/>
      <c r="AM529" s="29"/>
      <c r="AR529" s="29"/>
      <c r="AW529" s="29"/>
      <c r="BB529" s="29"/>
      <c r="BG529" s="29"/>
    </row>
    <row r="530" spans="4:59" ht="15.75" customHeight="1">
      <c r="D530" s="29"/>
      <c r="I530" s="29"/>
      <c r="N530" s="29"/>
      <c r="S530" s="29"/>
      <c r="X530" s="29"/>
      <c r="AC530" s="29"/>
      <c r="AH530" s="29"/>
      <c r="AM530" s="29"/>
      <c r="AR530" s="29"/>
      <c r="AW530" s="29"/>
      <c r="BB530" s="29"/>
      <c r="BG530" s="29"/>
    </row>
    <row r="531" spans="4:59" ht="15.75" customHeight="1">
      <c r="D531" s="29"/>
      <c r="I531" s="29"/>
      <c r="N531" s="29"/>
      <c r="S531" s="29"/>
      <c r="X531" s="29"/>
      <c r="AC531" s="29"/>
      <c r="AH531" s="29"/>
      <c r="AM531" s="29"/>
      <c r="AR531" s="29"/>
      <c r="AW531" s="29"/>
      <c r="BB531" s="29"/>
      <c r="BG531" s="29"/>
    </row>
    <row r="532" spans="4:59" ht="15.75" customHeight="1">
      <c r="D532" s="29"/>
      <c r="I532" s="29"/>
      <c r="N532" s="29"/>
      <c r="S532" s="29"/>
      <c r="X532" s="29"/>
      <c r="AC532" s="29"/>
      <c r="AH532" s="29"/>
      <c r="AM532" s="29"/>
      <c r="AR532" s="29"/>
      <c r="AW532" s="29"/>
      <c r="BB532" s="29"/>
      <c r="BG532" s="29"/>
    </row>
    <row r="533" spans="4:59" ht="15.75" customHeight="1">
      <c r="D533" s="29"/>
      <c r="I533" s="29"/>
      <c r="N533" s="29"/>
      <c r="S533" s="29"/>
      <c r="X533" s="29"/>
      <c r="AC533" s="29"/>
      <c r="AH533" s="29"/>
      <c r="AM533" s="29"/>
      <c r="AR533" s="29"/>
      <c r="AW533" s="29"/>
      <c r="BB533" s="29"/>
      <c r="BG533" s="29"/>
    </row>
    <row r="534" spans="4:59" ht="15.75" customHeight="1">
      <c r="D534" s="29"/>
      <c r="I534" s="29"/>
      <c r="N534" s="29"/>
      <c r="S534" s="29"/>
      <c r="X534" s="29"/>
      <c r="AC534" s="29"/>
      <c r="AH534" s="29"/>
      <c r="AM534" s="29"/>
      <c r="AR534" s="29"/>
      <c r="AW534" s="29"/>
      <c r="BB534" s="29"/>
      <c r="BG534" s="29"/>
    </row>
    <row r="535" spans="4:59" ht="15.75" customHeight="1">
      <c r="D535" s="29"/>
      <c r="I535" s="29"/>
      <c r="N535" s="29"/>
      <c r="S535" s="29"/>
      <c r="X535" s="29"/>
      <c r="AC535" s="29"/>
      <c r="AH535" s="29"/>
      <c r="AM535" s="29"/>
      <c r="AR535" s="29"/>
      <c r="AW535" s="29"/>
      <c r="BB535" s="29"/>
      <c r="BG535" s="29"/>
    </row>
    <row r="536" spans="4:59" ht="15.75" customHeight="1">
      <c r="D536" s="29"/>
      <c r="I536" s="29"/>
      <c r="N536" s="29"/>
      <c r="S536" s="29"/>
      <c r="X536" s="29"/>
      <c r="AC536" s="29"/>
      <c r="AH536" s="29"/>
      <c r="AM536" s="29"/>
      <c r="AR536" s="29"/>
      <c r="AW536" s="29"/>
      <c r="BB536" s="29"/>
      <c r="BG536" s="29"/>
    </row>
    <row r="537" spans="4:59" ht="15.75" customHeight="1">
      <c r="D537" s="29"/>
      <c r="I537" s="29"/>
      <c r="N537" s="29"/>
      <c r="S537" s="29"/>
      <c r="X537" s="29"/>
      <c r="AC537" s="29"/>
      <c r="AH537" s="29"/>
      <c r="AM537" s="29"/>
      <c r="AR537" s="29"/>
      <c r="AW537" s="29"/>
      <c r="BB537" s="29"/>
      <c r="BG537" s="29"/>
    </row>
    <row r="538" spans="4:59" ht="15.75" customHeight="1">
      <c r="D538" s="29"/>
      <c r="I538" s="29"/>
      <c r="N538" s="29"/>
      <c r="S538" s="29"/>
      <c r="X538" s="29"/>
      <c r="AC538" s="29"/>
      <c r="AH538" s="29"/>
      <c r="AM538" s="29"/>
      <c r="AR538" s="29"/>
      <c r="AW538" s="29"/>
      <c r="BB538" s="29"/>
      <c r="BG538" s="29"/>
    </row>
    <row r="539" spans="4:59" ht="15.75" customHeight="1">
      <c r="D539" s="29"/>
      <c r="I539" s="29"/>
      <c r="N539" s="29"/>
      <c r="S539" s="29"/>
      <c r="X539" s="29"/>
      <c r="AC539" s="29"/>
      <c r="AH539" s="29"/>
      <c r="AM539" s="29"/>
      <c r="AR539" s="29"/>
      <c r="AW539" s="29"/>
      <c r="BB539" s="29"/>
      <c r="BG539" s="29"/>
    </row>
    <row r="540" spans="4:59" ht="15.75" customHeight="1">
      <c r="D540" s="29"/>
      <c r="I540" s="29"/>
      <c r="N540" s="29"/>
      <c r="S540" s="29"/>
      <c r="X540" s="29"/>
      <c r="AC540" s="29"/>
      <c r="AH540" s="29"/>
      <c r="AM540" s="29"/>
      <c r="AR540" s="29"/>
      <c r="AW540" s="29"/>
      <c r="BB540" s="29"/>
      <c r="BG540" s="29"/>
    </row>
    <row r="541" spans="4:59" ht="15.75" customHeight="1">
      <c r="D541" s="29"/>
      <c r="I541" s="29"/>
      <c r="N541" s="29"/>
      <c r="S541" s="29"/>
      <c r="X541" s="29"/>
      <c r="AC541" s="29"/>
      <c r="AH541" s="29"/>
      <c r="AM541" s="29"/>
      <c r="AR541" s="29"/>
      <c r="AW541" s="29"/>
      <c r="BB541" s="29"/>
      <c r="BG541" s="29"/>
    </row>
    <row r="542" spans="4:59" ht="15.75" customHeight="1">
      <c r="D542" s="29"/>
      <c r="I542" s="29"/>
      <c r="N542" s="29"/>
      <c r="S542" s="29"/>
      <c r="X542" s="29"/>
      <c r="AC542" s="29"/>
      <c r="AH542" s="29"/>
      <c r="AM542" s="29"/>
      <c r="AR542" s="29"/>
      <c r="AW542" s="29"/>
      <c r="BB542" s="29"/>
      <c r="BG542" s="29"/>
    </row>
    <row r="543" spans="4:59" ht="15.75" customHeight="1">
      <c r="D543" s="29"/>
      <c r="I543" s="29"/>
      <c r="N543" s="29"/>
      <c r="S543" s="29"/>
      <c r="X543" s="29"/>
      <c r="AC543" s="29"/>
      <c r="AH543" s="29"/>
      <c r="AM543" s="29"/>
      <c r="AR543" s="29"/>
      <c r="AW543" s="29"/>
      <c r="BB543" s="29"/>
      <c r="BG543" s="29"/>
    </row>
    <row r="544" spans="4:59" ht="15.75" customHeight="1">
      <c r="D544" s="29"/>
      <c r="I544" s="29"/>
      <c r="N544" s="29"/>
      <c r="S544" s="29"/>
      <c r="X544" s="29"/>
      <c r="AC544" s="29"/>
      <c r="AH544" s="29"/>
      <c r="AM544" s="29"/>
      <c r="AR544" s="29"/>
      <c r="AW544" s="29"/>
      <c r="BB544" s="29"/>
      <c r="BG544" s="29"/>
    </row>
    <row r="545" spans="4:59" ht="15.75" customHeight="1">
      <c r="D545" s="29"/>
      <c r="I545" s="29"/>
      <c r="N545" s="29"/>
      <c r="S545" s="29"/>
      <c r="X545" s="29"/>
      <c r="AC545" s="29"/>
      <c r="AH545" s="29"/>
      <c r="AM545" s="29"/>
      <c r="AR545" s="29"/>
      <c r="AW545" s="29"/>
      <c r="BB545" s="29"/>
      <c r="BG545" s="29"/>
    </row>
    <row r="546" spans="4:59" ht="15.75" customHeight="1">
      <c r="D546" s="29"/>
      <c r="I546" s="29"/>
      <c r="N546" s="29"/>
      <c r="S546" s="29"/>
      <c r="X546" s="29"/>
      <c r="AC546" s="29"/>
      <c r="AH546" s="29"/>
      <c r="AM546" s="29"/>
      <c r="AR546" s="29"/>
      <c r="AW546" s="29"/>
      <c r="BB546" s="29"/>
      <c r="BG546" s="29"/>
    </row>
    <row r="547" spans="4:59" ht="15.75" customHeight="1">
      <c r="D547" s="29"/>
      <c r="I547" s="29"/>
      <c r="N547" s="29"/>
      <c r="S547" s="29"/>
      <c r="X547" s="29"/>
      <c r="AC547" s="29"/>
      <c r="AH547" s="29"/>
      <c r="AM547" s="29"/>
      <c r="AR547" s="29"/>
      <c r="AW547" s="29"/>
      <c r="BB547" s="29"/>
      <c r="BG547" s="29"/>
    </row>
    <row r="548" spans="4:59" ht="15.75" customHeight="1">
      <c r="D548" s="29"/>
      <c r="I548" s="29"/>
      <c r="N548" s="29"/>
      <c r="S548" s="29"/>
      <c r="X548" s="29"/>
      <c r="AC548" s="29"/>
      <c r="AH548" s="29"/>
      <c r="AM548" s="29"/>
      <c r="AR548" s="29"/>
      <c r="AW548" s="29"/>
      <c r="BB548" s="29"/>
      <c r="BG548" s="29"/>
    </row>
    <row r="549" spans="4:59" ht="15.75" customHeight="1">
      <c r="D549" s="29"/>
      <c r="I549" s="29"/>
      <c r="N549" s="29"/>
      <c r="S549" s="29"/>
      <c r="X549" s="29"/>
      <c r="AC549" s="29"/>
      <c r="AH549" s="29"/>
      <c r="AM549" s="29"/>
      <c r="AR549" s="29"/>
      <c r="AW549" s="29"/>
      <c r="BB549" s="29"/>
      <c r="BG549" s="29"/>
    </row>
    <row r="550" spans="4:59" ht="15.75" customHeight="1">
      <c r="D550" s="29"/>
      <c r="I550" s="29"/>
      <c r="N550" s="29"/>
      <c r="S550" s="29"/>
      <c r="X550" s="29"/>
      <c r="AC550" s="29"/>
      <c r="AH550" s="29"/>
      <c r="AM550" s="29"/>
      <c r="AR550" s="29"/>
      <c r="AW550" s="29"/>
      <c r="BB550" s="29"/>
      <c r="BG550" s="29"/>
    </row>
    <row r="551" spans="4:59" ht="15.75" customHeight="1">
      <c r="D551" s="29"/>
      <c r="I551" s="29"/>
      <c r="N551" s="29"/>
      <c r="S551" s="29"/>
      <c r="X551" s="29"/>
      <c r="AC551" s="29"/>
      <c r="AH551" s="29"/>
      <c r="AM551" s="29"/>
      <c r="AR551" s="29"/>
      <c r="AW551" s="29"/>
      <c r="BB551" s="29"/>
      <c r="BG551" s="29"/>
    </row>
    <row r="552" spans="4:59" ht="15.75" customHeight="1">
      <c r="D552" s="29"/>
      <c r="I552" s="29"/>
      <c r="N552" s="29"/>
      <c r="S552" s="29"/>
      <c r="X552" s="29"/>
      <c r="AC552" s="29"/>
      <c r="AH552" s="29"/>
      <c r="AM552" s="29"/>
      <c r="AR552" s="29"/>
      <c r="AW552" s="29"/>
      <c r="BB552" s="29"/>
      <c r="BG552" s="29"/>
    </row>
    <row r="553" spans="4:59" ht="15.75" customHeight="1">
      <c r="D553" s="29"/>
      <c r="I553" s="29"/>
      <c r="N553" s="29"/>
      <c r="S553" s="29"/>
      <c r="X553" s="29"/>
      <c r="AC553" s="29"/>
      <c r="AH553" s="29"/>
      <c r="AM553" s="29"/>
      <c r="AR553" s="29"/>
      <c r="AW553" s="29"/>
      <c r="BB553" s="29"/>
      <c r="BG553" s="29"/>
    </row>
    <row r="554" spans="4:59" ht="15.75" customHeight="1">
      <c r="D554" s="29"/>
      <c r="I554" s="29"/>
      <c r="N554" s="29"/>
      <c r="S554" s="29"/>
      <c r="X554" s="29"/>
      <c r="AC554" s="29"/>
      <c r="AH554" s="29"/>
      <c r="AM554" s="29"/>
      <c r="AR554" s="29"/>
      <c r="AW554" s="29"/>
      <c r="BB554" s="29"/>
      <c r="BG554" s="29"/>
    </row>
    <row r="555" spans="4:59" ht="15.75" customHeight="1">
      <c r="D555" s="29"/>
      <c r="I555" s="29"/>
      <c r="N555" s="29"/>
      <c r="S555" s="29"/>
      <c r="X555" s="29"/>
      <c r="AC555" s="29"/>
      <c r="AH555" s="29"/>
      <c r="AM555" s="29"/>
      <c r="AR555" s="29"/>
      <c r="AW555" s="29"/>
      <c r="BB555" s="29"/>
      <c r="BG555" s="29"/>
    </row>
    <row r="556" spans="4:59" ht="15.75" customHeight="1">
      <c r="D556" s="29"/>
      <c r="I556" s="29"/>
      <c r="N556" s="29"/>
      <c r="S556" s="29"/>
      <c r="X556" s="29"/>
      <c r="AC556" s="29"/>
      <c r="AH556" s="29"/>
      <c r="AM556" s="29"/>
      <c r="AR556" s="29"/>
      <c r="AW556" s="29"/>
      <c r="BB556" s="29"/>
      <c r="BG556" s="29"/>
    </row>
    <row r="557" spans="4:59" ht="15.75" customHeight="1">
      <c r="D557" s="29"/>
      <c r="I557" s="29"/>
      <c r="N557" s="29"/>
      <c r="S557" s="29"/>
      <c r="X557" s="29"/>
      <c r="AC557" s="29"/>
      <c r="AH557" s="29"/>
      <c r="AM557" s="29"/>
      <c r="AR557" s="29"/>
      <c r="AW557" s="29"/>
      <c r="BB557" s="29"/>
      <c r="BG557" s="29"/>
    </row>
    <row r="558" spans="4:59" ht="15.75" customHeight="1">
      <c r="D558" s="29"/>
      <c r="I558" s="29"/>
      <c r="N558" s="29"/>
      <c r="S558" s="29"/>
      <c r="X558" s="29"/>
      <c r="AC558" s="29"/>
      <c r="AH558" s="29"/>
      <c r="AM558" s="29"/>
      <c r="AR558" s="29"/>
      <c r="AW558" s="29"/>
      <c r="BB558" s="29"/>
      <c r="BG558" s="29"/>
    </row>
    <row r="559" spans="4:59" ht="15.75" customHeight="1">
      <c r="D559" s="29"/>
      <c r="I559" s="29"/>
      <c r="N559" s="29"/>
      <c r="S559" s="29"/>
      <c r="X559" s="29"/>
      <c r="AC559" s="29"/>
      <c r="AH559" s="29"/>
      <c r="AM559" s="29"/>
      <c r="AR559" s="29"/>
      <c r="AW559" s="29"/>
      <c r="BB559" s="29"/>
      <c r="BG559" s="29"/>
    </row>
    <row r="560" spans="4:59" ht="15.75" customHeight="1">
      <c r="D560" s="29"/>
      <c r="I560" s="29"/>
      <c r="N560" s="29"/>
      <c r="S560" s="29"/>
      <c r="X560" s="29"/>
      <c r="AC560" s="29"/>
      <c r="AH560" s="29"/>
      <c r="AM560" s="29"/>
      <c r="AR560" s="29"/>
      <c r="AW560" s="29"/>
      <c r="BB560" s="29"/>
      <c r="BG560" s="29"/>
    </row>
    <row r="561" spans="4:59" ht="15.75" customHeight="1">
      <c r="D561" s="29"/>
      <c r="I561" s="29"/>
      <c r="N561" s="29"/>
      <c r="S561" s="29"/>
      <c r="X561" s="29"/>
      <c r="AC561" s="29"/>
      <c r="AH561" s="29"/>
      <c r="AM561" s="29"/>
      <c r="AR561" s="29"/>
      <c r="AW561" s="29"/>
      <c r="BB561" s="29"/>
      <c r="BG561" s="29"/>
    </row>
    <row r="562" spans="4:59" ht="15.75" customHeight="1">
      <c r="D562" s="29"/>
      <c r="I562" s="29"/>
      <c r="N562" s="29"/>
      <c r="S562" s="29"/>
      <c r="X562" s="29"/>
      <c r="AC562" s="29"/>
      <c r="AH562" s="29"/>
      <c r="AM562" s="29"/>
      <c r="AR562" s="29"/>
      <c r="AW562" s="29"/>
      <c r="BB562" s="29"/>
      <c r="BG562" s="29"/>
    </row>
    <row r="563" spans="4:59" ht="15.75" customHeight="1">
      <c r="D563" s="29"/>
      <c r="I563" s="29"/>
      <c r="N563" s="29"/>
      <c r="S563" s="29"/>
      <c r="X563" s="29"/>
      <c r="AC563" s="29"/>
      <c r="AH563" s="29"/>
      <c r="AM563" s="29"/>
      <c r="AR563" s="29"/>
      <c r="AW563" s="29"/>
      <c r="BB563" s="29"/>
      <c r="BG563" s="29"/>
    </row>
    <row r="564" spans="4:59" ht="15.75" customHeight="1">
      <c r="D564" s="29"/>
      <c r="I564" s="29"/>
      <c r="N564" s="29"/>
      <c r="S564" s="29"/>
      <c r="X564" s="29"/>
      <c r="AC564" s="29"/>
      <c r="AH564" s="29"/>
      <c r="AM564" s="29"/>
      <c r="AR564" s="29"/>
      <c r="AW564" s="29"/>
      <c r="BB564" s="29"/>
      <c r="BG564" s="29"/>
    </row>
    <row r="565" spans="4:59" ht="15.75" customHeight="1">
      <c r="D565" s="29"/>
      <c r="I565" s="29"/>
      <c r="N565" s="29"/>
      <c r="S565" s="29"/>
      <c r="X565" s="29"/>
      <c r="AC565" s="29"/>
      <c r="AH565" s="29"/>
      <c r="AM565" s="29"/>
      <c r="AR565" s="29"/>
      <c r="AW565" s="29"/>
      <c r="BB565" s="29"/>
      <c r="BG565" s="29"/>
    </row>
    <row r="566" spans="4:59" ht="15.75" customHeight="1">
      <c r="D566" s="29"/>
      <c r="I566" s="29"/>
      <c r="N566" s="29"/>
      <c r="S566" s="29"/>
      <c r="X566" s="29"/>
      <c r="AC566" s="29"/>
      <c r="AH566" s="29"/>
      <c r="AM566" s="29"/>
      <c r="AR566" s="29"/>
      <c r="AW566" s="29"/>
      <c r="BB566" s="29"/>
      <c r="BG566" s="29"/>
    </row>
    <row r="567" spans="4:59" ht="15.75" customHeight="1">
      <c r="D567" s="29"/>
      <c r="I567" s="29"/>
      <c r="N567" s="29"/>
      <c r="S567" s="29"/>
      <c r="X567" s="29"/>
      <c r="AC567" s="29"/>
      <c r="AH567" s="29"/>
      <c r="AM567" s="29"/>
      <c r="AR567" s="29"/>
      <c r="AW567" s="29"/>
      <c r="BB567" s="29"/>
      <c r="BG567" s="29"/>
    </row>
    <row r="568" spans="4:59" ht="15.75" customHeight="1">
      <c r="D568" s="29"/>
      <c r="I568" s="29"/>
      <c r="N568" s="29"/>
      <c r="S568" s="29"/>
      <c r="X568" s="29"/>
      <c r="AC568" s="29"/>
      <c r="AH568" s="29"/>
      <c r="AM568" s="29"/>
      <c r="AR568" s="29"/>
      <c r="AW568" s="29"/>
      <c r="BB568" s="29"/>
      <c r="BG568" s="29"/>
    </row>
    <row r="569" spans="4:59" ht="15.75" customHeight="1">
      <c r="D569" s="29"/>
      <c r="I569" s="29"/>
      <c r="N569" s="29"/>
      <c r="S569" s="29"/>
      <c r="X569" s="29"/>
      <c r="AC569" s="29"/>
      <c r="AH569" s="29"/>
      <c r="AM569" s="29"/>
      <c r="AR569" s="29"/>
      <c r="AW569" s="29"/>
      <c r="BB569" s="29"/>
      <c r="BG569" s="29"/>
    </row>
    <row r="570" spans="4:59" ht="15.75" customHeight="1">
      <c r="D570" s="29"/>
      <c r="I570" s="29"/>
      <c r="N570" s="29"/>
      <c r="S570" s="29"/>
      <c r="X570" s="29"/>
      <c r="AC570" s="29"/>
      <c r="AH570" s="29"/>
      <c r="AM570" s="29"/>
      <c r="AR570" s="29"/>
      <c r="AW570" s="29"/>
      <c r="BB570" s="29"/>
      <c r="BG570" s="29"/>
    </row>
    <row r="571" spans="4:59" ht="15.75" customHeight="1">
      <c r="D571" s="29"/>
      <c r="I571" s="29"/>
      <c r="N571" s="29"/>
      <c r="S571" s="29"/>
      <c r="X571" s="29"/>
      <c r="AC571" s="29"/>
      <c r="AH571" s="29"/>
      <c r="AM571" s="29"/>
      <c r="AR571" s="29"/>
      <c r="AW571" s="29"/>
      <c r="BB571" s="29"/>
      <c r="BG571" s="29"/>
    </row>
    <row r="572" spans="4:59" ht="15.75" customHeight="1">
      <c r="D572" s="29"/>
      <c r="I572" s="29"/>
      <c r="N572" s="29"/>
      <c r="S572" s="29"/>
      <c r="X572" s="29"/>
      <c r="AC572" s="29"/>
      <c r="AH572" s="29"/>
      <c r="AM572" s="29"/>
      <c r="AR572" s="29"/>
      <c r="AW572" s="29"/>
      <c r="BB572" s="29"/>
      <c r="BG572" s="29"/>
    </row>
    <row r="573" spans="4:59" ht="15.75" customHeight="1">
      <c r="D573" s="29"/>
      <c r="I573" s="29"/>
      <c r="N573" s="29"/>
      <c r="S573" s="29"/>
      <c r="X573" s="29"/>
      <c r="AC573" s="29"/>
      <c r="AH573" s="29"/>
      <c r="AM573" s="29"/>
      <c r="AR573" s="29"/>
      <c r="AW573" s="29"/>
      <c r="BB573" s="29"/>
      <c r="BG573" s="29"/>
    </row>
    <row r="574" spans="4:59" ht="15.75" customHeight="1">
      <c r="D574" s="29"/>
      <c r="I574" s="29"/>
      <c r="N574" s="29"/>
      <c r="S574" s="29"/>
      <c r="X574" s="29"/>
      <c r="AC574" s="29"/>
      <c r="AH574" s="29"/>
      <c r="AM574" s="29"/>
      <c r="AR574" s="29"/>
      <c r="AW574" s="29"/>
      <c r="BB574" s="29"/>
      <c r="BG574" s="29"/>
    </row>
    <row r="575" spans="4:59" ht="15.75" customHeight="1">
      <c r="D575" s="29"/>
      <c r="I575" s="29"/>
      <c r="N575" s="29"/>
      <c r="S575" s="29"/>
      <c r="X575" s="29"/>
      <c r="AC575" s="29"/>
      <c r="AH575" s="29"/>
      <c r="AM575" s="29"/>
      <c r="AR575" s="29"/>
      <c r="AW575" s="29"/>
      <c r="BB575" s="29"/>
      <c r="BG575" s="29"/>
    </row>
    <row r="576" spans="4:59" ht="15.75" customHeight="1">
      <c r="D576" s="29"/>
      <c r="I576" s="29"/>
      <c r="N576" s="29"/>
      <c r="S576" s="29"/>
      <c r="X576" s="29"/>
      <c r="AC576" s="29"/>
      <c r="AH576" s="29"/>
      <c r="AM576" s="29"/>
      <c r="AR576" s="29"/>
      <c r="AW576" s="29"/>
      <c r="BB576" s="29"/>
      <c r="BG576" s="29"/>
    </row>
    <row r="577" spans="4:59" ht="15.75" customHeight="1">
      <c r="D577" s="29"/>
      <c r="I577" s="29"/>
      <c r="N577" s="29"/>
      <c r="S577" s="29"/>
      <c r="X577" s="29"/>
      <c r="AC577" s="29"/>
      <c r="AH577" s="29"/>
      <c r="AM577" s="29"/>
      <c r="AR577" s="29"/>
      <c r="AW577" s="29"/>
      <c r="BB577" s="29"/>
      <c r="BG577" s="29"/>
    </row>
    <row r="578" spans="4:59" ht="15.75" customHeight="1">
      <c r="D578" s="29"/>
      <c r="I578" s="29"/>
      <c r="N578" s="29"/>
      <c r="S578" s="29"/>
      <c r="X578" s="29"/>
      <c r="AC578" s="29"/>
      <c r="AH578" s="29"/>
      <c r="AM578" s="29"/>
      <c r="AR578" s="29"/>
      <c r="AW578" s="29"/>
      <c r="BB578" s="29"/>
      <c r="BG578" s="29"/>
    </row>
    <row r="579" spans="4:59" ht="15.75" customHeight="1">
      <c r="D579" s="29"/>
      <c r="I579" s="29"/>
      <c r="N579" s="29"/>
      <c r="S579" s="29"/>
      <c r="X579" s="29"/>
      <c r="AC579" s="29"/>
      <c r="AH579" s="29"/>
      <c r="AM579" s="29"/>
      <c r="AR579" s="29"/>
      <c r="AW579" s="29"/>
      <c r="BB579" s="29"/>
      <c r="BG579" s="29"/>
    </row>
    <row r="580" spans="4:59" ht="15.75" customHeight="1">
      <c r="D580" s="29"/>
      <c r="I580" s="29"/>
      <c r="N580" s="29"/>
      <c r="S580" s="29"/>
      <c r="X580" s="29"/>
      <c r="AC580" s="29"/>
      <c r="AH580" s="29"/>
      <c r="AM580" s="29"/>
      <c r="AR580" s="29"/>
      <c r="AW580" s="29"/>
      <c r="BB580" s="29"/>
      <c r="BG580" s="29"/>
    </row>
    <row r="581" spans="4:59" ht="15.75" customHeight="1">
      <c r="D581" s="29"/>
      <c r="I581" s="29"/>
      <c r="N581" s="29"/>
      <c r="S581" s="29"/>
      <c r="X581" s="29"/>
      <c r="AC581" s="29"/>
      <c r="AH581" s="29"/>
      <c r="AM581" s="29"/>
      <c r="AR581" s="29"/>
      <c r="AW581" s="29"/>
      <c r="BB581" s="29"/>
      <c r="BG581" s="29"/>
    </row>
    <row r="582" spans="4:59" ht="15.75" customHeight="1">
      <c r="D582" s="29"/>
      <c r="I582" s="29"/>
      <c r="N582" s="29"/>
      <c r="S582" s="29"/>
      <c r="X582" s="29"/>
      <c r="AC582" s="29"/>
      <c r="AH582" s="29"/>
      <c r="AM582" s="29"/>
      <c r="AR582" s="29"/>
      <c r="AW582" s="29"/>
      <c r="BB582" s="29"/>
      <c r="BG582" s="29"/>
    </row>
    <row r="583" spans="4:59" ht="15.75" customHeight="1">
      <c r="D583" s="29"/>
      <c r="I583" s="29"/>
      <c r="N583" s="29"/>
      <c r="S583" s="29"/>
      <c r="X583" s="29"/>
      <c r="AC583" s="29"/>
      <c r="AH583" s="29"/>
      <c r="AM583" s="29"/>
      <c r="AR583" s="29"/>
      <c r="AW583" s="29"/>
      <c r="BB583" s="29"/>
      <c r="BG583" s="29"/>
    </row>
    <row r="584" spans="4:59" ht="15.75" customHeight="1">
      <c r="D584" s="29"/>
      <c r="I584" s="29"/>
      <c r="N584" s="29"/>
      <c r="S584" s="29"/>
      <c r="X584" s="29"/>
      <c r="AC584" s="29"/>
      <c r="AH584" s="29"/>
      <c r="AM584" s="29"/>
      <c r="AR584" s="29"/>
      <c r="AW584" s="29"/>
      <c r="BB584" s="29"/>
      <c r="BG584" s="29"/>
    </row>
    <row r="585" spans="4:59" ht="15.75" customHeight="1">
      <c r="D585" s="29"/>
      <c r="I585" s="29"/>
      <c r="N585" s="29"/>
      <c r="S585" s="29"/>
      <c r="X585" s="29"/>
      <c r="AC585" s="29"/>
      <c r="AH585" s="29"/>
      <c r="AM585" s="29"/>
      <c r="AR585" s="29"/>
      <c r="AW585" s="29"/>
      <c r="BB585" s="29"/>
      <c r="BG585" s="29"/>
    </row>
    <row r="586" spans="4:59" ht="15.75" customHeight="1">
      <c r="D586" s="29"/>
      <c r="I586" s="29"/>
      <c r="N586" s="29"/>
      <c r="S586" s="29"/>
      <c r="X586" s="29"/>
      <c r="AC586" s="29"/>
      <c r="AH586" s="29"/>
      <c r="AM586" s="29"/>
      <c r="AR586" s="29"/>
      <c r="AW586" s="29"/>
      <c r="BB586" s="29"/>
      <c r="BG586" s="29"/>
    </row>
    <row r="587" spans="4:59" ht="15.75" customHeight="1">
      <c r="D587" s="29"/>
      <c r="I587" s="29"/>
      <c r="N587" s="29"/>
      <c r="S587" s="29"/>
      <c r="X587" s="29"/>
      <c r="AC587" s="29"/>
      <c r="AH587" s="29"/>
      <c r="AM587" s="29"/>
      <c r="AR587" s="29"/>
      <c r="AW587" s="29"/>
      <c r="BB587" s="29"/>
      <c r="BG587" s="29"/>
    </row>
    <row r="588" spans="4:59" ht="15.75" customHeight="1">
      <c r="D588" s="29"/>
      <c r="I588" s="29"/>
      <c r="N588" s="29"/>
      <c r="S588" s="29"/>
      <c r="X588" s="29"/>
      <c r="AC588" s="29"/>
      <c r="AH588" s="29"/>
      <c r="AM588" s="29"/>
      <c r="AR588" s="29"/>
      <c r="AW588" s="29"/>
      <c r="BB588" s="29"/>
      <c r="BG588" s="29"/>
    </row>
    <row r="589" spans="4:59" ht="15.75" customHeight="1">
      <c r="D589" s="29"/>
      <c r="I589" s="29"/>
      <c r="N589" s="29"/>
      <c r="S589" s="29"/>
      <c r="X589" s="29"/>
      <c r="AC589" s="29"/>
      <c r="AH589" s="29"/>
      <c r="AM589" s="29"/>
      <c r="AR589" s="29"/>
      <c r="AW589" s="29"/>
      <c r="BB589" s="29"/>
      <c r="BG589" s="29"/>
    </row>
    <row r="590" spans="4:59" ht="15.75" customHeight="1">
      <c r="D590" s="29"/>
      <c r="I590" s="29"/>
      <c r="N590" s="29"/>
      <c r="S590" s="29"/>
      <c r="X590" s="29"/>
      <c r="AC590" s="29"/>
      <c r="AH590" s="29"/>
      <c r="AM590" s="29"/>
      <c r="AR590" s="29"/>
      <c r="AW590" s="29"/>
      <c r="BB590" s="29"/>
      <c r="BG590" s="29"/>
    </row>
    <row r="591" spans="4:59" ht="15.75" customHeight="1">
      <c r="D591" s="29"/>
      <c r="I591" s="29"/>
      <c r="N591" s="29"/>
      <c r="S591" s="29"/>
      <c r="X591" s="29"/>
      <c r="AC591" s="29"/>
      <c r="AH591" s="29"/>
      <c r="AM591" s="29"/>
      <c r="AR591" s="29"/>
      <c r="AW591" s="29"/>
      <c r="BB591" s="29"/>
      <c r="BG591" s="29"/>
    </row>
    <row r="592" spans="4:59" ht="15.75" customHeight="1">
      <c r="D592" s="29"/>
      <c r="I592" s="29"/>
      <c r="N592" s="29"/>
      <c r="S592" s="29"/>
      <c r="X592" s="29"/>
      <c r="AC592" s="29"/>
      <c r="AH592" s="29"/>
      <c r="AM592" s="29"/>
      <c r="AR592" s="29"/>
      <c r="AW592" s="29"/>
      <c r="BB592" s="29"/>
      <c r="BG592" s="29"/>
    </row>
    <row r="593" spans="4:59" ht="15.75" customHeight="1">
      <c r="D593" s="29"/>
      <c r="I593" s="29"/>
      <c r="N593" s="29"/>
      <c r="S593" s="29"/>
      <c r="X593" s="29"/>
      <c r="AC593" s="29"/>
      <c r="AH593" s="29"/>
      <c r="AM593" s="29"/>
      <c r="AR593" s="29"/>
      <c r="AW593" s="29"/>
      <c r="BB593" s="29"/>
      <c r="BG593" s="29"/>
    </row>
    <row r="594" spans="4:59" ht="15.75" customHeight="1">
      <c r="D594" s="29"/>
      <c r="I594" s="29"/>
      <c r="N594" s="29"/>
      <c r="S594" s="29"/>
      <c r="X594" s="29"/>
      <c r="AC594" s="29"/>
      <c r="AH594" s="29"/>
      <c r="AM594" s="29"/>
      <c r="AR594" s="29"/>
      <c r="AW594" s="29"/>
      <c r="BB594" s="29"/>
      <c r="BG594" s="29"/>
    </row>
    <row r="595" spans="4:59" ht="15.75" customHeight="1">
      <c r="D595" s="29"/>
      <c r="I595" s="29"/>
      <c r="N595" s="29"/>
      <c r="S595" s="29"/>
      <c r="X595" s="29"/>
      <c r="AC595" s="29"/>
      <c r="AH595" s="29"/>
      <c r="AM595" s="29"/>
      <c r="AR595" s="29"/>
      <c r="AW595" s="29"/>
      <c r="BB595" s="29"/>
      <c r="BG595" s="29"/>
    </row>
    <row r="596" spans="4:59" ht="15.75" customHeight="1">
      <c r="D596" s="29"/>
      <c r="I596" s="29"/>
      <c r="N596" s="29"/>
      <c r="S596" s="29"/>
      <c r="X596" s="29"/>
      <c r="AC596" s="29"/>
      <c r="AH596" s="29"/>
      <c r="AM596" s="29"/>
      <c r="AR596" s="29"/>
      <c r="AW596" s="29"/>
      <c r="BB596" s="29"/>
      <c r="BG596" s="29"/>
    </row>
    <row r="597" spans="4:59" ht="15.75" customHeight="1">
      <c r="D597" s="29"/>
      <c r="I597" s="29"/>
      <c r="N597" s="29"/>
      <c r="S597" s="29"/>
      <c r="X597" s="29"/>
      <c r="AC597" s="29"/>
      <c r="AH597" s="29"/>
      <c r="AM597" s="29"/>
      <c r="AR597" s="29"/>
      <c r="AW597" s="29"/>
      <c r="BB597" s="29"/>
      <c r="BG597" s="29"/>
    </row>
    <row r="598" spans="4:59" ht="15.75" customHeight="1">
      <c r="D598" s="29"/>
      <c r="I598" s="29"/>
      <c r="N598" s="29"/>
      <c r="S598" s="29"/>
      <c r="X598" s="29"/>
      <c r="AC598" s="29"/>
      <c r="AH598" s="29"/>
      <c r="AM598" s="29"/>
      <c r="AR598" s="29"/>
      <c r="AW598" s="29"/>
      <c r="BB598" s="29"/>
      <c r="BG598" s="29"/>
    </row>
    <row r="599" spans="4:59" ht="15.75" customHeight="1">
      <c r="D599" s="29"/>
      <c r="I599" s="29"/>
      <c r="N599" s="29"/>
      <c r="S599" s="29"/>
      <c r="X599" s="29"/>
      <c r="AC599" s="29"/>
      <c r="AH599" s="29"/>
      <c r="AM599" s="29"/>
      <c r="AR599" s="29"/>
      <c r="AW599" s="29"/>
      <c r="BB599" s="29"/>
      <c r="BG599" s="29"/>
    </row>
    <row r="600" spans="4:59" ht="15.75" customHeight="1">
      <c r="D600" s="29"/>
      <c r="I600" s="29"/>
      <c r="N600" s="29"/>
      <c r="S600" s="29"/>
      <c r="X600" s="29"/>
      <c r="AC600" s="29"/>
      <c r="AH600" s="29"/>
      <c r="AM600" s="29"/>
      <c r="AR600" s="29"/>
      <c r="AW600" s="29"/>
      <c r="BB600" s="29"/>
      <c r="BG600" s="29"/>
    </row>
    <row r="601" spans="4:59" ht="15.75" customHeight="1">
      <c r="D601" s="29"/>
      <c r="I601" s="29"/>
      <c r="N601" s="29"/>
      <c r="S601" s="29"/>
      <c r="X601" s="29"/>
      <c r="AC601" s="29"/>
      <c r="AH601" s="29"/>
      <c r="AM601" s="29"/>
      <c r="AR601" s="29"/>
      <c r="AW601" s="29"/>
      <c r="BB601" s="29"/>
      <c r="BG601" s="29"/>
    </row>
    <row r="602" spans="4:59" ht="15.75" customHeight="1">
      <c r="D602" s="29"/>
      <c r="I602" s="29"/>
      <c r="N602" s="29"/>
      <c r="S602" s="29"/>
      <c r="X602" s="29"/>
      <c r="AC602" s="29"/>
      <c r="AH602" s="29"/>
      <c r="AM602" s="29"/>
      <c r="AR602" s="29"/>
      <c r="AW602" s="29"/>
      <c r="BB602" s="29"/>
      <c r="BG602" s="29"/>
    </row>
    <row r="603" spans="4:59" ht="15.75" customHeight="1">
      <c r="D603" s="29"/>
      <c r="I603" s="29"/>
      <c r="N603" s="29"/>
      <c r="S603" s="29"/>
      <c r="X603" s="29"/>
      <c r="AC603" s="29"/>
      <c r="AH603" s="29"/>
      <c r="AM603" s="29"/>
      <c r="AR603" s="29"/>
      <c r="AW603" s="29"/>
      <c r="BB603" s="29"/>
      <c r="BG603" s="29"/>
    </row>
    <row r="604" spans="4:59" ht="15.75" customHeight="1">
      <c r="D604" s="29"/>
      <c r="I604" s="29"/>
      <c r="N604" s="29"/>
      <c r="S604" s="29"/>
      <c r="X604" s="29"/>
      <c r="AC604" s="29"/>
      <c r="AH604" s="29"/>
      <c r="AM604" s="29"/>
      <c r="AR604" s="29"/>
      <c r="AW604" s="29"/>
      <c r="BB604" s="29"/>
      <c r="BG604" s="29"/>
    </row>
    <row r="605" spans="4:59" ht="15.75" customHeight="1">
      <c r="D605" s="29"/>
      <c r="I605" s="29"/>
      <c r="N605" s="29"/>
      <c r="S605" s="29"/>
      <c r="X605" s="29"/>
      <c r="AC605" s="29"/>
      <c r="AH605" s="29"/>
      <c r="AM605" s="29"/>
      <c r="AR605" s="29"/>
      <c r="AW605" s="29"/>
      <c r="BB605" s="29"/>
      <c r="BG605" s="29"/>
    </row>
    <row r="606" spans="4:59" ht="15.75" customHeight="1">
      <c r="D606" s="29"/>
      <c r="I606" s="29"/>
      <c r="N606" s="29"/>
      <c r="S606" s="29"/>
      <c r="X606" s="29"/>
      <c r="AC606" s="29"/>
      <c r="AH606" s="29"/>
      <c r="AM606" s="29"/>
      <c r="AR606" s="29"/>
      <c r="AW606" s="29"/>
      <c r="BB606" s="29"/>
      <c r="BG606" s="29"/>
    </row>
    <row r="607" spans="4:59" ht="15.75" customHeight="1">
      <c r="D607" s="29"/>
      <c r="I607" s="29"/>
      <c r="N607" s="29"/>
      <c r="S607" s="29"/>
      <c r="X607" s="29"/>
      <c r="AC607" s="29"/>
      <c r="AH607" s="29"/>
      <c r="AM607" s="29"/>
      <c r="AR607" s="29"/>
      <c r="AW607" s="29"/>
      <c r="BB607" s="29"/>
      <c r="BG607" s="29"/>
    </row>
    <row r="608" spans="4:59" ht="15.75" customHeight="1">
      <c r="D608" s="29"/>
      <c r="I608" s="29"/>
      <c r="N608" s="29"/>
      <c r="S608" s="29"/>
      <c r="X608" s="29"/>
      <c r="AC608" s="29"/>
      <c r="AH608" s="29"/>
      <c r="AM608" s="29"/>
      <c r="AR608" s="29"/>
      <c r="AW608" s="29"/>
      <c r="BB608" s="29"/>
      <c r="BG608" s="29"/>
    </row>
    <row r="609" spans="4:59" ht="15.75" customHeight="1">
      <c r="D609" s="29"/>
      <c r="I609" s="29"/>
      <c r="N609" s="29"/>
      <c r="S609" s="29"/>
      <c r="X609" s="29"/>
      <c r="AC609" s="29"/>
      <c r="AH609" s="29"/>
      <c r="AM609" s="29"/>
      <c r="AR609" s="29"/>
      <c r="AW609" s="29"/>
      <c r="BB609" s="29"/>
      <c r="BG609" s="29"/>
    </row>
    <row r="610" spans="4:59" ht="15.75" customHeight="1">
      <c r="D610" s="29"/>
      <c r="I610" s="29"/>
      <c r="N610" s="29"/>
      <c r="S610" s="29"/>
      <c r="X610" s="29"/>
      <c r="AC610" s="29"/>
      <c r="AH610" s="29"/>
      <c r="AM610" s="29"/>
      <c r="AR610" s="29"/>
      <c r="AW610" s="29"/>
      <c r="BB610" s="29"/>
      <c r="BG610" s="29"/>
    </row>
    <row r="611" spans="4:59" ht="15.75" customHeight="1">
      <c r="D611" s="29"/>
      <c r="I611" s="29"/>
      <c r="N611" s="29"/>
      <c r="S611" s="29"/>
      <c r="X611" s="29"/>
      <c r="AC611" s="29"/>
      <c r="AH611" s="29"/>
      <c r="AM611" s="29"/>
      <c r="AR611" s="29"/>
      <c r="AW611" s="29"/>
      <c r="BB611" s="29"/>
      <c r="BG611" s="29"/>
    </row>
    <row r="612" spans="4:59" ht="15.75" customHeight="1">
      <c r="D612" s="29"/>
      <c r="I612" s="29"/>
      <c r="N612" s="29"/>
      <c r="S612" s="29"/>
      <c r="X612" s="29"/>
      <c r="AC612" s="29"/>
      <c r="AH612" s="29"/>
      <c r="AM612" s="29"/>
      <c r="AR612" s="29"/>
      <c r="AW612" s="29"/>
      <c r="BB612" s="29"/>
      <c r="BG612" s="29"/>
    </row>
    <row r="613" spans="4:59" ht="15.75" customHeight="1">
      <c r="D613" s="29"/>
      <c r="I613" s="29"/>
      <c r="N613" s="29"/>
      <c r="S613" s="29"/>
      <c r="X613" s="29"/>
      <c r="AC613" s="29"/>
      <c r="AH613" s="29"/>
      <c r="AM613" s="29"/>
      <c r="AR613" s="29"/>
      <c r="AW613" s="29"/>
      <c r="BB613" s="29"/>
      <c r="BG613" s="29"/>
    </row>
    <row r="614" spans="4:59" ht="15.75" customHeight="1">
      <c r="D614" s="29"/>
      <c r="I614" s="29"/>
      <c r="N614" s="29"/>
      <c r="S614" s="29"/>
      <c r="X614" s="29"/>
      <c r="AC614" s="29"/>
      <c r="AH614" s="29"/>
      <c r="AM614" s="29"/>
      <c r="AR614" s="29"/>
      <c r="AW614" s="29"/>
      <c r="BB614" s="29"/>
      <c r="BG614" s="29"/>
    </row>
    <row r="615" spans="4:59" ht="15.75" customHeight="1">
      <c r="D615" s="29"/>
      <c r="I615" s="29"/>
      <c r="N615" s="29"/>
      <c r="S615" s="29"/>
      <c r="X615" s="29"/>
      <c r="AC615" s="29"/>
      <c r="AH615" s="29"/>
      <c r="AM615" s="29"/>
      <c r="AR615" s="29"/>
      <c r="AW615" s="29"/>
      <c r="BB615" s="29"/>
      <c r="BG615" s="29"/>
    </row>
    <row r="616" spans="4:59" ht="15.75" customHeight="1">
      <c r="D616" s="29"/>
      <c r="I616" s="29"/>
      <c r="N616" s="29"/>
      <c r="S616" s="29"/>
      <c r="X616" s="29"/>
      <c r="AC616" s="29"/>
      <c r="AH616" s="29"/>
      <c r="AM616" s="29"/>
      <c r="AR616" s="29"/>
      <c r="AW616" s="29"/>
      <c r="BB616" s="29"/>
      <c r="BG616" s="29"/>
    </row>
    <row r="617" spans="4:59" ht="15.75" customHeight="1">
      <c r="D617" s="29"/>
      <c r="I617" s="29"/>
      <c r="N617" s="29"/>
      <c r="S617" s="29"/>
      <c r="X617" s="29"/>
      <c r="AC617" s="29"/>
      <c r="AH617" s="29"/>
      <c r="AM617" s="29"/>
      <c r="AR617" s="29"/>
      <c r="AW617" s="29"/>
      <c r="BB617" s="29"/>
      <c r="BG617" s="29"/>
    </row>
    <row r="618" spans="4:59" ht="15.75" customHeight="1">
      <c r="D618" s="29"/>
      <c r="I618" s="29"/>
      <c r="N618" s="29"/>
      <c r="S618" s="29"/>
      <c r="X618" s="29"/>
      <c r="AC618" s="29"/>
      <c r="AH618" s="29"/>
      <c r="AM618" s="29"/>
      <c r="AR618" s="29"/>
      <c r="AW618" s="29"/>
      <c r="BB618" s="29"/>
      <c r="BG618" s="29"/>
    </row>
    <row r="619" spans="4:59" ht="15.75" customHeight="1">
      <c r="D619" s="29"/>
      <c r="I619" s="29"/>
      <c r="N619" s="29"/>
      <c r="S619" s="29"/>
      <c r="X619" s="29"/>
      <c r="AC619" s="29"/>
      <c r="AH619" s="29"/>
      <c r="AM619" s="29"/>
      <c r="AR619" s="29"/>
      <c r="AW619" s="29"/>
      <c r="BB619" s="29"/>
      <c r="BG619" s="29"/>
    </row>
    <row r="620" spans="4:59" ht="15.75" customHeight="1">
      <c r="D620" s="29"/>
      <c r="I620" s="29"/>
      <c r="N620" s="29"/>
      <c r="S620" s="29"/>
      <c r="X620" s="29"/>
      <c r="AC620" s="29"/>
      <c r="AH620" s="29"/>
      <c r="AM620" s="29"/>
      <c r="AR620" s="29"/>
      <c r="AW620" s="29"/>
      <c r="BB620" s="29"/>
      <c r="BG620" s="29"/>
    </row>
    <row r="621" spans="4:59" ht="15.75" customHeight="1">
      <c r="D621" s="29"/>
      <c r="I621" s="29"/>
      <c r="N621" s="29"/>
      <c r="S621" s="29"/>
      <c r="X621" s="29"/>
      <c r="AC621" s="29"/>
      <c r="AH621" s="29"/>
      <c r="AM621" s="29"/>
      <c r="AR621" s="29"/>
      <c r="AW621" s="29"/>
      <c r="BB621" s="29"/>
      <c r="BG621" s="29"/>
    </row>
    <row r="622" spans="4:59" ht="15.75" customHeight="1">
      <c r="D622" s="29"/>
      <c r="I622" s="29"/>
      <c r="N622" s="29"/>
      <c r="S622" s="29"/>
      <c r="X622" s="29"/>
      <c r="AC622" s="29"/>
      <c r="AH622" s="29"/>
      <c r="AM622" s="29"/>
      <c r="AR622" s="29"/>
      <c r="AW622" s="29"/>
      <c r="BB622" s="29"/>
      <c r="BG622" s="29"/>
    </row>
    <row r="623" spans="4:59" ht="15.75" customHeight="1">
      <c r="D623" s="29"/>
      <c r="I623" s="29"/>
      <c r="N623" s="29"/>
      <c r="S623" s="29"/>
      <c r="X623" s="29"/>
      <c r="AC623" s="29"/>
      <c r="AH623" s="29"/>
      <c r="AM623" s="29"/>
      <c r="AR623" s="29"/>
      <c r="AW623" s="29"/>
      <c r="BB623" s="29"/>
      <c r="BG623" s="29"/>
    </row>
    <row r="624" spans="4:59" ht="15.75" customHeight="1">
      <c r="D624" s="29"/>
      <c r="I624" s="29"/>
      <c r="N624" s="29"/>
      <c r="S624" s="29"/>
      <c r="X624" s="29"/>
      <c r="AC624" s="29"/>
      <c r="AH624" s="29"/>
      <c r="AM624" s="29"/>
      <c r="AR624" s="29"/>
      <c r="AW624" s="29"/>
      <c r="BB624" s="29"/>
      <c r="BG624" s="29"/>
    </row>
    <row r="625" spans="4:59" ht="15.75" customHeight="1">
      <c r="D625" s="29"/>
      <c r="I625" s="29"/>
      <c r="N625" s="29"/>
      <c r="S625" s="29"/>
      <c r="X625" s="29"/>
      <c r="AC625" s="29"/>
      <c r="AH625" s="29"/>
      <c r="AM625" s="29"/>
      <c r="AR625" s="29"/>
      <c r="AW625" s="29"/>
      <c r="BB625" s="29"/>
      <c r="BG625" s="29"/>
    </row>
    <row r="626" spans="4:59" ht="15.75" customHeight="1">
      <c r="D626" s="29"/>
      <c r="I626" s="29"/>
      <c r="N626" s="29"/>
      <c r="S626" s="29"/>
      <c r="X626" s="29"/>
      <c r="AC626" s="29"/>
      <c r="AH626" s="29"/>
      <c r="AM626" s="29"/>
      <c r="AR626" s="29"/>
      <c r="AW626" s="29"/>
      <c r="BB626" s="29"/>
      <c r="BG626" s="29"/>
    </row>
    <row r="627" spans="4:59" ht="15.75" customHeight="1">
      <c r="D627" s="29"/>
      <c r="I627" s="29"/>
      <c r="N627" s="29"/>
      <c r="S627" s="29"/>
      <c r="X627" s="29"/>
      <c r="AC627" s="29"/>
      <c r="AH627" s="29"/>
      <c r="AM627" s="29"/>
      <c r="AR627" s="29"/>
      <c r="AW627" s="29"/>
      <c r="BB627" s="29"/>
      <c r="BG627" s="29"/>
    </row>
    <row r="628" spans="4:59" ht="15.75" customHeight="1">
      <c r="D628" s="29"/>
      <c r="I628" s="29"/>
      <c r="N628" s="29"/>
      <c r="S628" s="29"/>
      <c r="X628" s="29"/>
      <c r="AC628" s="29"/>
      <c r="AH628" s="29"/>
      <c r="AM628" s="29"/>
      <c r="AR628" s="29"/>
      <c r="AW628" s="29"/>
      <c r="BB628" s="29"/>
      <c r="BG628" s="29"/>
    </row>
    <row r="629" spans="4:59" ht="15.75" customHeight="1">
      <c r="D629" s="29"/>
      <c r="I629" s="29"/>
      <c r="N629" s="29"/>
      <c r="S629" s="29"/>
      <c r="X629" s="29"/>
      <c r="AC629" s="29"/>
      <c r="AH629" s="29"/>
      <c r="AM629" s="29"/>
      <c r="AR629" s="29"/>
      <c r="AW629" s="29"/>
      <c r="BB629" s="29"/>
      <c r="BG629" s="29"/>
    </row>
    <row r="630" spans="4:59" ht="15.75" customHeight="1">
      <c r="D630" s="29"/>
      <c r="I630" s="29"/>
      <c r="N630" s="29"/>
      <c r="S630" s="29"/>
      <c r="X630" s="29"/>
      <c r="AC630" s="29"/>
      <c r="AH630" s="29"/>
      <c r="AM630" s="29"/>
      <c r="AR630" s="29"/>
      <c r="AW630" s="29"/>
      <c r="BB630" s="29"/>
      <c r="BG630" s="29"/>
    </row>
    <row r="631" spans="4:59" ht="15.75" customHeight="1">
      <c r="D631" s="29"/>
      <c r="I631" s="29"/>
      <c r="N631" s="29"/>
      <c r="S631" s="29"/>
      <c r="X631" s="29"/>
      <c r="AC631" s="29"/>
      <c r="AH631" s="29"/>
      <c r="AM631" s="29"/>
      <c r="AR631" s="29"/>
      <c r="AW631" s="29"/>
      <c r="BB631" s="29"/>
      <c r="BG631" s="29"/>
    </row>
    <row r="632" spans="4:59" ht="15.75" customHeight="1">
      <c r="D632" s="29"/>
      <c r="I632" s="29"/>
      <c r="N632" s="29"/>
      <c r="S632" s="29"/>
      <c r="X632" s="29"/>
      <c r="AC632" s="29"/>
      <c r="AH632" s="29"/>
      <c r="AM632" s="29"/>
      <c r="AR632" s="29"/>
      <c r="AW632" s="29"/>
      <c r="BB632" s="29"/>
      <c r="BG632" s="29"/>
    </row>
    <row r="633" spans="4:59" ht="15.75" customHeight="1">
      <c r="D633" s="29"/>
      <c r="I633" s="29"/>
      <c r="N633" s="29"/>
      <c r="S633" s="29"/>
      <c r="X633" s="29"/>
      <c r="AC633" s="29"/>
      <c r="AH633" s="29"/>
      <c r="AM633" s="29"/>
      <c r="AR633" s="29"/>
      <c r="AW633" s="29"/>
      <c r="BB633" s="29"/>
      <c r="BG633" s="29"/>
    </row>
    <row r="634" spans="4:59" ht="15.75" customHeight="1">
      <c r="D634" s="29"/>
      <c r="I634" s="29"/>
      <c r="N634" s="29"/>
      <c r="S634" s="29"/>
      <c r="X634" s="29"/>
      <c r="AC634" s="29"/>
      <c r="AH634" s="29"/>
      <c r="AM634" s="29"/>
      <c r="AR634" s="29"/>
      <c r="AW634" s="29"/>
      <c r="BB634" s="29"/>
      <c r="BG634" s="29"/>
    </row>
    <row r="635" spans="4:59" ht="15.75" customHeight="1">
      <c r="D635" s="29"/>
      <c r="I635" s="29"/>
      <c r="N635" s="29"/>
      <c r="S635" s="29"/>
      <c r="X635" s="29"/>
      <c r="AC635" s="29"/>
      <c r="AH635" s="29"/>
      <c r="AM635" s="29"/>
      <c r="AR635" s="29"/>
      <c r="AW635" s="29"/>
      <c r="BB635" s="29"/>
      <c r="BG635" s="29"/>
    </row>
    <row r="636" spans="4:59" ht="15.75" customHeight="1">
      <c r="D636" s="29"/>
      <c r="I636" s="29"/>
      <c r="N636" s="29"/>
      <c r="S636" s="29"/>
      <c r="X636" s="29"/>
      <c r="AC636" s="29"/>
      <c r="AH636" s="29"/>
      <c r="AM636" s="29"/>
      <c r="AR636" s="29"/>
      <c r="AW636" s="29"/>
      <c r="BB636" s="29"/>
      <c r="BG636" s="29"/>
    </row>
    <row r="637" spans="4:59" ht="15.75" customHeight="1">
      <c r="D637" s="29"/>
      <c r="I637" s="29"/>
      <c r="N637" s="29"/>
      <c r="S637" s="29"/>
      <c r="X637" s="29"/>
      <c r="AC637" s="29"/>
      <c r="AH637" s="29"/>
      <c r="AM637" s="29"/>
      <c r="AR637" s="29"/>
      <c r="AW637" s="29"/>
      <c r="BB637" s="29"/>
      <c r="BG637" s="29"/>
    </row>
    <row r="638" spans="4:59" ht="15.75" customHeight="1">
      <c r="D638" s="29"/>
      <c r="I638" s="29"/>
      <c r="N638" s="29"/>
      <c r="S638" s="29"/>
      <c r="X638" s="29"/>
      <c r="AC638" s="29"/>
      <c r="AH638" s="29"/>
      <c r="AM638" s="29"/>
      <c r="AR638" s="29"/>
      <c r="AW638" s="29"/>
      <c r="BB638" s="29"/>
      <c r="BG638" s="29"/>
    </row>
    <row r="639" spans="4:59" ht="15.75" customHeight="1">
      <c r="D639" s="29"/>
      <c r="I639" s="29"/>
      <c r="N639" s="29"/>
      <c r="S639" s="29"/>
      <c r="X639" s="29"/>
      <c r="AC639" s="29"/>
      <c r="AH639" s="29"/>
      <c r="AM639" s="29"/>
      <c r="AR639" s="29"/>
      <c r="AW639" s="29"/>
      <c r="BB639" s="29"/>
      <c r="BG639" s="29"/>
    </row>
    <row r="640" spans="4:59" ht="15.75" customHeight="1">
      <c r="D640" s="29"/>
      <c r="I640" s="29"/>
      <c r="N640" s="29"/>
      <c r="S640" s="29"/>
      <c r="X640" s="29"/>
      <c r="AC640" s="29"/>
      <c r="AH640" s="29"/>
      <c r="AM640" s="29"/>
      <c r="AR640" s="29"/>
      <c r="AW640" s="29"/>
      <c r="BB640" s="29"/>
      <c r="BG640" s="29"/>
    </row>
    <row r="641" spans="4:59" ht="15.75" customHeight="1">
      <c r="D641" s="29"/>
      <c r="I641" s="29"/>
      <c r="N641" s="29"/>
      <c r="S641" s="29"/>
      <c r="X641" s="29"/>
      <c r="AC641" s="29"/>
      <c r="AH641" s="29"/>
      <c r="AM641" s="29"/>
      <c r="AR641" s="29"/>
      <c r="AW641" s="29"/>
      <c r="BB641" s="29"/>
      <c r="BG641" s="29"/>
    </row>
    <row r="642" spans="4:59" ht="15.75" customHeight="1">
      <c r="D642" s="29"/>
      <c r="I642" s="29"/>
      <c r="N642" s="29"/>
      <c r="S642" s="29"/>
      <c r="X642" s="29"/>
      <c r="AC642" s="29"/>
      <c r="AH642" s="29"/>
      <c r="AM642" s="29"/>
      <c r="AR642" s="29"/>
      <c r="AW642" s="29"/>
      <c r="BB642" s="29"/>
      <c r="BG642" s="29"/>
    </row>
    <row r="643" spans="4:59" ht="15.75" customHeight="1">
      <c r="D643" s="29"/>
      <c r="I643" s="29"/>
      <c r="N643" s="29"/>
      <c r="S643" s="29"/>
      <c r="X643" s="29"/>
      <c r="AC643" s="29"/>
      <c r="AH643" s="29"/>
      <c r="AM643" s="29"/>
      <c r="AR643" s="29"/>
      <c r="AW643" s="29"/>
      <c r="BB643" s="29"/>
      <c r="BG643" s="29"/>
    </row>
    <row r="644" spans="4:59" ht="15.75" customHeight="1">
      <c r="D644" s="29"/>
      <c r="I644" s="29"/>
      <c r="N644" s="29"/>
      <c r="S644" s="29"/>
      <c r="X644" s="29"/>
      <c r="AC644" s="29"/>
      <c r="AH644" s="29"/>
      <c r="AM644" s="29"/>
      <c r="AR644" s="29"/>
      <c r="AW644" s="29"/>
      <c r="BB644" s="29"/>
      <c r="BG644" s="29"/>
    </row>
    <row r="645" spans="4:59" ht="15.75" customHeight="1">
      <c r="D645" s="29"/>
      <c r="I645" s="29"/>
      <c r="N645" s="29"/>
      <c r="S645" s="29"/>
      <c r="X645" s="29"/>
      <c r="AC645" s="29"/>
      <c r="AH645" s="29"/>
      <c r="AM645" s="29"/>
      <c r="AR645" s="29"/>
      <c r="AW645" s="29"/>
      <c r="BB645" s="29"/>
      <c r="BG645" s="29"/>
    </row>
    <row r="646" spans="4:59" ht="15.75" customHeight="1">
      <c r="D646" s="29"/>
      <c r="I646" s="29"/>
      <c r="N646" s="29"/>
      <c r="S646" s="29"/>
      <c r="X646" s="29"/>
      <c r="AC646" s="29"/>
      <c r="AH646" s="29"/>
      <c r="AM646" s="29"/>
      <c r="AR646" s="29"/>
      <c r="AW646" s="29"/>
      <c r="BB646" s="29"/>
      <c r="BG646" s="29"/>
    </row>
    <row r="647" spans="4:59" ht="15.75" customHeight="1">
      <c r="D647" s="29"/>
      <c r="I647" s="29"/>
      <c r="N647" s="29"/>
      <c r="S647" s="29"/>
      <c r="X647" s="29"/>
      <c r="AC647" s="29"/>
      <c r="AH647" s="29"/>
      <c r="AM647" s="29"/>
      <c r="AR647" s="29"/>
      <c r="AW647" s="29"/>
      <c r="BB647" s="29"/>
      <c r="BG647" s="29"/>
    </row>
    <row r="648" spans="4:59" ht="15.75" customHeight="1">
      <c r="D648" s="29"/>
      <c r="I648" s="29"/>
      <c r="N648" s="29"/>
      <c r="S648" s="29"/>
      <c r="X648" s="29"/>
      <c r="AC648" s="29"/>
      <c r="AH648" s="29"/>
      <c r="AM648" s="29"/>
      <c r="AR648" s="29"/>
      <c r="AW648" s="29"/>
      <c r="BB648" s="29"/>
      <c r="BG648" s="29"/>
    </row>
    <row r="649" spans="4:59" ht="15.75" customHeight="1">
      <c r="D649" s="29"/>
      <c r="I649" s="29"/>
      <c r="N649" s="29"/>
      <c r="S649" s="29"/>
      <c r="X649" s="29"/>
      <c r="AC649" s="29"/>
      <c r="AH649" s="29"/>
      <c r="AM649" s="29"/>
      <c r="AR649" s="29"/>
      <c r="AW649" s="29"/>
      <c r="BB649" s="29"/>
      <c r="BG649" s="29"/>
    </row>
    <row r="650" spans="4:59" ht="15.75" customHeight="1">
      <c r="D650" s="29"/>
      <c r="I650" s="29"/>
      <c r="N650" s="29"/>
      <c r="S650" s="29"/>
      <c r="X650" s="29"/>
      <c r="AC650" s="29"/>
      <c r="AH650" s="29"/>
      <c r="AM650" s="29"/>
      <c r="AR650" s="29"/>
      <c r="AW650" s="29"/>
      <c r="BB650" s="29"/>
      <c r="BG650" s="29"/>
    </row>
    <row r="651" spans="4:59" ht="15.75" customHeight="1">
      <c r="D651" s="29"/>
      <c r="I651" s="29"/>
      <c r="N651" s="29"/>
      <c r="S651" s="29"/>
      <c r="X651" s="29"/>
      <c r="AC651" s="29"/>
      <c r="AH651" s="29"/>
      <c r="AM651" s="29"/>
      <c r="AR651" s="29"/>
      <c r="AW651" s="29"/>
      <c r="BB651" s="29"/>
      <c r="BG651" s="29"/>
    </row>
    <row r="652" spans="4:59" ht="15.75" customHeight="1">
      <c r="D652" s="29"/>
      <c r="I652" s="29"/>
      <c r="N652" s="29"/>
      <c r="S652" s="29"/>
      <c r="X652" s="29"/>
      <c r="AC652" s="29"/>
      <c r="AH652" s="29"/>
      <c r="AM652" s="29"/>
      <c r="AR652" s="29"/>
      <c r="AW652" s="29"/>
      <c r="BB652" s="29"/>
      <c r="BG652" s="29"/>
    </row>
    <row r="653" spans="4:59" ht="15.75" customHeight="1">
      <c r="D653" s="29"/>
      <c r="I653" s="29"/>
      <c r="N653" s="29"/>
      <c r="S653" s="29"/>
      <c r="X653" s="29"/>
      <c r="AC653" s="29"/>
      <c r="AH653" s="29"/>
      <c r="AM653" s="29"/>
      <c r="AR653" s="29"/>
      <c r="AW653" s="29"/>
      <c r="BB653" s="29"/>
      <c r="BG653" s="29"/>
    </row>
    <row r="654" spans="4:59" ht="15.75" customHeight="1">
      <c r="D654" s="29"/>
      <c r="I654" s="29"/>
      <c r="N654" s="29"/>
      <c r="S654" s="29"/>
      <c r="X654" s="29"/>
      <c r="AC654" s="29"/>
      <c r="AH654" s="29"/>
      <c r="AM654" s="29"/>
      <c r="AR654" s="29"/>
      <c r="AW654" s="29"/>
      <c r="BB654" s="29"/>
      <c r="BG654" s="29"/>
    </row>
    <row r="655" spans="4:59" ht="15.75" customHeight="1">
      <c r="D655" s="29"/>
      <c r="I655" s="29"/>
      <c r="N655" s="29"/>
      <c r="S655" s="29"/>
      <c r="X655" s="29"/>
      <c r="AC655" s="29"/>
      <c r="AH655" s="29"/>
      <c r="AM655" s="29"/>
      <c r="AR655" s="29"/>
      <c r="AW655" s="29"/>
      <c r="BB655" s="29"/>
      <c r="BG655" s="29"/>
    </row>
    <row r="656" spans="4:59" ht="15.75" customHeight="1">
      <c r="D656" s="29"/>
      <c r="I656" s="29"/>
      <c r="N656" s="29"/>
      <c r="S656" s="29"/>
      <c r="X656" s="29"/>
      <c r="AC656" s="29"/>
      <c r="AH656" s="29"/>
      <c r="AM656" s="29"/>
      <c r="AR656" s="29"/>
      <c r="AW656" s="29"/>
      <c r="BB656" s="29"/>
      <c r="BG656" s="29"/>
    </row>
    <row r="657" spans="4:59" ht="15.75" customHeight="1">
      <c r="D657" s="29"/>
      <c r="I657" s="29"/>
      <c r="N657" s="29"/>
      <c r="S657" s="29"/>
      <c r="X657" s="29"/>
      <c r="AC657" s="29"/>
      <c r="AH657" s="29"/>
      <c r="AM657" s="29"/>
      <c r="AR657" s="29"/>
      <c r="AW657" s="29"/>
      <c r="BB657" s="29"/>
      <c r="BG657" s="29"/>
    </row>
    <row r="658" spans="4:59" ht="15.75" customHeight="1">
      <c r="D658" s="29"/>
      <c r="I658" s="29"/>
      <c r="N658" s="29"/>
      <c r="S658" s="29"/>
      <c r="X658" s="29"/>
      <c r="AC658" s="29"/>
      <c r="AH658" s="29"/>
      <c r="AM658" s="29"/>
      <c r="AR658" s="29"/>
      <c r="AW658" s="29"/>
      <c r="BB658" s="29"/>
      <c r="BG658" s="29"/>
    </row>
    <row r="659" spans="4:59" ht="15.75" customHeight="1">
      <c r="D659" s="29"/>
      <c r="I659" s="29"/>
      <c r="N659" s="29"/>
      <c r="S659" s="29"/>
      <c r="X659" s="29"/>
      <c r="AC659" s="29"/>
      <c r="AH659" s="29"/>
      <c r="AM659" s="29"/>
      <c r="AR659" s="29"/>
      <c r="AW659" s="29"/>
      <c r="BB659" s="29"/>
      <c r="BG659" s="29"/>
    </row>
    <row r="660" spans="4:59" ht="15.75" customHeight="1">
      <c r="D660" s="29"/>
      <c r="I660" s="29"/>
      <c r="N660" s="29"/>
      <c r="S660" s="29"/>
      <c r="X660" s="29"/>
      <c r="AC660" s="29"/>
      <c r="AH660" s="29"/>
      <c r="AM660" s="29"/>
      <c r="AR660" s="29"/>
      <c r="AW660" s="29"/>
      <c r="BB660" s="29"/>
      <c r="BG660" s="29"/>
    </row>
    <row r="661" spans="4:59" ht="15.75" customHeight="1">
      <c r="D661" s="29"/>
      <c r="I661" s="29"/>
      <c r="N661" s="29"/>
      <c r="S661" s="29"/>
      <c r="X661" s="29"/>
      <c r="AC661" s="29"/>
      <c r="AH661" s="29"/>
      <c r="AM661" s="29"/>
      <c r="AR661" s="29"/>
      <c r="AW661" s="29"/>
      <c r="BB661" s="29"/>
      <c r="BG661" s="29"/>
    </row>
    <row r="662" spans="4:59" ht="15.75" customHeight="1">
      <c r="D662" s="29"/>
      <c r="I662" s="29"/>
      <c r="N662" s="29"/>
      <c r="S662" s="29"/>
      <c r="X662" s="29"/>
      <c r="AC662" s="29"/>
      <c r="AH662" s="29"/>
      <c r="AM662" s="29"/>
      <c r="AR662" s="29"/>
      <c r="AW662" s="29"/>
      <c r="BB662" s="29"/>
      <c r="BG662" s="29"/>
    </row>
    <row r="663" spans="4:59" ht="15.75" customHeight="1">
      <c r="D663" s="29"/>
      <c r="I663" s="29"/>
      <c r="N663" s="29"/>
      <c r="S663" s="29"/>
      <c r="X663" s="29"/>
      <c r="AC663" s="29"/>
      <c r="AH663" s="29"/>
      <c r="AM663" s="29"/>
      <c r="AR663" s="29"/>
      <c r="AW663" s="29"/>
      <c r="BB663" s="29"/>
      <c r="BG663" s="29"/>
    </row>
    <row r="664" spans="4:59" ht="15.75" customHeight="1">
      <c r="D664" s="29"/>
      <c r="I664" s="29"/>
      <c r="N664" s="29"/>
      <c r="S664" s="29"/>
      <c r="X664" s="29"/>
      <c r="AC664" s="29"/>
      <c r="AH664" s="29"/>
      <c r="AM664" s="29"/>
      <c r="AR664" s="29"/>
      <c r="AW664" s="29"/>
      <c r="BB664" s="29"/>
      <c r="BG664" s="29"/>
    </row>
    <row r="665" spans="4:59" ht="15.75" customHeight="1">
      <c r="D665" s="29"/>
      <c r="I665" s="29"/>
      <c r="N665" s="29"/>
      <c r="S665" s="29"/>
      <c r="X665" s="29"/>
      <c r="AC665" s="29"/>
      <c r="AH665" s="29"/>
      <c r="AM665" s="29"/>
      <c r="AR665" s="29"/>
      <c r="AW665" s="29"/>
      <c r="BB665" s="29"/>
      <c r="BG665" s="29"/>
    </row>
    <row r="666" spans="4:59" ht="15.75" customHeight="1">
      <c r="D666" s="29"/>
      <c r="I666" s="29"/>
      <c r="N666" s="29"/>
      <c r="S666" s="29"/>
      <c r="X666" s="29"/>
      <c r="AC666" s="29"/>
      <c r="AH666" s="29"/>
      <c r="AM666" s="29"/>
      <c r="AR666" s="29"/>
      <c r="AW666" s="29"/>
      <c r="BB666" s="29"/>
      <c r="BG666" s="29"/>
    </row>
    <row r="667" spans="4:59" ht="15.75" customHeight="1">
      <c r="D667" s="29"/>
      <c r="I667" s="29"/>
      <c r="N667" s="29"/>
      <c r="S667" s="29"/>
      <c r="X667" s="29"/>
      <c r="AC667" s="29"/>
      <c r="AH667" s="29"/>
      <c r="AM667" s="29"/>
      <c r="AR667" s="29"/>
      <c r="AW667" s="29"/>
      <c r="BB667" s="29"/>
      <c r="BG667" s="29"/>
    </row>
    <row r="668" spans="4:59" ht="15.75" customHeight="1">
      <c r="D668" s="29"/>
      <c r="I668" s="29"/>
      <c r="N668" s="29"/>
      <c r="S668" s="29"/>
      <c r="X668" s="29"/>
      <c r="AC668" s="29"/>
      <c r="AH668" s="29"/>
      <c r="AM668" s="29"/>
      <c r="AR668" s="29"/>
      <c r="AW668" s="29"/>
      <c r="BB668" s="29"/>
      <c r="BG668" s="29"/>
    </row>
    <row r="669" spans="4:59" ht="15.75" customHeight="1">
      <c r="D669" s="29"/>
      <c r="I669" s="29"/>
      <c r="N669" s="29"/>
      <c r="S669" s="29"/>
      <c r="X669" s="29"/>
      <c r="AC669" s="29"/>
      <c r="AH669" s="29"/>
      <c r="AM669" s="29"/>
      <c r="AR669" s="29"/>
      <c r="AW669" s="29"/>
      <c r="BB669" s="29"/>
      <c r="BG669" s="29"/>
    </row>
    <row r="670" spans="4:59" ht="15.75" customHeight="1">
      <c r="D670" s="29"/>
      <c r="I670" s="29"/>
      <c r="N670" s="29"/>
      <c r="S670" s="29"/>
      <c r="X670" s="29"/>
      <c r="AC670" s="29"/>
      <c r="AH670" s="29"/>
      <c r="AM670" s="29"/>
      <c r="AR670" s="29"/>
      <c r="AW670" s="29"/>
      <c r="BB670" s="29"/>
      <c r="BG670" s="29"/>
    </row>
    <row r="671" spans="4:59" ht="15.75" customHeight="1">
      <c r="D671" s="29"/>
      <c r="I671" s="29"/>
      <c r="N671" s="29"/>
      <c r="S671" s="29"/>
      <c r="X671" s="29"/>
      <c r="AC671" s="29"/>
      <c r="AH671" s="29"/>
      <c r="AM671" s="29"/>
      <c r="AR671" s="29"/>
      <c r="AW671" s="29"/>
      <c r="BB671" s="29"/>
      <c r="BG671" s="29"/>
    </row>
    <row r="672" spans="4:59" ht="15.75" customHeight="1">
      <c r="D672" s="29"/>
      <c r="I672" s="29"/>
      <c r="N672" s="29"/>
      <c r="S672" s="29"/>
      <c r="X672" s="29"/>
      <c r="AC672" s="29"/>
      <c r="AH672" s="29"/>
      <c r="AM672" s="29"/>
      <c r="AR672" s="29"/>
      <c r="AW672" s="29"/>
      <c r="BB672" s="29"/>
      <c r="BG672" s="29"/>
    </row>
    <row r="673" spans="4:59" ht="15.75" customHeight="1">
      <c r="D673" s="29"/>
      <c r="I673" s="29"/>
      <c r="N673" s="29"/>
      <c r="S673" s="29"/>
      <c r="X673" s="29"/>
      <c r="AC673" s="29"/>
      <c r="AH673" s="29"/>
      <c r="AM673" s="29"/>
      <c r="AR673" s="29"/>
      <c r="AW673" s="29"/>
      <c r="BB673" s="29"/>
      <c r="BG673" s="29"/>
    </row>
    <row r="674" spans="4:59" ht="15.75" customHeight="1">
      <c r="D674" s="29"/>
      <c r="I674" s="29"/>
      <c r="N674" s="29"/>
      <c r="S674" s="29"/>
      <c r="X674" s="29"/>
      <c r="AC674" s="29"/>
      <c r="AH674" s="29"/>
      <c r="AM674" s="29"/>
      <c r="AR674" s="29"/>
      <c r="AW674" s="29"/>
      <c r="BB674" s="29"/>
      <c r="BG674" s="29"/>
    </row>
    <row r="675" spans="4:59" ht="15.75" customHeight="1">
      <c r="D675" s="29"/>
      <c r="I675" s="29"/>
      <c r="N675" s="29"/>
      <c r="S675" s="29"/>
      <c r="X675" s="29"/>
      <c r="AC675" s="29"/>
      <c r="AH675" s="29"/>
      <c r="AM675" s="29"/>
      <c r="AR675" s="29"/>
      <c r="AW675" s="29"/>
      <c r="BB675" s="29"/>
      <c r="BG675" s="29"/>
    </row>
    <row r="676" spans="4:59" ht="15.75" customHeight="1">
      <c r="D676" s="29"/>
      <c r="I676" s="29"/>
      <c r="N676" s="29"/>
      <c r="S676" s="29"/>
      <c r="X676" s="29"/>
      <c r="AC676" s="29"/>
      <c r="AH676" s="29"/>
      <c r="AM676" s="29"/>
      <c r="AR676" s="29"/>
      <c r="AW676" s="29"/>
      <c r="BB676" s="29"/>
      <c r="BG676" s="29"/>
    </row>
    <row r="677" spans="4:59" ht="15.75" customHeight="1">
      <c r="D677" s="29"/>
      <c r="I677" s="29"/>
      <c r="N677" s="29"/>
      <c r="S677" s="29"/>
      <c r="X677" s="29"/>
      <c r="AC677" s="29"/>
      <c r="AH677" s="29"/>
      <c r="AM677" s="29"/>
      <c r="AR677" s="29"/>
      <c r="AW677" s="29"/>
      <c r="BB677" s="29"/>
      <c r="BG677" s="29"/>
    </row>
    <row r="678" spans="4:59" ht="15.75" customHeight="1">
      <c r="D678" s="29"/>
      <c r="I678" s="29"/>
      <c r="N678" s="29"/>
      <c r="S678" s="29"/>
      <c r="X678" s="29"/>
      <c r="AC678" s="29"/>
      <c r="AH678" s="29"/>
      <c r="AM678" s="29"/>
      <c r="AR678" s="29"/>
      <c r="AW678" s="29"/>
      <c r="BB678" s="29"/>
      <c r="BG678" s="29"/>
    </row>
    <row r="679" spans="4:59" ht="15.75" customHeight="1">
      <c r="D679" s="29"/>
      <c r="I679" s="29"/>
      <c r="N679" s="29"/>
      <c r="S679" s="29"/>
      <c r="X679" s="29"/>
      <c r="AC679" s="29"/>
      <c r="AH679" s="29"/>
      <c r="AM679" s="29"/>
      <c r="AR679" s="29"/>
      <c r="AW679" s="29"/>
      <c r="BB679" s="29"/>
      <c r="BG679" s="29"/>
    </row>
    <row r="680" spans="4:59" ht="15.75" customHeight="1">
      <c r="D680" s="29"/>
      <c r="I680" s="29"/>
      <c r="N680" s="29"/>
      <c r="S680" s="29"/>
      <c r="X680" s="29"/>
      <c r="AC680" s="29"/>
      <c r="AH680" s="29"/>
      <c r="AM680" s="29"/>
      <c r="AR680" s="29"/>
      <c r="AW680" s="29"/>
      <c r="BB680" s="29"/>
      <c r="BG680" s="29"/>
    </row>
    <row r="681" spans="4:59" ht="15.75" customHeight="1">
      <c r="D681" s="29"/>
      <c r="I681" s="29"/>
      <c r="N681" s="29"/>
      <c r="S681" s="29"/>
      <c r="X681" s="29"/>
      <c r="AC681" s="29"/>
      <c r="AH681" s="29"/>
      <c r="AM681" s="29"/>
      <c r="AR681" s="29"/>
      <c r="AW681" s="29"/>
      <c r="BB681" s="29"/>
      <c r="BG681" s="29"/>
    </row>
    <row r="682" spans="4:59" ht="15.75" customHeight="1">
      <c r="D682" s="29"/>
      <c r="I682" s="29"/>
      <c r="N682" s="29"/>
      <c r="S682" s="29"/>
      <c r="X682" s="29"/>
      <c r="AC682" s="29"/>
      <c r="AH682" s="29"/>
      <c r="AM682" s="29"/>
      <c r="AR682" s="29"/>
      <c r="AW682" s="29"/>
      <c r="BB682" s="29"/>
      <c r="BG682" s="29"/>
    </row>
    <row r="683" spans="4:59" ht="15.75" customHeight="1">
      <c r="D683" s="29"/>
      <c r="I683" s="29"/>
      <c r="N683" s="29"/>
      <c r="S683" s="29"/>
      <c r="X683" s="29"/>
      <c r="AC683" s="29"/>
      <c r="AH683" s="29"/>
      <c r="AM683" s="29"/>
      <c r="AR683" s="29"/>
      <c r="AW683" s="29"/>
      <c r="BB683" s="29"/>
      <c r="BG683" s="29"/>
    </row>
    <row r="684" spans="4:59" ht="15.75" customHeight="1">
      <c r="D684" s="29"/>
      <c r="I684" s="29"/>
      <c r="N684" s="29"/>
      <c r="S684" s="29"/>
      <c r="X684" s="29"/>
      <c r="AC684" s="29"/>
      <c r="AH684" s="29"/>
      <c r="AM684" s="29"/>
      <c r="AR684" s="29"/>
      <c r="AW684" s="29"/>
      <c r="BB684" s="29"/>
      <c r="BG684" s="29"/>
    </row>
    <row r="685" spans="4:59" ht="15.75" customHeight="1">
      <c r="D685" s="29"/>
      <c r="I685" s="29"/>
      <c r="N685" s="29"/>
      <c r="S685" s="29"/>
      <c r="X685" s="29"/>
      <c r="AC685" s="29"/>
      <c r="AH685" s="29"/>
      <c r="AM685" s="29"/>
      <c r="AR685" s="29"/>
      <c r="AW685" s="29"/>
      <c r="BB685" s="29"/>
      <c r="BG685" s="29"/>
    </row>
    <row r="686" spans="4:59" ht="15.75" customHeight="1">
      <c r="D686" s="29"/>
      <c r="I686" s="29"/>
      <c r="N686" s="29"/>
      <c r="S686" s="29"/>
      <c r="X686" s="29"/>
      <c r="AC686" s="29"/>
      <c r="AH686" s="29"/>
      <c r="AM686" s="29"/>
      <c r="AR686" s="29"/>
      <c r="AW686" s="29"/>
      <c r="BB686" s="29"/>
      <c r="BG686" s="29"/>
    </row>
    <row r="687" spans="4:59" ht="15.75" customHeight="1">
      <c r="D687" s="29"/>
      <c r="I687" s="29"/>
      <c r="N687" s="29"/>
      <c r="S687" s="29"/>
      <c r="X687" s="29"/>
      <c r="AC687" s="29"/>
      <c r="AH687" s="29"/>
      <c r="AM687" s="29"/>
      <c r="AR687" s="29"/>
      <c r="AW687" s="29"/>
      <c r="BB687" s="29"/>
      <c r="BG687" s="29"/>
    </row>
    <row r="688" spans="4:59" ht="15.75" customHeight="1">
      <c r="D688" s="29"/>
      <c r="I688" s="29"/>
      <c r="N688" s="29"/>
      <c r="S688" s="29"/>
      <c r="X688" s="29"/>
      <c r="AC688" s="29"/>
      <c r="AH688" s="29"/>
      <c r="AM688" s="29"/>
      <c r="AR688" s="29"/>
      <c r="AW688" s="29"/>
      <c r="BB688" s="29"/>
      <c r="BG688" s="29"/>
    </row>
    <row r="689" spans="4:59" ht="15.75" customHeight="1">
      <c r="D689" s="29"/>
      <c r="I689" s="29"/>
      <c r="N689" s="29"/>
      <c r="S689" s="29"/>
      <c r="X689" s="29"/>
      <c r="AC689" s="29"/>
      <c r="AH689" s="29"/>
      <c r="AM689" s="29"/>
      <c r="AR689" s="29"/>
      <c r="AW689" s="29"/>
      <c r="BB689" s="29"/>
      <c r="BG689" s="29"/>
    </row>
    <row r="690" spans="4:59" ht="15.75" customHeight="1">
      <c r="D690" s="29"/>
      <c r="I690" s="29"/>
      <c r="N690" s="29"/>
      <c r="S690" s="29"/>
      <c r="X690" s="29"/>
      <c r="AC690" s="29"/>
      <c r="AH690" s="29"/>
      <c r="AM690" s="29"/>
      <c r="AR690" s="29"/>
      <c r="AW690" s="29"/>
      <c r="BB690" s="29"/>
      <c r="BG690" s="29"/>
    </row>
    <row r="691" spans="4:59" ht="15.75" customHeight="1">
      <c r="D691" s="29"/>
      <c r="I691" s="29"/>
      <c r="N691" s="29"/>
      <c r="S691" s="29"/>
      <c r="X691" s="29"/>
      <c r="AC691" s="29"/>
      <c r="AH691" s="29"/>
      <c r="AM691" s="29"/>
      <c r="AR691" s="29"/>
      <c r="AW691" s="29"/>
      <c r="BB691" s="29"/>
      <c r="BG691" s="29"/>
    </row>
    <row r="692" spans="4:59" ht="15.75" customHeight="1">
      <c r="D692" s="29"/>
      <c r="I692" s="29"/>
      <c r="N692" s="29"/>
      <c r="S692" s="29"/>
      <c r="X692" s="29"/>
      <c r="AC692" s="29"/>
      <c r="AH692" s="29"/>
      <c r="AM692" s="29"/>
      <c r="AR692" s="29"/>
      <c r="AW692" s="29"/>
      <c r="BB692" s="29"/>
      <c r="BG692" s="29"/>
    </row>
    <row r="693" spans="4:59" ht="15.75" customHeight="1">
      <c r="D693" s="29"/>
      <c r="I693" s="29"/>
      <c r="N693" s="29"/>
      <c r="S693" s="29"/>
      <c r="X693" s="29"/>
      <c r="AC693" s="29"/>
      <c r="AH693" s="29"/>
      <c r="AM693" s="29"/>
      <c r="AR693" s="29"/>
      <c r="AW693" s="29"/>
      <c r="BB693" s="29"/>
      <c r="BG693" s="29"/>
    </row>
    <row r="694" spans="4:59" ht="15.75" customHeight="1">
      <c r="D694" s="29"/>
      <c r="I694" s="29"/>
      <c r="N694" s="29"/>
      <c r="S694" s="29"/>
      <c r="X694" s="29"/>
      <c r="AC694" s="29"/>
      <c r="AH694" s="29"/>
      <c r="AM694" s="29"/>
      <c r="AR694" s="29"/>
      <c r="AW694" s="29"/>
      <c r="BB694" s="29"/>
      <c r="BG694" s="29"/>
    </row>
    <row r="695" spans="4:59" ht="15.75" customHeight="1">
      <c r="D695" s="29"/>
      <c r="I695" s="29"/>
      <c r="N695" s="29"/>
      <c r="S695" s="29"/>
      <c r="X695" s="29"/>
      <c r="AC695" s="29"/>
      <c r="AH695" s="29"/>
      <c r="AM695" s="29"/>
      <c r="AR695" s="29"/>
      <c r="AW695" s="29"/>
      <c r="BB695" s="29"/>
      <c r="BG695" s="29"/>
    </row>
    <row r="696" spans="4:59" ht="15.75" customHeight="1">
      <c r="D696" s="29"/>
      <c r="I696" s="29"/>
      <c r="N696" s="29"/>
      <c r="S696" s="29"/>
      <c r="X696" s="29"/>
      <c r="AC696" s="29"/>
      <c r="AH696" s="29"/>
      <c r="AM696" s="29"/>
      <c r="AR696" s="29"/>
      <c r="AW696" s="29"/>
      <c r="BB696" s="29"/>
      <c r="BG696" s="29"/>
    </row>
    <row r="697" spans="4:59" ht="15.75" customHeight="1">
      <c r="D697" s="29"/>
      <c r="I697" s="29"/>
      <c r="N697" s="29"/>
      <c r="S697" s="29"/>
      <c r="X697" s="29"/>
      <c r="AC697" s="29"/>
      <c r="AH697" s="29"/>
      <c r="AM697" s="29"/>
      <c r="AR697" s="29"/>
      <c r="AW697" s="29"/>
      <c r="BB697" s="29"/>
      <c r="BG697" s="29"/>
    </row>
    <row r="698" spans="4:59" ht="15.75" customHeight="1">
      <c r="D698" s="29"/>
      <c r="I698" s="29"/>
      <c r="N698" s="29"/>
      <c r="S698" s="29"/>
      <c r="X698" s="29"/>
      <c r="AC698" s="29"/>
      <c r="AH698" s="29"/>
      <c r="AM698" s="29"/>
      <c r="AR698" s="29"/>
      <c r="AW698" s="29"/>
      <c r="BB698" s="29"/>
      <c r="BG698" s="29"/>
    </row>
    <row r="699" spans="4:59" ht="15.75" customHeight="1">
      <c r="D699" s="29"/>
      <c r="I699" s="29"/>
      <c r="N699" s="29"/>
      <c r="S699" s="29"/>
      <c r="X699" s="29"/>
      <c r="AC699" s="29"/>
      <c r="AH699" s="29"/>
      <c r="AM699" s="29"/>
      <c r="AR699" s="29"/>
      <c r="AW699" s="29"/>
      <c r="BB699" s="29"/>
      <c r="BG699" s="29"/>
    </row>
    <row r="700" spans="4:59" ht="15.75" customHeight="1">
      <c r="D700" s="29"/>
      <c r="I700" s="29"/>
      <c r="N700" s="29"/>
      <c r="S700" s="29"/>
      <c r="X700" s="29"/>
      <c r="AC700" s="29"/>
      <c r="AH700" s="29"/>
      <c r="AM700" s="29"/>
      <c r="AR700" s="29"/>
      <c r="AW700" s="29"/>
      <c r="BB700" s="29"/>
      <c r="BG700" s="29"/>
    </row>
    <row r="701" spans="4:59" ht="15.75" customHeight="1">
      <c r="D701" s="29"/>
      <c r="I701" s="29"/>
      <c r="N701" s="29"/>
      <c r="S701" s="29"/>
      <c r="X701" s="29"/>
      <c r="AC701" s="29"/>
      <c r="AH701" s="29"/>
      <c r="AM701" s="29"/>
      <c r="AR701" s="29"/>
      <c r="AW701" s="29"/>
      <c r="BB701" s="29"/>
      <c r="BG701" s="29"/>
    </row>
    <row r="702" spans="4:59" ht="15.75" customHeight="1">
      <c r="D702" s="29"/>
      <c r="I702" s="29"/>
      <c r="N702" s="29"/>
      <c r="S702" s="29"/>
      <c r="X702" s="29"/>
      <c r="AC702" s="29"/>
      <c r="AH702" s="29"/>
      <c r="AM702" s="29"/>
      <c r="AR702" s="29"/>
      <c r="AW702" s="29"/>
      <c r="BB702" s="29"/>
      <c r="BG702" s="29"/>
    </row>
    <row r="703" spans="4:59" ht="15.75" customHeight="1">
      <c r="D703" s="29"/>
      <c r="I703" s="29"/>
      <c r="N703" s="29"/>
      <c r="S703" s="29"/>
      <c r="X703" s="29"/>
      <c r="AC703" s="29"/>
      <c r="AH703" s="29"/>
      <c r="AM703" s="29"/>
      <c r="AR703" s="29"/>
      <c r="AW703" s="29"/>
      <c r="BB703" s="29"/>
      <c r="BG703" s="29"/>
    </row>
    <row r="704" spans="4:59" ht="15.75" customHeight="1">
      <c r="D704" s="29"/>
      <c r="I704" s="29"/>
      <c r="N704" s="29"/>
      <c r="S704" s="29"/>
      <c r="X704" s="29"/>
      <c r="AC704" s="29"/>
      <c r="AH704" s="29"/>
      <c r="AM704" s="29"/>
      <c r="AR704" s="29"/>
      <c r="AW704" s="29"/>
      <c r="BB704" s="29"/>
      <c r="BG704" s="29"/>
    </row>
    <row r="705" spans="4:59" ht="15.75" customHeight="1">
      <c r="D705" s="29"/>
      <c r="I705" s="29"/>
      <c r="N705" s="29"/>
      <c r="S705" s="29"/>
      <c r="X705" s="29"/>
      <c r="AC705" s="29"/>
      <c r="AH705" s="29"/>
      <c r="AM705" s="29"/>
      <c r="AR705" s="29"/>
      <c r="AW705" s="29"/>
      <c r="BB705" s="29"/>
      <c r="BG705" s="29"/>
    </row>
    <row r="706" spans="4:59" ht="15.75" customHeight="1">
      <c r="D706" s="29"/>
      <c r="I706" s="29"/>
      <c r="N706" s="29"/>
      <c r="S706" s="29"/>
      <c r="X706" s="29"/>
      <c r="AC706" s="29"/>
      <c r="AH706" s="29"/>
      <c r="AM706" s="29"/>
      <c r="AR706" s="29"/>
      <c r="AW706" s="29"/>
      <c r="BB706" s="29"/>
      <c r="BG706" s="29"/>
    </row>
    <row r="707" spans="4:59" ht="15.75" customHeight="1">
      <c r="D707" s="29"/>
      <c r="I707" s="29"/>
      <c r="N707" s="29"/>
      <c r="S707" s="29"/>
      <c r="X707" s="29"/>
      <c r="AC707" s="29"/>
      <c r="AH707" s="29"/>
      <c r="AM707" s="29"/>
      <c r="AR707" s="29"/>
      <c r="AW707" s="29"/>
      <c r="BB707" s="29"/>
      <c r="BG707" s="29"/>
    </row>
    <row r="708" spans="4:59" ht="15.75" customHeight="1">
      <c r="D708" s="29"/>
      <c r="I708" s="29"/>
      <c r="N708" s="29"/>
      <c r="S708" s="29"/>
      <c r="X708" s="29"/>
      <c r="AC708" s="29"/>
      <c r="AH708" s="29"/>
      <c r="AM708" s="29"/>
      <c r="AR708" s="29"/>
      <c r="AW708" s="29"/>
      <c r="BB708" s="29"/>
      <c r="BG708" s="29"/>
    </row>
    <row r="709" spans="4:59" ht="15.75" customHeight="1">
      <c r="D709" s="29"/>
      <c r="I709" s="29"/>
      <c r="N709" s="29"/>
      <c r="S709" s="29"/>
      <c r="X709" s="29"/>
      <c r="AC709" s="29"/>
      <c r="AH709" s="29"/>
      <c r="AM709" s="29"/>
      <c r="AR709" s="29"/>
      <c r="AW709" s="29"/>
      <c r="BB709" s="29"/>
      <c r="BG709" s="29"/>
    </row>
    <row r="710" spans="4:59" ht="15.75" customHeight="1">
      <c r="D710" s="29"/>
      <c r="I710" s="29"/>
      <c r="N710" s="29"/>
      <c r="S710" s="29"/>
      <c r="X710" s="29"/>
      <c r="AC710" s="29"/>
      <c r="AH710" s="29"/>
      <c r="AM710" s="29"/>
      <c r="AR710" s="29"/>
      <c r="AW710" s="29"/>
      <c r="BB710" s="29"/>
      <c r="BG710" s="29"/>
    </row>
    <row r="711" spans="4:59" ht="15.75" customHeight="1">
      <c r="D711" s="29"/>
      <c r="I711" s="29"/>
      <c r="N711" s="29"/>
      <c r="S711" s="29"/>
      <c r="X711" s="29"/>
      <c r="AC711" s="29"/>
      <c r="AH711" s="29"/>
      <c r="AM711" s="29"/>
      <c r="AR711" s="29"/>
      <c r="AW711" s="29"/>
      <c r="BB711" s="29"/>
      <c r="BG711" s="29"/>
    </row>
    <row r="712" spans="4:59" ht="15.75" customHeight="1">
      <c r="D712" s="29"/>
      <c r="I712" s="29"/>
      <c r="N712" s="29"/>
      <c r="S712" s="29"/>
      <c r="X712" s="29"/>
      <c r="AC712" s="29"/>
      <c r="AH712" s="29"/>
      <c r="AM712" s="29"/>
      <c r="AR712" s="29"/>
      <c r="AW712" s="29"/>
      <c r="BB712" s="29"/>
      <c r="BG712" s="29"/>
    </row>
    <row r="713" spans="4:59" ht="15.75" customHeight="1">
      <c r="D713" s="29"/>
      <c r="I713" s="29"/>
      <c r="N713" s="29"/>
      <c r="S713" s="29"/>
      <c r="X713" s="29"/>
      <c r="AC713" s="29"/>
      <c r="AH713" s="29"/>
      <c r="AM713" s="29"/>
      <c r="AR713" s="29"/>
      <c r="AW713" s="29"/>
      <c r="BB713" s="29"/>
      <c r="BG713" s="29"/>
    </row>
    <row r="714" spans="4:59" ht="15.75" customHeight="1">
      <c r="D714" s="29"/>
      <c r="I714" s="29"/>
      <c r="N714" s="29"/>
      <c r="S714" s="29"/>
      <c r="X714" s="29"/>
      <c r="AC714" s="29"/>
      <c r="AH714" s="29"/>
      <c r="AM714" s="29"/>
      <c r="AR714" s="29"/>
      <c r="AW714" s="29"/>
      <c r="BB714" s="29"/>
      <c r="BG714" s="29"/>
    </row>
    <row r="715" spans="4:59" ht="15.75" customHeight="1">
      <c r="D715" s="29"/>
      <c r="I715" s="29"/>
      <c r="N715" s="29"/>
      <c r="S715" s="29"/>
      <c r="X715" s="29"/>
      <c r="AC715" s="29"/>
      <c r="AH715" s="29"/>
      <c r="AM715" s="29"/>
      <c r="AR715" s="29"/>
      <c r="AW715" s="29"/>
      <c r="BB715" s="29"/>
      <c r="BG715" s="29"/>
    </row>
    <row r="716" spans="4:59" ht="15.75" customHeight="1">
      <c r="D716" s="29"/>
      <c r="I716" s="29"/>
      <c r="N716" s="29"/>
      <c r="S716" s="29"/>
      <c r="X716" s="29"/>
      <c r="AC716" s="29"/>
      <c r="AH716" s="29"/>
      <c r="AM716" s="29"/>
      <c r="AR716" s="29"/>
      <c r="AW716" s="29"/>
      <c r="BB716" s="29"/>
      <c r="BG716" s="29"/>
    </row>
    <row r="717" spans="4:59" ht="15.75" customHeight="1">
      <c r="D717" s="29"/>
      <c r="I717" s="29"/>
      <c r="N717" s="29"/>
      <c r="S717" s="29"/>
      <c r="X717" s="29"/>
      <c r="AC717" s="29"/>
      <c r="AH717" s="29"/>
      <c r="AM717" s="29"/>
      <c r="AR717" s="29"/>
      <c r="AW717" s="29"/>
      <c r="BB717" s="29"/>
      <c r="BG717" s="29"/>
    </row>
    <row r="718" spans="4:59" ht="15.75" customHeight="1">
      <c r="D718" s="29"/>
      <c r="I718" s="29"/>
      <c r="N718" s="29"/>
      <c r="S718" s="29"/>
      <c r="X718" s="29"/>
      <c r="AC718" s="29"/>
      <c r="AH718" s="29"/>
      <c r="AM718" s="29"/>
      <c r="AR718" s="29"/>
      <c r="AW718" s="29"/>
      <c r="BB718" s="29"/>
      <c r="BG718" s="29"/>
    </row>
    <row r="719" spans="4:59" ht="15.75" customHeight="1">
      <c r="D719" s="29"/>
      <c r="I719" s="29"/>
      <c r="N719" s="29"/>
      <c r="S719" s="29"/>
      <c r="X719" s="29"/>
      <c r="AC719" s="29"/>
      <c r="AH719" s="29"/>
      <c r="AM719" s="29"/>
      <c r="AR719" s="29"/>
      <c r="AW719" s="29"/>
      <c r="BB719" s="29"/>
      <c r="BG719" s="29"/>
    </row>
    <row r="720" spans="4:59" ht="15.75" customHeight="1">
      <c r="D720" s="29"/>
      <c r="I720" s="29"/>
      <c r="N720" s="29"/>
      <c r="S720" s="29"/>
      <c r="X720" s="29"/>
      <c r="AC720" s="29"/>
      <c r="AH720" s="29"/>
      <c r="AM720" s="29"/>
      <c r="AR720" s="29"/>
      <c r="AW720" s="29"/>
      <c r="BB720" s="29"/>
      <c r="BG720" s="29"/>
    </row>
    <row r="721" spans="4:59" ht="15.75" customHeight="1">
      <c r="D721" s="29"/>
      <c r="I721" s="29"/>
      <c r="N721" s="29"/>
      <c r="S721" s="29"/>
      <c r="X721" s="29"/>
      <c r="AC721" s="29"/>
      <c r="AH721" s="29"/>
      <c r="AM721" s="29"/>
      <c r="AR721" s="29"/>
      <c r="AW721" s="29"/>
      <c r="BB721" s="29"/>
      <c r="BG721" s="29"/>
    </row>
    <row r="722" spans="4:59" ht="15.75" customHeight="1">
      <c r="D722" s="29"/>
      <c r="I722" s="29"/>
      <c r="N722" s="29"/>
      <c r="S722" s="29"/>
      <c r="X722" s="29"/>
      <c r="AC722" s="29"/>
      <c r="AH722" s="29"/>
      <c r="AM722" s="29"/>
      <c r="AR722" s="29"/>
      <c r="AW722" s="29"/>
      <c r="BB722" s="29"/>
      <c r="BG722" s="29"/>
    </row>
    <row r="723" spans="4:59" ht="15.75" customHeight="1">
      <c r="D723" s="29"/>
      <c r="I723" s="29"/>
      <c r="N723" s="29"/>
      <c r="S723" s="29"/>
      <c r="X723" s="29"/>
      <c r="AC723" s="29"/>
      <c r="AH723" s="29"/>
      <c r="AM723" s="29"/>
      <c r="AR723" s="29"/>
      <c r="AW723" s="29"/>
      <c r="BB723" s="29"/>
      <c r="BG723" s="29"/>
    </row>
    <row r="724" spans="4:59" ht="15.75" customHeight="1">
      <c r="D724" s="29"/>
      <c r="I724" s="29"/>
      <c r="N724" s="29"/>
      <c r="S724" s="29"/>
      <c r="X724" s="29"/>
      <c r="AC724" s="29"/>
      <c r="AH724" s="29"/>
      <c r="AM724" s="29"/>
      <c r="AR724" s="29"/>
      <c r="AW724" s="29"/>
      <c r="BB724" s="29"/>
      <c r="BG724" s="29"/>
    </row>
    <row r="725" spans="4:59" ht="15.75" customHeight="1">
      <c r="D725" s="29"/>
      <c r="I725" s="29"/>
      <c r="N725" s="29"/>
      <c r="S725" s="29"/>
      <c r="X725" s="29"/>
      <c r="AC725" s="29"/>
      <c r="AH725" s="29"/>
      <c r="AM725" s="29"/>
      <c r="AR725" s="29"/>
      <c r="AW725" s="29"/>
      <c r="BB725" s="29"/>
      <c r="BG725" s="29"/>
    </row>
    <row r="726" spans="4:59" ht="15.75" customHeight="1">
      <c r="D726" s="29"/>
      <c r="I726" s="29"/>
      <c r="N726" s="29"/>
      <c r="S726" s="29"/>
      <c r="X726" s="29"/>
      <c r="AC726" s="29"/>
      <c r="AH726" s="29"/>
      <c r="AM726" s="29"/>
      <c r="AR726" s="29"/>
      <c r="AW726" s="29"/>
      <c r="BB726" s="29"/>
      <c r="BG726" s="29"/>
    </row>
    <row r="727" spans="4:59" ht="15.75" customHeight="1">
      <c r="D727" s="29"/>
      <c r="I727" s="29"/>
      <c r="N727" s="29"/>
      <c r="S727" s="29"/>
      <c r="X727" s="29"/>
      <c r="AC727" s="29"/>
      <c r="AH727" s="29"/>
      <c r="AM727" s="29"/>
      <c r="AR727" s="29"/>
      <c r="AW727" s="29"/>
      <c r="BB727" s="29"/>
      <c r="BG727" s="29"/>
    </row>
    <row r="728" spans="4:59" ht="15.75" customHeight="1">
      <c r="D728" s="29"/>
      <c r="I728" s="29"/>
      <c r="N728" s="29"/>
      <c r="S728" s="29"/>
      <c r="X728" s="29"/>
      <c r="AC728" s="29"/>
      <c r="AH728" s="29"/>
      <c r="AM728" s="29"/>
      <c r="AR728" s="29"/>
      <c r="AW728" s="29"/>
      <c r="BB728" s="29"/>
      <c r="BG728" s="29"/>
    </row>
    <row r="729" spans="4:59" ht="15.75" customHeight="1">
      <c r="D729" s="29"/>
      <c r="I729" s="29"/>
      <c r="N729" s="29"/>
      <c r="S729" s="29"/>
      <c r="X729" s="29"/>
      <c r="AC729" s="29"/>
      <c r="AH729" s="29"/>
      <c r="AM729" s="29"/>
      <c r="AR729" s="29"/>
      <c r="AW729" s="29"/>
      <c r="BB729" s="29"/>
      <c r="BG729" s="29"/>
    </row>
    <row r="730" spans="4:59" ht="15.75" customHeight="1">
      <c r="D730" s="29"/>
      <c r="I730" s="29"/>
      <c r="N730" s="29"/>
      <c r="S730" s="29"/>
      <c r="X730" s="29"/>
      <c r="AC730" s="29"/>
      <c r="AH730" s="29"/>
      <c r="AM730" s="29"/>
      <c r="AR730" s="29"/>
      <c r="AW730" s="29"/>
      <c r="BB730" s="29"/>
      <c r="BG730" s="29"/>
    </row>
    <row r="731" spans="4:59" ht="15.75" customHeight="1">
      <c r="D731" s="29"/>
      <c r="I731" s="29"/>
      <c r="N731" s="29"/>
      <c r="S731" s="29"/>
      <c r="X731" s="29"/>
      <c r="AC731" s="29"/>
      <c r="AH731" s="29"/>
      <c r="AM731" s="29"/>
      <c r="AR731" s="29"/>
      <c r="AW731" s="29"/>
      <c r="BB731" s="29"/>
      <c r="BG731" s="29"/>
    </row>
    <row r="732" spans="4:59" ht="15.75" customHeight="1">
      <c r="D732" s="29"/>
      <c r="I732" s="29"/>
      <c r="N732" s="29"/>
      <c r="S732" s="29"/>
      <c r="X732" s="29"/>
      <c r="AC732" s="29"/>
      <c r="AH732" s="29"/>
      <c r="AM732" s="29"/>
      <c r="AR732" s="29"/>
      <c r="AW732" s="29"/>
      <c r="BB732" s="29"/>
      <c r="BG732" s="29"/>
    </row>
    <row r="733" spans="4:59" ht="15.75" customHeight="1">
      <c r="D733" s="29"/>
      <c r="I733" s="29"/>
      <c r="N733" s="29"/>
      <c r="S733" s="29"/>
      <c r="X733" s="29"/>
      <c r="AC733" s="29"/>
      <c r="AH733" s="29"/>
      <c r="AM733" s="29"/>
      <c r="AR733" s="29"/>
      <c r="AW733" s="29"/>
      <c r="BB733" s="29"/>
      <c r="BG733" s="29"/>
    </row>
    <row r="734" spans="4:59" ht="15.75" customHeight="1">
      <c r="D734" s="29"/>
      <c r="I734" s="29"/>
      <c r="N734" s="29"/>
      <c r="S734" s="29"/>
      <c r="X734" s="29"/>
      <c r="AC734" s="29"/>
      <c r="AH734" s="29"/>
      <c r="AM734" s="29"/>
      <c r="AR734" s="29"/>
      <c r="AW734" s="29"/>
      <c r="BB734" s="29"/>
      <c r="BG734" s="29"/>
    </row>
    <row r="735" spans="4:59" ht="15.75" customHeight="1">
      <c r="D735" s="29"/>
      <c r="I735" s="29"/>
      <c r="N735" s="29"/>
      <c r="S735" s="29"/>
      <c r="X735" s="29"/>
      <c r="AC735" s="29"/>
      <c r="AH735" s="29"/>
      <c r="AM735" s="29"/>
      <c r="AR735" s="29"/>
      <c r="AW735" s="29"/>
      <c r="BB735" s="29"/>
      <c r="BG735" s="29"/>
    </row>
    <row r="736" spans="4:59" ht="15.75" customHeight="1">
      <c r="D736" s="29"/>
      <c r="I736" s="29"/>
      <c r="N736" s="29"/>
      <c r="S736" s="29"/>
      <c r="X736" s="29"/>
      <c r="AC736" s="29"/>
      <c r="AH736" s="29"/>
      <c r="AM736" s="29"/>
      <c r="AR736" s="29"/>
      <c r="AW736" s="29"/>
      <c r="BB736" s="29"/>
      <c r="BG736" s="29"/>
    </row>
    <row r="737" spans="4:59" ht="15.75" customHeight="1">
      <c r="D737" s="29"/>
      <c r="I737" s="29"/>
      <c r="N737" s="29"/>
      <c r="S737" s="29"/>
      <c r="X737" s="29"/>
      <c r="AC737" s="29"/>
      <c r="AH737" s="29"/>
      <c r="AM737" s="29"/>
      <c r="AR737" s="29"/>
      <c r="AW737" s="29"/>
      <c r="BB737" s="29"/>
      <c r="BG737" s="29"/>
    </row>
    <row r="738" spans="4:59" ht="15.75" customHeight="1">
      <c r="D738" s="29"/>
      <c r="I738" s="29"/>
      <c r="N738" s="29"/>
      <c r="S738" s="29"/>
      <c r="X738" s="29"/>
      <c r="AC738" s="29"/>
      <c r="AH738" s="29"/>
      <c r="AM738" s="29"/>
      <c r="AR738" s="29"/>
      <c r="AW738" s="29"/>
      <c r="BB738" s="29"/>
      <c r="BG738" s="29"/>
    </row>
    <row r="739" spans="4:59" ht="15.75" customHeight="1">
      <c r="D739" s="29"/>
      <c r="I739" s="29"/>
      <c r="N739" s="29"/>
      <c r="S739" s="29"/>
      <c r="X739" s="29"/>
      <c r="AC739" s="29"/>
      <c r="AH739" s="29"/>
      <c r="AM739" s="29"/>
      <c r="AR739" s="29"/>
      <c r="AW739" s="29"/>
      <c r="BB739" s="29"/>
      <c r="BG739" s="29"/>
    </row>
    <row r="740" spans="4:59" ht="15.75" customHeight="1">
      <c r="D740" s="29"/>
      <c r="I740" s="29"/>
      <c r="N740" s="29"/>
      <c r="S740" s="29"/>
      <c r="X740" s="29"/>
      <c r="AC740" s="29"/>
      <c r="AH740" s="29"/>
      <c r="AM740" s="29"/>
      <c r="AR740" s="29"/>
      <c r="AW740" s="29"/>
      <c r="BB740" s="29"/>
      <c r="BG740" s="29"/>
    </row>
    <row r="741" spans="4:59" ht="15.75" customHeight="1">
      <c r="D741" s="29"/>
      <c r="I741" s="29"/>
      <c r="N741" s="29"/>
      <c r="S741" s="29"/>
      <c r="X741" s="29"/>
      <c r="AC741" s="29"/>
      <c r="AH741" s="29"/>
      <c r="AM741" s="29"/>
      <c r="AR741" s="29"/>
      <c r="AW741" s="29"/>
      <c r="BB741" s="29"/>
      <c r="BG741" s="29"/>
    </row>
    <row r="742" spans="4:59" ht="15.75" customHeight="1">
      <c r="D742" s="29"/>
      <c r="I742" s="29"/>
      <c r="N742" s="29"/>
      <c r="S742" s="29"/>
      <c r="X742" s="29"/>
      <c r="AC742" s="29"/>
      <c r="AH742" s="29"/>
      <c r="AM742" s="29"/>
      <c r="AR742" s="29"/>
      <c r="AW742" s="29"/>
      <c r="BB742" s="29"/>
      <c r="BG742" s="29"/>
    </row>
    <row r="743" spans="4:59" ht="15.75" customHeight="1">
      <c r="D743" s="29"/>
      <c r="I743" s="29"/>
      <c r="N743" s="29"/>
      <c r="S743" s="29"/>
      <c r="X743" s="29"/>
      <c r="AC743" s="29"/>
      <c r="AH743" s="29"/>
      <c r="AM743" s="29"/>
      <c r="AR743" s="29"/>
      <c r="AW743" s="29"/>
      <c r="BB743" s="29"/>
      <c r="BG743" s="29"/>
    </row>
    <row r="744" spans="4:59" ht="15.75" customHeight="1">
      <c r="D744" s="29"/>
      <c r="I744" s="29"/>
      <c r="N744" s="29"/>
      <c r="S744" s="29"/>
      <c r="X744" s="29"/>
      <c r="AC744" s="29"/>
      <c r="AH744" s="29"/>
      <c r="AM744" s="29"/>
      <c r="AR744" s="29"/>
      <c r="AW744" s="29"/>
      <c r="BB744" s="29"/>
      <c r="BG744" s="29"/>
    </row>
    <row r="745" spans="4:59" ht="15.75" customHeight="1">
      <c r="D745" s="29"/>
      <c r="I745" s="29"/>
      <c r="N745" s="29"/>
      <c r="S745" s="29"/>
      <c r="X745" s="29"/>
      <c r="AC745" s="29"/>
      <c r="AH745" s="29"/>
      <c r="AM745" s="29"/>
      <c r="AR745" s="29"/>
      <c r="AW745" s="29"/>
      <c r="BB745" s="29"/>
      <c r="BG745" s="29"/>
    </row>
    <row r="746" spans="4:59" ht="15.75" customHeight="1">
      <c r="D746" s="29"/>
      <c r="I746" s="29"/>
      <c r="N746" s="29"/>
      <c r="S746" s="29"/>
      <c r="X746" s="29"/>
      <c r="AC746" s="29"/>
      <c r="AH746" s="29"/>
      <c r="AM746" s="29"/>
      <c r="AR746" s="29"/>
      <c r="AW746" s="29"/>
      <c r="BB746" s="29"/>
      <c r="BG746" s="29"/>
    </row>
    <row r="747" spans="4:59" ht="15.75" customHeight="1">
      <c r="D747" s="29"/>
      <c r="I747" s="29"/>
      <c r="N747" s="29"/>
      <c r="S747" s="29"/>
      <c r="X747" s="29"/>
      <c r="AC747" s="29"/>
      <c r="AH747" s="29"/>
      <c r="AM747" s="29"/>
      <c r="AR747" s="29"/>
      <c r="AW747" s="29"/>
      <c r="BB747" s="29"/>
      <c r="BG747" s="29"/>
    </row>
    <row r="748" spans="4:59" ht="15.75" customHeight="1">
      <c r="D748" s="29"/>
      <c r="I748" s="29"/>
      <c r="N748" s="29"/>
      <c r="S748" s="29"/>
      <c r="X748" s="29"/>
      <c r="AC748" s="29"/>
      <c r="AH748" s="29"/>
      <c r="AM748" s="29"/>
      <c r="AR748" s="29"/>
      <c r="AW748" s="29"/>
      <c r="BB748" s="29"/>
      <c r="BG748" s="29"/>
    </row>
    <row r="749" spans="4:59" ht="15.75" customHeight="1">
      <c r="D749" s="29"/>
      <c r="I749" s="29"/>
      <c r="N749" s="29"/>
      <c r="S749" s="29"/>
      <c r="X749" s="29"/>
      <c r="AC749" s="29"/>
      <c r="AH749" s="29"/>
      <c r="AM749" s="29"/>
      <c r="AR749" s="29"/>
      <c r="AW749" s="29"/>
      <c r="BB749" s="29"/>
      <c r="BG749" s="29"/>
    </row>
    <row r="750" spans="4:59" ht="15.75" customHeight="1">
      <c r="D750" s="29"/>
      <c r="I750" s="29"/>
      <c r="N750" s="29"/>
      <c r="S750" s="29"/>
      <c r="X750" s="29"/>
      <c r="AC750" s="29"/>
      <c r="AH750" s="29"/>
      <c r="AM750" s="29"/>
      <c r="AR750" s="29"/>
      <c r="AW750" s="29"/>
      <c r="BB750" s="29"/>
      <c r="BG750" s="29"/>
    </row>
    <row r="751" spans="4:59" ht="15.75" customHeight="1">
      <c r="D751" s="29"/>
      <c r="I751" s="29"/>
      <c r="N751" s="29"/>
      <c r="S751" s="29"/>
      <c r="X751" s="29"/>
      <c r="AC751" s="29"/>
      <c r="AH751" s="29"/>
      <c r="AM751" s="29"/>
      <c r="AR751" s="29"/>
      <c r="AW751" s="29"/>
      <c r="BB751" s="29"/>
      <c r="BG751" s="29"/>
    </row>
    <row r="752" spans="4:59" ht="15.75" customHeight="1">
      <c r="D752" s="29"/>
      <c r="I752" s="29"/>
      <c r="N752" s="29"/>
      <c r="S752" s="29"/>
      <c r="X752" s="29"/>
      <c r="AC752" s="29"/>
      <c r="AH752" s="29"/>
      <c r="AM752" s="29"/>
      <c r="AR752" s="29"/>
      <c r="AW752" s="29"/>
      <c r="BB752" s="29"/>
      <c r="BG752" s="29"/>
    </row>
    <row r="753" spans="4:59" ht="15.75" customHeight="1">
      <c r="D753" s="29"/>
      <c r="I753" s="29"/>
      <c r="N753" s="29"/>
      <c r="S753" s="29"/>
      <c r="X753" s="29"/>
      <c r="AC753" s="29"/>
      <c r="AH753" s="29"/>
      <c r="AM753" s="29"/>
      <c r="AR753" s="29"/>
      <c r="AW753" s="29"/>
      <c r="BB753" s="29"/>
      <c r="BG753" s="29"/>
    </row>
    <row r="754" spans="4:59" ht="15.75" customHeight="1">
      <c r="D754" s="29"/>
      <c r="I754" s="29"/>
      <c r="N754" s="29"/>
      <c r="S754" s="29"/>
      <c r="X754" s="29"/>
      <c r="AC754" s="29"/>
      <c r="AH754" s="29"/>
      <c r="AM754" s="29"/>
      <c r="AR754" s="29"/>
      <c r="AW754" s="29"/>
      <c r="BB754" s="29"/>
      <c r="BG754" s="29"/>
    </row>
    <row r="755" spans="4:59" ht="15.75" customHeight="1">
      <c r="D755" s="29"/>
      <c r="I755" s="29"/>
      <c r="N755" s="29"/>
      <c r="S755" s="29"/>
      <c r="X755" s="29"/>
      <c r="AC755" s="29"/>
      <c r="AH755" s="29"/>
      <c r="AM755" s="29"/>
      <c r="AR755" s="29"/>
      <c r="AW755" s="29"/>
      <c r="BB755" s="29"/>
      <c r="BG755" s="29"/>
    </row>
    <row r="756" spans="4:59" ht="15.75" customHeight="1">
      <c r="D756" s="29"/>
      <c r="I756" s="29"/>
      <c r="N756" s="29"/>
      <c r="S756" s="29"/>
      <c r="X756" s="29"/>
      <c r="AC756" s="29"/>
      <c r="AH756" s="29"/>
      <c r="AM756" s="29"/>
      <c r="AR756" s="29"/>
      <c r="AW756" s="29"/>
      <c r="BB756" s="29"/>
      <c r="BG756" s="29"/>
    </row>
    <row r="757" spans="4:59" ht="15.75" customHeight="1">
      <c r="D757" s="29"/>
      <c r="I757" s="29"/>
      <c r="N757" s="29"/>
      <c r="S757" s="29"/>
      <c r="X757" s="29"/>
      <c r="AC757" s="29"/>
      <c r="AH757" s="29"/>
      <c r="AM757" s="29"/>
      <c r="AR757" s="29"/>
      <c r="AW757" s="29"/>
      <c r="BB757" s="29"/>
      <c r="BG757" s="29"/>
    </row>
    <row r="758" spans="4:59" ht="15.75" customHeight="1">
      <c r="D758" s="29"/>
      <c r="I758" s="29"/>
      <c r="N758" s="29"/>
      <c r="S758" s="29"/>
      <c r="X758" s="29"/>
      <c r="AC758" s="29"/>
      <c r="AH758" s="29"/>
      <c r="AM758" s="29"/>
      <c r="AR758" s="29"/>
      <c r="AW758" s="29"/>
      <c r="BB758" s="29"/>
      <c r="BG758" s="29"/>
    </row>
    <row r="759" spans="4:59" ht="15.75" customHeight="1">
      <c r="D759" s="29"/>
      <c r="I759" s="29"/>
      <c r="N759" s="29"/>
      <c r="S759" s="29"/>
      <c r="X759" s="29"/>
      <c r="AC759" s="29"/>
      <c r="AH759" s="29"/>
      <c r="AM759" s="29"/>
      <c r="AR759" s="29"/>
      <c r="AW759" s="29"/>
      <c r="BB759" s="29"/>
      <c r="BG759" s="29"/>
    </row>
    <row r="760" spans="4:59" ht="15.75" customHeight="1">
      <c r="D760" s="29"/>
      <c r="I760" s="29"/>
      <c r="N760" s="29"/>
      <c r="S760" s="29"/>
      <c r="X760" s="29"/>
      <c r="AC760" s="29"/>
      <c r="AH760" s="29"/>
      <c r="AM760" s="29"/>
      <c r="AR760" s="29"/>
      <c r="AW760" s="29"/>
      <c r="BB760" s="29"/>
      <c r="BG760" s="29"/>
    </row>
    <row r="761" spans="4:59" ht="15.75" customHeight="1">
      <c r="D761" s="29"/>
      <c r="I761" s="29"/>
      <c r="N761" s="29"/>
      <c r="S761" s="29"/>
      <c r="X761" s="29"/>
      <c r="AC761" s="29"/>
      <c r="AH761" s="29"/>
      <c r="AM761" s="29"/>
      <c r="AR761" s="29"/>
      <c r="AW761" s="29"/>
      <c r="BB761" s="29"/>
      <c r="BG761" s="29"/>
    </row>
    <row r="762" spans="4:59" ht="15.75" customHeight="1">
      <c r="D762" s="29"/>
      <c r="I762" s="29"/>
      <c r="N762" s="29"/>
      <c r="S762" s="29"/>
      <c r="X762" s="29"/>
      <c r="AC762" s="29"/>
      <c r="AH762" s="29"/>
      <c r="AM762" s="29"/>
      <c r="AR762" s="29"/>
      <c r="AW762" s="29"/>
      <c r="BB762" s="29"/>
      <c r="BG762" s="29"/>
    </row>
    <row r="763" spans="4:59" ht="15.75" customHeight="1">
      <c r="D763" s="29"/>
      <c r="I763" s="29"/>
      <c r="N763" s="29"/>
      <c r="S763" s="29"/>
      <c r="X763" s="29"/>
      <c r="AC763" s="29"/>
      <c r="AH763" s="29"/>
      <c r="AM763" s="29"/>
      <c r="AR763" s="29"/>
      <c r="AW763" s="29"/>
      <c r="BB763" s="29"/>
      <c r="BG763" s="29"/>
    </row>
    <row r="764" spans="4:59" ht="15.75" customHeight="1">
      <c r="D764" s="29"/>
      <c r="I764" s="29"/>
      <c r="N764" s="29"/>
      <c r="S764" s="29"/>
      <c r="X764" s="29"/>
      <c r="AC764" s="29"/>
      <c r="AH764" s="29"/>
      <c r="AM764" s="29"/>
      <c r="AR764" s="29"/>
      <c r="AW764" s="29"/>
      <c r="BB764" s="29"/>
      <c r="BG764" s="29"/>
    </row>
    <row r="765" spans="4:59" ht="15.75" customHeight="1">
      <c r="D765" s="29"/>
      <c r="I765" s="29"/>
      <c r="N765" s="29"/>
      <c r="S765" s="29"/>
      <c r="X765" s="29"/>
      <c r="AC765" s="29"/>
      <c r="AH765" s="29"/>
      <c r="AM765" s="29"/>
      <c r="AR765" s="29"/>
      <c r="AW765" s="29"/>
      <c r="BB765" s="29"/>
      <c r="BG765" s="29"/>
    </row>
    <row r="766" spans="4:59" ht="15.75" customHeight="1">
      <c r="D766" s="29"/>
      <c r="I766" s="29"/>
      <c r="N766" s="29"/>
      <c r="S766" s="29"/>
      <c r="X766" s="29"/>
      <c r="AC766" s="29"/>
      <c r="AH766" s="29"/>
      <c r="AM766" s="29"/>
      <c r="AR766" s="29"/>
      <c r="AW766" s="29"/>
      <c r="BB766" s="29"/>
      <c r="BG766" s="29"/>
    </row>
    <row r="767" spans="4:59" ht="15.75" customHeight="1">
      <c r="D767" s="29"/>
      <c r="I767" s="29"/>
      <c r="N767" s="29"/>
      <c r="S767" s="29"/>
      <c r="X767" s="29"/>
      <c r="AC767" s="29"/>
      <c r="AH767" s="29"/>
      <c r="AM767" s="29"/>
      <c r="AR767" s="29"/>
      <c r="AW767" s="29"/>
      <c r="BB767" s="29"/>
      <c r="BG767" s="29"/>
    </row>
    <row r="768" spans="4:59" ht="15.75" customHeight="1">
      <c r="D768" s="29"/>
      <c r="I768" s="29"/>
      <c r="N768" s="29"/>
      <c r="S768" s="29"/>
      <c r="X768" s="29"/>
      <c r="AC768" s="29"/>
      <c r="AH768" s="29"/>
      <c r="AM768" s="29"/>
      <c r="AR768" s="29"/>
      <c r="AW768" s="29"/>
      <c r="BB768" s="29"/>
      <c r="BG768" s="29"/>
    </row>
    <row r="769" spans="4:59" ht="15.75" customHeight="1">
      <c r="D769" s="29"/>
      <c r="I769" s="29"/>
      <c r="N769" s="29"/>
      <c r="S769" s="29"/>
      <c r="X769" s="29"/>
      <c r="AC769" s="29"/>
      <c r="AH769" s="29"/>
      <c r="AM769" s="29"/>
      <c r="AR769" s="29"/>
      <c r="AW769" s="29"/>
      <c r="BB769" s="29"/>
      <c r="BG769" s="29"/>
    </row>
    <row r="770" spans="4:59" ht="15.75" customHeight="1">
      <c r="D770" s="29"/>
      <c r="I770" s="29"/>
      <c r="N770" s="29"/>
      <c r="S770" s="29"/>
      <c r="X770" s="29"/>
      <c r="AC770" s="29"/>
      <c r="AH770" s="29"/>
      <c r="AM770" s="29"/>
      <c r="AR770" s="29"/>
      <c r="AW770" s="29"/>
      <c r="BB770" s="29"/>
      <c r="BG770" s="29"/>
    </row>
    <row r="771" spans="4:59" ht="15.75" customHeight="1">
      <c r="D771" s="29"/>
      <c r="I771" s="29"/>
      <c r="N771" s="29"/>
      <c r="S771" s="29"/>
      <c r="X771" s="29"/>
      <c r="AC771" s="29"/>
      <c r="AH771" s="29"/>
      <c r="AM771" s="29"/>
      <c r="AR771" s="29"/>
      <c r="AW771" s="29"/>
      <c r="BB771" s="29"/>
      <c r="BG771" s="29"/>
    </row>
    <row r="772" spans="4:59" ht="15.75" customHeight="1">
      <c r="D772" s="29"/>
      <c r="I772" s="29"/>
      <c r="N772" s="29"/>
      <c r="S772" s="29"/>
      <c r="X772" s="29"/>
      <c r="AC772" s="29"/>
      <c r="AH772" s="29"/>
      <c r="AM772" s="29"/>
      <c r="AR772" s="29"/>
      <c r="AW772" s="29"/>
      <c r="BB772" s="29"/>
      <c r="BG772" s="29"/>
    </row>
    <row r="773" spans="4:59" ht="15.75" customHeight="1">
      <c r="D773" s="29"/>
      <c r="I773" s="29"/>
      <c r="N773" s="29"/>
      <c r="S773" s="29"/>
      <c r="X773" s="29"/>
      <c r="AC773" s="29"/>
      <c r="AH773" s="29"/>
      <c r="AM773" s="29"/>
      <c r="AR773" s="29"/>
      <c r="AW773" s="29"/>
      <c r="BB773" s="29"/>
      <c r="BG773" s="29"/>
    </row>
    <row r="774" spans="4:59" ht="15.75" customHeight="1">
      <c r="D774" s="29"/>
      <c r="I774" s="29"/>
      <c r="N774" s="29"/>
      <c r="S774" s="29"/>
      <c r="X774" s="29"/>
      <c r="AC774" s="29"/>
      <c r="AH774" s="29"/>
      <c r="AM774" s="29"/>
      <c r="AR774" s="29"/>
      <c r="AW774" s="29"/>
      <c r="BB774" s="29"/>
      <c r="BG774" s="29"/>
    </row>
    <row r="775" spans="4:59" ht="15.75" customHeight="1">
      <c r="D775" s="29"/>
      <c r="I775" s="29"/>
      <c r="N775" s="29"/>
      <c r="S775" s="29"/>
      <c r="X775" s="29"/>
      <c r="AC775" s="29"/>
      <c r="AH775" s="29"/>
      <c r="AM775" s="29"/>
      <c r="AR775" s="29"/>
      <c r="AW775" s="29"/>
      <c r="BB775" s="29"/>
      <c r="BG775" s="29"/>
    </row>
    <row r="776" spans="4:59" ht="15.75" customHeight="1">
      <c r="D776" s="29"/>
      <c r="I776" s="29"/>
      <c r="N776" s="29"/>
      <c r="S776" s="29"/>
      <c r="X776" s="29"/>
      <c r="AC776" s="29"/>
      <c r="AH776" s="29"/>
      <c r="AM776" s="29"/>
      <c r="AR776" s="29"/>
      <c r="AW776" s="29"/>
      <c r="BB776" s="29"/>
      <c r="BG776" s="29"/>
    </row>
    <row r="777" spans="4:59" ht="15.75" customHeight="1">
      <c r="D777" s="29"/>
      <c r="I777" s="29"/>
      <c r="N777" s="29"/>
      <c r="S777" s="29"/>
      <c r="X777" s="29"/>
      <c r="AC777" s="29"/>
      <c r="AH777" s="29"/>
      <c r="AM777" s="29"/>
      <c r="AR777" s="29"/>
      <c r="AW777" s="29"/>
      <c r="BB777" s="29"/>
      <c r="BG777" s="29"/>
    </row>
    <row r="778" spans="4:59" ht="15.75" customHeight="1">
      <c r="D778" s="29"/>
      <c r="I778" s="29"/>
      <c r="N778" s="29"/>
      <c r="S778" s="29"/>
      <c r="X778" s="29"/>
      <c r="AC778" s="29"/>
      <c r="AH778" s="29"/>
      <c r="AM778" s="29"/>
      <c r="AR778" s="29"/>
      <c r="AW778" s="29"/>
      <c r="BB778" s="29"/>
      <c r="BG778" s="29"/>
    </row>
    <row r="779" spans="4:59" ht="15.75" customHeight="1">
      <c r="D779" s="29"/>
      <c r="I779" s="29"/>
      <c r="N779" s="29"/>
      <c r="S779" s="29"/>
      <c r="X779" s="29"/>
      <c r="AC779" s="29"/>
      <c r="AH779" s="29"/>
      <c r="AM779" s="29"/>
      <c r="AR779" s="29"/>
      <c r="AW779" s="29"/>
      <c r="BB779" s="29"/>
      <c r="BG779" s="29"/>
    </row>
    <row r="780" spans="4:59" ht="15.75" customHeight="1">
      <c r="D780" s="29"/>
      <c r="I780" s="29"/>
      <c r="N780" s="29"/>
      <c r="S780" s="29"/>
      <c r="X780" s="29"/>
      <c r="AC780" s="29"/>
      <c r="AH780" s="29"/>
      <c r="AM780" s="29"/>
      <c r="AR780" s="29"/>
      <c r="AW780" s="29"/>
      <c r="BB780" s="29"/>
      <c r="BG780" s="29"/>
    </row>
    <row r="781" spans="4:59" ht="15.75" customHeight="1">
      <c r="D781" s="29"/>
      <c r="I781" s="29"/>
      <c r="N781" s="29"/>
      <c r="S781" s="29"/>
      <c r="X781" s="29"/>
      <c r="AC781" s="29"/>
      <c r="AH781" s="29"/>
      <c r="AM781" s="29"/>
      <c r="AR781" s="29"/>
      <c r="AW781" s="29"/>
      <c r="BB781" s="29"/>
      <c r="BG781" s="29"/>
    </row>
    <row r="782" spans="4:59" ht="15.75" customHeight="1">
      <c r="D782" s="29"/>
      <c r="I782" s="29"/>
      <c r="N782" s="29"/>
      <c r="S782" s="29"/>
      <c r="X782" s="29"/>
      <c r="AC782" s="29"/>
      <c r="AH782" s="29"/>
      <c r="AM782" s="29"/>
      <c r="AR782" s="29"/>
      <c r="AW782" s="29"/>
      <c r="BB782" s="29"/>
      <c r="BG782" s="29"/>
    </row>
    <row r="783" spans="4:59" ht="15.75" customHeight="1">
      <c r="D783" s="29"/>
      <c r="I783" s="29"/>
      <c r="N783" s="29"/>
      <c r="S783" s="29"/>
      <c r="X783" s="29"/>
      <c r="AC783" s="29"/>
      <c r="AH783" s="29"/>
      <c r="AM783" s="29"/>
      <c r="AR783" s="29"/>
      <c r="AW783" s="29"/>
      <c r="BB783" s="29"/>
      <c r="BG783" s="29"/>
    </row>
    <row r="784" spans="4:59" ht="15.75" customHeight="1">
      <c r="D784" s="29"/>
      <c r="I784" s="29"/>
      <c r="N784" s="29"/>
      <c r="S784" s="29"/>
      <c r="X784" s="29"/>
      <c r="AC784" s="29"/>
      <c r="AH784" s="29"/>
      <c r="AM784" s="29"/>
      <c r="AR784" s="29"/>
      <c r="AW784" s="29"/>
      <c r="BB784" s="29"/>
      <c r="BG784" s="29"/>
    </row>
    <row r="785" spans="4:59" ht="15.75" customHeight="1">
      <c r="D785" s="29"/>
      <c r="I785" s="29"/>
      <c r="N785" s="29"/>
      <c r="S785" s="29"/>
      <c r="X785" s="29"/>
      <c r="AC785" s="29"/>
      <c r="AH785" s="29"/>
      <c r="AM785" s="29"/>
      <c r="AR785" s="29"/>
      <c r="AW785" s="29"/>
      <c r="BB785" s="29"/>
      <c r="BG785" s="29"/>
    </row>
    <row r="786" spans="4:59" ht="15.75" customHeight="1">
      <c r="D786" s="29"/>
      <c r="I786" s="29"/>
      <c r="N786" s="29"/>
      <c r="S786" s="29"/>
      <c r="X786" s="29"/>
      <c r="AC786" s="29"/>
      <c r="AH786" s="29"/>
      <c r="AM786" s="29"/>
      <c r="AR786" s="29"/>
      <c r="AW786" s="29"/>
      <c r="BB786" s="29"/>
      <c r="BG786" s="29"/>
    </row>
    <row r="787" spans="4:59" ht="15.75" customHeight="1">
      <c r="D787" s="29"/>
      <c r="I787" s="29"/>
      <c r="N787" s="29"/>
      <c r="S787" s="29"/>
      <c r="X787" s="29"/>
      <c r="AC787" s="29"/>
      <c r="AH787" s="29"/>
      <c r="AM787" s="29"/>
      <c r="AR787" s="29"/>
      <c r="AW787" s="29"/>
      <c r="BB787" s="29"/>
      <c r="BG787" s="29"/>
    </row>
    <row r="788" spans="4:59" ht="15.75" customHeight="1">
      <c r="D788" s="29"/>
      <c r="I788" s="29"/>
      <c r="N788" s="29"/>
      <c r="S788" s="29"/>
      <c r="X788" s="29"/>
      <c r="AC788" s="29"/>
      <c r="AH788" s="29"/>
      <c r="AM788" s="29"/>
      <c r="AR788" s="29"/>
      <c r="AW788" s="29"/>
      <c r="BB788" s="29"/>
      <c r="BG788" s="29"/>
    </row>
    <row r="789" spans="4:59" ht="15.75" customHeight="1">
      <c r="D789" s="29"/>
      <c r="I789" s="29"/>
      <c r="N789" s="29"/>
      <c r="S789" s="29"/>
      <c r="X789" s="29"/>
      <c r="AC789" s="29"/>
      <c r="AH789" s="29"/>
      <c r="AM789" s="29"/>
      <c r="AR789" s="29"/>
      <c r="AW789" s="29"/>
      <c r="BB789" s="29"/>
      <c r="BG789" s="29"/>
    </row>
    <row r="790" spans="4:59" ht="15.75" customHeight="1">
      <c r="D790" s="29"/>
      <c r="I790" s="29"/>
      <c r="N790" s="29"/>
      <c r="S790" s="29"/>
      <c r="X790" s="29"/>
      <c r="AC790" s="29"/>
      <c r="AH790" s="29"/>
      <c r="AM790" s="29"/>
      <c r="AR790" s="29"/>
      <c r="AW790" s="29"/>
      <c r="BB790" s="29"/>
      <c r="BG790" s="29"/>
    </row>
    <row r="791" spans="4:59" ht="15.75" customHeight="1">
      <c r="D791" s="29"/>
      <c r="I791" s="29"/>
      <c r="N791" s="29"/>
      <c r="S791" s="29"/>
      <c r="X791" s="29"/>
      <c r="AC791" s="29"/>
      <c r="AH791" s="29"/>
      <c r="AM791" s="29"/>
      <c r="AR791" s="29"/>
      <c r="AW791" s="29"/>
      <c r="BB791" s="29"/>
      <c r="BG791" s="29"/>
    </row>
    <row r="792" spans="4:59" ht="15.75" customHeight="1">
      <c r="D792" s="29"/>
      <c r="I792" s="29"/>
      <c r="N792" s="29"/>
      <c r="S792" s="29"/>
      <c r="X792" s="29"/>
      <c r="AC792" s="29"/>
      <c r="AH792" s="29"/>
      <c r="AM792" s="29"/>
      <c r="AR792" s="29"/>
      <c r="AW792" s="29"/>
      <c r="BB792" s="29"/>
      <c r="BG792" s="29"/>
    </row>
    <row r="793" spans="4:59" ht="15.75" customHeight="1">
      <c r="D793" s="29"/>
      <c r="I793" s="29"/>
      <c r="N793" s="29"/>
      <c r="S793" s="29"/>
      <c r="X793" s="29"/>
      <c r="AC793" s="29"/>
      <c r="AH793" s="29"/>
      <c r="AM793" s="29"/>
      <c r="AR793" s="29"/>
      <c r="AW793" s="29"/>
      <c r="BB793" s="29"/>
      <c r="BG793" s="29"/>
    </row>
    <row r="794" spans="4:59" ht="15.75" customHeight="1">
      <c r="D794" s="29"/>
      <c r="I794" s="29"/>
      <c r="N794" s="29"/>
      <c r="S794" s="29"/>
      <c r="X794" s="29"/>
      <c r="AC794" s="29"/>
      <c r="AH794" s="29"/>
      <c r="AM794" s="29"/>
      <c r="AR794" s="29"/>
      <c r="AW794" s="29"/>
      <c r="BB794" s="29"/>
      <c r="BG794" s="29"/>
    </row>
    <row r="795" spans="4:59" ht="15.75" customHeight="1">
      <c r="D795" s="29"/>
      <c r="I795" s="29"/>
      <c r="N795" s="29"/>
      <c r="S795" s="29"/>
      <c r="X795" s="29"/>
      <c r="AC795" s="29"/>
      <c r="AH795" s="29"/>
      <c r="AM795" s="29"/>
      <c r="AR795" s="29"/>
      <c r="AW795" s="29"/>
      <c r="BB795" s="29"/>
      <c r="BG795" s="29"/>
    </row>
    <row r="796" spans="4:59" ht="15.75" customHeight="1">
      <c r="D796" s="29"/>
      <c r="I796" s="29"/>
      <c r="N796" s="29"/>
      <c r="S796" s="29"/>
      <c r="X796" s="29"/>
      <c r="AC796" s="29"/>
      <c r="AH796" s="29"/>
      <c r="AM796" s="29"/>
      <c r="AR796" s="29"/>
      <c r="AW796" s="29"/>
      <c r="BB796" s="29"/>
      <c r="BG796" s="29"/>
    </row>
    <row r="797" spans="4:59" ht="15.75" customHeight="1">
      <c r="D797" s="29"/>
      <c r="I797" s="29"/>
      <c r="N797" s="29"/>
      <c r="S797" s="29"/>
      <c r="X797" s="29"/>
      <c r="AC797" s="29"/>
      <c r="AH797" s="29"/>
      <c r="AM797" s="29"/>
      <c r="AR797" s="29"/>
      <c r="AW797" s="29"/>
      <c r="BB797" s="29"/>
      <c r="BG797" s="29"/>
    </row>
    <row r="798" spans="4:59" ht="15.75" customHeight="1">
      <c r="D798" s="29"/>
      <c r="I798" s="29"/>
      <c r="N798" s="29"/>
      <c r="S798" s="29"/>
      <c r="X798" s="29"/>
      <c r="AC798" s="29"/>
      <c r="AH798" s="29"/>
      <c r="AM798" s="29"/>
      <c r="AR798" s="29"/>
      <c r="AW798" s="29"/>
      <c r="BB798" s="29"/>
      <c r="BG798" s="29"/>
    </row>
    <row r="799" spans="4:59" ht="15.75" customHeight="1">
      <c r="D799" s="29"/>
      <c r="I799" s="29"/>
      <c r="N799" s="29"/>
      <c r="S799" s="29"/>
      <c r="X799" s="29"/>
      <c r="AC799" s="29"/>
      <c r="AH799" s="29"/>
      <c r="AM799" s="29"/>
      <c r="AR799" s="29"/>
      <c r="AW799" s="29"/>
      <c r="BB799" s="29"/>
      <c r="BG799" s="29"/>
    </row>
    <row r="800" spans="4:59" ht="15.75" customHeight="1">
      <c r="D800" s="29"/>
      <c r="I800" s="29"/>
      <c r="N800" s="29"/>
      <c r="S800" s="29"/>
      <c r="X800" s="29"/>
      <c r="AC800" s="29"/>
      <c r="AH800" s="29"/>
      <c r="AM800" s="29"/>
      <c r="AR800" s="29"/>
      <c r="AW800" s="29"/>
      <c r="BB800" s="29"/>
      <c r="BG800" s="29"/>
    </row>
    <row r="801" spans="4:59" ht="15.75" customHeight="1">
      <c r="D801" s="29"/>
      <c r="I801" s="29"/>
      <c r="N801" s="29"/>
      <c r="S801" s="29"/>
      <c r="X801" s="29"/>
      <c r="AC801" s="29"/>
      <c r="AH801" s="29"/>
      <c r="AM801" s="29"/>
      <c r="AR801" s="29"/>
      <c r="AW801" s="29"/>
      <c r="BB801" s="29"/>
      <c r="BG801" s="29"/>
    </row>
    <row r="802" spans="4:59" ht="15.75" customHeight="1">
      <c r="D802" s="29"/>
      <c r="I802" s="29"/>
      <c r="N802" s="29"/>
      <c r="S802" s="29"/>
      <c r="X802" s="29"/>
      <c r="AC802" s="29"/>
      <c r="AH802" s="29"/>
      <c r="AM802" s="29"/>
      <c r="AR802" s="29"/>
      <c r="AW802" s="29"/>
      <c r="BB802" s="29"/>
      <c r="BG802" s="29"/>
    </row>
    <row r="803" spans="4:59" ht="15.75" customHeight="1">
      <c r="D803" s="29"/>
      <c r="I803" s="29"/>
      <c r="N803" s="29"/>
      <c r="S803" s="29"/>
      <c r="X803" s="29"/>
      <c r="AC803" s="29"/>
      <c r="AH803" s="29"/>
      <c r="AM803" s="29"/>
      <c r="AR803" s="29"/>
      <c r="AW803" s="29"/>
      <c r="BB803" s="29"/>
      <c r="BG803" s="29"/>
    </row>
    <row r="804" spans="4:59" ht="15.75" customHeight="1">
      <c r="D804" s="29"/>
      <c r="I804" s="29"/>
      <c r="N804" s="29"/>
      <c r="S804" s="29"/>
      <c r="X804" s="29"/>
      <c r="AC804" s="29"/>
      <c r="AH804" s="29"/>
      <c r="AM804" s="29"/>
      <c r="AR804" s="29"/>
      <c r="AW804" s="29"/>
      <c r="BB804" s="29"/>
      <c r="BG804" s="29"/>
    </row>
    <row r="805" spans="4:59" ht="15.75" customHeight="1">
      <c r="D805" s="29"/>
      <c r="I805" s="29"/>
      <c r="N805" s="29"/>
      <c r="S805" s="29"/>
      <c r="X805" s="29"/>
      <c r="AC805" s="29"/>
      <c r="AH805" s="29"/>
      <c r="AM805" s="29"/>
      <c r="AR805" s="29"/>
      <c r="AW805" s="29"/>
      <c r="BB805" s="29"/>
      <c r="BG805" s="29"/>
    </row>
    <row r="806" spans="4:59" ht="15.75" customHeight="1">
      <c r="D806" s="29"/>
      <c r="I806" s="29"/>
      <c r="N806" s="29"/>
      <c r="S806" s="29"/>
      <c r="X806" s="29"/>
      <c r="AC806" s="29"/>
      <c r="AH806" s="29"/>
      <c r="AM806" s="29"/>
      <c r="AR806" s="29"/>
      <c r="AW806" s="29"/>
      <c r="BB806" s="29"/>
      <c r="BG806" s="29"/>
    </row>
    <row r="807" spans="4:59" ht="15.75" customHeight="1">
      <c r="D807" s="29"/>
      <c r="I807" s="29"/>
      <c r="N807" s="29"/>
      <c r="S807" s="29"/>
      <c r="X807" s="29"/>
      <c r="AC807" s="29"/>
      <c r="AH807" s="29"/>
      <c r="AM807" s="29"/>
      <c r="AR807" s="29"/>
      <c r="AW807" s="29"/>
      <c r="BB807" s="29"/>
      <c r="BG807" s="29"/>
    </row>
    <row r="808" spans="4:59" ht="15.75" customHeight="1">
      <c r="D808" s="29"/>
      <c r="I808" s="29"/>
      <c r="N808" s="29"/>
      <c r="S808" s="29"/>
      <c r="X808" s="29"/>
      <c r="AC808" s="29"/>
      <c r="AH808" s="29"/>
      <c r="AM808" s="29"/>
      <c r="AR808" s="29"/>
      <c r="AW808" s="29"/>
      <c r="BB808" s="29"/>
      <c r="BG808" s="29"/>
    </row>
    <row r="809" spans="4:59" ht="15.75" customHeight="1">
      <c r="D809" s="29"/>
      <c r="I809" s="29"/>
      <c r="N809" s="29"/>
      <c r="S809" s="29"/>
      <c r="X809" s="29"/>
      <c r="AC809" s="29"/>
      <c r="AH809" s="29"/>
      <c r="AM809" s="29"/>
      <c r="AR809" s="29"/>
      <c r="AW809" s="29"/>
      <c r="BB809" s="29"/>
      <c r="BG809" s="29"/>
    </row>
    <row r="810" spans="4:59" ht="15.75" customHeight="1">
      <c r="D810" s="29"/>
      <c r="I810" s="29"/>
      <c r="N810" s="29"/>
      <c r="S810" s="29"/>
      <c r="X810" s="29"/>
      <c r="AC810" s="29"/>
      <c r="AH810" s="29"/>
      <c r="AM810" s="29"/>
      <c r="AR810" s="29"/>
      <c r="AW810" s="29"/>
      <c r="BB810" s="29"/>
      <c r="BG810" s="29"/>
    </row>
    <row r="811" spans="4:59" ht="15.75" customHeight="1">
      <c r="D811" s="29"/>
      <c r="I811" s="29"/>
      <c r="N811" s="29"/>
      <c r="S811" s="29"/>
      <c r="X811" s="29"/>
      <c r="AC811" s="29"/>
      <c r="AH811" s="29"/>
      <c r="AM811" s="29"/>
      <c r="AR811" s="29"/>
      <c r="AW811" s="29"/>
      <c r="BB811" s="29"/>
      <c r="BG811" s="29"/>
    </row>
    <row r="812" spans="4:59" ht="15.75" customHeight="1">
      <c r="D812" s="29"/>
      <c r="I812" s="29"/>
      <c r="N812" s="29"/>
      <c r="S812" s="29"/>
      <c r="X812" s="29"/>
      <c r="AC812" s="29"/>
      <c r="AH812" s="29"/>
      <c r="AM812" s="29"/>
      <c r="AR812" s="29"/>
      <c r="AW812" s="29"/>
      <c r="BB812" s="29"/>
      <c r="BG812" s="29"/>
    </row>
    <row r="813" spans="4:59" ht="15.75" customHeight="1">
      <c r="D813" s="29"/>
      <c r="I813" s="29"/>
      <c r="N813" s="29"/>
      <c r="S813" s="29"/>
      <c r="X813" s="29"/>
      <c r="AC813" s="29"/>
      <c r="AH813" s="29"/>
      <c r="AM813" s="29"/>
      <c r="AR813" s="29"/>
      <c r="AW813" s="29"/>
      <c r="BB813" s="29"/>
      <c r="BG813" s="29"/>
    </row>
    <row r="814" spans="4:59" ht="15.75" customHeight="1">
      <c r="D814" s="29"/>
      <c r="I814" s="29"/>
      <c r="N814" s="29"/>
      <c r="S814" s="29"/>
      <c r="X814" s="29"/>
      <c r="AC814" s="29"/>
      <c r="AH814" s="29"/>
      <c r="AM814" s="29"/>
      <c r="AR814" s="29"/>
      <c r="AW814" s="29"/>
      <c r="BB814" s="29"/>
      <c r="BG814" s="29"/>
    </row>
    <row r="815" spans="4:59" ht="15.75" customHeight="1">
      <c r="D815" s="29"/>
      <c r="I815" s="29"/>
      <c r="N815" s="29"/>
      <c r="S815" s="29"/>
      <c r="X815" s="29"/>
      <c r="AC815" s="29"/>
      <c r="AH815" s="29"/>
      <c r="AM815" s="29"/>
      <c r="AR815" s="29"/>
      <c r="AW815" s="29"/>
      <c r="BB815" s="29"/>
      <c r="BG815" s="29"/>
    </row>
    <row r="816" spans="4:59" ht="15.75" customHeight="1">
      <c r="D816" s="29"/>
      <c r="I816" s="29"/>
      <c r="N816" s="29"/>
      <c r="S816" s="29"/>
      <c r="X816" s="29"/>
      <c r="AC816" s="29"/>
      <c r="AH816" s="29"/>
      <c r="AM816" s="29"/>
      <c r="AR816" s="29"/>
      <c r="AW816" s="29"/>
      <c r="BB816" s="29"/>
      <c r="BG816" s="29"/>
    </row>
    <row r="817" spans="4:59" ht="15.75" customHeight="1">
      <c r="D817" s="29"/>
      <c r="I817" s="29"/>
      <c r="N817" s="29"/>
      <c r="S817" s="29"/>
      <c r="X817" s="29"/>
      <c r="AC817" s="29"/>
      <c r="AH817" s="29"/>
      <c r="AM817" s="29"/>
      <c r="AR817" s="29"/>
      <c r="AW817" s="29"/>
      <c r="BB817" s="29"/>
      <c r="BG817" s="29"/>
    </row>
    <row r="818" spans="4:59" ht="15.75" customHeight="1">
      <c r="D818" s="29"/>
      <c r="I818" s="29"/>
      <c r="N818" s="29"/>
      <c r="S818" s="29"/>
      <c r="X818" s="29"/>
      <c r="AC818" s="29"/>
      <c r="AH818" s="29"/>
      <c r="AM818" s="29"/>
      <c r="AR818" s="29"/>
      <c r="AW818" s="29"/>
      <c r="BB818" s="29"/>
      <c r="BG818" s="29"/>
    </row>
    <row r="819" spans="4:59" ht="15.75" customHeight="1">
      <c r="D819" s="29"/>
      <c r="I819" s="29"/>
      <c r="N819" s="29"/>
      <c r="S819" s="29"/>
      <c r="X819" s="29"/>
      <c r="AC819" s="29"/>
      <c r="AH819" s="29"/>
      <c r="AM819" s="29"/>
      <c r="AR819" s="29"/>
      <c r="AW819" s="29"/>
      <c r="BB819" s="29"/>
      <c r="BG819" s="29"/>
    </row>
    <row r="820" spans="4:59" ht="15.75" customHeight="1">
      <c r="D820" s="29"/>
      <c r="I820" s="29"/>
      <c r="N820" s="29"/>
      <c r="S820" s="29"/>
      <c r="X820" s="29"/>
      <c r="AC820" s="29"/>
      <c r="AH820" s="29"/>
      <c r="AM820" s="29"/>
      <c r="AR820" s="29"/>
      <c r="AW820" s="29"/>
      <c r="BB820" s="29"/>
      <c r="BG820" s="29"/>
    </row>
    <row r="821" spans="4:59" ht="15.75" customHeight="1">
      <c r="D821" s="29"/>
      <c r="I821" s="29"/>
      <c r="N821" s="29"/>
      <c r="S821" s="29"/>
      <c r="X821" s="29"/>
      <c r="AC821" s="29"/>
      <c r="AH821" s="29"/>
      <c r="AM821" s="29"/>
      <c r="AR821" s="29"/>
      <c r="AW821" s="29"/>
      <c r="BB821" s="29"/>
      <c r="BG821" s="29"/>
    </row>
    <row r="822" spans="4:59" ht="15.75" customHeight="1">
      <c r="D822" s="29"/>
      <c r="I822" s="29"/>
      <c r="N822" s="29"/>
      <c r="S822" s="29"/>
      <c r="X822" s="29"/>
      <c r="AC822" s="29"/>
      <c r="AH822" s="29"/>
      <c r="AM822" s="29"/>
      <c r="AR822" s="29"/>
      <c r="AW822" s="29"/>
      <c r="BB822" s="29"/>
      <c r="BG822" s="29"/>
    </row>
    <row r="823" spans="4:59" ht="15.75" customHeight="1">
      <c r="D823" s="29"/>
      <c r="I823" s="29"/>
      <c r="N823" s="29"/>
      <c r="S823" s="29"/>
      <c r="X823" s="29"/>
      <c r="AC823" s="29"/>
      <c r="AH823" s="29"/>
      <c r="AM823" s="29"/>
      <c r="AR823" s="29"/>
      <c r="AW823" s="29"/>
      <c r="BB823" s="29"/>
      <c r="BG823" s="29"/>
    </row>
    <row r="824" spans="4:59" ht="15.75" customHeight="1">
      <c r="D824" s="29"/>
      <c r="I824" s="29"/>
      <c r="N824" s="29"/>
      <c r="S824" s="29"/>
      <c r="X824" s="29"/>
      <c r="AC824" s="29"/>
      <c r="AH824" s="29"/>
      <c r="AM824" s="29"/>
      <c r="AR824" s="29"/>
      <c r="AW824" s="29"/>
      <c r="BB824" s="29"/>
      <c r="BG824" s="29"/>
    </row>
    <row r="825" spans="4:59" ht="15.75" customHeight="1">
      <c r="D825" s="29"/>
      <c r="I825" s="29"/>
      <c r="N825" s="29"/>
      <c r="S825" s="29"/>
      <c r="X825" s="29"/>
      <c r="AC825" s="29"/>
      <c r="AH825" s="29"/>
      <c r="AM825" s="29"/>
      <c r="AR825" s="29"/>
      <c r="AW825" s="29"/>
      <c r="BB825" s="29"/>
      <c r="BG825" s="29"/>
    </row>
    <row r="826" spans="4:59" ht="15.75" customHeight="1">
      <c r="D826" s="29"/>
      <c r="I826" s="29"/>
      <c r="N826" s="29"/>
      <c r="S826" s="29"/>
      <c r="X826" s="29"/>
      <c r="AC826" s="29"/>
      <c r="AH826" s="29"/>
      <c r="AM826" s="29"/>
      <c r="AR826" s="29"/>
      <c r="AW826" s="29"/>
      <c r="BB826" s="29"/>
      <c r="BG826" s="29"/>
    </row>
    <row r="827" spans="4:59" ht="15.75" customHeight="1">
      <c r="D827" s="29"/>
      <c r="I827" s="29"/>
      <c r="N827" s="29"/>
      <c r="S827" s="29"/>
      <c r="X827" s="29"/>
      <c r="AC827" s="29"/>
      <c r="AH827" s="29"/>
      <c r="AM827" s="29"/>
      <c r="AR827" s="29"/>
      <c r="AW827" s="29"/>
      <c r="BB827" s="29"/>
      <c r="BG827" s="29"/>
    </row>
    <row r="828" spans="4:59" ht="15.75" customHeight="1">
      <c r="D828" s="29"/>
      <c r="I828" s="29"/>
      <c r="N828" s="29"/>
      <c r="S828" s="29"/>
      <c r="X828" s="29"/>
      <c r="AC828" s="29"/>
      <c r="AH828" s="29"/>
      <c r="AM828" s="29"/>
      <c r="AR828" s="29"/>
      <c r="AW828" s="29"/>
      <c r="BB828" s="29"/>
      <c r="BG828" s="29"/>
    </row>
    <row r="829" spans="4:59" ht="15.75" customHeight="1">
      <c r="D829" s="29"/>
      <c r="I829" s="29"/>
      <c r="N829" s="29"/>
      <c r="S829" s="29"/>
      <c r="X829" s="29"/>
      <c r="AC829" s="29"/>
      <c r="AH829" s="29"/>
      <c r="AM829" s="29"/>
      <c r="AR829" s="29"/>
      <c r="AW829" s="29"/>
      <c r="BB829" s="29"/>
      <c r="BG829" s="29"/>
    </row>
    <row r="830" spans="4:59" ht="15.75" customHeight="1">
      <c r="D830" s="29"/>
      <c r="I830" s="29"/>
      <c r="N830" s="29"/>
      <c r="S830" s="29"/>
      <c r="X830" s="29"/>
      <c r="AC830" s="29"/>
      <c r="AH830" s="29"/>
      <c r="AM830" s="29"/>
      <c r="AR830" s="29"/>
      <c r="AW830" s="29"/>
      <c r="BB830" s="29"/>
      <c r="BG830" s="29"/>
    </row>
    <row r="831" spans="4:59" ht="15.75" customHeight="1">
      <c r="D831" s="29"/>
      <c r="I831" s="29"/>
      <c r="N831" s="29"/>
      <c r="S831" s="29"/>
      <c r="X831" s="29"/>
      <c r="AC831" s="29"/>
      <c r="AH831" s="29"/>
      <c r="AM831" s="29"/>
      <c r="AR831" s="29"/>
      <c r="AW831" s="29"/>
      <c r="BB831" s="29"/>
      <c r="BG831" s="29"/>
    </row>
    <row r="832" spans="4:59" ht="15.75" customHeight="1">
      <c r="D832" s="29"/>
      <c r="I832" s="29"/>
      <c r="N832" s="29"/>
      <c r="S832" s="29"/>
      <c r="X832" s="29"/>
      <c r="AC832" s="29"/>
      <c r="AH832" s="29"/>
      <c r="AM832" s="29"/>
      <c r="AR832" s="29"/>
      <c r="AW832" s="29"/>
      <c r="BB832" s="29"/>
      <c r="BG832" s="29"/>
    </row>
    <row r="833" spans="4:59" ht="15.75" customHeight="1">
      <c r="D833" s="29"/>
      <c r="I833" s="29"/>
      <c r="N833" s="29"/>
      <c r="S833" s="29"/>
      <c r="X833" s="29"/>
      <c r="AC833" s="29"/>
      <c r="AH833" s="29"/>
      <c r="AM833" s="29"/>
      <c r="AR833" s="29"/>
      <c r="AW833" s="29"/>
      <c r="BB833" s="29"/>
      <c r="BG833" s="29"/>
    </row>
    <row r="834" spans="4:59" ht="15.75" customHeight="1">
      <c r="D834" s="29"/>
      <c r="I834" s="29"/>
      <c r="N834" s="29"/>
      <c r="S834" s="29"/>
      <c r="X834" s="29"/>
      <c r="AC834" s="29"/>
      <c r="AH834" s="29"/>
      <c r="AM834" s="29"/>
      <c r="AR834" s="29"/>
      <c r="AW834" s="29"/>
      <c r="BB834" s="29"/>
      <c r="BG834" s="29"/>
    </row>
    <row r="835" spans="4:59" ht="15.75" customHeight="1">
      <c r="D835" s="29"/>
      <c r="I835" s="29"/>
      <c r="N835" s="29"/>
      <c r="S835" s="29"/>
      <c r="X835" s="29"/>
      <c r="AC835" s="29"/>
      <c r="AH835" s="29"/>
      <c r="AM835" s="29"/>
      <c r="AR835" s="29"/>
      <c r="AW835" s="29"/>
      <c r="BB835" s="29"/>
      <c r="BG835" s="29"/>
    </row>
    <row r="836" spans="4:59" ht="15.75" customHeight="1">
      <c r="D836" s="29"/>
      <c r="I836" s="29"/>
      <c r="N836" s="29"/>
      <c r="S836" s="29"/>
      <c r="X836" s="29"/>
      <c r="AC836" s="29"/>
      <c r="AH836" s="29"/>
      <c r="AM836" s="29"/>
      <c r="AR836" s="29"/>
      <c r="AW836" s="29"/>
      <c r="BB836" s="29"/>
      <c r="BG836" s="29"/>
    </row>
    <row r="837" spans="4:59" ht="15.75" customHeight="1">
      <c r="D837" s="29"/>
      <c r="I837" s="29"/>
      <c r="N837" s="29"/>
      <c r="S837" s="29"/>
      <c r="X837" s="29"/>
      <c r="AC837" s="29"/>
      <c r="AH837" s="29"/>
      <c r="AM837" s="29"/>
      <c r="AR837" s="29"/>
      <c r="AW837" s="29"/>
      <c r="BB837" s="29"/>
      <c r="BG837" s="29"/>
    </row>
    <row r="838" spans="4:59" ht="15.75" customHeight="1">
      <c r="D838" s="29"/>
      <c r="I838" s="29"/>
      <c r="N838" s="29"/>
      <c r="S838" s="29"/>
      <c r="X838" s="29"/>
      <c r="AC838" s="29"/>
      <c r="AH838" s="29"/>
      <c r="AM838" s="29"/>
      <c r="AR838" s="29"/>
      <c r="AW838" s="29"/>
      <c r="BB838" s="29"/>
      <c r="BG838" s="29"/>
    </row>
    <row r="839" spans="4:59" ht="15.75" customHeight="1">
      <c r="D839" s="29"/>
      <c r="I839" s="29"/>
      <c r="N839" s="29"/>
      <c r="S839" s="29"/>
      <c r="X839" s="29"/>
      <c r="AC839" s="29"/>
      <c r="AH839" s="29"/>
      <c r="AM839" s="29"/>
      <c r="AR839" s="29"/>
      <c r="AW839" s="29"/>
      <c r="BB839" s="29"/>
      <c r="BG839" s="29"/>
    </row>
    <row r="840" spans="4:59" ht="15.75" customHeight="1">
      <c r="D840" s="29"/>
      <c r="I840" s="29"/>
      <c r="N840" s="29"/>
      <c r="S840" s="29"/>
      <c r="X840" s="29"/>
      <c r="AC840" s="29"/>
      <c r="AH840" s="29"/>
      <c r="AM840" s="29"/>
      <c r="AR840" s="29"/>
      <c r="AW840" s="29"/>
      <c r="BB840" s="29"/>
      <c r="BG840" s="29"/>
    </row>
    <row r="841" spans="4:59" ht="15.75" customHeight="1">
      <c r="D841" s="29"/>
      <c r="I841" s="29"/>
      <c r="N841" s="29"/>
      <c r="S841" s="29"/>
      <c r="X841" s="29"/>
      <c r="AC841" s="29"/>
      <c r="AH841" s="29"/>
      <c r="AM841" s="29"/>
      <c r="AR841" s="29"/>
      <c r="AW841" s="29"/>
      <c r="BB841" s="29"/>
      <c r="BG841" s="29"/>
    </row>
    <row r="842" spans="4:59" ht="15.75" customHeight="1">
      <c r="D842" s="29"/>
      <c r="I842" s="29"/>
      <c r="N842" s="29"/>
      <c r="S842" s="29"/>
      <c r="X842" s="29"/>
      <c r="AC842" s="29"/>
      <c r="AH842" s="29"/>
      <c r="AM842" s="29"/>
      <c r="AR842" s="29"/>
      <c r="AW842" s="29"/>
      <c r="BB842" s="29"/>
      <c r="BG842" s="29"/>
    </row>
    <row r="843" spans="4:59" ht="15.75" customHeight="1">
      <c r="D843" s="29"/>
      <c r="I843" s="29"/>
      <c r="N843" s="29"/>
      <c r="S843" s="29"/>
      <c r="X843" s="29"/>
      <c r="AC843" s="29"/>
      <c r="AH843" s="29"/>
      <c r="AM843" s="29"/>
      <c r="AR843" s="29"/>
      <c r="AW843" s="29"/>
      <c r="BB843" s="29"/>
      <c r="BG843" s="29"/>
    </row>
    <row r="844" spans="4:59" ht="15.75" customHeight="1">
      <c r="D844" s="29"/>
      <c r="I844" s="29"/>
      <c r="N844" s="29"/>
      <c r="S844" s="29"/>
      <c r="X844" s="29"/>
      <c r="AC844" s="29"/>
      <c r="AH844" s="29"/>
      <c r="AM844" s="29"/>
      <c r="AR844" s="29"/>
      <c r="AW844" s="29"/>
      <c r="BB844" s="29"/>
      <c r="BG844" s="29"/>
    </row>
    <row r="845" spans="4:59" ht="15.75" customHeight="1">
      <c r="D845" s="29"/>
      <c r="I845" s="29"/>
      <c r="N845" s="29"/>
      <c r="S845" s="29"/>
      <c r="X845" s="29"/>
      <c r="AC845" s="29"/>
      <c r="AH845" s="29"/>
      <c r="AM845" s="29"/>
      <c r="AR845" s="29"/>
      <c r="AW845" s="29"/>
      <c r="BB845" s="29"/>
      <c r="BG845" s="29"/>
    </row>
    <row r="846" spans="4:59" ht="15.75" customHeight="1">
      <c r="D846" s="29"/>
      <c r="I846" s="29"/>
      <c r="N846" s="29"/>
      <c r="S846" s="29"/>
      <c r="X846" s="29"/>
      <c r="AC846" s="29"/>
      <c r="AH846" s="29"/>
      <c r="AM846" s="29"/>
      <c r="AR846" s="29"/>
      <c r="AW846" s="29"/>
      <c r="BB846" s="29"/>
      <c r="BG846" s="29"/>
    </row>
    <row r="847" spans="4:59" ht="15.75" customHeight="1">
      <c r="D847" s="29"/>
      <c r="I847" s="29"/>
      <c r="N847" s="29"/>
      <c r="S847" s="29"/>
      <c r="X847" s="29"/>
      <c r="AC847" s="29"/>
      <c r="AH847" s="29"/>
      <c r="AM847" s="29"/>
      <c r="AR847" s="29"/>
      <c r="AW847" s="29"/>
      <c r="BB847" s="29"/>
      <c r="BG847" s="29"/>
    </row>
    <row r="848" spans="4:59" ht="15.75" customHeight="1">
      <c r="D848" s="29"/>
      <c r="I848" s="29"/>
      <c r="N848" s="29"/>
      <c r="S848" s="29"/>
      <c r="X848" s="29"/>
      <c r="AC848" s="29"/>
      <c r="AH848" s="29"/>
      <c r="AM848" s="29"/>
      <c r="AR848" s="29"/>
      <c r="AW848" s="29"/>
      <c r="BB848" s="29"/>
      <c r="BG848" s="29"/>
    </row>
    <row r="849" spans="4:59" ht="15.75" customHeight="1">
      <c r="D849" s="29"/>
      <c r="I849" s="29"/>
      <c r="N849" s="29"/>
      <c r="S849" s="29"/>
      <c r="X849" s="29"/>
      <c r="AC849" s="29"/>
      <c r="AH849" s="29"/>
      <c r="AM849" s="29"/>
      <c r="AR849" s="29"/>
      <c r="AW849" s="29"/>
      <c r="BB849" s="29"/>
      <c r="BG849" s="29"/>
    </row>
    <row r="850" spans="4:59" ht="15.75" customHeight="1">
      <c r="D850" s="29"/>
      <c r="I850" s="29"/>
      <c r="N850" s="29"/>
      <c r="S850" s="29"/>
      <c r="X850" s="29"/>
      <c r="AC850" s="29"/>
      <c r="AH850" s="29"/>
      <c r="AM850" s="29"/>
      <c r="AR850" s="29"/>
      <c r="AW850" s="29"/>
      <c r="BB850" s="29"/>
      <c r="BG850" s="29"/>
    </row>
    <row r="851" spans="4:59" ht="15.75" customHeight="1">
      <c r="D851" s="29"/>
      <c r="I851" s="29"/>
      <c r="N851" s="29"/>
      <c r="S851" s="29"/>
      <c r="X851" s="29"/>
      <c r="AC851" s="29"/>
      <c r="AH851" s="29"/>
      <c r="AM851" s="29"/>
      <c r="AR851" s="29"/>
      <c r="AW851" s="29"/>
      <c r="BB851" s="29"/>
      <c r="BG851" s="29"/>
    </row>
    <row r="852" spans="4:59" ht="15.75" customHeight="1">
      <c r="D852" s="29"/>
      <c r="I852" s="29"/>
      <c r="N852" s="29"/>
      <c r="S852" s="29"/>
      <c r="X852" s="29"/>
      <c r="AC852" s="29"/>
      <c r="AH852" s="29"/>
      <c r="AM852" s="29"/>
      <c r="AR852" s="29"/>
      <c r="AW852" s="29"/>
      <c r="BB852" s="29"/>
      <c r="BG852" s="29"/>
    </row>
    <row r="853" spans="4:59" ht="15.75" customHeight="1">
      <c r="D853" s="29"/>
      <c r="I853" s="29"/>
      <c r="N853" s="29"/>
      <c r="S853" s="29"/>
      <c r="X853" s="29"/>
      <c r="AC853" s="29"/>
      <c r="AH853" s="29"/>
      <c r="AM853" s="29"/>
      <c r="AR853" s="29"/>
      <c r="AW853" s="29"/>
      <c r="BB853" s="29"/>
      <c r="BG853" s="29"/>
    </row>
    <row r="854" spans="4:59" ht="15.75" customHeight="1">
      <c r="D854" s="29"/>
      <c r="I854" s="29"/>
      <c r="N854" s="29"/>
      <c r="S854" s="29"/>
      <c r="X854" s="29"/>
      <c r="AC854" s="29"/>
      <c r="AH854" s="29"/>
      <c r="AM854" s="29"/>
      <c r="AR854" s="29"/>
      <c r="AW854" s="29"/>
      <c r="BB854" s="29"/>
      <c r="BG854" s="29"/>
    </row>
    <row r="855" spans="4:59" ht="15.75" customHeight="1">
      <c r="D855" s="29"/>
      <c r="I855" s="29"/>
      <c r="N855" s="29"/>
      <c r="S855" s="29"/>
      <c r="X855" s="29"/>
      <c r="AC855" s="29"/>
      <c r="AH855" s="29"/>
      <c r="AM855" s="29"/>
      <c r="AR855" s="29"/>
      <c r="AW855" s="29"/>
      <c r="BB855" s="29"/>
      <c r="BG855" s="29"/>
    </row>
    <row r="856" spans="4:59" ht="15.75" customHeight="1">
      <c r="D856" s="29"/>
      <c r="I856" s="29"/>
      <c r="N856" s="29"/>
      <c r="S856" s="29"/>
      <c r="X856" s="29"/>
      <c r="AC856" s="29"/>
      <c r="AH856" s="29"/>
      <c r="AM856" s="29"/>
      <c r="AR856" s="29"/>
      <c r="AW856" s="29"/>
      <c r="BB856" s="29"/>
      <c r="BG856" s="29"/>
    </row>
    <row r="857" spans="4:59" ht="15.75" customHeight="1">
      <c r="D857" s="29"/>
      <c r="I857" s="29"/>
      <c r="N857" s="29"/>
      <c r="S857" s="29"/>
      <c r="X857" s="29"/>
      <c r="AC857" s="29"/>
      <c r="AH857" s="29"/>
      <c r="AM857" s="29"/>
      <c r="AR857" s="29"/>
      <c r="AW857" s="29"/>
      <c r="BB857" s="29"/>
      <c r="BG857" s="29"/>
    </row>
    <row r="858" spans="4:59" ht="15.75" customHeight="1">
      <c r="D858" s="29"/>
      <c r="I858" s="29"/>
      <c r="N858" s="29"/>
      <c r="S858" s="29"/>
      <c r="X858" s="29"/>
      <c r="AC858" s="29"/>
      <c r="AH858" s="29"/>
      <c r="AM858" s="29"/>
      <c r="AR858" s="29"/>
      <c r="AW858" s="29"/>
      <c r="BB858" s="29"/>
      <c r="BG858" s="29"/>
    </row>
    <row r="859" spans="4:59" ht="15.75" customHeight="1">
      <c r="D859" s="29"/>
      <c r="I859" s="29"/>
      <c r="N859" s="29"/>
      <c r="S859" s="29"/>
      <c r="X859" s="29"/>
      <c r="AC859" s="29"/>
      <c r="AH859" s="29"/>
      <c r="AM859" s="29"/>
      <c r="AR859" s="29"/>
      <c r="AW859" s="29"/>
      <c r="BB859" s="29"/>
      <c r="BG859" s="29"/>
    </row>
    <row r="860" spans="4:59" ht="15.75" customHeight="1">
      <c r="D860" s="29"/>
      <c r="I860" s="29"/>
      <c r="N860" s="29"/>
      <c r="S860" s="29"/>
      <c r="X860" s="29"/>
      <c r="AC860" s="29"/>
      <c r="AH860" s="29"/>
      <c r="AM860" s="29"/>
      <c r="AR860" s="29"/>
      <c r="AW860" s="29"/>
      <c r="BB860" s="29"/>
      <c r="BG860" s="29"/>
    </row>
    <row r="861" spans="4:59" ht="15.75" customHeight="1">
      <c r="D861" s="29"/>
      <c r="I861" s="29"/>
      <c r="N861" s="29"/>
      <c r="S861" s="29"/>
      <c r="X861" s="29"/>
      <c r="AC861" s="29"/>
      <c r="AH861" s="29"/>
      <c r="AM861" s="29"/>
      <c r="AR861" s="29"/>
      <c r="AW861" s="29"/>
      <c r="BB861" s="29"/>
      <c r="BG861" s="29"/>
    </row>
    <row r="862" spans="4:59" ht="15.75" customHeight="1">
      <c r="D862" s="29"/>
      <c r="I862" s="29"/>
      <c r="N862" s="29"/>
      <c r="S862" s="29"/>
      <c r="X862" s="29"/>
      <c r="AC862" s="29"/>
      <c r="AH862" s="29"/>
      <c r="AM862" s="29"/>
      <c r="AR862" s="29"/>
      <c r="AW862" s="29"/>
      <c r="BB862" s="29"/>
      <c r="BG862" s="29"/>
    </row>
    <row r="863" spans="4:59" ht="15.75" customHeight="1">
      <c r="D863" s="29"/>
      <c r="I863" s="29"/>
      <c r="N863" s="29"/>
      <c r="S863" s="29"/>
      <c r="X863" s="29"/>
      <c r="AC863" s="29"/>
      <c r="AH863" s="29"/>
      <c r="AM863" s="29"/>
      <c r="AR863" s="29"/>
      <c r="AW863" s="29"/>
      <c r="BB863" s="29"/>
      <c r="BG863" s="29"/>
    </row>
    <row r="864" spans="4:59" ht="15.75" customHeight="1">
      <c r="D864" s="29"/>
      <c r="I864" s="29"/>
      <c r="N864" s="29"/>
      <c r="S864" s="29"/>
      <c r="X864" s="29"/>
      <c r="AC864" s="29"/>
      <c r="AH864" s="29"/>
      <c r="AM864" s="29"/>
      <c r="AR864" s="29"/>
      <c r="AW864" s="29"/>
      <c r="BB864" s="29"/>
      <c r="BG864" s="29"/>
    </row>
    <row r="865" spans="4:59" ht="15.75" customHeight="1">
      <c r="D865" s="29"/>
      <c r="I865" s="29"/>
      <c r="N865" s="29"/>
      <c r="S865" s="29"/>
      <c r="X865" s="29"/>
      <c r="AC865" s="29"/>
      <c r="AH865" s="29"/>
      <c r="AM865" s="29"/>
      <c r="AR865" s="29"/>
      <c r="AW865" s="29"/>
      <c r="BB865" s="29"/>
      <c r="BG865" s="29"/>
    </row>
    <row r="866" spans="4:59" ht="15.75" customHeight="1">
      <c r="D866" s="29"/>
      <c r="I866" s="29"/>
      <c r="N866" s="29"/>
      <c r="S866" s="29"/>
      <c r="X866" s="29"/>
      <c r="AC866" s="29"/>
      <c r="AH866" s="29"/>
      <c r="AM866" s="29"/>
      <c r="AR866" s="29"/>
      <c r="AW866" s="29"/>
      <c r="BB866" s="29"/>
      <c r="BG866" s="29"/>
    </row>
    <row r="867" spans="4:59" ht="15.75" customHeight="1">
      <c r="D867" s="29"/>
      <c r="I867" s="29"/>
      <c r="N867" s="29"/>
      <c r="S867" s="29"/>
      <c r="X867" s="29"/>
      <c r="AC867" s="29"/>
      <c r="AH867" s="29"/>
      <c r="AM867" s="29"/>
      <c r="AR867" s="29"/>
      <c r="AW867" s="29"/>
      <c r="BB867" s="29"/>
      <c r="BG867" s="29"/>
    </row>
    <row r="868" spans="4:59" ht="15.75" customHeight="1">
      <c r="D868" s="29"/>
      <c r="I868" s="29"/>
      <c r="N868" s="29"/>
      <c r="S868" s="29"/>
      <c r="X868" s="29"/>
      <c r="AC868" s="29"/>
      <c r="AH868" s="29"/>
      <c r="AM868" s="29"/>
      <c r="AR868" s="29"/>
      <c r="AW868" s="29"/>
      <c r="BB868" s="29"/>
      <c r="BG868" s="29"/>
    </row>
    <row r="869" spans="4:59" ht="15.75" customHeight="1">
      <c r="D869" s="29"/>
      <c r="I869" s="29"/>
      <c r="N869" s="29"/>
      <c r="S869" s="29"/>
      <c r="X869" s="29"/>
      <c r="AC869" s="29"/>
      <c r="AH869" s="29"/>
      <c r="AM869" s="29"/>
      <c r="AR869" s="29"/>
      <c r="AW869" s="29"/>
      <c r="BB869" s="29"/>
      <c r="BG869" s="29"/>
    </row>
    <row r="870" spans="4:59" ht="15.75" customHeight="1">
      <c r="D870" s="29"/>
      <c r="I870" s="29"/>
      <c r="N870" s="29"/>
      <c r="S870" s="29"/>
      <c r="X870" s="29"/>
      <c r="AC870" s="29"/>
      <c r="AH870" s="29"/>
      <c r="AM870" s="29"/>
      <c r="AR870" s="29"/>
      <c r="AW870" s="29"/>
      <c r="BB870" s="29"/>
      <c r="BG870" s="29"/>
    </row>
    <row r="871" spans="4:59" ht="15.75" customHeight="1">
      <c r="D871" s="29"/>
      <c r="I871" s="29"/>
      <c r="N871" s="29"/>
      <c r="S871" s="29"/>
      <c r="X871" s="29"/>
      <c r="AC871" s="29"/>
      <c r="AH871" s="29"/>
      <c r="AM871" s="29"/>
      <c r="AR871" s="29"/>
      <c r="AW871" s="29"/>
      <c r="BB871" s="29"/>
      <c r="BG871" s="29"/>
    </row>
    <row r="872" spans="4:59" ht="15.75" customHeight="1">
      <c r="D872" s="29"/>
      <c r="I872" s="29"/>
      <c r="N872" s="29"/>
      <c r="S872" s="29"/>
      <c r="X872" s="29"/>
      <c r="AC872" s="29"/>
      <c r="AH872" s="29"/>
      <c r="AM872" s="29"/>
      <c r="AR872" s="29"/>
      <c r="AW872" s="29"/>
      <c r="BB872" s="29"/>
      <c r="BG872" s="29"/>
    </row>
    <row r="873" spans="4:59" ht="15.75" customHeight="1">
      <c r="D873" s="29"/>
      <c r="I873" s="29"/>
      <c r="N873" s="29"/>
      <c r="S873" s="29"/>
      <c r="X873" s="29"/>
      <c r="AC873" s="29"/>
      <c r="AH873" s="29"/>
      <c r="AM873" s="29"/>
      <c r="AR873" s="29"/>
      <c r="AW873" s="29"/>
      <c r="BB873" s="29"/>
      <c r="BG873" s="29"/>
    </row>
    <row r="874" spans="4:59" ht="15.75" customHeight="1">
      <c r="D874" s="29"/>
      <c r="I874" s="29"/>
      <c r="N874" s="29"/>
      <c r="S874" s="29"/>
      <c r="X874" s="29"/>
      <c r="AC874" s="29"/>
      <c r="AH874" s="29"/>
      <c r="AM874" s="29"/>
      <c r="AR874" s="29"/>
      <c r="AW874" s="29"/>
      <c r="BB874" s="29"/>
      <c r="BG874" s="29"/>
    </row>
    <row r="875" spans="4:59" ht="15.75" customHeight="1">
      <c r="D875" s="29"/>
      <c r="I875" s="29"/>
      <c r="N875" s="29"/>
      <c r="S875" s="29"/>
      <c r="X875" s="29"/>
      <c r="AC875" s="29"/>
      <c r="AH875" s="29"/>
      <c r="AM875" s="29"/>
      <c r="AR875" s="29"/>
      <c r="AW875" s="29"/>
      <c r="BB875" s="29"/>
      <c r="BG875" s="29"/>
    </row>
    <row r="876" spans="4:59" ht="15.75" customHeight="1">
      <c r="D876" s="29"/>
      <c r="I876" s="29"/>
      <c r="N876" s="29"/>
      <c r="S876" s="29"/>
      <c r="X876" s="29"/>
      <c r="AC876" s="29"/>
      <c r="AH876" s="29"/>
      <c r="AM876" s="29"/>
      <c r="AR876" s="29"/>
      <c r="AW876" s="29"/>
      <c r="BB876" s="29"/>
      <c r="BG876" s="29"/>
    </row>
    <row r="877" spans="4:59" ht="15.75" customHeight="1">
      <c r="D877" s="29"/>
      <c r="I877" s="29"/>
      <c r="N877" s="29"/>
      <c r="S877" s="29"/>
      <c r="X877" s="29"/>
      <c r="AC877" s="29"/>
      <c r="AH877" s="29"/>
      <c r="AM877" s="29"/>
      <c r="AR877" s="29"/>
      <c r="AW877" s="29"/>
      <c r="BB877" s="29"/>
      <c r="BG877" s="29"/>
    </row>
    <row r="878" spans="4:59" ht="15.75" customHeight="1">
      <c r="D878" s="29"/>
      <c r="I878" s="29"/>
      <c r="N878" s="29"/>
      <c r="S878" s="29"/>
      <c r="X878" s="29"/>
      <c r="AC878" s="29"/>
      <c r="AH878" s="29"/>
      <c r="AM878" s="29"/>
      <c r="AR878" s="29"/>
      <c r="AW878" s="29"/>
      <c r="BB878" s="29"/>
      <c r="BG878" s="29"/>
    </row>
    <row r="879" spans="4:59" ht="15.75" customHeight="1">
      <c r="D879" s="29"/>
      <c r="I879" s="29"/>
      <c r="N879" s="29"/>
      <c r="S879" s="29"/>
      <c r="X879" s="29"/>
      <c r="AC879" s="29"/>
      <c r="AH879" s="29"/>
      <c r="AM879" s="29"/>
      <c r="AR879" s="29"/>
      <c r="AW879" s="29"/>
      <c r="BB879" s="29"/>
      <c r="BG879" s="29"/>
    </row>
    <row r="880" spans="4:59" ht="15.75" customHeight="1">
      <c r="D880" s="29"/>
      <c r="I880" s="29"/>
      <c r="N880" s="29"/>
      <c r="S880" s="29"/>
      <c r="X880" s="29"/>
      <c r="AC880" s="29"/>
      <c r="AH880" s="29"/>
      <c r="AM880" s="29"/>
      <c r="AR880" s="29"/>
      <c r="AW880" s="29"/>
      <c r="BB880" s="29"/>
      <c r="BG880" s="29"/>
    </row>
    <row r="881" spans="4:59" ht="15.75" customHeight="1">
      <c r="D881" s="29"/>
      <c r="I881" s="29"/>
      <c r="N881" s="29"/>
      <c r="S881" s="29"/>
      <c r="X881" s="29"/>
      <c r="AC881" s="29"/>
      <c r="AH881" s="29"/>
      <c r="AM881" s="29"/>
      <c r="AR881" s="29"/>
      <c r="AW881" s="29"/>
      <c r="BB881" s="29"/>
      <c r="BG881" s="29"/>
    </row>
    <row r="882" spans="4:59" ht="15.75" customHeight="1">
      <c r="D882" s="29"/>
      <c r="I882" s="29"/>
      <c r="N882" s="29"/>
      <c r="S882" s="29"/>
      <c r="X882" s="29"/>
      <c r="AC882" s="29"/>
      <c r="AH882" s="29"/>
      <c r="AM882" s="29"/>
      <c r="AR882" s="29"/>
      <c r="AW882" s="29"/>
      <c r="BB882" s="29"/>
      <c r="BG882" s="29"/>
    </row>
    <row r="883" spans="4:59" ht="15.75" customHeight="1">
      <c r="D883" s="29"/>
      <c r="I883" s="29"/>
      <c r="N883" s="29"/>
      <c r="S883" s="29"/>
      <c r="X883" s="29"/>
      <c r="AC883" s="29"/>
      <c r="AH883" s="29"/>
      <c r="AM883" s="29"/>
      <c r="AR883" s="29"/>
      <c r="AW883" s="29"/>
      <c r="BB883" s="29"/>
      <c r="BG883" s="29"/>
    </row>
    <row r="884" spans="4:59" ht="15.75" customHeight="1">
      <c r="D884" s="29"/>
      <c r="I884" s="29"/>
      <c r="N884" s="29"/>
      <c r="S884" s="29"/>
      <c r="X884" s="29"/>
      <c r="AC884" s="29"/>
      <c r="AH884" s="29"/>
      <c r="AM884" s="29"/>
      <c r="AR884" s="29"/>
      <c r="AW884" s="29"/>
      <c r="BB884" s="29"/>
      <c r="BG884" s="29"/>
    </row>
    <row r="885" spans="4:59" ht="15.75" customHeight="1">
      <c r="D885" s="29"/>
      <c r="I885" s="29"/>
      <c r="N885" s="29"/>
      <c r="S885" s="29"/>
      <c r="X885" s="29"/>
      <c r="AC885" s="29"/>
      <c r="AH885" s="29"/>
      <c r="AM885" s="29"/>
      <c r="AR885" s="29"/>
      <c r="AW885" s="29"/>
      <c r="BB885" s="29"/>
      <c r="BG885" s="29"/>
    </row>
    <row r="886" spans="4:59" ht="15.75" customHeight="1">
      <c r="D886" s="29"/>
      <c r="I886" s="29"/>
      <c r="N886" s="29"/>
      <c r="S886" s="29"/>
      <c r="X886" s="29"/>
      <c r="AC886" s="29"/>
      <c r="AH886" s="29"/>
      <c r="AM886" s="29"/>
      <c r="AR886" s="29"/>
      <c r="AW886" s="29"/>
      <c r="BB886" s="29"/>
      <c r="BG886" s="29"/>
    </row>
    <row r="887" spans="4:59" ht="15.75" customHeight="1">
      <c r="D887" s="29"/>
      <c r="I887" s="29"/>
      <c r="N887" s="29"/>
      <c r="S887" s="29"/>
      <c r="X887" s="29"/>
      <c r="AC887" s="29"/>
      <c r="AH887" s="29"/>
      <c r="AM887" s="29"/>
      <c r="AR887" s="29"/>
      <c r="AW887" s="29"/>
      <c r="BB887" s="29"/>
      <c r="BG887" s="29"/>
    </row>
    <row r="888" spans="4:59" ht="15.75" customHeight="1">
      <c r="D888" s="29"/>
      <c r="I888" s="29"/>
      <c r="N888" s="29"/>
      <c r="S888" s="29"/>
      <c r="X888" s="29"/>
      <c r="AC888" s="29"/>
      <c r="AH888" s="29"/>
      <c r="AM888" s="29"/>
      <c r="AR888" s="29"/>
      <c r="AW888" s="29"/>
      <c r="BB888" s="29"/>
      <c r="BG888" s="29"/>
    </row>
    <row r="889" spans="4:59" ht="15.75" customHeight="1">
      <c r="D889" s="29"/>
      <c r="I889" s="29"/>
      <c r="N889" s="29"/>
      <c r="S889" s="29"/>
      <c r="X889" s="29"/>
      <c r="AC889" s="29"/>
      <c r="AH889" s="29"/>
      <c r="AM889" s="29"/>
      <c r="AR889" s="29"/>
      <c r="AW889" s="29"/>
      <c r="BB889" s="29"/>
      <c r="BG889" s="29"/>
    </row>
    <row r="890" spans="4:59" ht="15.75" customHeight="1">
      <c r="D890" s="29"/>
      <c r="I890" s="29"/>
      <c r="N890" s="29"/>
      <c r="S890" s="29"/>
      <c r="X890" s="29"/>
      <c r="AC890" s="29"/>
      <c r="AH890" s="29"/>
      <c r="AM890" s="29"/>
      <c r="AR890" s="29"/>
      <c r="AW890" s="29"/>
      <c r="BB890" s="29"/>
      <c r="BG890" s="29"/>
    </row>
    <row r="891" spans="4:59" ht="15.75" customHeight="1">
      <c r="D891" s="29"/>
      <c r="I891" s="29"/>
      <c r="N891" s="29"/>
      <c r="S891" s="29"/>
      <c r="X891" s="29"/>
      <c r="AC891" s="29"/>
      <c r="AH891" s="29"/>
      <c r="AM891" s="29"/>
      <c r="AR891" s="29"/>
      <c r="AW891" s="29"/>
      <c r="BB891" s="29"/>
      <c r="BG891" s="29"/>
    </row>
    <row r="892" spans="4:59" ht="15.75" customHeight="1">
      <c r="D892" s="29"/>
      <c r="I892" s="29"/>
      <c r="N892" s="29"/>
      <c r="S892" s="29"/>
      <c r="X892" s="29"/>
      <c r="AC892" s="29"/>
      <c r="AH892" s="29"/>
      <c r="AM892" s="29"/>
      <c r="AR892" s="29"/>
      <c r="AW892" s="29"/>
      <c r="BB892" s="29"/>
      <c r="BG892" s="29"/>
    </row>
    <row r="893" spans="4:59" ht="15.75" customHeight="1">
      <c r="D893" s="29"/>
      <c r="I893" s="29"/>
      <c r="N893" s="29"/>
      <c r="S893" s="29"/>
      <c r="X893" s="29"/>
      <c r="AC893" s="29"/>
      <c r="AH893" s="29"/>
      <c r="AM893" s="29"/>
      <c r="AR893" s="29"/>
      <c r="AW893" s="29"/>
      <c r="BB893" s="29"/>
      <c r="BG893" s="29"/>
    </row>
    <row r="894" spans="4:59" ht="15.75" customHeight="1">
      <c r="D894" s="29"/>
      <c r="I894" s="29"/>
      <c r="N894" s="29"/>
      <c r="S894" s="29"/>
      <c r="X894" s="29"/>
      <c r="AC894" s="29"/>
      <c r="AH894" s="29"/>
      <c r="AM894" s="29"/>
      <c r="AR894" s="29"/>
      <c r="AW894" s="29"/>
      <c r="BB894" s="29"/>
      <c r="BG894" s="29"/>
    </row>
    <row r="895" spans="4:59" ht="15.75" customHeight="1">
      <c r="D895" s="29"/>
      <c r="I895" s="29"/>
      <c r="N895" s="29"/>
      <c r="S895" s="29"/>
      <c r="X895" s="29"/>
      <c r="AC895" s="29"/>
      <c r="AH895" s="29"/>
      <c r="AM895" s="29"/>
      <c r="AR895" s="29"/>
      <c r="AW895" s="29"/>
      <c r="BB895" s="29"/>
      <c r="BG895" s="29"/>
    </row>
    <row r="896" spans="4:59" ht="15.75" customHeight="1">
      <c r="D896" s="29"/>
      <c r="I896" s="29"/>
      <c r="N896" s="29"/>
      <c r="S896" s="29"/>
      <c r="X896" s="29"/>
      <c r="AC896" s="29"/>
      <c r="AH896" s="29"/>
      <c r="AM896" s="29"/>
      <c r="AR896" s="29"/>
      <c r="AW896" s="29"/>
      <c r="BB896" s="29"/>
      <c r="BG896" s="29"/>
    </row>
    <row r="897" spans="4:59" ht="15.75" customHeight="1">
      <c r="D897" s="29"/>
      <c r="I897" s="29"/>
      <c r="N897" s="29"/>
      <c r="S897" s="29"/>
      <c r="X897" s="29"/>
      <c r="AC897" s="29"/>
      <c r="AH897" s="29"/>
      <c r="AM897" s="29"/>
      <c r="AR897" s="29"/>
      <c r="AW897" s="29"/>
      <c r="BB897" s="29"/>
      <c r="BG897" s="29"/>
    </row>
    <row r="898" spans="4:59" ht="15.75" customHeight="1">
      <c r="D898" s="29"/>
      <c r="I898" s="29"/>
      <c r="N898" s="29"/>
      <c r="S898" s="29"/>
      <c r="X898" s="29"/>
      <c r="AC898" s="29"/>
      <c r="AH898" s="29"/>
      <c r="AM898" s="29"/>
      <c r="AR898" s="29"/>
      <c r="AW898" s="29"/>
      <c r="BB898" s="29"/>
      <c r="BG898" s="29"/>
    </row>
    <row r="899" spans="4:59" ht="15.75" customHeight="1">
      <c r="D899" s="29"/>
      <c r="I899" s="29"/>
      <c r="N899" s="29"/>
      <c r="S899" s="29"/>
      <c r="X899" s="29"/>
      <c r="AC899" s="29"/>
      <c r="AH899" s="29"/>
      <c r="AM899" s="29"/>
      <c r="AR899" s="29"/>
      <c r="AW899" s="29"/>
      <c r="BB899" s="29"/>
      <c r="BG899" s="29"/>
    </row>
    <row r="900" spans="4:59" ht="15.75" customHeight="1">
      <c r="D900" s="29"/>
      <c r="I900" s="29"/>
      <c r="N900" s="29"/>
      <c r="S900" s="29"/>
      <c r="X900" s="29"/>
      <c r="AC900" s="29"/>
      <c r="AH900" s="29"/>
      <c r="AM900" s="29"/>
      <c r="AR900" s="29"/>
      <c r="AW900" s="29"/>
      <c r="BB900" s="29"/>
      <c r="BG900" s="29"/>
    </row>
    <row r="901" spans="4:59" ht="15.75" customHeight="1">
      <c r="D901" s="29"/>
      <c r="I901" s="29"/>
      <c r="N901" s="29"/>
      <c r="S901" s="29"/>
      <c r="X901" s="29"/>
      <c r="AC901" s="29"/>
      <c r="AH901" s="29"/>
      <c r="AM901" s="29"/>
      <c r="AR901" s="29"/>
      <c r="AW901" s="29"/>
      <c r="BB901" s="29"/>
      <c r="BG901" s="29"/>
    </row>
    <row r="902" spans="4:59" ht="15.75" customHeight="1">
      <c r="D902" s="29"/>
      <c r="I902" s="29"/>
      <c r="N902" s="29"/>
      <c r="S902" s="29"/>
      <c r="X902" s="29"/>
      <c r="AC902" s="29"/>
      <c r="AH902" s="29"/>
      <c r="AM902" s="29"/>
      <c r="AR902" s="29"/>
      <c r="AW902" s="29"/>
      <c r="BB902" s="29"/>
      <c r="BG902" s="29"/>
    </row>
    <row r="903" spans="4:59" ht="15.75" customHeight="1">
      <c r="D903" s="29"/>
      <c r="I903" s="29"/>
      <c r="N903" s="29"/>
      <c r="S903" s="29"/>
      <c r="X903" s="29"/>
      <c r="AC903" s="29"/>
      <c r="AH903" s="29"/>
      <c r="AM903" s="29"/>
      <c r="AR903" s="29"/>
      <c r="AW903" s="29"/>
      <c r="BB903" s="29"/>
      <c r="BG903" s="29"/>
    </row>
    <row r="904" spans="4:59" ht="15.75" customHeight="1">
      <c r="D904" s="29"/>
      <c r="I904" s="29"/>
      <c r="N904" s="29"/>
      <c r="S904" s="29"/>
      <c r="X904" s="29"/>
      <c r="AC904" s="29"/>
      <c r="AH904" s="29"/>
      <c r="AM904" s="29"/>
      <c r="AR904" s="29"/>
      <c r="AW904" s="29"/>
      <c r="BB904" s="29"/>
      <c r="BG904" s="29"/>
    </row>
    <row r="905" spans="4:59" ht="15.75" customHeight="1">
      <c r="D905" s="29"/>
      <c r="I905" s="29"/>
      <c r="N905" s="29"/>
      <c r="S905" s="29"/>
      <c r="X905" s="29"/>
      <c r="AC905" s="29"/>
      <c r="AH905" s="29"/>
      <c r="AM905" s="29"/>
      <c r="AR905" s="29"/>
      <c r="AW905" s="29"/>
      <c r="BB905" s="29"/>
      <c r="BG905" s="29"/>
    </row>
    <row r="906" spans="4:59" ht="15.75" customHeight="1">
      <c r="D906" s="29"/>
      <c r="I906" s="29"/>
      <c r="N906" s="29"/>
      <c r="S906" s="29"/>
      <c r="X906" s="29"/>
      <c r="AC906" s="29"/>
      <c r="AH906" s="29"/>
      <c r="AM906" s="29"/>
      <c r="AR906" s="29"/>
      <c r="AW906" s="29"/>
      <c r="BB906" s="29"/>
      <c r="BG906" s="29"/>
    </row>
    <row r="907" spans="4:59" ht="15.75" customHeight="1">
      <c r="D907" s="29"/>
      <c r="I907" s="29"/>
      <c r="N907" s="29"/>
      <c r="S907" s="29"/>
      <c r="X907" s="29"/>
      <c r="AC907" s="29"/>
      <c r="AH907" s="29"/>
      <c r="AM907" s="29"/>
      <c r="AR907" s="29"/>
      <c r="AW907" s="29"/>
      <c r="BB907" s="29"/>
      <c r="BG907" s="29"/>
    </row>
    <row r="908" spans="4:59" ht="15.75" customHeight="1">
      <c r="D908" s="29"/>
      <c r="I908" s="29"/>
      <c r="N908" s="29"/>
      <c r="S908" s="29"/>
      <c r="X908" s="29"/>
      <c r="AC908" s="29"/>
      <c r="AH908" s="29"/>
      <c r="AM908" s="29"/>
      <c r="AR908" s="29"/>
      <c r="AW908" s="29"/>
      <c r="BB908" s="29"/>
      <c r="BG908" s="29"/>
    </row>
    <row r="909" spans="4:59" ht="15.75" customHeight="1">
      <c r="D909" s="29"/>
      <c r="I909" s="29"/>
      <c r="N909" s="29"/>
      <c r="S909" s="29"/>
      <c r="X909" s="29"/>
      <c r="AC909" s="29"/>
      <c r="AH909" s="29"/>
      <c r="AM909" s="29"/>
      <c r="AR909" s="29"/>
      <c r="AW909" s="29"/>
      <c r="BB909" s="29"/>
      <c r="BG909" s="29"/>
    </row>
    <row r="910" spans="4:59" ht="15.75" customHeight="1">
      <c r="D910" s="29"/>
      <c r="I910" s="29"/>
      <c r="N910" s="29"/>
      <c r="S910" s="29"/>
      <c r="X910" s="29"/>
      <c r="AC910" s="29"/>
      <c r="AH910" s="29"/>
      <c r="AM910" s="29"/>
      <c r="AR910" s="29"/>
      <c r="AW910" s="29"/>
      <c r="BB910" s="29"/>
      <c r="BG910" s="29"/>
    </row>
    <row r="911" spans="4:59" ht="15.75" customHeight="1">
      <c r="D911" s="29"/>
      <c r="I911" s="29"/>
      <c r="N911" s="29"/>
      <c r="S911" s="29"/>
      <c r="X911" s="29"/>
      <c r="AC911" s="29"/>
      <c r="AH911" s="29"/>
      <c r="AM911" s="29"/>
      <c r="AR911" s="29"/>
      <c r="AW911" s="29"/>
      <c r="BB911" s="29"/>
      <c r="BG911" s="29"/>
    </row>
    <row r="912" spans="4:59" ht="15.75" customHeight="1">
      <c r="D912" s="29"/>
      <c r="I912" s="29"/>
      <c r="N912" s="29"/>
      <c r="S912" s="29"/>
      <c r="X912" s="29"/>
      <c r="AC912" s="29"/>
      <c r="AH912" s="29"/>
      <c r="AM912" s="29"/>
      <c r="AR912" s="29"/>
      <c r="AW912" s="29"/>
      <c r="BB912" s="29"/>
      <c r="BG912" s="29"/>
    </row>
    <row r="913" spans="4:59" ht="15.75" customHeight="1">
      <c r="D913" s="29"/>
      <c r="I913" s="29"/>
      <c r="N913" s="29"/>
      <c r="S913" s="29"/>
      <c r="X913" s="29"/>
      <c r="AC913" s="29"/>
      <c r="AH913" s="29"/>
      <c r="AM913" s="29"/>
      <c r="AR913" s="29"/>
      <c r="AW913" s="29"/>
      <c r="BB913" s="29"/>
      <c r="BG913" s="29"/>
    </row>
    <row r="914" spans="4:59" ht="15.75" customHeight="1">
      <c r="D914" s="29"/>
      <c r="I914" s="29"/>
      <c r="N914" s="29"/>
      <c r="S914" s="29"/>
      <c r="X914" s="29"/>
      <c r="AC914" s="29"/>
      <c r="AH914" s="29"/>
      <c r="AM914" s="29"/>
      <c r="AR914" s="29"/>
      <c r="AW914" s="29"/>
      <c r="BB914" s="29"/>
      <c r="BG914" s="29"/>
    </row>
    <row r="915" spans="4:59" ht="15.75" customHeight="1">
      <c r="D915" s="29"/>
      <c r="I915" s="29"/>
      <c r="N915" s="29"/>
      <c r="S915" s="29"/>
      <c r="X915" s="29"/>
      <c r="AC915" s="29"/>
      <c r="AH915" s="29"/>
      <c r="AM915" s="29"/>
      <c r="AR915" s="29"/>
      <c r="AW915" s="29"/>
      <c r="BB915" s="29"/>
      <c r="BG915" s="29"/>
    </row>
    <row r="916" spans="4:59" ht="15.75" customHeight="1">
      <c r="D916" s="29"/>
      <c r="I916" s="29"/>
      <c r="N916" s="29"/>
      <c r="S916" s="29"/>
      <c r="X916" s="29"/>
      <c r="AC916" s="29"/>
      <c r="AH916" s="29"/>
      <c r="AM916" s="29"/>
      <c r="AR916" s="29"/>
      <c r="AW916" s="29"/>
      <c r="BB916" s="29"/>
      <c r="BG916" s="29"/>
    </row>
    <row r="917" spans="4:59" ht="15.75" customHeight="1">
      <c r="D917" s="29"/>
      <c r="I917" s="29"/>
      <c r="N917" s="29"/>
      <c r="S917" s="29"/>
      <c r="X917" s="29"/>
      <c r="AC917" s="29"/>
      <c r="AH917" s="29"/>
      <c r="AM917" s="29"/>
      <c r="AR917" s="29"/>
      <c r="AW917" s="29"/>
      <c r="BB917" s="29"/>
      <c r="BG917" s="29"/>
    </row>
    <row r="918" spans="4:59" ht="15.75" customHeight="1">
      <c r="D918" s="29"/>
      <c r="I918" s="29"/>
      <c r="N918" s="29"/>
      <c r="S918" s="29"/>
      <c r="X918" s="29"/>
      <c r="AC918" s="29"/>
      <c r="AH918" s="29"/>
      <c r="AM918" s="29"/>
      <c r="AR918" s="29"/>
      <c r="AW918" s="29"/>
      <c r="BB918" s="29"/>
      <c r="BG918" s="29"/>
    </row>
    <row r="919" spans="4:59" ht="15.75" customHeight="1">
      <c r="D919" s="29"/>
      <c r="I919" s="29"/>
      <c r="N919" s="29"/>
      <c r="S919" s="29"/>
      <c r="X919" s="29"/>
      <c r="AC919" s="29"/>
      <c r="AH919" s="29"/>
      <c r="AM919" s="29"/>
      <c r="AR919" s="29"/>
      <c r="AW919" s="29"/>
      <c r="BB919" s="29"/>
      <c r="BG919" s="29"/>
    </row>
    <row r="920" spans="4:59" ht="15.75" customHeight="1">
      <c r="D920" s="29"/>
      <c r="I920" s="29"/>
      <c r="N920" s="29"/>
      <c r="S920" s="29"/>
      <c r="X920" s="29"/>
      <c r="AC920" s="29"/>
      <c r="AH920" s="29"/>
      <c r="AM920" s="29"/>
      <c r="AR920" s="29"/>
      <c r="AW920" s="29"/>
      <c r="BB920" s="29"/>
      <c r="BG920" s="29"/>
    </row>
    <row r="921" spans="4:59" ht="15.75" customHeight="1">
      <c r="D921" s="29"/>
      <c r="I921" s="29"/>
      <c r="N921" s="29"/>
      <c r="S921" s="29"/>
      <c r="X921" s="29"/>
      <c r="AC921" s="29"/>
      <c r="AH921" s="29"/>
      <c r="AM921" s="29"/>
      <c r="AR921" s="29"/>
      <c r="AW921" s="29"/>
      <c r="BB921" s="29"/>
      <c r="BG921" s="29"/>
    </row>
    <row r="922" spans="4:59" ht="15.75" customHeight="1">
      <c r="D922" s="29"/>
      <c r="I922" s="29"/>
      <c r="N922" s="29"/>
      <c r="S922" s="29"/>
      <c r="X922" s="29"/>
      <c r="AC922" s="29"/>
      <c r="AH922" s="29"/>
      <c r="AM922" s="29"/>
      <c r="AR922" s="29"/>
      <c r="AW922" s="29"/>
      <c r="BB922" s="29"/>
      <c r="BG922" s="29"/>
    </row>
    <row r="923" spans="4:59" ht="15.75" customHeight="1">
      <c r="D923" s="29"/>
      <c r="I923" s="29"/>
      <c r="N923" s="29"/>
      <c r="S923" s="29"/>
      <c r="X923" s="29"/>
      <c r="AC923" s="29"/>
      <c r="AH923" s="29"/>
      <c r="AM923" s="29"/>
      <c r="AR923" s="29"/>
      <c r="AW923" s="29"/>
      <c r="BB923" s="29"/>
      <c r="BG923" s="29"/>
    </row>
    <row r="924" spans="4:59" ht="15.75" customHeight="1">
      <c r="D924" s="29"/>
      <c r="I924" s="29"/>
      <c r="N924" s="29"/>
      <c r="S924" s="29"/>
      <c r="X924" s="29"/>
      <c r="AC924" s="29"/>
      <c r="AH924" s="29"/>
      <c r="AM924" s="29"/>
      <c r="AR924" s="29"/>
      <c r="AW924" s="29"/>
      <c r="BB924" s="29"/>
      <c r="BG924" s="29"/>
    </row>
    <row r="925" spans="4:59" ht="15.75" customHeight="1">
      <c r="D925" s="29"/>
      <c r="I925" s="29"/>
      <c r="N925" s="29"/>
      <c r="S925" s="29"/>
      <c r="X925" s="29"/>
      <c r="AC925" s="29"/>
      <c r="AH925" s="29"/>
      <c r="AM925" s="29"/>
      <c r="AR925" s="29"/>
      <c r="AW925" s="29"/>
      <c r="BB925" s="29"/>
      <c r="BG925" s="29"/>
    </row>
    <row r="926" spans="4:59" ht="15.75" customHeight="1">
      <c r="D926" s="29"/>
      <c r="I926" s="29"/>
      <c r="N926" s="29"/>
      <c r="S926" s="29"/>
      <c r="X926" s="29"/>
      <c r="AC926" s="29"/>
      <c r="AH926" s="29"/>
      <c r="AM926" s="29"/>
      <c r="AR926" s="29"/>
      <c r="AW926" s="29"/>
      <c r="BB926" s="29"/>
      <c r="BG926" s="29"/>
    </row>
    <row r="927" spans="4:59" ht="15.75" customHeight="1">
      <c r="D927" s="29"/>
      <c r="I927" s="29"/>
      <c r="N927" s="29"/>
      <c r="S927" s="29"/>
      <c r="X927" s="29"/>
      <c r="AC927" s="29"/>
      <c r="AH927" s="29"/>
      <c r="AM927" s="29"/>
      <c r="AR927" s="29"/>
      <c r="AW927" s="29"/>
      <c r="BB927" s="29"/>
      <c r="BG927" s="29"/>
    </row>
    <row r="928" spans="4:59" ht="15.75" customHeight="1">
      <c r="D928" s="29"/>
      <c r="I928" s="29"/>
      <c r="N928" s="29"/>
      <c r="S928" s="29"/>
      <c r="X928" s="29"/>
      <c r="AC928" s="29"/>
      <c r="AH928" s="29"/>
      <c r="AM928" s="29"/>
      <c r="AR928" s="29"/>
      <c r="AW928" s="29"/>
      <c r="BB928" s="29"/>
      <c r="BG928" s="29"/>
    </row>
    <row r="929" spans="4:59" ht="15.75" customHeight="1">
      <c r="D929" s="29"/>
      <c r="I929" s="29"/>
      <c r="N929" s="29"/>
      <c r="S929" s="29"/>
      <c r="X929" s="29"/>
      <c r="AC929" s="29"/>
      <c r="AH929" s="29"/>
      <c r="AM929" s="29"/>
      <c r="AR929" s="29"/>
      <c r="AW929" s="29"/>
      <c r="BB929" s="29"/>
      <c r="BG929" s="29"/>
    </row>
    <row r="930" spans="4:59" ht="15.75" customHeight="1">
      <c r="D930" s="29"/>
      <c r="I930" s="29"/>
      <c r="N930" s="29"/>
      <c r="S930" s="29"/>
      <c r="X930" s="29"/>
      <c r="AC930" s="29"/>
      <c r="AH930" s="29"/>
      <c r="AM930" s="29"/>
      <c r="AR930" s="29"/>
      <c r="AW930" s="29"/>
      <c r="BB930" s="29"/>
      <c r="BG930" s="29"/>
    </row>
    <row r="931" spans="4:59" ht="15.75" customHeight="1">
      <c r="D931" s="29"/>
      <c r="I931" s="29"/>
      <c r="N931" s="29"/>
      <c r="S931" s="29"/>
      <c r="X931" s="29"/>
      <c r="AC931" s="29"/>
      <c r="AH931" s="29"/>
      <c r="AM931" s="29"/>
      <c r="AR931" s="29"/>
      <c r="AW931" s="29"/>
      <c r="BB931" s="29"/>
      <c r="BG931" s="29"/>
    </row>
    <row r="932" spans="4:59" ht="15.75" customHeight="1">
      <c r="D932" s="29"/>
      <c r="I932" s="29"/>
      <c r="N932" s="29"/>
      <c r="S932" s="29"/>
      <c r="X932" s="29"/>
      <c r="AC932" s="29"/>
      <c r="AH932" s="29"/>
      <c r="AM932" s="29"/>
      <c r="AR932" s="29"/>
      <c r="AW932" s="29"/>
      <c r="BB932" s="29"/>
      <c r="BG932" s="29"/>
    </row>
    <row r="933" spans="4:59" ht="15.75" customHeight="1">
      <c r="D933" s="29"/>
      <c r="I933" s="29"/>
      <c r="N933" s="29"/>
      <c r="S933" s="29"/>
      <c r="X933" s="29"/>
      <c r="AC933" s="29"/>
      <c r="AH933" s="29"/>
      <c r="AM933" s="29"/>
      <c r="AR933" s="29"/>
      <c r="AW933" s="29"/>
      <c r="BB933" s="29"/>
      <c r="BG933" s="29"/>
    </row>
    <row r="934" spans="4:59" ht="15.75" customHeight="1">
      <c r="D934" s="29"/>
      <c r="I934" s="29"/>
      <c r="N934" s="29"/>
      <c r="S934" s="29"/>
      <c r="X934" s="29"/>
      <c r="AC934" s="29"/>
      <c r="AH934" s="29"/>
      <c r="AM934" s="29"/>
      <c r="AR934" s="29"/>
      <c r="AW934" s="29"/>
      <c r="BB934" s="29"/>
      <c r="BG934" s="29"/>
    </row>
    <row r="935" spans="4:59" ht="15.75" customHeight="1">
      <c r="D935" s="29"/>
      <c r="I935" s="29"/>
      <c r="N935" s="29"/>
      <c r="S935" s="29"/>
      <c r="X935" s="29"/>
      <c r="AC935" s="29"/>
      <c r="AH935" s="29"/>
      <c r="AM935" s="29"/>
      <c r="AR935" s="29"/>
      <c r="AW935" s="29"/>
      <c r="BB935" s="29"/>
      <c r="BG935" s="29"/>
    </row>
    <row r="936" spans="4:59" ht="15.75" customHeight="1">
      <c r="D936" s="29"/>
      <c r="I936" s="29"/>
      <c r="N936" s="29"/>
      <c r="S936" s="29"/>
      <c r="X936" s="29"/>
      <c r="AC936" s="29"/>
      <c r="AH936" s="29"/>
      <c r="AM936" s="29"/>
      <c r="AR936" s="29"/>
      <c r="AW936" s="29"/>
      <c r="BB936" s="29"/>
      <c r="BG936" s="29"/>
    </row>
    <row r="937" spans="4:59" ht="15.75" customHeight="1">
      <c r="D937" s="29"/>
      <c r="I937" s="29"/>
      <c r="N937" s="29"/>
      <c r="S937" s="29"/>
      <c r="X937" s="29"/>
      <c r="AC937" s="29"/>
      <c r="AH937" s="29"/>
      <c r="AM937" s="29"/>
      <c r="AR937" s="29"/>
      <c r="AW937" s="29"/>
      <c r="BB937" s="29"/>
      <c r="BG937" s="29"/>
    </row>
    <row r="938" spans="4:59" ht="15.75" customHeight="1">
      <c r="D938" s="29"/>
      <c r="I938" s="29"/>
      <c r="N938" s="29"/>
      <c r="S938" s="29"/>
      <c r="X938" s="29"/>
      <c r="AC938" s="29"/>
      <c r="AH938" s="29"/>
      <c r="AM938" s="29"/>
      <c r="AR938" s="29"/>
      <c r="AW938" s="29"/>
      <c r="BB938" s="29"/>
      <c r="BG938" s="29"/>
    </row>
    <row r="939" spans="4:59" ht="15.75" customHeight="1">
      <c r="D939" s="29"/>
      <c r="I939" s="29"/>
      <c r="N939" s="29"/>
      <c r="S939" s="29"/>
      <c r="X939" s="29"/>
      <c r="AC939" s="29"/>
      <c r="AH939" s="29"/>
      <c r="AM939" s="29"/>
      <c r="AR939" s="29"/>
      <c r="AW939" s="29"/>
      <c r="BB939" s="29"/>
      <c r="BG939" s="29"/>
    </row>
    <row r="940" spans="4:59" ht="15.75" customHeight="1">
      <c r="D940" s="29"/>
      <c r="I940" s="29"/>
      <c r="N940" s="29"/>
      <c r="S940" s="29"/>
      <c r="X940" s="29"/>
      <c r="AC940" s="29"/>
      <c r="AH940" s="29"/>
      <c r="AM940" s="29"/>
      <c r="AR940" s="29"/>
      <c r="AW940" s="29"/>
      <c r="BB940" s="29"/>
      <c r="BG940" s="29"/>
    </row>
    <row r="941" spans="4:59" ht="15.75" customHeight="1">
      <c r="D941" s="29"/>
      <c r="I941" s="29"/>
      <c r="N941" s="29"/>
      <c r="S941" s="29"/>
      <c r="X941" s="29"/>
      <c r="AC941" s="29"/>
      <c r="AH941" s="29"/>
      <c r="AM941" s="29"/>
      <c r="AR941" s="29"/>
      <c r="AW941" s="29"/>
      <c r="BB941" s="29"/>
      <c r="BG941" s="29"/>
    </row>
    <row r="942" spans="4:59" ht="15.75" customHeight="1">
      <c r="D942" s="29"/>
      <c r="I942" s="29"/>
      <c r="N942" s="29"/>
      <c r="S942" s="29"/>
      <c r="X942" s="29"/>
      <c r="AC942" s="29"/>
      <c r="AH942" s="29"/>
      <c r="AM942" s="29"/>
      <c r="AR942" s="29"/>
      <c r="AW942" s="29"/>
      <c r="BB942" s="29"/>
      <c r="BG942" s="29"/>
    </row>
    <row r="943" spans="4:59" ht="15.75" customHeight="1">
      <c r="D943" s="29"/>
      <c r="I943" s="29"/>
      <c r="N943" s="29"/>
      <c r="S943" s="29"/>
      <c r="X943" s="29"/>
      <c r="AC943" s="29"/>
      <c r="AH943" s="29"/>
      <c r="AM943" s="29"/>
      <c r="AR943" s="29"/>
      <c r="AW943" s="29"/>
      <c r="BB943" s="29"/>
      <c r="BG943" s="29"/>
    </row>
    <row r="944" spans="4:59" ht="15.75" customHeight="1">
      <c r="D944" s="29"/>
      <c r="I944" s="29"/>
      <c r="N944" s="29"/>
      <c r="S944" s="29"/>
      <c r="X944" s="29"/>
      <c r="AC944" s="29"/>
      <c r="AH944" s="29"/>
      <c r="AM944" s="29"/>
      <c r="AR944" s="29"/>
      <c r="AW944" s="29"/>
      <c r="BB944" s="29"/>
      <c r="BG944" s="29"/>
    </row>
    <row r="945" spans="4:59" ht="15.75" customHeight="1">
      <c r="D945" s="29"/>
      <c r="I945" s="29"/>
      <c r="N945" s="29"/>
      <c r="S945" s="29"/>
      <c r="X945" s="29"/>
      <c r="AC945" s="29"/>
      <c r="AH945" s="29"/>
      <c r="AM945" s="29"/>
      <c r="AR945" s="29"/>
      <c r="AW945" s="29"/>
      <c r="BB945" s="29"/>
      <c r="BG945" s="29"/>
    </row>
    <row r="946" spans="4:59" ht="15.75" customHeight="1">
      <c r="D946" s="29"/>
      <c r="I946" s="29"/>
      <c r="N946" s="29"/>
      <c r="S946" s="29"/>
      <c r="X946" s="29"/>
      <c r="AC946" s="29"/>
      <c r="AH946" s="29"/>
      <c r="AM946" s="29"/>
      <c r="AR946" s="29"/>
      <c r="AW946" s="29"/>
      <c r="BB946" s="29"/>
      <c r="BG946" s="29"/>
    </row>
    <row r="947" spans="4:59" ht="15.75" customHeight="1">
      <c r="D947" s="29"/>
      <c r="I947" s="29"/>
      <c r="N947" s="29"/>
      <c r="S947" s="29"/>
      <c r="X947" s="29"/>
      <c r="AC947" s="29"/>
      <c r="AH947" s="29"/>
      <c r="AM947" s="29"/>
      <c r="AR947" s="29"/>
      <c r="AW947" s="29"/>
      <c r="BB947" s="29"/>
      <c r="BG947" s="29"/>
    </row>
    <row r="948" spans="4:59" ht="15.75" customHeight="1">
      <c r="D948" s="29"/>
      <c r="I948" s="29"/>
      <c r="N948" s="29"/>
      <c r="S948" s="29"/>
      <c r="X948" s="29"/>
      <c r="AC948" s="29"/>
      <c r="AH948" s="29"/>
      <c r="AM948" s="29"/>
      <c r="AR948" s="29"/>
      <c r="AW948" s="29"/>
      <c r="BB948" s="29"/>
      <c r="BG948" s="29"/>
    </row>
    <row r="949" spans="4:59" ht="15.75" customHeight="1">
      <c r="D949" s="29"/>
      <c r="I949" s="29"/>
      <c r="N949" s="29"/>
      <c r="S949" s="29"/>
      <c r="X949" s="29"/>
      <c r="AC949" s="29"/>
      <c r="AH949" s="29"/>
      <c r="AM949" s="29"/>
      <c r="AR949" s="29"/>
      <c r="AW949" s="29"/>
      <c r="BB949" s="29"/>
      <c r="BG949" s="29"/>
    </row>
    <row r="950" spans="4:59" ht="15.75" customHeight="1">
      <c r="D950" s="29"/>
      <c r="I950" s="29"/>
      <c r="N950" s="29"/>
      <c r="S950" s="29"/>
      <c r="X950" s="29"/>
      <c r="AC950" s="29"/>
      <c r="AH950" s="29"/>
      <c r="AM950" s="29"/>
      <c r="AR950" s="29"/>
      <c r="AW950" s="29"/>
      <c r="BB950" s="29"/>
      <c r="BG950" s="29"/>
    </row>
    <row r="951" spans="4:59" ht="15.75" customHeight="1">
      <c r="D951" s="29"/>
      <c r="I951" s="29"/>
      <c r="N951" s="29"/>
      <c r="S951" s="29"/>
      <c r="X951" s="29"/>
      <c r="AC951" s="29"/>
      <c r="AH951" s="29"/>
      <c r="AM951" s="29"/>
      <c r="AR951" s="29"/>
      <c r="AW951" s="29"/>
      <c r="BB951" s="29"/>
      <c r="BG951" s="29"/>
    </row>
    <row r="952" spans="4:59" ht="15.75" customHeight="1">
      <c r="D952" s="29"/>
      <c r="I952" s="29"/>
      <c r="N952" s="29"/>
      <c r="S952" s="29"/>
      <c r="X952" s="29"/>
      <c r="AC952" s="29"/>
      <c r="AH952" s="29"/>
      <c r="AM952" s="29"/>
      <c r="AR952" s="29"/>
      <c r="AW952" s="29"/>
      <c r="BB952" s="29"/>
      <c r="BG952" s="29"/>
    </row>
    <row r="953" spans="4:59" ht="15.75" customHeight="1">
      <c r="D953" s="29"/>
      <c r="I953" s="29"/>
      <c r="N953" s="29"/>
      <c r="S953" s="29"/>
      <c r="X953" s="29"/>
      <c r="AC953" s="29"/>
      <c r="AH953" s="29"/>
      <c r="AM953" s="29"/>
      <c r="AR953" s="29"/>
      <c r="AW953" s="29"/>
      <c r="BB953" s="29"/>
      <c r="BG953" s="29"/>
    </row>
    <row r="954" spans="4:59" ht="15.75" customHeight="1">
      <c r="D954" s="29"/>
      <c r="I954" s="29"/>
      <c r="N954" s="29"/>
      <c r="S954" s="29"/>
      <c r="X954" s="29"/>
      <c r="AC954" s="29"/>
      <c r="AH954" s="29"/>
      <c r="AM954" s="29"/>
      <c r="AR954" s="29"/>
      <c r="AW954" s="29"/>
      <c r="BB954" s="29"/>
      <c r="BG954" s="29"/>
    </row>
    <row r="955" spans="4:59" ht="15.75" customHeight="1">
      <c r="D955" s="29"/>
      <c r="I955" s="29"/>
      <c r="N955" s="29"/>
      <c r="S955" s="29"/>
      <c r="X955" s="29"/>
      <c r="AC955" s="29"/>
      <c r="AH955" s="29"/>
      <c r="AM955" s="29"/>
      <c r="AR955" s="29"/>
      <c r="AW955" s="29"/>
      <c r="BB955" s="29"/>
      <c r="BG955" s="29"/>
    </row>
    <row r="956" spans="4:59" ht="15.75" customHeight="1">
      <c r="D956" s="29"/>
      <c r="I956" s="29"/>
      <c r="N956" s="29"/>
      <c r="S956" s="29"/>
      <c r="X956" s="29"/>
      <c r="AC956" s="29"/>
      <c r="AH956" s="29"/>
      <c r="AM956" s="29"/>
      <c r="AR956" s="29"/>
      <c r="AW956" s="29"/>
      <c r="BB956" s="29"/>
      <c r="BG956" s="29"/>
    </row>
    <row r="957" spans="4:59" ht="15.75" customHeight="1">
      <c r="D957" s="29"/>
      <c r="I957" s="29"/>
      <c r="N957" s="29"/>
      <c r="S957" s="29"/>
      <c r="X957" s="29"/>
      <c r="AC957" s="29"/>
      <c r="AH957" s="29"/>
      <c r="AM957" s="29"/>
      <c r="AR957" s="29"/>
      <c r="AW957" s="29"/>
      <c r="BB957" s="29"/>
      <c r="BG957" s="29"/>
    </row>
    <row r="958" spans="4:59" ht="15.75" customHeight="1">
      <c r="D958" s="29"/>
      <c r="I958" s="29"/>
      <c r="N958" s="29"/>
      <c r="S958" s="29"/>
      <c r="X958" s="29"/>
      <c r="AC958" s="29"/>
      <c r="AH958" s="29"/>
      <c r="AM958" s="29"/>
      <c r="AR958" s="29"/>
      <c r="AW958" s="29"/>
      <c r="BB958" s="29"/>
      <c r="BG958" s="29"/>
    </row>
    <row r="959" spans="4:59" ht="15.75" customHeight="1">
      <c r="D959" s="29"/>
      <c r="I959" s="29"/>
      <c r="N959" s="29"/>
      <c r="S959" s="29"/>
      <c r="X959" s="29"/>
      <c r="AC959" s="29"/>
      <c r="AH959" s="29"/>
      <c r="AM959" s="29"/>
      <c r="AR959" s="29"/>
      <c r="AW959" s="29"/>
      <c r="BB959" s="29"/>
      <c r="BG959" s="29"/>
    </row>
    <row r="960" spans="4:59" ht="15.75" customHeight="1">
      <c r="D960" s="29"/>
      <c r="I960" s="29"/>
      <c r="N960" s="29"/>
      <c r="S960" s="29"/>
      <c r="X960" s="29"/>
      <c r="AC960" s="29"/>
      <c r="AH960" s="29"/>
      <c r="AM960" s="29"/>
      <c r="AR960" s="29"/>
      <c r="AW960" s="29"/>
      <c r="BB960" s="29"/>
      <c r="BG960" s="29"/>
    </row>
    <row r="961" spans="4:59" ht="15.75" customHeight="1">
      <c r="D961" s="29"/>
      <c r="I961" s="29"/>
      <c r="N961" s="29"/>
      <c r="S961" s="29"/>
      <c r="X961" s="29"/>
      <c r="AC961" s="29"/>
      <c r="AH961" s="29"/>
      <c r="AM961" s="29"/>
      <c r="AR961" s="29"/>
      <c r="AW961" s="29"/>
      <c r="BB961" s="29"/>
      <c r="BG961" s="29"/>
    </row>
    <row r="962" spans="4:59" ht="15.75" customHeight="1">
      <c r="D962" s="29"/>
      <c r="I962" s="29"/>
      <c r="N962" s="29"/>
      <c r="S962" s="29"/>
      <c r="X962" s="29"/>
      <c r="AC962" s="29"/>
      <c r="AH962" s="29"/>
      <c r="AM962" s="29"/>
      <c r="AR962" s="29"/>
      <c r="AW962" s="29"/>
      <c r="BB962" s="29"/>
      <c r="BG962" s="29"/>
    </row>
    <row r="963" spans="4:59" ht="15.75" customHeight="1">
      <c r="D963" s="29"/>
      <c r="I963" s="29"/>
      <c r="N963" s="29"/>
      <c r="S963" s="29"/>
      <c r="X963" s="29"/>
      <c r="AC963" s="29"/>
      <c r="AH963" s="29"/>
      <c r="AM963" s="29"/>
      <c r="AR963" s="29"/>
      <c r="AW963" s="29"/>
      <c r="BB963" s="29"/>
      <c r="BG963" s="29"/>
    </row>
    <row r="964" spans="4:59" ht="15.75" customHeight="1">
      <c r="D964" s="29"/>
      <c r="I964" s="29"/>
      <c r="N964" s="29"/>
      <c r="S964" s="29"/>
      <c r="X964" s="29"/>
      <c r="AC964" s="29"/>
      <c r="AH964" s="29"/>
      <c r="AM964" s="29"/>
      <c r="AR964" s="29"/>
      <c r="AW964" s="29"/>
      <c r="BB964" s="29"/>
      <c r="BG964" s="29"/>
    </row>
    <row r="965" spans="4:59" ht="15.75" customHeight="1">
      <c r="D965" s="29"/>
      <c r="I965" s="29"/>
      <c r="N965" s="29"/>
      <c r="S965" s="29"/>
      <c r="X965" s="29"/>
      <c r="AC965" s="29"/>
      <c r="AH965" s="29"/>
      <c r="AM965" s="29"/>
      <c r="AR965" s="29"/>
      <c r="AW965" s="29"/>
      <c r="BB965" s="29"/>
      <c r="BG965" s="29"/>
    </row>
    <row r="966" spans="4:59" ht="15.75" customHeight="1">
      <c r="D966" s="29"/>
      <c r="I966" s="29"/>
      <c r="N966" s="29"/>
      <c r="S966" s="29"/>
      <c r="X966" s="29"/>
      <c r="AC966" s="29"/>
      <c r="AH966" s="29"/>
      <c r="AM966" s="29"/>
      <c r="AR966" s="29"/>
      <c r="AW966" s="29"/>
      <c r="BB966" s="29"/>
      <c r="BG966" s="29"/>
    </row>
    <row r="967" spans="4:59" ht="15.75" customHeight="1">
      <c r="D967" s="29"/>
      <c r="I967" s="29"/>
      <c r="N967" s="29"/>
      <c r="S967" s="29"/>
      <c r="X967" s="29"/>
      <c r="AC967" s="29"/>
      <c r="AH967" s="29"/>
      <c r="AM967" s="29"/>
      <c r="AR967" s="29"/>
      <c r="AW967" s="29"/>
      <c r="BB967" s="29"/>
      <c r="BG967" s="29"/>
    </row>
    <row r="968" spans="4:59" ht="15.75" customHeight="1">
      <c r="D968" s="29"/>
      <c r="I968" s="29"/>
      <c r="N968" s="29"/>
      <c r="S968" s="29"/>
      <c r="X968" s="29"/>
      <c r="AC968" s="29"/>
      <c r="AH968" s="29"/>
      <c r="AM968" s="29"/>
      <c r="AR968" s="29"/>
      <c r="AW968" s="29"/>
      <c r="BB968" s="29"/>
      <c r="BG968" s="29"/>
    </row>
    <row r="969" spans="4:59" ht="15.75" customHeight="1">
      <c r="D969" s="29"/>
      <c r="I969" s="29"/>
      <c r="N969" s="29"/>
      <c r="S969" s="29"/>
      <c r="X969" s="29"/>
      <c r="AC969" s="29"/>
      <c r="AH969" s="29"/>
      <c r="AM969" s="29"/>
      <c r="AR969" s="29"/>
      <c r="AW969" s="29"/>
      <c r="BB969" s="29"/>
      <c r="BG969" s="29"/>
    </row>
    <row r="970" spans="4:59" ht="15.75" customHeight="1">
      <c r="D970" s="29"/>
      <c r="I970" s="29"/>
      <c r="N970" s="29"/>
      <c r="S970" s="29"/>
      <c r="X970" s="29"/>
      <c r="AC970" s="29"/>
      <c r="AH970" s="29"/>
      <c r="AM970" s="29"/>
      <c r="AR970" s="29"/>
      <c r="AW970" s="29"/>
      <c r="BB970" s="29"/>
      <c r="BG970" s="29"/>
    </row>
    <row r="971" spans="4:59" ht="15.75" customHeight="1">
      <c r="D971" s="29"/>
      <c r="I971" s="29"/>
      <c r="N971" s="29"/>
      <c r="S971" s="29"/>
      <c r="X971" s="29"/>
      <c r="AC971" s="29"/>
      <c r="AH971" s="29"/>
      <c r="AM971" s="29"/>
      <c r="AR971" s="29"/>
      <c r="AW971" s="29"/>
      <c r="BB971" s="29"/>
      <c r="BG971" s="29"/>
    </row>
    <row r="972" spans="4:59" ht="15.75" customHeight="1">
      <c r="D972" s="29"/>
      <c r="I972" s="29"/>
      <c r="N972" s="29"/>
      <c r="S972" s="29"/>
      <c r="X972" s="29"/>
      <c r="AC972" s="29"/>
      <c r="AH972" s="29"/>
      <c r="AM972" s="29"/>
      <c r="AR972" s="29"/>
      <c r="AW972" s="29"/>
      <c r="BB972" s="29"/>
      <c r="BG972" s="29"/>
    </row>
    <row r="973" spans="4:59" ht="15.75" customHeight="1">
      <c r="D973" s="29"/>
      <c r="I973" s="29"/>
      <c r="N973" s="29"/>
      <c r="S973" s="29"/>
      <c r="X973" s="29"/>
      <c r="AC973" s="29"/>
      <c r="AH973" s="29"/>
      <c r="AM973" s="29"/>
      <c r="AR973" s="29"/>
      <c r="AW973" s="29"/>
      <c r="BB973" s="29"/>
      <c r="BG973" s="29"/>
    </row>
    <row r="974" spans="4:59" ht="15.75" customHeight="1">
      <c r="D974" s="29"/>
      <c r="I974" s="29"/>
      <c r="N974" s="29"/>
      <c r="S974" s="29"/>
      <c r="X974" s="29"/>
      <c r="AC974" s="29"/>
      <c r="AH974" s="29"/>
      <c r="AM974" s="29"/>
      <c r="AR974" s="29"/>
      <c r="AW974" s="29"/>
      <c r="BB974" s="29"/>
      <c r="BG974" s="29"/>
    </row>
    <row r="975" spans="4:59" ht="15.75" customHeight="1">
      <c r="D975" s="29"/>
      <c r="I975" s="29"/>
      <c r="N975" s="29"/>
      <c r="S975" s="29"/>
      <c r="X975" s="29"/>
      <c r="AC975" s="29"/>
      <c r="AH975" s="29"/>
      <c r="AM975" s="29"/>
      <c r="AR975" s="29"/>
      <c r="AW975" s="29"/>
      <c r="BB975" s="29"/>
      <c r="BG975" s="29"/>
    </row>
    <row r="976" spans="4:59" ht="15.75" customHeight="1">
      <c r="D976" s="29"/>
      <c r="I976" s="29"/>
      <c r="N976" s="29"/>
      <c r="S976" s="29"/>
      <c r="X976" s="29"/>
      <c r="AC976" s="29"/>
      <c r="AH976" s="29"/>
      <c r="AM976" s="29"/>
      <c r="AR976" s="29"/>
      <c r="AW976" s="29"/>
      <c r="BB976" s="29"/>
      <c r="BG976" s="29"/>
    </row>
    <row r="977" spans="4:59" ht="15.75" customHeight="1">
      <c r="D977" s="29"/>
      <c r="I977" s="29"/>
      <c r="N977" s="29"/>
      <c r="S977" s="29"/>
      <c r="X977" s="29"/>
      <c r="AC977" s="29"/>
      <c r="AH977" s="29"/>
      <c r="AM977" s="29"/>
      <c r="AR977" s="29"/>
      <c r="AW977" s="29"/>
      <c r="BB977" s="29"/>
      <c r="BG977" s="29"/>
    </row>
    <row r="978" spans="4:59" ht="15.75" customHeight="1">
      <c r="D978" s="29"/>
      <c r="I978" s="29"/>
      <c r="N978" s="29"/>
      <c r="S978" s="29"/>
      <c r="X978" s="29"/>
      <c r="AC978" s="29"/>
      <c r="AH978" s="29"/>
      <c r="AM978" s="29"/>
      <c r="AR978" s="29"/>
      <c r="AW978" s="29"/>
      <c r="BB978" s="29"/>
      <c r="BG978" s="29"/>
    </row>
    <row r="979" spans="4:59" ht="15.75" customHeight="1">
      <c r="D979" s="29"/>
      <c r="I979" s="29"/>
      <c r="N979" s="29"/>
      <c r="S979" s="29"/>
      <c r="X979" s="29"/>
      <c r="AC979" s="29"/>
      <c r="AH979" s="29"/>
      <c r="AM979" s="29"/>
      <c r="AR979" s="29"/>
      <c r="AW979" s="29"/>
      <c r="BB979" s="29"/>
      <c r="BG979" s="29"/>
    </row>
    <row r="980" spans="4:59" ht="15.75" customHeight="1">
      <c r="D980" s="29"/>
      <c r="I980" s="29"/>
      <c r="N980" s="29"/>
      <c r="S980" s="29"/>
      <c r="X980" s="29"/>
      <c r="AC980" s="29"/>
      <c r="AH980" s="29"/>
      <c r="AM980" s="29"/>
      <c r="AR980" s="29"/>
      <c r="AW980" s="29"/>
      <c r="BB980" s="29"/>
      <c r="BG980" s="29"/>
    </row>
    <row r="981" spans="4:59" ht="15.75" customHeight="1">
      <c r="D981" s="29"/>
      <c r="I981" s="29"/>
      <c r="N981" s="29"/>
      <c r="S981" s="29"/>
      <c r="X981" s="29"/>
      <c r="AC981" s="29"/>
      <c r="AH981" s="29"/>
      <c r="AM981" s="29"/>
      <c r="AR981" s="29"/>
      <c r="AW981" s="29"/>
      <c r="BB981" s="29"/>
      <c r="BG981" s="29"/>
    </row>
    <row r="982" spans="4:59" ht="15.75" customHeight="1">
      <c r="D982" s="29"/>
      <c r="I982" s="29"/>
      <c r="N982" s="29"/>
      <c r="S982" s="29"/>
      <c r="X982" s="29"/>
      <c r="AC982" s="29"/>
      <c r="AH982" s="29"/>
      <c r="AM982" s="29"/>
      <c r="AR982" s="29"/>
      <c r="AW982" s="29"/>
      <c r="BB982" s="29"/>
      <c r="BG982" s="29"/>
    </row>
    <row r="983" spans="4:59" ht="15.75" customHeight="1">
      <c r="D983" s="29"/>
      <c r="I983" s="29"/>
      <c r="N983" s="29"/>
      <c r="S983" s="29"/>
      <c r="X983" s="29"/>
      <c r="AC983" s="29"/>
      <c r="AH983" s="29"/>
      <c r="AM983" s="29"/>
      <c r="AR983" s="29"/>
      <c r="AW983" s="29"/>
      <c r="BB983" s="29"/>
      <c r="BG983" s="29"/>
    </row>
    <row r="984" spans="4:59" ht="15.75" customHeight="1">
      <c r="D984" s="29"/>
      <c r="I984" s="29"/>
      <c r="N984" s="29"/>
      <c r="S984" s="29"/>
      <c r="X984" s="29"/>
      <c r="AC984" s="29"/>
      <c r="AH984" s="29"/>
      <c r="AM984" s="29"/>
      <c r="AR984" s="29"/>
      <c r="AW984" s="29"/>
      <c r="BB984" s="29"/>
      <c r="BG984" s="29"/>
    </row>
    <row r="985" spans="4:59" ht="15.75" customHeight="1" thickBot="1">
      <c r="D985" s="29"/>
      <c r="I985" s="29"/>
      <c r="N985" s="29"/>
      <c r="S985" s="29"/>
      <c r="X985" s="29"/>
      <c r="AC985" s="29"/>
      <c r="AH985" s="29"/>
      <c r="AM985" s="29"/>
      <c r="AR985" s="29"/>
      <c r="AW985" s="29"/>
      <c r="BB985" s="29"/>
      <c r="BG985" s="29"/>
    </row>
  </sheetData>
  <mergeCells count="12"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978"/>
  <sheetViews>
    <sheetView workbookViewId="0" topLeftCell="A16">
      <selection pane="topLeft" activeCell="A33" sqref="A33:XFD33"/>
    </sheetView>
  </sheetViews>
  <sheetFormatPr defaultColWidth="14.4242857142857" defaultRowHeight="15" customHeight="1"/>
  <cols>
    <col min="1" max="1" width="19.5714285714286" bestFit="1" customWidth="1"/>
    <col min="2" max="2" width="7.71428571428571" bestFit="1" customWidth="1"/>
    <col min="3" max="3" width="9.57142857142857" bestFit="1" customWidth="1"/>
    <col min="4" max="4" width="8.28571428571429" bestFit="1" customWidth="1"/>
    <col min="5" max="5" width="13" bestFit="1" customWidth="1"/>
    <col min="6" max="6" width="12" bestFit="1" customWidth="1"/>
    <col min="7" max="10" width="13" bestFit="1" customWidth="1"/>
    <col min="11" max="11" width="9.85714285714286" bestFit="1" customWidth="1"/>
    <col min="12" max="12" width="12.4285714285714" bestFit="1" customWidth="1"/>
    <col min="13" max="13" width="11.2857142857143" bestFit="1" customWidth="1"/>
    <col min="14" max="14" width="10.7142857142857" customWidth="1"/>
    <col min="15" max="15" width="22.7142857142857" bestFit="1" customWidth="1"/>
    <col min="16" max="16" width="11" bestFit="1" customWidth="1"/>
    <col min="17" max="17" width="9.42857142857143" bestFit="1" customWidth="1"/>
    <col min="18" max="26" width="10.7142857142857" customWidth="1"/>
  </cols>
  <sheetData>
    <row r="1" spans="1:18" ht="15">
      <c r="A1" s="46">
        <v>2026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18" ht="15">
      <c r="A2" s="48" t="s">
        <v>78</v>
      </c>
      <c r="B2" s="49"/>
      <c r="C2" s="49"/>
      <c r="D2" s="49"/>
      <c r="E2" s="49">
        <v>7705000</v>
      </c>
      <c r="F2" s="49">
        <v>7456000</v>
      </c>
      <c r="G2" s="49">
        <v>7449000</v>
      </c>
      <c r="H2" s="49">
        <v>9960800</v>
      </c>
      <c r="I2" s="49">
        <v>8574800</v>
      </c>
      <c r="J2" s="49"/>
      <c r="K2" s="49"/>
      <c r="L2" s="49"/>
      <c r="M2" s="49"/>
      <c r="O2" s="57" t="s">
        <v>91</v>
      </c>
      <c r="P2" s="57">
        <v>2</v>
      </c>
      <c r="Q2" s="62">
        <v>450000</v>
      </c>
      <c r="R2" s="63">
        <f t="shared" si="0" ref="R2:R17">Q2*P2</f>
        <v>900000</v>
      </c>
    </row>
    <row r="3" spans="1:18" ht="15">
      <c r="A3" s="48" t="s">
        <v>599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O3" s="57"/>
      <c r="P3" s="57"/>
      <c r="Q3" s="62"/>
      <c r="R3" s="63"/>
    </row>
    <row r="4" spans="1:18" ht="15">
      <c r="A4" s="48" t="s">
        <v>79</v>
      </c>
      <c r="B4" s="49"/>
      <c r="C4" s="49"/>
      <c r="D4" s="49"/>
      <c r="E4" s="49">
        <v>12135000</v>
      </c>
      <c r="F4" s="49">
        <v>4519000</v>
      </c>
      <c r="G4" s="49">
        <v>6089000</v>
      </c>
      <c r="H4" s="49">
        <v>8006500</v>
      </c>
      <c r="I4" s="49">
        <v>10210350</v>
      </c>
      <c r="J4" s="49"/>
      <c r="K4" s="49"/>
      <c r="L4" s="49"/>
      <c r="M4" s="49"/>
      <c r="O4" s="57" t="s">
        <v>92</v>
      </c>
      <c r="P4" s="57">
        <v>1</v>
      </c>
      <c r="Q4" s="62">
        <f>140000+70000</f>
        <v>210000</v>
      </c>
      <c r="R4" s="63">
        <f t="shared" si="0"/>
        <v>210000</v>
      </c>
    </row>
    <row r="5" spans="1:18" ht="15">
      <c r="A5" s="50" t="s">
        <v>80</v>
      </c>
      <c r="B5" s="51">
        <f t="shared" si="1" ref="B5:H5">+B2-B4</f>
        <v>0</v>
      </c>
      <c r="C5" s="51">
        <f t="shared" si="1"/>
        <v>0</v>
      </c>
      <c r="D5" s="51">
        <f t="shared" si="1"/>
        <v>0</v>
      </c>
      <c r="E5" s="201">
        <f t="shared" si="1"/>
        <v>-4430000</v>
      </c>
      <c r="F5" s="51">
        <f t="shared" si="1"/>
        <v>2937000</v>
      </c>
      <c r="G5" s="51">
        <f t="shared" si="1"/>
        <v>1360000</v>
      </c>
      <c r="H5" s="51">
        <f t="shared" si="1"/>
        <v>1954300</v>
      </c>
      <c r="I5" s="201">
        <f>+I2+I3-I4</f>
        <v>-1635550</v>
      </c>
      <c r="J5" s="51">
        <f t="shared" si="2" ref="J5:M5">+J2+J3-J4</f>
        <v>0</v>
      </c>
      <c r="K5" s="51">
        <f t="shared" si="2"/>
        <v>0</v>
      </c>
      <c r="L5" s="51">
        <f t="shared" si="2"/>
        <v>0</v>
      </c>
      <c r="M5" s="51">
        <f t="shared" si="2"/>
        <v>0</v>
      </c>
      <c r="O5" s="57" t="s">
        <v>93</v>
      </c>
      <c r="P5" s="57">
        <v>1</v>
      </c>
      <c r="Q5" s="62">
        <f>105000+31000</f>
        <v>136000</v>
      </c>
      <c r="R5" s="63">
        <f t="shared" si="0"/>
        <v>136000</v>
      </c>
    </row>
    <row r="6" spans="1:18" ht="15">
      <c r="A6" s="200" t="s">
        <v>596</v>
      </c>
      <c r="I6" s="52">
        <f>+H5+I5</f>
        <v>318750</v>
      </c>
      <c r="J6" s="52"/>
      <c r="K6" s="52"/>
      <c r="L6" s="52"/>
      <c r="M6" s="52"/>
      <c r="O6" s="57" t="s">
        <v>94</v>
      </c>
      <c r="P6" s="57">
        <v>1</v>
      </c>
      <c r="Q6" s="62">
        <v>290000</v>
      </c>
      <c r="R6" s="63">
        <f t="shared" si="0"/>
        <v>290000</v>
      </c>
    </row>
    <row r="7" spans="9:18" ht="15">
      <c r="I7" s="52"/>
      <c r="J7" s="52"/>
      <c r="K7" s="52"/>
      <c r="L7" s="52"/>
      <c r="M7" s="52"/>
      <c r="O7" s="57" t="s">
        <v>95</v>
      </c>
      <c r="P7" s="57">
        <v>1</v>
      </c>
      <c r="Q7" s="62">
        <v>390000</v>
      </c>
      <c r="R7" s="63">
        <f t="shared" si="0"/>
        <v>390000</v>
      </c>
    </row>
    <row r="8" spans="1:18" ht="15">
      <c r="A8" s="53" t="s">
        <v>81</v>
      </c>
      <c r="B8" s="47" t="s">
        <v>1</v>
      </c>
      <c r="C8" s="47" t="s">
        <v>2</v>
      </c>
      <c r="D8" s="47" t="s">
        <v>3</v>
      </c>
      <c r="E8" s="47" t="s">
        <v>4</v>
      </c>
      <c r="F8" s="47" t="s">
        <v>5</v>
      </c>
      <c r="G8" s="47" t="s">
        <v>6</v>
      </c>
      <c r="H8" s="47" t="s">
        <v>7</v>
      </c>
      <c r="I8" s="47" t="s">
        <v>8</v>
      </c>
      <c r="J8" s="47" t="s">
        <v>9</v>
      </c>
      <c r="K8" s="47" t="s">
        <v>10</v>
      </c>
      <c r="L8" s="47" t="s">
        <v>11</v>
      </c>
      <c r="M8" s="47" t="s">
        <v>12</v>
      </c>
      <c r="O8" s="57" t="s">
        <v>96</v>
      </c>
      <c r="P8" s="57">
        <v>1</v>
      </c>
      <c r="Q8" s="62">
        <v>100000</v>
      </c>
      <c r="R8" s="63">
        <f t="shared" si="0"/>
        <v>100000</v>
      </c>
    </row>
    <row r="9" spans="1:18" ht="15">
      <c r="A9" s="54" t="str">
        <f>+A.Y!A1</f>
        <v>ANYELUZ</v>
      </c>
      <c r="B9" s="55"/>
      <c r="C9" s="55"/>
      <c r="D9" s="56"/>
      <c r="E9" s="56"/>
      <c r="F9" s="56"/>
      <c r="G9" s="56">
        <f>+A.Y!AF38</f>
        <v>4076800</v>
      </c>
      <c r="H9" s="56">
        <f>+A.Y!AK38</f>
        <v>3759000</v>
      </c>
      <c r="I9" s="56">
        <f>+A.Y!AP38</f>
        <v>3738000</v>
      </c>
      <c r="J9" s="56"/>
      <c r="K9" s="56"/>
      <c r="L9" s="56"/>
      <c r="M9" s="56"/>
      <c r="O9" s="57" t="s">
        <v>97</v>
      </c>
      <c r="P9" s="57">
        <v>1</v>
      </c>
      <c r="Q9" s="62">
        <v>360000</v>
      </c>
      <c r="R9" s="63">
        <f t="shared" si="0"/>
        <v>360000</v>
      </c>
    </row>
    <row r="10" spans="1:18" ht="15">
      <c r="A10" s="48" t="str">
        <f>+MZ!A1</f>
        <v>MARIANA ZAPATA</v>
      </c>
      <c r="B10" s="55"/>
      <c r="C10" s="56"/>
      <c r="D10" s="56"/>
      <c r="E10" s="56"/>
      <c r="F10" s="56"/>
      <c r="G10" s="56">
        <f>+MZ!AF7</f>
        <v>2352000</v>
      </c>
      <c r="H10" s="56">
        <f>+MZ!AK7</f>
        <v>2378000</v>
      </c>
      <c r="I10" s="56">
        <f>+MZ!AP7</f>
        <v>2230000</v>
      </c>
      <c r="J10" s="56"/>
      <c r="K10" s="56"/>
      <c r="L10" s="56"/>
      <c r="M10" s="56"/>
      <c r="O10" s="57" t="s">
        <v>98</v>
      </c>
      <c r="P10" s="57">
        <v>1</v>
      </c>
      <c r="Q10" s="57">
        <v>450000</v>
      </c>
      <c r="R10" s="63">
        <f t="shared" si="0"/>
        <v>450000</v>
      </c>
    </row>
    <row r="11" spans="1:18" ht="15">
      <c r="A11" s="48" t="str">
        <f>+CEPILLOS!A1</f>
        <v>CEPILLOS</v>
      </c>
      <c r="B11" s="56"/>
      <c r="C11" s="56"/>
      <c r="D11" s="56"/>
      <c r="E11" s="56"/>
      <c r="F11" s="56"/>
      <c r="G11" s="56">
        <f>+CEPILLOS!AF13</f>
        <v>586300</v>
      </c>
      <c r="H11" s="56">
        <f>+CEPILLOS!AK13</f>
        <v>586300</v>
      </c>
      <c r="I11" s="56">
        <f>+CEPILLOS!AP13</f>
        <v>651700</v>
      </c>
      <c r="J11" s="56"/>
      <c r="K11" s="56"/>
      <c r="L11" s="56"/>
      <c r="M11" s="56"/>
      <c r="O11" s="57" t="s">
        <v>99</v>
      </c>
      <c r="P11" s="57">
        <v>1</v>
      </c>
      <c r="Q11" s="62">
        <v>200000</v>
      </c>
      <c r="R11" s="63">
        <f t="shared" si="0"/>
        <v>200000</v>
      </c>
    </row>
    <row r="12" spans="1:18" ht="15">
      <c r="A12" s="48" t="str">
        <f>+LB!A1</f>
        <v>TRATAMIENTOS LB</v>
      </c>
      <c r="B12" s="56"/>
      <c r="C12" s="55"/>
      <c r="D12" s="56"/>
      <c r="E12" s="56"/>
      <c r="F12" s="56"/>
      <c r="G12" s="56">
        <f>+LB!AF8</f>
        <v>1121000</v>
      </c>
      <c r="H12" s="56">
        <f>+LB!AK8</f>
        <v>1076000</v>
      </c>
      <c r="I12" s="56">
        <f>+LB!AP8</f>
        <v>901000</v>
      </c>
      <c r="J12" s="56"/>
      <c r="K12" s="56"/>
      <c r="L12" s="56"/>
      <c r="M12" s="56"/>
      <c r="O12" s="57" t="s">
        <v>100</v>
      </c>
      <c r="P12" s="57">
        <v>1</v>
      </c>
      <c r="Q12" s="62">
        <f>600000+54000+70000</f>
        <v>724000</v>
      </c>
      <c r="R12" s="63">
        <f t="shared" si="0"/>
        <v>724000</v>
      </c>
    </row>
    <row r="13" spans="1:18" ht="15">
      <c r="A13" s="48" t="str">
        <f>+OLE!A1</f>
        <v>OLÉ</v>
      </c>
      <c r="B13" s="56"/>
      <c r="C13" s="56"/>
      <c r="D13" s="56"/>
      <c r="E13" s="56"/>
      <c r="F13" s="56"/>
      <c r="G13" s="56">
        <f>+OLE!AF23</f>
        <v>1019800</v>
      </c>
      <c r="H13" s="56">
        <f>+OLE!AK23</f>
        <v>897800</v>
      </c>
      <c r="I13" s="56">
        <f>+OLE!AP23</f>
        <v>1238900</v>
      </c>
      <c r="J13" s="56"/>
      <c r="K13" s="56"/>
      <c r="L13" s="56"/>
      <c r="M13" s="56"/>
      <c r="O13" s="57" t="s">
        <v>101</v>
      </c>
      <c r="P13" s="57">
        <v>1</v>
      </c>
      <c r="Q13" s="62">
        <v>100000</v>
      </c>
      <c r="R13" s="63">
        <f t="shared" si="0"/>
        <v>100000</v>
      </c>
    </row>
    <row r="14" spans="1:18" ht="15">
      <c r="A14" s="48" t="str">
        <f>+ML!A1</f>
        <v>MILAGROS</v>
      </c>
      <c r="B14" s="56"/>
      <c r="C14" s="56"/>
      <c r="D14" s="56"/>
      <c r="E14" s="56"/>
      <c r="F14" s="56"/>
      <c r="G14" s="56">
        <f>+ML!AF51</f>
        <v>1.33274174E7</v>
      </c>
      <c r="H14" s="56">
        <f>+ML!AK51</f>
        <v>1.14148157E7</v>
      </c>
      <c r="I14" s="56">
        <f>+ML!AP51</f>
        <v>10992015</v>
      </c>
      <c r="J14" s="56"/>
      <c r="K14" s="56"/>
      <c r="L14" s="56"/>
      <c r="M14" s="56"/>
      <c r="O14" s="57" t="s">
        <v>102</v>
      </c>
      <c r="P14" s="57">
        <v>3</v>
      </c>
      <c r="Q14" s="62">
        <v>60000</v>
      </c>
      <c r="R14" s="63">
        <f t="shared" si="0"/>
        <v>180000</v>
      </c>
    </row>
    <row r="15" spans="1:18" ht="15">
      <c r="A15" s="54" t="str">
        <f>+A.H!A1</f>
        <v>ANDREINA HAIR</v>
      </c>
      <c r="B15" s="56"/>
      <c r="C15" s="56"/>
      <c r="D15" s="56"/>
      <c r="E15" s="56"/>
      <c r="F15" s="56"/>
      <c r="G15" s="56">
        <f>+A.H!AF25</f>
        <v>967000</v>
      </c>
      <c r="H15" s="56">
        <f>+A.H!AK25</f>
        <v>537000</v>
      </c>
      <c r="I15" s="56">
        <f>+A.H!AP25</f>
        <v>1963000</v>
      </c>
      <c r="J15" s="56"/>
      <c r="K15" s="56"/>
      <c r="L15" s="56"/>
      <c r="M15" s="56"/>
      <c r="O15" s="57" t="s">
        <v>103</v>
      </c>
      <c r="P15" s="57">
        <v>1</v>
      </c>
      <c r="Q15" s="62">
        <v>100000</v>
      </c>
      <c r="R15" s="63">
        <f t="shared" si="0"/>
        <v>100000</v>
      </c>
    </row>
    <row r="16" spans="1:18" ht="15">
      <c r="A16" s="48" t="str">
        <f>+PO!A1</f>
        <v>LA POCIÓN</v>
      </c>
      <c r="B16" s="55"/>
      <c r="C16" s="56"/>
      <c r="D16" s="56"/>
      <c r="E16" s="56"/>
      <c r="F16" s="56"/>
      <c r="G16" s="56">
        <f>+PO!AF31</f>
        <v>8762867</v>
      </c>
      <c r="H16" s="56">
        <f>+PO!AK31</f>
        <v>8611392</v>
      </c>
      <c r="I16" s="56">
        <f>+PO!AP31</f>
        <v>7788583</v>
      </c>
      <c r="J16" s="56"/>
      <c r="K16" s="55"/>
      <c r="L16" s="56"/>
      <c r="M16" s="56"/>
      <c r="O16" s="57" t="s">
        <v>104</v>
      </c>
      <c r="P16" s="57">
        <v>1</v>
      </c>
      <c r="Q16" s="62">
        <v>70000</v>
      </c>
      <c r="R16" s="63">
        <f t="shared" si="0"/>
        <v>70000</v>
      </c>
    </row>
    <row r="17" spans="1:18" ht="15">
      <c r="A17" s="54" t="str">
        <f>+LL.E!A1</f>
        <v>LLUVIA DE ESTRELLAS</v>
      </c>
      <c r="B17" s="56"/>
      <c r="C17" s="56"/>
      <c r="D17" s="56"/>
      <c r="E17" s="56"/>
      <c r="F17" s="56"/>
      <c r="G17" s="56">
        <f>+LL.E!AF7</f>
        <v>753700</v>
      </c>
      <c r="H17" s="56">
        <f>+LL.E!AK7</f>
        <v>753700</v>
      </c>
      <c r="I17" s="56">
        <f>+LL.E!AP7</f>
        <v>753700</v>
      </c>
      <c r="J17" s="56"/>
      <c r="K17" s="56"/>
      <c r="L17" s="56"/>
      <c r="M17" s="56"/>
      <c r="O17" s="57" t="s">
        <v>105</v>
      </c>
      <c r="P17" s="57">
        <v>1</v>
      </c>
      <c r="Q17" s="63">
        <f>130200*6</f>
        <v>781200</v>
      </c>
      <c r="R17" s="63">
        <f t="shared" si="0"/>
        <v>781200</v>
      </c>
    </row>
    <row r="18" spans="1:18" ht="15">
      <c r="A18" s="54" t="str">
        <f>+YV!A1</f>
        <v>YAVALVA</v>
      </c>
      <c r="B18" s="56"/>
      <c r="C18" s="56"/>
      <c r="D18" s="56"/>
      <c r="E18" s="56"/>
      <c r="F18" s="56"/>
      <c r="G18" s="56">
        <f>+YV!AF14</f>
        <v>1551900</v>
      </c>
      <c r="H18" s="56">
        <f>+YV!AK14</f>
        <v>1250300</v>
      </c>
      <c r="I18" s="56">
        <f>+YV!AP14</f>
        <v>1031000</v>
      </c>
      <c r="J18" s="56"/>
      <c r="K18" s="56"/>
      <c r="L18" s="56"/>
      <c r="M18" s="56"/>
      <c r="O18" s="57" t="s">
        <v>106</v>
      </c>
      <c r="P18" s="57">
        <v>1</v>
      </c>
      <c r="Q18" s="62">
        <v>310000</v>
      </c>
      <c r="R18" s="63">
        <f t="shared" si="3" ref="R18:R24">Q18*P18</f>
        <v>310000</v>
      </c>
    </row>
    <row r="19" spans="1:18" ht="15">
      <c r="A19" s="54" t="str">
        <f>+SEN!A1</f>
        <v>SENSE</v>
      </c>
      <c r="B19" s="56"/>
      <c r="C19" s="56"/>
      <c r="D19" s="56"/>
      <c r="E19" s="56"/>
      <c r="F19" s="56"/>
      <c r="G19" s="56">
        <f>+SEN!AF16</f>
        <v>0</v>
      </c>
      <c r="H19" s="56">
        <f>+SEN!AK16</f>
        <v>0</v>
      </c>
      <c r="I19" s="56">
        <f>+SEN!AP16</f>
        <v>1600800</v>
      </c>
      <c r="J19" s="56"/>
      <c r="K19" s="56"/>
      <c r="L19" s="56"/>
      <c r="M19" s="56"/>
      <c r="O19" s="57"/>
      <c r="P19" s="57"/>
      <c r="Q19" s="62"/>
      <c r="R19" s="63"/>
    </row>
    <row r="20" spans="1:18" ht="15">
      <c r="A20" s="54" t="str">
        <f>+KE!A1</f>
        <v>KARINA ESCOBAR</v>
      </c>
      <c r="B20" s="56"/>
      <c r="C20" s="56"/>
      <c r="D20" s="56"/>
      <c r="E20" s="56"/>
      <c r="F20" s="56"/>
      <c r="G20" s="56">
        <f>+KE!AF8</f>
        <v>1774500</v>
      </c>
      <c r="H20" s="56">
        <f>+KE!AK8</f>
        <v>2193375</v>
      </c>
      <c r="I20" s="56">
        <f>+KE!AP8</f>
        <v>1222375</v>
      </c>
      <c r="J20" s="56"/>
      <c r="K20" s="56"/>
      <c r="L20" s="56"/>
      <c r="M20" s="56"/>
      <c r="O20" s="57" t="s">
        <v>107</v>
      </c>
      <c r="P20" s="57">
        <v>1</v>
      </c>
      <c r="Q20" s="62">
        <v>35000</v>
      </c>
      <c r="R20" s="63">
        <f t="shared" si="3"/>
        <v>35000</v>
      </c>
    </row>
    <row r="21" spans="1:18" ht="15">
      <c r="A21" s="54" t="str">
        <f>+CL.H!A1</f>
        <v>CLICK HAIR</v>
      </c>
      <c r="B21" s="56"/>
      <c r="C21" s="56"/>
      <c r="D21" s="56"/>
      <c r="E21" s="56"/>
      <c r="F21" s="56"/>
      <c r="G21" s="56">
        <f>+CL.H!AF17</f>
        <v>1368700</v>
      </c>
      <c r="H21" s="56">
        <f>+CL.H!AK17</f>
        <v>1313100</v>
      </c>
      <c r="I21" s="56">
        <f>+CL.H!AP17</f>
        <v>1063400</v>
      </c>
      <c r="J21" s="56"/>
      <c r="K21" s="56"/>
      <c r="L21" s="56"/>
      <c r="M21" s="56"/>
      <c r="O21" s="57" t="s">
        <v>108</v>
      </c>
      <c r="P21" s="57">
        <v>1</v>
      </c>
      <c r="Q21" s="62">
        <v>200000</v>
      </c>
      <c r="R21" s="63">
        <f t="shared" si="3"/>
        <v>200000</v>
      </c>
    </row>
    <row r="22" spans="1:18" ht="15">
      <c r="A22" s="54" t="str">
        <f>+SATIN!A1</f>
        <v>SATIN</v>
      </c>
      <c r="B22" s="56"/>
      <c r="C22" s="56"/>
      <c r="D22" s="56"/>
      <c r="E22" s="56"/>
      <c r="F22" s="56"/>
      <c r="G22" s="56">
        <f>+SATIN!AF6</f>
        <v>198000</v>
      </c>
      <c r="H22" s="56">
        <f>+SATIN!AK6</f>
        <v>86000</v>
      </c>
      <c r="I22" s="56">
        <f>+SATIN!AP6</f>
        <v>167500</v>
      </c>
      <c r="J22" s="56"/>
      <c r="K22" s="56"/>
      <c r="L22" s="56"/>
      <c r="M22" s="56"/>
      <c r="O22" s="57" t="s">
        <v>109</v>
      </c>
      <c r="P22" s="57">
        <v>1</v>
      </c>
      <c r="Q22" s="62">
        <v>300000</v>
      </c>
      <c r="R22" s="63">
        <f t="shared" si="3"/>
        <v>300000</v>
      </c>
    </row>
    <row r="23" spans="1:18" ht="15">
      <c r="A23" s="54" t="str">
        <f>+KB!A1</f>
        <v>KABA</v>
      </c>
      <c r="B23" s="56"/>
      <c r="C23" s="56"/>
      <c r="D23" s="56"/>
      <c r="E23" s="56"/>
      <c r="F23" s="56"/>
      <c r="G23" s="56">
        <f>+KB!AF10</f>
        <v>836000</v>
      </c>
      <c r="H23" s="56">
        <f>+KB!AK10</f>
        <v>720000</v>
      </c>
      <c r="I23" s="56">
        <f>+KB!AP10</f>
        <v>640000</v>
      </c>
      <c r="J23" s="56"/>
      <c r="K23" s="56"/>
      <c r="L23" s="56"/>
      <c r="M23" s="56"/>
      <c r="O23" s="57" t="s">
        <v>110</v>
      </c>
      <c r="P23" s="57">
        <v>1</v>
      </c>
      <c r="Q23" s="62">
        <v>300000</v>
      </c>
      <c r="R23" s="63">
        <f t="shared" si="3"/>
        <v>300000</v>
      </c>
    </row>
    <row r="24" spans="1:18" ht="15">
      <c r="A24" s="54" t="str">
        <f>+BL.SH!A1</f>
        <v>BLOOM SHELL</v>
      </c>
      <c r="B24" s="56"/>
      <c r="C24" s="56"/>
      <c r="D24" s="56"/>
      <c r="E24" s="56"/>
      <c r="F24" s="56"/>
      <c r="G24" s="56">
        <f>+BL.SH!AF23</f>
        <v>893000</v>
      </c>
      <c r="H24" s="56">
        <f>+BL.SH!AK23</f>
        <v>732000</v>
      </c>
      <c r="I24" s="56">
        <f>+BL.SH!AP23</f>
        <v>779000</v>
      </c>
      <c r="J24" s="56"/>
      <c r="K24" s="56"/>
      <c r="L24" s="56"/>
      <c r="M24" s="56"/>
      <c r="Q24" s="63"/>
      <c r="R24" s="63">
        <f t="shared" si="3"/>
        <v>0</v>
      </c>
    </row>
    <row r="25" spans="1:18" ht="15">
      <c r="A25" s="54" t="str">
        <f>+LULA!A1</f>
        <v>LULA</v>
      </c>
      <c r="B25" s="56"/>
      <c r="C25" s="56"/>
      <c r="D25" s="56"/>
      <c r="E25" s="56"/>
      <c r="F25" s="56"/>
      <c r="G25" s="56">
        <f>+LULA!AF11</f>
        <v>240000</v>
      </c>
      <c r="H25" s="56">
        <f>+LULA!AK11</f>
        <v>162000</v>
      </c>
      <c r="I25" s="56">
        <f>+LULA!AP11</f>
        <v>210000</v>
      </c>
      <c r="J25" s="56"/>
      <c r="K25" s="56"/>
      <c r="L25" s="56"/>
      <c r="M25" s="56"/>
      <c r="Q25" s="63"/>
      <c r="R25" s="63">
        <f>SUM(R2:R24)</f>
        <v>6136200</v>
      </c>
    </row>
    <row r="26" spans="1:13" ht="15">
      <c r="A26" s="54" t="str">
        <f>+ANIK!A1</f>
        <v>ANI-K</v>
      </c>
      <c r="B26" s="56"/>
      <c r="C26" s="56"/>
      <c r="D26" s="56"/>
      <c r="E26" s="56"/>
      <c r="F26" s="56"/>
      <c r="G26" s="56">
        <f>+ANIK!AF28</f>
        <v>620000</v>
      </c>
      <c r="H26" s="56">
        <f>+ANIK!AK28</f>
        <v>464000</v>
      </c>
      <c r="I26" s="56">
        <f>+ANIK!AP28</f>
        <v>789000</v>
      </c>
      <c r="J26" s="56"/>
      <c r="K26" s="56"/>
      <c r="L26" s="56"/>
      <c r="M26" s="56"/>
    </row>
    <row r="27" spans="1:18" ht="15">
      <c r="A27" s="54" t="str">
        <f>+FEBBLE!A1</f>
        <v>FEBBLE</v>
      </c>
      <c r="B27" s="56"/>
      <c r="C27" s="56"/>
      <c r="D27" s="56"/>
      <c r="E27" s="56"/>
      <c r="F27" s="56"/>
      <c r="G27" s="56">
        <f>+FEBBLE!AF7</f>
        <v>203000</v>
      </c>
      <c r="H27" s="56">
        <f>+FEBBLE!AK7</f>
        <v>139000</v>
      </c>
      <c r="I27" s="56">
        <f>+FEBBLE!AP7</f>
        <v>195000</v>
      </c>
      <c r="J27" s="56"/>
      <c r="K27" s="56"/>
      <c r="L27" s="56"/>
      <c r="M27" s="56"/>
      <c r="O27" s="57"/>
      <c r="P27" s="57"/>
      <c r="Q27" s="63"/>
      <c r="R27" s="63"/>
    </row>
    <row r="28" spans="1:18" ht="15">
      <c r="A28" s="54" t="str">
        <f>+PROSA!A1</f>
        <v>PROSA</v>
      </c>
      <c r="B28" s="56"/>
      <c r="C28" s="56"/>
      <c r="D28" s="56"/>
      <c r="E28" s="56"/>
      <c r="F28" s="56"/>
      <c r="G28" s="56">
        <f>+PROSA!AF7</f>
        <v>208000</v>
      </c>
      <c r="H28" s="56">
        <f>+PROSA!AK7</f>
        <v>105000</v>
      </c>
      <c r="I28" s="56">
        <f>+PROSA!AP7</f>
        <v>242000</v>
      </c>
      <c r="J28" s="56"/>
      <c r="K28" s="56"/>
      <c r="L28" s="56"/>
      <c r="M28" s="56"/>
      <c r="O28" s="57"/>
      <c r="P28" s="57"/>
      <c r="Q28" s="63"/>
      <c r="R28" s="63"/>
    </row>
    <row r="29" spans="1:18" ht="15">
      <c r="A29" s="54" t="str">
        <f>+LA!A1</f>
        <v>L'amour</v>
      </c>
      <c r="B29" s="56"/>
      <c r="C29" s="56"/>
      <c r="D29" s="56"/>
      <c r="E29" s="56"/>
      <c r="F29" s="56"/>
      <c r="G29" s="56">
        <f>+LA!AF5</f>
        <v>321000</v>
      </c>
      <c r="H29" s="56">
        <f>+LA!AK5</f>
        <v>321000</v>
      </c>
      <c r="I29" s="56">
        <f>+LA!AP5</f>
        <v>321000</v>
      </c>
      <c r="J29" s="56"/>
      <c r="K29" s="56"/>
      <c r="L29" s="56"/>
      <c r="M29" s="56"/>
      <c r="O29" s="57"/>
      <c r="P29" s="57"/>
      <c r="Q29" s="63"/>
      <c r="R29" s="63"/>
    </row>
    <row r="30" spans="1:18" ht="15">
      <c r="A30" s="54" t="str">
        <f>+OTROS!A1</f>
        <v>OTROS</v>
      </c>
      <c r="B30" s="56"/>
      <c r="C30" s="56"/>
      <c r="D30" s="56"/>
      <c r="E30" s="56"/>
      <c r="F30" s="56"/>
      <c r="G30" s="56">
        <f>+OTROS!AF11</f>
        <v>858400</v>
      </c>
      <c r="H30" s="56">
        <f>+OTROS!AK11</f>
        <v>572400</v>
      </c>
      <c r="I30" s="56">
        <f>+OTROS!AP11</f>
        <v>595400</v>
      </c>
      <c r="J30" s="56"/>
      <c r="K30" s="56"/>
      <c r="L30" s="56"/>
      <c r="M30" s="56"/>
      <c r="O30" s="57"/>
      <c r="P30" s="57"/>
      <c r="Q30" s="63"/>
      <c r="R30" s="63"/>
    </row>
    <row r="31" spans="1:13" ht="15">
      <c r="A31" s="50" t="s">
        <v>83</v>
      </c>
      <c r="B31" s="51">
        <f>+SUM(B9:B30)</f>
        <v>0</v>
      </c>
      <c r="C31" s="51">
        <f t="shared" si="4" ref="C31:M31">+SUM(C9:C30)</f>
        <v>0</v>
      </c>
      <c r="D31" s="51">
        <f t="shared" si="4"/>
        <v>0</v>
      </c>
      <c r="E31" s="51">
        <f t="shared" si="4"/>
        <v>0</v>
      </c>
      <c r="F31" s="51">
        <f t="shared" si="4"/>
        <v>0</v>
      </c>
      <c r="G31" s="51">
        <f t="shared" si="4"/>
        <v>4.20393844E7</v>
      </c>
      <c r="H31" s="51">
        <f t="shared" si="4"/>
        <v>3.80721827E7</v>
      </c>
      <c r="I31" s="51">
        <f t="shared" si="4"/>
        <v>39113373</v>
      </c>
      <c r="J31" s="51">
        <f t="shared" si="4"/>
        <v>0</v>
      </c>
      <c r="K31" s="51">
        <f t="shared" si="4"/>
        <v>0</v>
      </c>
      <c r="L31" s="51">
        <f t="shared" si="4"/>
        <v>0</v>
      </c>
      <c r="M31" s="51">
        <f t="shared" si="4"/>
        <v>0</v>
      </c>
    </row>
    <row r="32" spans="1:13" ht="15">
      <c r="A32" s="57" t="s">
        <v>84</v>
      </c>
      <c r="B32" s="52">
        <f t="shared" si="5" ref="B32:M32">B31+B5</f>
        <v>0</v>
      </c>
      <c r="C32" s="52">
        <f t="shared" si="5"/>
        <v>0</v>
      </c>
      <c r="D32" s="52">
        <f t="shared" si="5"/>
        <v>0</v>
      </c>
      <c r="E32" s="52">
        <f t="shared" si="5"/>
        <v>-4430000</v>
      </c>
      <c r="F32" s="52">
        <f t="shared" si="5"/>
        <v>2937000</v>
      </c>
      <c r="G32" s="52">
        <f>G31+G5</f>
        <v>4.33993844E7</v>
      </c>
      <c r="H32" s="52">
        <f>H31+H5</f>
        <v>4.00264827E7</v>
      </c>
      <c r="I32" s="52">
        <f>I31</f>
        <v>39113373</v>
      </c>
      <c r="J32" s="52">
        <f t="shared" si="5"/>
        <v>0</v>
      </c>
      <c r="K32" s="52">
        <f t="shared" si="5"/>
        <v>0</v>
      </c>
      <c r="L32" s="52">
        <f t="shared" si="5"/>
        <v>0</v>
      </c>
      <c r="M32" s="52">
        <f t="shared" si="5"/>
        <v>0</v>
      </c>
    </row>
    <row r="33" spans="1:13" ht="15">
      <c r="A33" s="57" t="s">
        <v>85</v>
      </c>
      <c r="B33" s="52"/>
      <c r="C33" s="52">
        <f t="shared" si="6" ref="C33:E33">C32-B32</f>
        <v>0</v>
      </c>
      <c r="D33" s="52">
        <f t="shared" si="6"/>
        <v>0</v>
      </c>
      <c r="E33" s="52">
        <f t="shared" si="6"/>
        <v>-4430000</v>
      </c>
      <c r="F33" s="52">
        <f>F32-E32</f>
        <v>7367000</v>
      </c>
      <c r="G33" s="52">
        <f t="shared" si="7" ref="G33">G32-F32</f>
        <v>4.04623844E7</v>
      </c>
      <c r="H33" s="52">
        <f t="shared" si="8" ref="H33">H32-G32</f>
        <v>-3372901.6999999955</v>
      </c>
      <c r="I33" s="52">
        <f>I32-H32</f>
        <v>-913109.700000003</v>
      </c>
      <c r="J33" s="52">
        <f t="shared" si="9" ref="J33">J32-I32</f>
        <v>-39113373</v>
      </c>
      <c r="K33" s="52">
        <f t="shared" si="10" ref="K33">K32-J32</f>
        <v>0</v>
      </c>
      <c r="L33" s="52">
        <f t="shared" si="11" ref="L33">L32-K32</f>
        <v>0</v>
      </c>
      <c r="M33" s="52">
        <f t="shared" si="12" ref="M33">M32-L32</f>
        <v>0</v>
      </c>
    </row>
    <row r="34" spans="1:13" ht="15">
      <c r="A34" s="57" t="s">
        <v>86</v>
      </c>
      <c r="B34" s="58"/>
      <c r="C34" s="59"/>
      <c r="D34" s="59"/>
      <c r="E34" s="59"/>
      <c r="F34" s="59"/>
      <c r="G34" s="59"/>
      <c r="H34" s="59"/>
      <c r="I34" s="59">
        <v>3706400</v>
      </c>
      <c r="J34" s="59"/>
      <c r="K34" s="52"/>
      <c r="L34" s="59"/>
      <c r="M34" s="59"/>
    </row>
    <row r="35" spans="1:13" ht="15">
      <c r="A35" s="57" t="s">
        <v>19</v>
      </c>
      <c r="B35" s="52">
        <f t="shared" si="13" ref="B35:M35">B34+B32</f>
        <v>0</v>
      </c>
      <c r="C35" s="52">
        <f t="shared" si="13"/>
        <v>0</v>
      </c>
      <c r="D35" s="52">
        <f t="shared" si="13"/>
        <v>0</v>
      </c>
      <c r="E35" s="52">
        <f t="shared" si="13"/>
        <v>-4430000</v>
      </c>
      <c r="F35" s="52">
        <f t="shared" si="13"/>
        <v>2937000</v>
      </c>
      <c r="G35" s="52">
        <f t="shared" si="13"/>
        <v>4.33993844E7</v>
      </c>
      <c r="H35" s="52">
        <f t="shared" si="13"/>
        <v>4.00264827E7</v>
      </c>
      <c r="I35" s="52">
        <f>I34+I32</f>
        <v>42819773</v>
      </c>
      <c r="J35" s="52">
        <f t="shared" si="13"/>
        <v>0</v>
      </c>
      <c r="K35" s="52">
        <f t="shared" si="13"/>
        <v>0</v>
      </c>
      <c r="L35" s="52">
        <f t="shared" si="13"/>
        <v>0</v>
      </c>
      <c r="M35" s="52">
        <f t="shared" si="13"/>
        <v>0</v>
      </c>
    </row>
    <row r="36" spans="1:13" ht="15">
      <c r="A36" s="60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</row>
    <row r="38" spans="2:13" ht="15.75" customHeight="1">
      <c r="B38" s="52"/>
      <c r="C38" s="52"/>
      <c r="D38" s="52"/>
      <c r="E38" s="52"/>
      <c r="F38" s="52"/>
      <c r="L38" s="63"/>
      <c r="M38" s="63"/>
    </row>
    <row r="39" spans="2:13" ht="15.75" customHeight="1">
      <c r="B39" s="52"/>
      <c r="C39" s="52"/>
      <c r="D39" s="52"/>
      <c r="E39" s="52"/>
      <c r="F39" s="52"/>
      <c r="L39" s="63"/>
      <c r="M39" s="63"/>
    </row>
    <row r="40" spans="2:13" ht="15.75" customHeight="1">
      <c r="B40" s="52"/>
      <c r="C40" s="52"/>
      <c r="D40" s="52"/>
      <c r="E40" s="52"/>
      <c r="F40" s="52"/>
      <c r="L40" s="63"/>
      <c r="M40" s="63"/>
    </row>
    <row r="41" spans="2:13" ht="15.75" customHeight="1">
      <c r="B41" s="52"/>
      <c r="C41" s="52"/>
      <c r="D41" s="52"/>
      <c r="E41" s="52"/>
      <c r="F41" s="52"/>
      <c r="L41" s="63"/>
      <c r="M41" s="63"/>
    </row>
    <row r="42" spans="2:13" ht="15.75" customHeight="1">
      <c r="B42" s="52"/>
      <c r="C42" s="52"/>
      <c r="D42" s="52"/>
      <c r="E42" s="52"/>
      <c r="F42" s="52"/>
      <c r="L42" s="63"/>
      <c r="M42" s="63"/>
    </row>
    <row r="43" spans="2:13" ht="15.75" customHeight="1">
      <c r="B43" s="52"/>
      <c r="C43" s="52"/>
      <c r="D43" s="52"/>
      <c r="E43" s="52"/>
      <c r="F43" s="52"/>
      <c r="L43" s="63"/>
      <c r="M43" s="63"/>
    </row>
    <row r="44" spans="2:13" ht="15.75" customHeight="1">
      <c r="B44" s="52"/>
      <c r="C44" s="52"/>
      <c r="D44" s="52"/>
      <c r="E44" s="52"/>
      <c r="F44" s="52"/>
      <c r="L44" s="63"/>
      <c r="M44" s="63"/>
    </row>
    <row r="45" spans="2:13" ht="15.75" customHeight="1">
      <c r="B45" s="52"/>
      <c r="C45" s="52"/>
      <c r="D45" s="52"/>
      <c r="E45" s="52"/>
      <c r="F45" s="52"/>
      <c r="L45" s="63"/>
      <c r="M45" s="63"/>
    </row>
    <row r="46" spans="2:13" ht="15.75" customHeight="1">
      <c r="B46" s="52"/>
      <c r="C46" s="52"/>
      <c r="D46" s="52"/>
      <c r="E46" s="52"/>
      <c r="F46" s="52"/>
      <c r="L46" s="63"/>
      <c r="M46" s="63"/>
    </row>
    <row r="47" spans="2:13" ht="15.75" customHeight="1">
      <c r="B47" s="52"/>
      <c r="C47" s="52"/>
      <c r="D47" s="52"/>
      <c r="E47" s="52"/>
      <c r="F47" s="52"/>
      <c r="L47" s="63"/>
      <c r="M47" s="63"/>
    </row>
    <row r="48" spans="2:13" ht="15.75" customHeight="1">
      <c r="B48" s="52"/>
      <c r="C48" s="52"/>
      <c r="D48" s="52"/>
      <c r="E48" s="52"/>
      <c r="F48" s="52"/>
      <c r="L48" s="63"/>
      <c r="M48" s="63"/>
    </row>
    <row r="49" spans="2:13" ht="15.75" customHeight="1">
      <c r="B49" s="52"/>
      <c r="C49" s="52"/>
      <c r="D49" s="52"/>
      <c r="E49" s="52"/>
      <c r="F49" s="52"/>
      <c r="L49" s="63"/>
      <c r="M49" s="63"/>
    </row>
    <row r="50" spans="2:13" ht="15.75" customHeight="1">
      <c r="B50" s="52"/>
      <c r="C50" s="52"/>
      <c r="D50" s="52"/>
      <c r="E50" s="52"/>
      <c r="F50" s="52"/>
      <c r="L50" s="63"/>
      <c r="M50" s="63"/>
    </row>
    <row r="51" spans="2:13" ht="15.75" customHeight="1">
      <c r="B51" s="52"/>
      <c r="C51" s="52"/>
      <c r="D51" s="52"/>
      <c r="E51" s="52"/>
      <c r="F51" s="52"/>
      <c r="L51" s="63"/>
      <c r="M51" s="63"/>
    </row>
    <row r="52" spans="2:13" ht="15.75" customHeight="1">
      <c r="B52" s="52"/>
      <c r="C52" s="52"/>
      <c r="D52" s="52"/>
      <c r="E52" s="52"/>
      <c r="F52" s="52"/>
      <c r="L52" s="63"/>
      <c r="M52" s="63"/>
    </row>
    <row r="53" spans="2:13" ht="15.75" customHeight="1">
      <c r="B53" s="52"/>
      <c r="C53" s="52"/>
      <c r="D53" s="52"/>
      <c r="E53" s="52"/>
      <c r="F53" s="52"/>
      <c r="L53" s="63"/>
      <c r="M53" s="63"/>
    </row>
    <row r="54" spans="2:13" ht="15.75" customHeight="1">
      <c r="B54" s="52"/>
      <c r="C54" s="52"/>
      <c r="D54" s="52"/>
      <c r="E54" s="52"/>
      <c r="F54" s="52"/>
      <c r="L54" s="63"/>
      <c r="M54" s="63"/>
    </row>
    <row r="55" spans="2:13" ht="15.75" customHeight="1">
      <c r="B55" s="52"/>
      <c r="C55" s="52"/>
      <c r="D55" s="52"/>
      <c r="E55" s="52"/>
      <c r="F55" s="52"/>
      <c r="L55" s="63"/>
      <c r="M55" s="63"/>
    </row>
    <row r="56" spans="2:13" ht="15.75" customHeight="1">
      <c r="B56" s="52"/>
      <c r="C56" s="52"/>
      <c r="D56" s="52"/>
      <c r="E56" s="52"/>
      <c r="F56" s="52"/>
      <c r="L56" s="63"/>
      <c r="M56" s="63"/>
    </row>
    <row r="57" spans="2:13" ht="15.75" customHeight="1">
      <c r="B57" s="52"/>
      <c r="C57" s="52"/>
      <c r="D57" s="52"/>
      <c r="E57" s="52"/>
      <c r="F57" s="52"/>
      <c r="L57" s="63"/>
      <c r="M57" s="63"/>
    </row>
    <row r="58" spans="2:13" ht="15.75" customHeight="1">
      <c r="B58" s="52"/>
      <c r="C58" s="52"/>
      <c r="D58" s="52"/>
      <c r="E58" s="52"/>
      <c r="F58" s="52"/>
      <c r="L58" s="63"/>
      <c r="M58" s="63"/>
    </row>
    <row r="59" spans="2:13" ht="15.75" customHeight="1">
      <c r="B59" s="52"/>
      <c r="C59" s="52"/>
      <c r="D59" s="52"/>
      <c r="E59" s="52"/>
      <c r="F59" s="52"/>
      <c r="L59" s="63"/>
      <c r="M59" s="63"/>
    </row>
    <row r="60" spans="2:13" ht="15.75" customHeight="1">
      <c r="B60" s="52"/>
      <c r="C60" s="52"/>
      <c r="D60" s="52"/>
      <c r="E60" s="52"/>
      <c r="F60" s="52"/>
      <c r="L60" s="63"/>
      <c r="M60" s="63"/>
    </row>
    <row r="61" spans="2:13" ht="15.75" customHeight="1">
      <c r="B61" s="52"/>
      <c r="C61" s="52"/>
      <c r="D61" s="52"/>
      <c r="E61" s="52"/>
      <c r="F61" s="52"/>
      <c r="L61" s="63"/>
      <c r="M61" s="63"/>
    </row>
    <row r="62" spans="2:13" ht="15.75" customHeight="1">
      <c r="B62" s="52"/>
      <c r="C62" s="52"/>
      <c r="D62" s="52"/>
      <c r="E62" s="52"/>
      <c r="F62" s="52"/>
      <c r="L62" s="63"/>
      <c r="M62" s="63"/>
    </row>
    <row r="63" spans="2:13" ht="15.75" customHeight="1">
      <c r="B63" s="52"/>
      <c r="C63" s="52"/>
      <c r="D63" s="52"/>
      <c r="E63" s="52"/>
      <c r="F63" s="52"/>
      <c r="L63" s="63"/>
      <c r="M63" s="63"/>
    </row>
    <row r="64" spans="2:13" ht="15.75" customHeight="1">
      <c r="B64" s="52"/>
      <c r="C64" s="52"/>
      <c r="D64" s="52"/>
      <c r="E64" s="52"/>
      <c r="F64" s="52"/>
      <c r="L64" s="63"/>
      <c r="M64" s="63"/>
    </row>
    <row r="65" spans="2:13" ht="15.75" customHeight="1">
      <c r="B65" s="52"/>
      <c r="C65" s="52"/>
      <c r="D65" s="52"/>
      <c r="E65" s="52"/>
      <c r="F65" s="52"/>
      <c r="L65" s="63"/>
      <c r="M65" s="63"/>
    </row>
    <row r="66" spans="2:13" ht="15.75" customHeight="1">
      <c r="B66" s="52"/>
      <c r="C66" s="52"/>
      <c r="D66" s="52"/>
      <c r="E66" s="52"/>
      <c r="F66" s="52"/>
      <c r="L66" s="63"/>
      <c r="M66" s="63"/>
    </row>
    <row r="67" spans="2:13" ht="15.75" customHeight="1">
      <c r="B67" s="52"/>
      <c r="C67" s="52"/>
      <c r="D67" s="52"/>
      <c r="E67" s="52"/>
      <c r="F67" s="52"/>
      <c r="L67" s="63"/>
      <c r="M67" s="63"/>
    </row>
    <row r="68" spans="2:13" ht="15.75" customHeight="1">
      <c r="B68" s="52"/>
      <c r="C68" s="52"/>
      <c r="D68" s="52"/>
      <c r="E68" s="52"/>
      <c r="F68" s="52"/>
      <c r="L68" s="63"/>
      <c r="M68" s="63"/>
    </row>
    <row r="69" spans="2:13" ht="15.75" customHeight="1">
      <c r="B69" s="52"/>
      <c r="C69" s="52"/>
      <c r="D69" s="52"/>
      <c r="E69" s="52"/>
      <c r="F69" s="52"/>
      <c r="L69" s="63"/>
      <c r="M69" s="63"/>
    </row>
    <row r="70" spans="2:13" ht="15.75" customHeight="1">
      <c r="B70" s="52"/>
      <c r="C70" s="52"/>
      <c r="D70" s="52"/>
      <c r="E70" s="52"/>
      <c r="F70" s="52"/>
      <c r="L70" s="63"/>
      <c r="M70" s="63"/>
    </row>
    <row r="71" spans="2:13" ht="15.75" customHeight="1">
      <c r="B71" s="52"/>
      <c r="C71" s="52"/>
      <c r="D71" s="52"/>
      <c r="E71" s="52"/>
      <c r="F71" s="52"/>
      <c r="L71" s="63"/>
      <c r="M71" s="63"/>
    </row>
    <row r="72" spans="2:13" ht="15.75" customHeight="1">
      <c r="B72" s="52"/>
      <c r="C72" s="52"/>
      <c r="D72" s="52"/>
      <c r="E72" s="52"/>
      <c r="F72" s="52"/>
      <c r="L72" s="63"/>
      <c r="M72" s="63"/>
    </row>
    <row r="73" spans="2:13" ht="15.75" customHeight="1">
      <c r="B73" s="52"/>
      <c r="C73" s="52"/>
      <c r="D73" s="52"/>
      <c r="E73" s="52"/>
      <c r="F73" s="52"/>
      <c r="L73" s="63"/>
      <c r="M73" s="63"/>
    </row>
    <row r="74" spans="2:13" ht="15.75" customHeight="1">
      <c r="B74" s="52"/>
      <c r="C74" s="52"/>
      <c r="D74" s="52"/>
      <c r="E74" s="52"/>
      <c r="F74" s="52"/>
      <c r="L74" s="63"/>
      <c r="M74" s="63"/>
    </row>
    <row r="75" spans="2:13" ht="15.75" customHeight="1">
      <c r="B75" s="52"/>
      <c r="C75" s="52"/>
      <c r="D75" s="52"/>
      <c r="E75" s="52"/>
      <c r="F75" s="52"/>
      <c r="L75" s="63"/>
      <c r="M75" s="63"/>
    </row>
    <row r="76" spans="2:13" ht="15.75" customHeight="1">
      <c r="B76" s="52"/>
      <c r="C76" s="52"/>
      <c r="D76" s="52"/>
      <c r="E76" s="52"/>
      <c r="F76" s="52"/>
      <c r="L76" s="63"/>
      <c r="M76" s="63"/>
    </row>
    <row r="77" spans="2:13" ht="15.75" customHeight="1">
      <c r="B77" s="52"/>
      <c r="C77" s="52"/>
      <c r="D77" s="52"/>
      <c r="E77" s="52"/>
      <c r="F77" s="52"/>
      <c r="L77" s="63"/>
      <c r="M77" s="63"/>
    </row>
    <row r="78" spans="2:13" ht="15.75" customHeight="1">
      <c r="B78" s="52"/>
      <c r="C78" s="52"/>
      <c r="D78" s="52"/>
      <c r="E78" s="52"/>
      <c r="F78" s="52"/>
      <c r="L78" s="63"/>
      <c r="M78" s="63"/>
    </row>
    <row r="79" spans="2:13" ht="15.75" customHeight="1">
      <c r="B79" s="52"/>
      <c r="C79" s="52"/>
      <c r="D79" s="52"/>
      <c r="E79" s="52"/>
      <c r="F79" s="52"/>
      <c r="L79" s="63"/>
      <c r="M79" s="63"/>
    </row>
    <row r="80" spans="2:13" ht="15.75" customHeight="1">
      <c r="B80" s="52"/>
      <c r="C80" s="52"/>
      <c r="D80" s="52"/>
      <c r="E80" s="52"/>
      <c r="F80" s="52"/>
      <c r="L80" s="63"/>
      <c r="M80" s="63"/>
    </row>
    <row r="81" spans="2:13" ht="15.75" customHeight="1">
      <c r="B81" s="52"/>
      <c r="C81" s="52"/>
      <c r="D81" s="52"/>
      <c r="E81" s="52"/>
      <c r="F81" s="52"/>
      <c r="L81" s="63"/>
      <c r="M81" s="63"/>
    </row>
    <row r="82" spans="2:13" ht="15.75" customHeight="1">
      <c r="B82" s="52"/>
      <c r="C82" s="52"/>
      <c r="D82" s="52"/>
      <c r="E82" s="52"/>
      <c r="F82" s="52"/>
      <c r="L82" s="63"/>
      <c r="M82" s="63"/>
    </row>
    <row r="83" spans="2:13" ht="15.75" customHeight="1">
      <c r="B83" s="52"/>
      <c r="C83" s="52"/>
      <c r="D83" s="52"/>
      <c r="E83" s="52"/>
      <c r="F83" s="52"/>
      <c r="L83" s="63"/>
      <c r="M83" s="63"/>
    </row>
    <row r="84" spans="2:13" ht="15.75" customHeight="1">
      <c r="B84" s="52"/>
      <c r="C84" s="52"/>
      <c r="D84" s="52"/>
      <c r="E84" s="52"/>
      <c r="F84" s="52"/>
      <c r="L84" s="63"/>
      <c r="M84" s="63"/>
    </row>
    <row r="85" spans="2:13" ht="15.75" customHeight="1">
      <c r="B85" s="52"/>
      <c r="C85" s="52"/>
      <c r="D85" s="52"/>
      <c r="E85" s="52"/>
      <c r="F85" s="52"/>
      <c r="L85" s="63"/>
      <c r="M85" s="63"/>
    </row>
    <row r="86" spans="2:13" ht="15.75" customHeight="1">
      <c r="B86" s="52"/>
      <c r="C86" s="52"/>
      <c r="D86" s="52"/>
      <c r="E86" s="52"/>
      <c r="F86" s="52"/>
      <c r="L86" s="63"/>
      <c r="M86" s="63"/>
    </row>
    <row r="87" spans="2:13" ht="15.75" customHeight="1">
      <c r="B87" s="52"/>
      <c r="C87" s="52"/>
      <c r="D87" s="52"/>
      <c r="E87" s="52"/>
      <c r="F87" s="52"/>
      <c r="L87" s="63"/>
      <c r="M87" s="63"/>
    </row>
    <row r="88" spans="2:13" ht="15.75" customHeight="1">
      <c r="B88" s="52"/>
      <c r="C88" s="52"/>
      <c r="D88" s="52"/>
      <c r="E88" s="52"/>
      <c r="F88" s="52"/>
      <c r="L88" s="63"/>
      <c r="M88" s="63"/>
    </row>
    <row r="89" spans="2:13" ht="15.75" customHeight="1">
      <c r="B89" s="52"/>
      <c r="C89" s="52"/>
      <c r="D89" s="52"/>
      <c r="E89" s="52"/>
      <c r="F89" s="52"/>
      <c r="L89" s="63"/>
      <c r="M89" s="63"/>
    </row>
    <row r="90" spans="2:13" ht="15.75" customHeight="1">
      <c r="B90" s="52"/>
      <c r="C90" s="52"/>
      <c r="D90" s="52"/>
      <c r="E90" s="52"/>
      <c r="F90" s="52"/>
      <c r="L90" s="63"/>
      <c r="M90" s="63"/>
    </row>
    <row r="91" spans="2:13" ht="15.75" customHeight="1">
      <c r="B91" s="52"/>
      <c r="C91" s="52"/>
      <c r="D91" s="52"/>
      <c r="E91" s="52"/>
      <c r="F91" s="52"/>
      <c r="L91" s="63"/>
      <c r="M91" s="63"/>
    </row>
    <row r="92" spans="2:13" ht="15.75" customHeight="1">
      <c r="B92" s="52"/>
      <c r="C92" s="52"/>
      <c r="D92" s="52"/>
      <c r="E92" s="52"/>
      <c r="F92" s="52"/>
      <c r="L92" s="63"/>
      <c r="M92" s="63"/>
    </row>
    <row r="93" spans="2:13" ht="15.75" customHeight="1">
      <c r="B93" s="52"/>
      <c r="C93" s="52"/>
      <c r="D93" s="52"/>
      <c r="E93" s="52"/>
      <c r="F93" s="52"/>
      <c r="L93" s="63"/>
      <c r="M93" s="63"/>
    </row>
    <row r="94" spans="2:13" ht="15.75" customHeight="1">
      <c r="B94" s="52"/>
      <c r="C94" s="52"/>
      <c r="D94" s="52"/>
      <c r="E94" s="52"/>
      <c r="F94" s="52"/>
      <c r="L94" s="63"/>
      <c r="M94" s="63"/>
    </row>
    <row r="95" spans="2:13" ht="15.75" customHeight="1">
      <c r="B95" s="52"/>
      <c r="C95" s="52"/>
      <c r="D95" s="52"/>
      <c r="E95" s="52"/>
      <c r="F95" s="52"/>
      <c r="L95" s="63"/>
      <c r="M95" s="63"/>
    </row>
    <row r="96" spans="2:13" ht="15.75" customHeight="1">
      <c r="B96" s="52"/>
      <c r="C96" s="52"/>
      <c r="D96" s="52"/>
      <c r="E96" s="52"/>
      <c r="F96" s="52"/>
      <c r="L96" s="63"/>
      <c r="M96" s="63"/>
    </row>
    <row r="97" spans="2:13" ht="15.75" customHeight="1">
      <c r="B97" s="52"/>
      <c r="C97" s="52"/>
      <c r="D97" s="52"/>
      <c r="E97" s="52"/>
      <c r="F97" s="52"/>
      <c r="L97" s="63"/>
      <c r="M97" s="63"/>
    </row>
    <row r="98" spans="2:13" ht="15.75" customHeight="1">
      <c r="B98" s="52"/>
      <c r="C98" s="52"/>
      <c r="D98" s="52"/>
      <c r="E98" s="52"/>
      <c r="F98" s="52"/>
      <c r="L98" s="63"/>
      <c r="M98" s="63"/>
    </row>
    <row r="99" spans="2:13" ht="15.75" customHeight="1">
      <c r="B99" s="52"/>
      <c r="C99" s="52"/>
      <c r="D99" s="52"/>
      <c r="E99" s="52"/>
      <c r="F99" s="52"/>
      <c r="L99" s="63"/>
      <c r="M99" s="63"/>
    </row>
    <row r="100" spans="2:13" ht="15.75" customHeight="1">
      <c r="B100" s="52"/>
      <c r="C100" s="52"/>
      <c r="D100" s="52"/>
      <c r="E100" s="52"/>
      <c r="F100" s="52"/>
      <c r="L100" s="63"/>
      <c r="M100" s="63"/>
    </row>
    <row r="101" spans="2:13" ht="15.75" customHeight="1">
      <c r="B101" s="52"/>
      <c r="C101" s="52"/>
      <c r="D101" s="52"/>
      <c r="E101" s="52"/>
      <c r="F101" s="52"/>
      <c r="L101" s="63"/>
      <c r="M101" s="63"/>
    </row>
    <row r="102" spans="2:13" ht="15.75" customHeight="1">
      <c r="B102" s="52"/>
      <c r="C102" s="52"/>
      <c r="D102" s="52"/>
      <c r="E102" s="52"/>
      <c r="F102" s="52"/>
      <c r="L102" s="63"/>
      <c r="M102" s="63"/>
    </row>
    <row r="103" spans="2:13" ht="15.75" customHeight="1">
      <c r="B103" s="52"/>
      <c r="C103" s="52"/>
      <c r="D103" s="52"/>
      <c r="E103" s="52"/>
      <c r="F103" s="52"/>
      <c r="L103" s="63"/>
      <c r="M103" s="63"/>
    </row>
    <row r="104" spans="2:13" ht="15.75" customHeight="1">
      <c r="B104" s="52"/>
      <c r="C104" s="52"/>
      <c r="D104" s="52"/>
      <c r="E104" s="52"/>
      <c r="F104" s="52"/>
      <c r="L104" s="63"/>
      <c r="M104" s="63"/>
    </row>
    <row r="105" spans="2:13" ht="15.75" customHeight="1">
      <c r="B105" s="52"/>
      <c r="C105" s="52"/>
      <c r="D105" s="52"/>
      <c r="E105" s="52"/>
      <c r="F105" s="52"/>
      <c r="L105" s="63"/>
      <c r="M105" s="63"/>
    </row>
    <row r="106" spans="2:13" ht="15.75" customHeight="1">
      <c r="B106" s="52"/>
      <c r="C106" s="52"/>
      <c r="D106" s="52"/>
      <c r="E106" s="52"/>
      <c r="F106" s="52"/>
      <c r="L106" s="63"/>
      <c r="M106" s="63"/>
    </row>
    <row r="107" spans="2:13" ht="15.75" customHeight="1">
      <c r="B107" s="52"/>
      <c r="C107" s="52"/>
      <c r="D107" s="52"/>
      <c r="E107" s="52"/>
      <c r="F107" s="52"/>
      <c r="L107" s="63"/>
      <c r="M107" s="63"/>
    </row>
    <row r="108" spans="2:13" ht="15.75" customHeight="1">
      <c r="B108" s="52"/>
      <c r="C108" s="52"/>
      <c r="D108" s="52"/>
      <c r="E108" s="52"/>
      <c r="F108" s="52"/>
      <c r="L108" s="63"/>
      <c r="M108" s="63"/>
    </row>
    <row r="109" spans="2:13" ht="15.75" customHeight="1">
      <c r="B109" s="52"/>
      <c r="C109" s="52"/>
      <c r="D109" s="52"/>
      <c r="E109" s="52"/>
      <c r="F109" s="52"/>
      <c r="L109" s="63"/>
      <c r="M109" s="63"/>
    </row>
    <row r="110" spans="2:13" ht="15.75" customHeight="1">
      <c r="B110" s="52"/>
      <c r="C110" s="52"/>
      <c r="D110" s="52"/>
      <c r="E110" s="52"/>
      <c r="F110" s="52"/>
      <c r="L110" s="63"/>
      <c r="M110" s="63"/>
    </row>
    <row r="111" spans="2:13" ht="15.75" customHeight="1">
      <c r="B111" s="52"/>
      <c r="C111" s="52"/>
      <c r="D111" s="52"/>
      <c r="E111" s="52"/>
      <c r="F111" s="52"/>
      <c r="L111" s="63"/>
      <c r="M111" s="63"/>
    </row>
    <row r="112" spans="2:13" ht="15.75" customHeight="1">
      <c r="B112" s="52"/>
      <c r="C112" s="52"/>
      <c r="D112" s="52"/>
      <c r="E112" s="52"/>
      <c r="F112" s="52"/>
      <c r="L112" s="63"/>
      <c r="M112" s="63"/>
    </row>
    <row r="113" spans="2:13" ht="15.75" customHeight="1">
      <c r="B113" s="52"/>
      <c r="C113" s="52"/>
      <c r="D113" s="52"/>
      <c r="E113" s="52"/>
      <c r="F113" s="52"/>
      <c r="L113" s="63"/>
      <c r="M113" s="63"/>
    </row>
    <row r="114" spans="2:13" ht="15.75" customHeight="1">
      <c r="B114" s="52"/>
      <c r="C114" s="52"/>
      <c r="D114" s="52"/>
      <c r="E114" s="52"/>
      <c r="F114" s="52"/>
      <c r="L114" s="63"/>
      <c r="M114" s="63"/>
    </row>
    <row r="115" spans="2:13" ht="15.75" customHeight="1">
      <c r="B115" s="52"/>
      <c r="C115" s="52"/>
      <c r="D115" s="52"/>
      <c r="E115" s="52"/>
      <c r="F115" s="52"/>
      <c r="L115" s="63"/>
      <c r="M115" s="63"/>
    </row>
    <row r="116" spans="2:13" ht="15.75" customHeight="1">
      <c r="B116" s="52"/>
      <c r="C116" s="52"/>
      <c r="D116" s="52"/>
      <c r="E116" s="52"/>
      <c r="F116" s="52"/>
      <c r="L116" s="63"/>
      <c r="M116" s="63"/>
    </row>
    <row r="117" spans="2:13" ht="15.75" customHeight="1">
      <c r="B117" s="52"/>
      <c r="C117" s="52"/>
      <c r="D117" s="52"/>
      <c r="E117" s="52"/>
      <c r="F117" s="52"/>
      <c r="L117" s="63"/>
      <c r="M117" s="63"/>
    </row>
    <row r="118" spans="2:13" ht="15.75" customHeight="1">
      <c r="B118" s="52"/>
      <c r="C118" s="52"/>
      <c r="D118" s="52"/>
      <c r="E118" s="52"/>
      <c r="F118" s="52"/>
      <c r="L118" s="63"/>
      <c r="M118" s="63"/>
    </row>
    <row r="119" spans="2:13" ht="15.75" customHeight="1">
      <c r="B119" s="52"/>
      <c r="C119" s="52"/>
      <c r="D119" s="52"/>
      <c r="E119" s="52"/>
      <c r="F119" s="52"/>
      <c r="L119" s="63"/>
      <c r="M119" s="63"/>
    </row>
    <row r="120" spans="2:13" ht="15.75" customHeight="1">
      <c r="B120" s="52"/>
      <c r="C120" s="52"/>
      <c r="D120" s="52"/>
      <c r="E120" s="52"/>
      <c r="F120" s="52"/>
      <c r="L120" s="63"/>
      <c r="M120" s="63"/>
    </row>
    <row r="121" spans="2:13" ht="15.75" customHeight="1">
      <c r="B121" s="52"/>
      <c r="C121" s="52"/>
      <c r="D121" s="52"/>
      <c r="E121" s="52"/>
      <c r="F121" s="52"/>
      <c r="L121" s="63"/>
      <c r="M121" s="63"/>
    </row>
    <row r="122" spans="2:13" ht="15.75" customHeight="1">
      <c r="B122" s="52"/>
      <c r="C122" s="52"/>
      <c r="D122" s="52"/>
      <c r="E122" s="52"/>
      <c r="F122" s="52"/>
      <c r="L122" s="63"/>
      <c r="M122" s="63"/>
    </row>
    <row r="123" spans="2:13" ht="15.75" customHeight="1">
      <c r="B123" s="52"/>
      <c r="C123" s="52"/>
      <c r="D123" s="52"/>
      <c r="E123" s="52"/>
      <c r="F123" s="52"/>
      <c r="L123" s="63"/>
      <c r="M123" s="63"/>
    </row>
    <row r="124" spans="2:13" ht="15.75" customHeight="1">
      <c r="B124" s="52"/>
      <c r="C124" s="52"/>
      <c r="D124" s="52"/>
      <c r="E124" s="52"/>
      <c r="F124" s="52"/>
      <c r="L124" s="63"/>
      <c r="M124" s="63"/>
    </row>
    <row r="125" spans="2:13" ht="15.75" customHeight="1">
      <c r="B125" s="52"/>
      <c r="C125" s="52"/>
      <c r="D125" s="52"/>
      <c r="E125" s="52"/>
      <c r="F125" s="52"/>
      <c r="L125" s="63"/>
      <c r="M125" s="63"/>
    </row>
    <row r="126" spans="2:13" ht="15.75" customHeight="1">
      <c r="B126" s="52"/>
      <c r="C126" s="52"/>
      <c r="D126" s="52"/>
      <c r="E126" s="52"/>
      <c r="F126" s="52"/>
      <c r="L126" s="63"/>
      <c r="M126" s="63"/>
    </row>
    <row r="127" spans="2:13" ht="15.75" customHeight="1">
      <c r="B127" s="52"/>
      <c r="C127" s="52"/>
      <c r="D127" s="52"/>
      <c r="E127" s="52"/>
      <c r="F127" s="52"/>
      <c r="L127" s="63"/>
      <c r="M127" s="63"/>
    </row>
    <row r="128" spans="2:13" ht="15.75" customHeight="1">
      <c r="B128" s="52"/>
      <c r="C128" s="52"/>
      <c r="D128" s="52"/>
      <c r="E128" s="52"/>
      <c r="F128" s="52"/>
      <c r="L128" s="63"/>
      <c r="M128" s="63"/>
    </row>
    <row r="129" spans="2:13" ht="15.75" customHeight="1">
      <c r="B129" s="52"/>
      <c r="C129" s="52"/>
      <c r="D129" s="52"/>
      <c r="E129" s="52"/>
      <c r="F129" s="52"/>
      <c r="L129" s="63"/>
      <c r="M129" s="63"/>
    </row>
    <row r="130" spans="2:13" ht="15.75" customHeight="1">
      <c r="B130" s="52"/>
      <c r="C130" s="52"/>
      <c r="D130" s="52"/>
      <c r="E130" s="52"/>
      <c r="F130" s="52"/>
      <c r="L130" s="63"/>
      <c r="M130" s="63"/>
    </row>
    <row r="131" spans="2:13" ht="15.75" customHeight="1">
      <c r="B131" s="52"/>
      <c r="C131" s="52"/>
      <c r="D131" s="52"/>
      <c r="E131" s="52"/>
      <c r="F131" s="52"/>
      <c r="L131" s="63"/>
      <c r="M131" s="63"/>
    </row>
    <row r="132" spans="2:13" ht="15.75" customHeight="1">
      <c r="B132" s="52"/>
      <c r="C132" s="52"/>
      <c r="D132" s="52"/>
      <c r="E132" s="52"/>
      <c r="F132" s="52"/>
      <c r="L132" s="63"/>
      <c r="M132" s="63"/>
    </row>
    <row r="133" spans="2:13" ht="15.75" customHeight="1">
      <c r="B133" s="52"/>
      <c r="C133" s="52"/>
      <c r="D133" s="52"/>
      <c r="E133" s="52"/>
      <c r="F133" s="52"/>
      <c r="L133" s="63"/>
      <c r="M133" s="63"/>
    </row>
    <row r="134" spans="2:13" ht="15.75" customHeight="1">
      <c r="B134" s="52"/>
      <c r="C134" s="52"/>
      <c r="D134" s="52"/>
      <c r="E134" s="52"/>
      <c r="F134" s="52"/>
      <c r="L134" s="63"/>
      <c r="M134" s="63"/>
    </row>
    <row r="135" spans="2:13" ht="15.75" customHeight="1">
      <c r="B135" s="52"/>
      <c r="C135" s="52"/>
      <c r="D135" s="52"/>
      <c r="E135" s="52"/>
      <c r="F135" s="52"/>
      <c r="L135" s="63"/>
      <c r="M135" s="63"/>
    </row>
    <row r="136" spans="2:13" ht="15.75" customHeight="1">
      <c r="B136" s="52"/>
      <c r="C136" s="52"/>
      <c r="D136" s="52"/>
      <c r="E136" s="52"/>
      <c r="F136" s="52"/>
      <c r="L136" s="63"/>
      <c r="M136" s="63"/>
    </row>
    <row r="137" spans="2:13" ht="15.75" customHeight="1">
      <c r="B137" s="52"/>
      <c r="C137" s="52"/>
      <c r="D137" s="52"/>
      <c r="E137" s="52"/>
      <c r="F137" s="52"/>
      <c r="L137" s="63"/>
      <c r="M137" s="63"/>
    </row>
    <row r="138" spans="2:13" ht="15.75" customHeight="1">
      <c r="B138" s="52"/>
      <c r="C138" s="52"/>
      <c r="D138" s="52"/>
      <c r="E138" s="52"/>
      <c r="F138" s="52"/>
      <c r="L138" s="63"/>
      <c r="M138" s="63"/>
    </row>
    <row r="139" spans="2:13" ht="15.75" customHeight="1">
      <c r="B139" s="52"/>
      <c r="C139" s="52"/>
      <c r="D139" s="52"/>
      <c r="E139" s="52"/>
      <c r="F139" s="52"/>
      <c r="L139" s="63"/>
      <c r="M139" s="63"/>
    </row>
    <row r="140" spans="2:13" ht="15.75" customHeight="1">
      <c r="B140" s="52"/>
      <c r="C140" s="52"/>
      <c r="D140" s="52"/>
      <c r="E140" s="52"/>
      <c r="F140" s="52"/>
      <c r="L140" s="63"/>
      <c r="M140" s="63"/>
    </row>
    <row r="141" spans="2:13" ht="15.75" customHeight="1">
      <c r="B141" s="52"/>
      <c r="C141" s="52"/>
      <c r="D141" s="52"/>
      <c r="E141" s="52"/>
      <c r="F141" s="52"/>
      <c r="L141" s="63"/>
      <c r="M141" s="63"/>
    </row>
    <row r="142" spans="2:13" ht="15.75" customHeight="1">
      <c r="B142" s="52"/>
      <c r="C142" s="52"/>
      <c r="D142" s="52"/>
      <c r="E142" s="52"/>
      <c r="F142" s="52"/>
      <c r="L142" s="63"/>
      <c r="M142" s="63"/>
    </row>
    <row r="143" spans="2:13" ht="15.75" customHeight="1">
      <c r="B143" s="52"/>
      <c r="C143" s="52"/>
      <c r="D143" s="52"/>
      <c r="E143" s="52"/>
      <c r="F143" s="52"/>
      <c r="L143" s="63"/>
      <c r="M143" s="63"/>
    </row>
    <row r="144" spans="2:13" ht="15.75" customHeight="1">
      <c r="B144" s="52"/>
      <c r="C144" s="52"/>
      <c r="D144" s="52"/>
      <c r="E144" s="52"/>
      <c r="F144" s="52"/>
      <c r="L144" s="63"/>
      <c r="M144" s="63"/>
    </row>
    <row r="145" spans="2:13" ht="15.75" customHeight="1">
      <c r="B145" s="52"/>
      <c r="C145" s="52"/>
      <c r="D145" s="52"/>
      <c r="E145" s="52"/>
      <c r="F145" s="52"/>
      <c r="L145" s="63"/>
      <c r="M145" s="63"/>
    </row>
    <row r="146" spans="2:13" ht="15.75" customHeight="1">
      <c r="B146" s="52"/>
      <c r="C146" s="52"/>
      <c r="D146" s="52"/>
      <c r="E146" s="52"/>
      <c r="F146" s="52"/>
      <c r="L146" s="63"/>
      <c r="M146" s="63"/>
    </row>
    <row r="147" spans="2:13" ht="15.75" customHeight="1">
      <c r="B147" s="52"/>
      <c r="C147" s="52"/>
      <c r="D147" s="52"/>
      <c r="E147" s="52"/>
      <c r="F147" s="52"/>
      <c r="L147" s="63"/>
      <c r="M147" s="63"/>
    </row>
    <row r="148" spans="2:13" ht="15.75" customHeight="1">
      <c r="B148" s="52"/>
      <c r="C148" s="52"/>
      <c r="D148" s="52"/>
      <c r="E148" s="52"/>
      <c r="F148" s="52"/>
      <c r="L148" s="63"/>
      <c r="M148" s="63"/>
    </row>
    <row r="149" spans="2:13" ht="15.75" customHeight="1">
      <c r="B149" s="52"/>
      <c r="C149" s="52"/>
      <c r="D149" s="52"/>
      <c r="E149" s="52"/>
      <c r="F149" s="52"/>
      <c r="L149" s="63"/>
      <c r="M149" s="63"/>
    </row>
    <row r="150" spans="2:13" ht="15.75" customHeight="1">
      <c r="B150" s="52"/>
      <c r="C150" s="52"/>
      <c r="D150" s="52"/>
      <c r="E150" s="52"/>
      <c r="F150" s="52"/>
      <c r="L150" s="63"/>
      <c r="M150" s="63"/>
    </row>
    <row r="151" spans="2:13" ht="15.75" customHeight="1">
      <c r="B151" s="52"/>
      <c r="C151" s="52"/>
      <c r="D151" s="52"/>
      <c r="E151" s="52"/>
      <c r="F151" s="52"/>
      <c r="L151" s="63"/>
      <c r="M151" s="63"/>
    </row>
    <row r="152" spans="2:13" ht="15.75" customHeight="1">
      <c r="B152" s="52"/>
      <c r="C152" s="52"/>
      <c r="D152" s="52"/>
      <c r="E152" s="52"/>
      <c r="F152" s="52"/>
      <c r="L152" s="63"/>
      <c r="M152" s="63"/>
    </row>
    <row r="153" spans="2:13" ht="15.75" customHeight="1">
      <c r="B153" s="52"/>
      <c r="C153" s="52"/>
      <c r="D153" s="52"/>
      <c r="E153" s="52"/>
      <c r="F153" s="52"/>
      <c r="L153" s="63"/>
      <c r="M153" s="63"/>
    </row>
    <row r="154" spans="2:13" ht="15.75" customHeight="1">
      <c r="B154" s="52"/>
      <c r="C154" s="52"/>
      <c r="D154" s="52"/>
      <c r="E154" s="52"/>
      <c r="F154" s="52"/>
      <c r="L154" s="63"/>
      <c r="M154" s="63"/>
    </row>
    <row r="155" spans="2:13" ht="15.75" customHeight="1">
      <c r="B155" s="52"/>
      <c r="C155" s="52"/>
      <c r="D155" s="52"/>
      <c r="E155" s="52"/>
      <c r="F155" s="52"/>
      <c r="L155" s="63"/>
      <c r="M155" s="63"/>
    </row>
    <row r="156" spans="2:13" ht="15.75" customHeight="1">
      <c r="B156" s="52"/>
      <c r="C156" s="52"/>
      <c r="D156" s="52"/>
      <c r="E156" s="52"/>
      <c r="F156" s="52"/>
      <c r="L156" s="63"/>
      <c r="M156" s="63"/>
    </row>
    <row r="157" spans="2:13" ht="15.75" customHeight="1">
      <c r="B157" s="52"/>
      <c r="C157" s="52"/>
      <c r="D157" s="52"/>
      <c r="E157" s="52"/>
      <c r="F157" s="52"/>
      <c r="L157" s="63"/>
      <c r="M157" s="63"/>
    </row>
    <row r="158" spans="2:13" ht="15.75" customHeight="1">
      <c r="B158" s="52"/>
      <c r="C158" s="52"/>
      <c r="D158" s="52"/>
      <c r="E158" s="52"/>
      <c r="F158" s="52"/>
      <c r="L158" s="63"/>
      <c r="M158" s="63"/>
    </row>
    <row r="159" spans="2:13" ht="15.75" customHeight="1">
      <c r="B159" s="52"/>
      <c r="C159" s="52"/>
      <c r="D159" s="52"/>
      <c r="E159" s="52"/>
      <c r="F159" s="52"/>
      <c r="L159" s="63"/>
      <c r="M159" s="63"/>
    </row>
    <row r="160" spans="2:13" ht="15.75" customHeight="1">
      <c r="B160" s="52"/>
      <c r="C160" s="52"/>
      <c r="D160" s="52"/>
      <c r="E160" s="52"/>
      <c r="F160" s="52"/>
      <c r="L160" s="63"/>
      <c r="M160" s="63"/>
    </row>
    <row r="161" spans="2:13" ht="15.75" customHeight="1">
      <c r="B161" s="52"/>
      <c r="C161" s="52"/>
      <c r="D161" s="52"/>
      <c r="E161" s="52"/>
      <c r="F161" s="52"/>
      <c r="L161" s="63"/>
      <c r="M161" s="63"/>
    </row>
    <row r="162" spans="2:13" ht="15.75" customHeight="1">
      <c r="B162" s="52"/>
      <c r="C162" s="52"/>
      <c r="D162" s="52"/>
      <c r="E162" s="52"/>
      <c r="F162" s="52"/>
      <c r="L162" s="63"/>
      <c r="M162" s="63"/>
    </row>
    <row r="163" spans="2:13" ht="15.75" customHeight="1">
      <c r="B163" s="52"/>
      <c r="C163" s="52"/>
      <c r="D163" s="52"/>
      <c r="E163" s="52"/>
      <c r="F163" s="52"/>
      <c r="L163" s="63"/>
      <c r="M163" s="63"/>
    </row>
    <row r="164" spans="2:13" ht="15.75" customHeight="1">
      <c r="B164" s="52"/>
      <c r="C164" s="52"/>
      <c r="D164" s="52"/>
      <c r="E164" s="52"/>
      <c r="F164" s="52"/>
      <c r="L164" s="63"/>
      <c r="M164" s="63"/>
    </row>
    <row r="165" spans="2:13" ht="15.75" customHeight="1">
      <c r="B165" s="52"/>
      <c r="C165" s="52"/>
      <c r="D165" s="52"/>
      <c r="E165" s="52"/>
      <c r="F165" s="52"/>
      <c r="L165" s="63"/>
      <c r="M165" s="63"/>
    </row>
    <row r="166" spans="2:13" ht="15.75" customHeight="1">
      <c r="B166" s="52"/>
      <c r="C166" s="52"/>
      <c r="D166" s="52"/>
      <c r="E166" s="52"/>
      <c r="F166" s="52"/>
      <c r="L166" s="63"/>
      <c r="M166" s="63"/>
    </row>
    <row r="167" spans="2:13" ht="15.75" customHeight="1">
      <c r="B167" s="52"/>
      <c r="C167" s="52"/>
      <c r="D167" s="52"/>
      <c r="E167" s="52"/>
      <c r="F167" s="52"/>
      <c r="L167" s="63"/>
      <c r="M167" s="63"/>
    </row>
    <row r="168" spans="2:13" ht="15.75" customHeight="1">
      <c r="B168" s="52"/>
      <c r="C168" s="52"/>
      <c r="D168" s="52"/>
      <c r="E168" s="52"/>
      <c r="F168" s="52"/>
      <c r="L168" s="63"/>
      <c r="M168" s="63"/>
    </row>
    <row r="169" spans="2:13" ht="15.75" customHeight="1">
      <c r="B169" s="52"/>
      <c r="C169" s="52"/>
      <c r="D169" s="52"/>
      <c r="E169" s="52"/>
      <c r="F169" s="52"/>
      <c r="L169" s="63"/>
      <c r="M169" s="63"/>
    </row>
    <row r="170" spans="2:13" ht="15.75" customHeight="1">
      <c r="B170" s="52"/>
      <c r="C170" s="52"/>
      <c r="D170" s="52"/>
      <c r="E170" s="52"/>
      <c r="F170" s="52"/>
      <c r="L170" s="63"/>
      <c r="M170" s="63"/>
    </row>
    <row r="171" spans="2:13" ht="15.75" customHeight="1">
      <c r="B171" s="52"/>
      <c r="C171" s="52"/>
      <c r="D171" s="52"/>
      <c r="E171" s="52"/>
      <c r="F171" s="52"/>
      <c r="L171" s="63"/>
      <c r="M171" s="63"/>
    </row>
    <row r="172" spans="2:13" ht="15.75" customHeight="1">
      <c r="B172" s="52"/>
      <c r="C172" s="52"/>
      <c r="D172" s="52"/>
      <c r="E172" s="52"/>
      <c r="F172" s="52"/>
      <c r="L172" s="63"/>
      <c r="M172" s="63"/>
    </row>
    <row r="173" spans="2:13" ht="15.75" customHeight="1">
      <c r="B173" s="52"/>
      <c r="C173" s="52"/>
      <c r="D173" s="52"/>
      <c r="E173" s="52"/>
      <c r="F173" s="52"/>
      <c r="L173" s="63"/>
      <c r="M173" s="63"/>
    </row>
    <row r="174" spans="2:13" ht="15.75" customHeight="1">
      <c r="B174" s="52"/>
      <c r="C174" s="52"/>
      <c r="D174" s="52"/>
      <c r="E174" s="52"/>
      <c r="F174" s="52"/>
      <c r="L174" s="63"/>
      <c r="M174" s="63"/>
    </row>
    <row r="175" spans="2:13" ht="15.75" customHeight="1">
      <c r="B175" s="52"/>
      <c r="C175" s="52"/>
      <c r="D175" s="52"/>
      <c r="E175" s="52"/>
      <c r="F175" s="52"/>
      <c r="L175" s="63"/>
      <c r="M175" s="63"/>
    </row>
    <row r="176" spans="2:13" ht="15.75" customHeight="1">
      <c r="B176" s="52"/>
      <c r="C176" s="52"/>
      <c r="D176" s="52"/>
      <c r="E176" s="52"/>
      <c r="F176" s="52"/>
      <c r="L176" s="63"/>
      <c r="M176" s="63"/>
    </row>
    <row r="177" spans="2:13" ht="15.75" customHeight="1">
      <c r="B177" s="52"/>
      <c r="C177" s="52"/>
      <c r="D177" s="52"/>
      <c r="E177" s="52"/>
      <c r="F177" s="52"/>
      <c r="L177" s="63"/>
      <c r="M177" s="63"/>
    </row>
    <row r="178" spans="2:13" ht="15.75" customHeight="1">
      <c r="B178" s="52"/>
      <c r="C178" s="52"/>
      <c r="D178" s="52"/>
      <c r="E178" s="52"/>
      <c r="F178" s="52"/>
      <c r="L178" s="63"/>
      <c r="M178" s="63"/>
    </row>
    <row r="179" spans="2:13" ht="15.75" customHeight="1">
      <c r="B179" s="52"/>
      <c r="C179" s="52"/>
      <c r="D179" s="52"/>
      <c r="E179" s="52"/>
      <c r="F179" s="52"/>
      <c r="L179" s="63"/>
      <c r="M179" s="63"/>
    </row>
    <row r="180" spans="2:13" ht="15.75" customHeight="1">
      <c r="B180" s="52"/>
      <c r="C180" s="52"/>
      <c r="D180" s="52"/>
      <c r="E180" s="52"/>
      <c r="F180" s="52"/>
      <c r="L180" s="63"/>
      <c r="M180" s="63"/>
    </row>
    <row r="181" spans="2:13" ht="15.75" customHeight="1">
      <c r="B181" s="52"/>
      <c r="C181" s="52"/>
      <c r="D181" s="52"/>
      <c r="E181" s="52"/>
      <c r="F181" s="52"/>
      <c r="L181" s="63"/>
      <c r="M181" s="63"/>
    </row>
    <row r="182" spans="2:13" ht="15.75" customHeight="1">
      <c r="B182" s="52"/>
      <c r="C182" s="52"/>
      <c r="D182" s="52"/>
      <c r="E182" s="52"/>
      <c r="F182" s="52"/>
      <c r="L182" s="63"/>
      <c r="M182" s="63"/>
    </row>
    <row r="183" spans="2:13" ht="15.75" customHeight="1">
      <c r="B183" s="52"/>
      <c r="C183" s="52"/>
      <c r="D183" s="52"/>
      <c r="E183" s="52"/>
      <c r="F183" s="52"/>
      <c r="L183" s="63"/>
      <c r="M183" s="63"/>
    </row>
    <row r="184" spans="2:13" ht="15.75" customHeight="1">
      <c r="B184" s="52"/>
      <c r="C184" s="52"/>
      <c r="D184" s="52"/>
      <c r="E184" s="52"/>
      <c r="F184" s="52"/>
      <c r="L184" s="63"/>
      <c r="M184" s="63"/>
    </row>
    <row r="185" spans="2:13" ht="15.75" customHeight="1">
      <c r="B185" s="52"/>
      <c r="C185" s="52"/>
      <c r="D185" s="52"/>
      <c r="E185" s="52"/>
      <c r="F185" s="52"/>
      <c r="L185" s="63"/>
      <c r="M185" s="63"/>
    </row>
    <row r="186" spans="2:13" ht="15.75" customHeight="1">
      <c r="B186" s="52"/>
      <c r="C186" s="52"/>
      <c r="D186" s="52"/>
      <c r="E186" s="52"/>
      <c r="F186" s="52"/>
      <c r="L186" s="63"/>
      <c r="M186" s="63"/>
    </row>
    <row r="187" spans="2:13" ht="15.75" customHeight="1">
      <c r="B187" s="52"/>
      <c r="C187" s="52"/>
      <c r="D187" s="52"/>
      <c r="E187" s="52"/>
      <c r="F187" s="52"/>
      <c r="L187" s="63"/>
      <c r="M187" s="63"/>
    </row>
    <row r="188" spans="2:13" ht="15.75" customHeight="1">
      <c r="B188" s="52"/>
      <c r="C188" s="52"/>
      <c r="D188" s="52"/>
      <c r="E188" s="52"/>
      <c r="F188" s="52"/>
      <c r="L188" s="63"/>
      <c r="M188" s="63"/>
    </row>
    <row r="189" spans="2:13" ht="15.75" customHeight="1">
      <c r="B189" s="52"/>
      <c r="C189" s="52"/>
      <c r="D189" s="52"/>
      <c r="E189" s="52"/>
      <c r="F189" s="52"/>
      <c r="L189" s="63"/>
      <c r="M189" s="63"/>
    </row>
    <row r="190" spans="2:13" ht="15.75" customHeight="1">
      <c r="B190" s="52"/>
      <c r="C190" s="52"/>
      <c r="D190" s="52"/>
      <c r="E190" s="52"/>
      <c r="F190" s="52"/>
      <c r="L190" s="63"/>
      <c r="M190" s="63"/>
    </row>
    <row r="191" spans="2:13" ht="15.75" customHeight="1">
      <c r="B191" s="52"/>
      <c r="C191" s="52"/>
      <c r="D191" s="52"/>
      <c r="E191" s="52"/>
      <c r="F191" s="52"/>
      <c r="L191" s="63"/>
      <c r="M191" s="63"/>
    </row>
    <row r="192" spans="2:13" ht="15.75" customHeight="1">
      <c r="B192" s="52"/>
      <c r="C192" s="52"/>
      <c r="D192" s="52"/>
      <c r="E192" s="52"/>
      <c r="F192" s="52"/>
      <c r="L192" s="63"/>
      <c r="M192" s="63"/>
    </row>
    <row r="193" spans="2:13" ht="15.75" customHeight="1">
      <c r="B193" s="52"/>
      <c r="C193" s="52"/>
      <c r="D193" s="52"/>
      <c r="E193" s="52"/>
      <c r="F193" s="52"/>
      <c r="L193" s="63"/>
      <c r="M193" s="63"/>
    </row>
    <row r="194" spans="2:13" ht="15.75" customHeight="1">
      <c r="B194" s="52"/>
      <c r="C194" s="52"/>
      <c r="D194" s="52"/>
      <c r="E194" s="52"/>
      <c r="F194" s="52"/>
      <c r="L194" s="63"/>
      <c r="M194" s="63"/>
    </row>
    <row r="195" spans="2:13" ht="15.75" customHeight="1">
      <c r="B195" s="52"/>
      <c r="C195" s="52"/>
      <c r="D195" s="52"/>
      <c r="E195" s="52"/>
      <c r="F195" s="52"/>
      <c r="L195" s="63"/>
      <c r="M195" s="63"/>
    </row>
    <row r="196" spans="2:13" ht="15.75" customHeight="1">
      <c r="B196" s="52"/>
      <c r="C196" s="52"/>
      <c r="D196" s="52"/>
      <c r="E196" s="52"/>
      <c r="F196" s="52"/>
      <c r="L196" s="63"/>
      <c r="M196" s="63"/>
    </row>
    <row r="197" spans="2:13" ht="15.75" customHeight="1">
      <c r="B197" s="52"/>
      <c r="C197" s="52"/>
      <c r="D197" s="52"/>
      <c r="E197" s="52"/>
      <c r="F197" s="52"/>
      <c r="L197" s="63"/>
      <c r="M197" s="63"/>
    </row>
    <row r="198" spans="2:13" ht="15.75" customHeight="1">
      <c r="B198" s="52"/>
      <c r="C198" s="52"/>
      <c r="D198" s="52"/>
      <c r="E198" s="52"/>
      <c r="F198" s="52"/>
      <c r="L198" s="63"/>
      <c r="M198" s="63"/>
    </row>
    <row r="199" spans="2:13" ht="15.75" customHeight="1">
      <c r="B199" s="52"/>
      <c r="C199" s="52"/>
      <c r="D199" s="52"/>
      <c r="E199" s="52"/>
      <c r="F199" s="52"/>
      <c r="L199" s="63"/>
      <c r="M199" s="63"/>
    </row>
    <row r="200" spans="2:13" ht="15.75" customHeight="1">
      <c r="B200" s="52"/>
      <c r="C200" s="52"/>
      <c r="D200" s="52"/>
      <c r="E200" s="52"/>
      <c r="F200" s="52"/>
      <c r="L200" s="63"/>
      <c r="M200" s="63"/>
    </row>
    <row r="201" spans="2:13" ht="15.75" customHeight="1">
      <c r="B201" s="52"/>
      <c r="C201" s="52"/>
      <c r="D201" s="52"/>
      <c r="E201" s="52"/>
      <c r="F201" s="52"/>
      <c r="L201" s="63"/>
      <c r="M201" s="63"/>
    </row>
    <row r="202" spans="2:13" ht="15.75" customHeight="1">
      <c r="B202" s="52"/>
      <c r="C202" s="52"/>
      <c r="D202" s="52"/>
      <c r="E202" s="52"/>
      <c r="F202" s="52"/>
      <c r="L202" s="63"/>
      <c r="M202" s="63"/>
    </row>
    <row r="203" spans="2:13" ht="15.75" customHeight="1">
      <c r="B203" s="52"/>
      <c r="C203" s="52"/>
      <c r="D203" s="52"/>
      <c r="E203" s="52"/>
      <c r="F203" s="52"/>
      <c r="L203" s="63"/>
      <c r="M203" s="63"/>
    </row>
    <row r="204" spans="2:13" ht="15.75" customHeight="1">
      <c r="B204" s="52"/>
      <c r="C204" s="52"/>
      <c r="D204" s="52"/>
      <c r="E204" s="52"/>
      <c r="F204" s="52"/>
      <c r="L204" s="63"/>
      <c r="M204" s="63"/>
    </row>
    <row r="205" spans="2:13" ht="15.75" customHeight="1">
      <c r="B205" s="52"/>
      <c r="C205" s="52"/>
      <c r="D205" s="52"/>
      <c r="E205" s="52"/>
      <c r="F205" s="52"/>
      <c r="L205" s="63"/>
      <c r="M205" s="63"/>
    </row>
    <row r="206" spans="2:13" ht="15.75" customHeight="1">
      <c r="B206" s="52"/>
      <c r="C206" s="52"/>
      <c r="D206" s="52"/>
      <c r="E206" s="52"/>
      <c r="F206" s="52"/>
      <c r="L206" s="63"/>
      <c r="M206" s="63"/>
    </row>
    <row r="207" spans="2:13" ht="15.75" customHeight="1">
      <c r="B207" s="52"/>
      <c r="C207" s="52"/>
      <c r="D207" s="52"/>
      <c r="E207" s="52"/>
      <c r="F207" s="52"/>
      <c r="L207" s="63"/>
      <c r="M207" s="63"/>
    </row>
    <row r="208" spans="2:13" ht="15.75" customHeight="1">
      <c r="B208" s="52"/>
      <c r="C208" s="52"/>
      <c r="D208" s="52"/>
      <c r="E208" s="52"/>
      <c r="F208" s="52"/>
      <c r="L208" s="63"/>
      <c r="M208" s="63"/>
    </row>
    <row r="209" spans="2:13" ht="15.75" customHeight="1">
      <c r="B209" s="52"/>
      <c r="C209" s="52"/>
      <c r="D209" s="52"/>
      <c r="E209" s="52"/>
      <c r="F209" s="52"/>
      <c r="L209" s="63"/>
      <c r="M209" s="63"/>
    </row>
    <row r="210" spans="2:13" ht="15.75" customHeight="1">
      <c r="B210" s="52"/>
      <c r="C210" s="52"/>
      <c r="D210" s="52"/>
      <c r="E210" s="52"/>
      <c r="F210" s="52"/>
      <c r="L210" s="63"/>
      <c r="M210" s="63"/>
    </row>
    <row r="211" spans="2:13" ht="15.75" customHeight="1">
      <c r="B211" s="52"/>
      <c r="C211" s="52"/>
      <c r="D211" s="52"/>
      <c r="E211" s="52"/>
      <c r="F211" s="52"/>
      <c r="L211" s="63"/>
      <c r="M211" s="63"/>
    </row>
    <row r="212" spans="2:13" ht="15.75" customHeight="1">
      <c r="B212" s="52"/>
      <c r="C212" s="52"/>
      <c r="D212" s="52"/>
      <c r="E212" s="52"/>
      <c r="F212" s="52"/>
      <c r="L212" s="63"/>
      <c r="M212" s="63"/>
    </row>
    <row r="213" spans="2:13" ht="15.75" customHeight="1">
      <c r="B213" s="52"/>
      <c r="C213" s="52"/>
      <c r="D213" s="52"/>
      <c r="E213" s="52"/>
      <c r="F213" s="52"/>
      <c r="L213" s="63"/>
      <c r="M213" s="63"/>
    </row>
    <row r="214" spans="2:13" ht="15.75" customHeight="1">
      <c r="B214" s="52"/>
      <c r="C214" s="52"/>
      <c r="D214" s="52"/>
      <c r="E214" s="52"/>
      <c r="F214" s="52"/>
      <c r="L214" s="63"/>
      <c r="M214" s="63"/>
    </row>
    <row r="215" spans="2:13" ht="15.75" customHeight="1">
      <c r="B215" s="52"/>
      <c r="C215" s="52"/>
      <c r="D215" s="52"/>
      <c r="E215" s="52"/>
      <c r="F215" s="52"/>
      <c r="L215" s="63"/>
      <c r="M215" s="63"/>
    </row>
    <row r="216" spans="2:13" ht="15.75" customHeight="1">
      <c r="B216" s="52"/>
      <c r="C216" s="52"/>
      <c r="D216" s="52"/>
      <c r="E216" s="52"/>
      <c r="F216" s="52"/>
      <c r="L216" s="63"/>
      <c r="M216" s="63"/>
    </row>
    <row r="217" spans="2:13" ht="15.75" customHeight="1">
      <c r="B217" s="52"/>
      <c r="C217" s="52"/>
      <c r="D217" s="52"/>
      <c r="E217" s="52"/>
      <c r="F217" s="52"/>
      <c r="L217" s="63"/>
      <c r="M217" s="63"/>
    </row>
    <row r="218" spans="2:13" ht="15.75" customHeight="1">
      <c r="B218" s="52"/>
      <c r="C218" s="52"/>
      <c r="D218" s="52"/>
      <c r="E218" s="52"/>
      <c r="F218" s="52"/>
      <c r="L218" s="63"/>
      <c r="M218" s="63"/>
    </row>
    <row r="219" spans="2:13" ht="15.75" customHeight="1">
      <c r="B219" s="52"/>
      <c r="C219" s="52"/>
      <c r="D219" s="52"/>
      <c r="E219" s="52"/>
      <c r="F219" s="52"/>
      <c r="L219" s="63"/>
      <c r="M219" s="63"/>
    </row>
    <row r="220" spans="2:13" ht="15.75" customHeight="1">
      <c r="B220" s="52"/>
      <c r="C220" s="52"/>
      <c r="D220" s="52"/>
      <c r="E220" s="52"/>
      <c r="F220" s="52"/>
      <c r="L220" s="63"/>
      <c r="M220" s="63"/>
    </row>
    <row r="221" spans="2:13" ht="15.75" customHeight="1">
      <c r="B221" s="52"/>
      <c r="C221" s="52"/>
      <c r="D221" s="52"/>
      <c r="E221" s="52"/>
      <c r="F221" s="52"/>
      <c r="L221" s="63"/>
      <c r="M221" s="63"/>
    </row>
    <row r="222" spans="2:13" ht="15.75" customHeight="1">
      <c r="B222" s="52"/>
      <c r="C222" s="52"/>
      <c r="D222" s="52"/>
      <c r="E222" s="52"/>
      <c r="F222" s="52"/>
      <c r="L222" s="63"/>
      <c r="M222" s="63"/>
    </row>
    <row r="223" spans="2:13" ht="15.75" customHeight="1">
      <c r="B223" s="52"/>
      <c r="C223" s="52"/>
      <c r="D223" s="52"/>
      <c r="E223" s="52"/>
      <c r="F223" s="52"/>
      <c r="L223" s="63"/>
      <c r="M223" s="63"/>
    </row>
    <row r="224" spans="2:13" ht="15.75" customHeight="1">
      <c r="B224" s="52"/>
      <c r="C224" s="52"/>
      <c r="D224" s="52"/>
      <c r="E224" s="52"/>
      <c r="F224" s="52"/>
      <c r="L224" s="63"/>
      <c r="M224" s="63"/>
    </row>
    <row r="225" spans="2:13" ht="15.75" customHeight="1">
      <c r="B225" s="52"/>
      <c r="C225" s="52"/>
      <c r="D225" s="52"/>
      <c r="E225" s="52"/>
      <c r="F225" s="52"/>
      <c r="L225" s="63"/>
      <c r="M225" s="63"/>
    </row>
    <row r="226" spans="2:13" ht="15.75" customHeight="1">
      <c r="B226" s="52"/>
      <c r="C226" s="52"/>
      <c r="D226" s="52"/>
      <c r="E226" s="52"/>
      <c r="F226" s="52"/>
      <c r="L226" s="63"/>
      <c r="M226" s="63"/>
    </row>
    <row r="227" spans="2:13" ht="15.75" customHeight="1">
      <c r="B227" s="52"/>
      <c r="C227" s="52"/>
      <c r="D227" s="52"/>
      <c r="E227" s="52"/>
      <c r="F227" s="52"/>
      <c r="L227" s="63"/>
      <c r="M227" s="63"/>
    </row>
    <row r="228" spans="2:13" ht="15.75" customHeight="1">
      <c r="B228" s="52"/>
      <c r="C228" s="52"/>
      <c r="D228" s="52"/>
      <c r="E228" s="52"/>
      <c r="F228" s="52"/>
      <c r="L228" s="63"/>
      <c r="M228" s="63"/>
    </row>
    <row r="229" spans="2:13" ht="15.75" customHeight="1">
      <c r="B229" s="52"/>
      <c r="C229" s="52"/>
      <c r="D229" s="52"/>
      <c r="E229" s="52"/>
      <c r="F229" s="52"/>
      <c r="L229" s="63"/>
      <c r="M229" s="63"/>
    </row>
    <row r="230" spans="2:13" ht="15.75" customHeight="1">
      <c r="B230" s="52"/>
      <c r="C230" s="52"/>
      <c r="D230" s="52"/>
      <c r="E230" s="52"/>
      <c r="F230" s="52"/>
      <c r="L230" s="63"/>
      <c r="M230" s="63"/>
    </row>
    <row r="231" spans="2:13" ht="15.75" customHeight="1">
      <c r="B231" s="52"/>
      <c r="C231" s="52"/>
      <c r="D231" s="52"/>
      <c r="E231" s="52"/>
      <c r="F231" s="52"/>
      <c r="L231" s="63"/>
      <c r="M231" s="63"/>
    </row>
    <row r="232" spans="2:13" ht="15.75" customHeight="1">
      <c r="B232" s="52"/>
      <c r="C232" s="52"/>
      <c r="D232" s="52"/>
      <c r="E232" s="52"/>
      <c r="F232" s="52"/>
      <c r="L232" s="63"/>
      <c r="M232" s="63"/>
    </row>
    <row r="233" spans="2:13" ht="15.75" customHeight="1">
      <c r="B233" s="52"/>
      <c r="C233" s="52"/>
      <c r="D233" s="52"/>
      <c r="E233" s="52"/>
      <c r="F233" s="52"/>
      <c r="L233" s="63"/>
      <c r="M233" s="63"/>
    </row>
    <row r="234" spans="2:13" ht="15.75" customHeight="1">
      <c r="B234" s="52"/>
      <c r="C234" s="52"/>
      <c r="D234" s="52"/>
      <c r="E234" s="52"/>
      <c r="F234" s="52"/>
      <c r="L234" s="63"/>
      <c r="M234" s="63"/>
    </row>
    <row r="235" spans="2:13" ht="15.75" customHeight="1">
      <c r="B235" s="52"/>
      <c r="C235" s="52"/>
      <c r="D235" s="52"/>
      <c r="E235" s="52"/>
      <c r="F235" s="52"/>
      <c r="L235" s="63"/>
      <c r="M235" s="63"/>
    </row>
    <row r="236" spans="2:13" ht="15.75" customHeight="1">
      <c r="B236" s="52"/>
      <c r="C236" s="52"/>
      <c r="D236" s="52"/>
      <c r="E236" s="52"/>
      <c r="F236" s="52"/>
      <c r="L236" s="63"/>
      <c r="M236" s="63"/>
    </row>
    <row r="237" spans="2:13" ht="15.75" customHeight="1">
      <c r="B237" s="52"/>
      <c r="C237" s="52"/>
      <c r="D237" s="52"/>
      <c r="E237" s="52"/>
      <c r="F237" s="52"/>
      <c r="L237" s="63"/>
      <c r="M237" s="63"/>
    </row>
    <row r="238" spans="2:13" ht="15.75" customHeight="1">
      <c r="B238" s="52"/>
      <c r="C238" s="52"/>
      <c r="D238" s="52"/>
      <c r="E238" s="52"/>
      <c r="F238" s="52"/>
      <c r="L238" s="63"/>
      <c r="M238" s="63"/>
    </row>
    <row r="239" spans="2:13" ht="15.75" customHeight="1">
      <c r="B239" s="52"/>
      <c r="C239" s="52"/>
      <c r="D239" s="52"/>
      <c r="E239" s="52"/>
      <c r="F239" s="52"/>
      <c r="L239" s="63"/>
      <c r="M239" s="63"/>
    </row>
    <row r="240" spans="2:13" ht="15.75" customHeight="1">
      <c r="B240" s="52"/>
      <c r="C240" s="52"/>
      <c r="D240" s="52"/>
      <c r="E240" s="52"/>
      <c r="F240" s="52"/>
      <c r="L240" s="63"/>
      <c r="M240" s="63"/>
    </row>
    <row r="241" spans="2:13" ht="15.75" customHeight="1">
      <c r="B241" s="52"/>
      <c r="C241" s="52"/>
      <c r="D241" s="52"/>
      <c r="E241" s="52"/>
      <c r="F241" s="52"/>
      <c r="L241" s="63"/>
      <c r="M241" s="63"/>
    </row>
    <row r="242" spans="2:13" ht="15.75" customHeight="1">
      <c r="B242" s="52"/>
      <c r="C242" s="52"/>
      <c r="D242" s="52"/>
      <c r="E242" s="52"/>
      <c r="F242" s="52"/>
      <c r="L242" s="63"/>
      <c r="M242" s="63"/>
    </row>
    <row r="243" spans="2:13" ht="15.75" customHeight="1">
      <c r="B243" s="52"/>
      <c r="C243" s="52"/>
      <c r="D243" s="52"/>
      <c r="E243" s="52"/>
      <c r="F243" s="52"/>
      <c r="L243" s="63"/>
      <c r="M243" s="63"/>
    </row>
    <row r="244" spans="2:13" ht="15.75" customHeight="1">
      <c r="B244" s="52"/>
      <c r="C244" s="52"/>
      <c r="D244" s="52"/>
      <c r="E244" s="52"/>
      <c r="F244" s="52"/>
      <c r="L244" s="63"/>
      <c r="M244" s="63"/>
    </row>
    <row r="245" spans="2:13" ht="15.75" customHeight="1">
      <c r="B245" s="52"/>
      <c r="C245" s="52"/>
      <c r="D245" s="52"/>
      <c r="E245" s="52"/>
      <c r="F245" s="52"/>
      <c r="L245" s="63"/>
      <c r="M245" s="63"/>
    </row>
    <row r="246" spans="2:13" ht="15.75" customHeight="1">
      <c r="B246" s="52"/>
      <c r="C246" s="52"/>
      <c r="D246" s="52"/>
      <c r="E246" s="52"/>
      <c r="F246" s="52"/>
      <c r="L246" s="63"/>
      <c r="M246" s="63"/>
    </row>
    <row r="247" spans="2:13" ht="15.75" customHeight="1">
      <c r="B247" s="52"/>
      <c r="C247" s="52"/>
      <c r="D247" s="52"/>
      <c r="E247" s="52"/>
      <c r="F247" s="52"/>
      <c r="L247" s="63"/>
      <c r="M247" s="63"/>
    </row>
    <row r="248" spans="2:13" ht="15.75" customHeight="1">
      <c r="B248" s="52"/>
      <c r="C248" s="52"/>
      <c r="D248" s="52"/>
      <c r="E248" s="52"/>
      <c r="F248" s="52"/>
      <c r="L248" s="63"/>
      <c r="M248" s="63"/>
    </row>
    <row r="249" spans="2:13" ht="15.75" customHeight="1">
      <c r="B249" s="52"/>
      <c r="C249" s="52"/>
      <c r="D249" s="52"/>
      <c r="E249" s="52"/>
      <c r="F249" s="52"/>
      <c r="L249" s="63"/>
      <c r="M249" s="63"/>
    </row>
    <row r="250" spans="2:13" ht="15.75" customHeight="1">
      <c r="B250" s="52"/>
      <c r="C250" s="52"/>
      <c r="D250" s="52"/>
      <c r="E250" s="52"/>
      <c r="F250" s="52"/>
      <c r="L250" s="63"/>
      <c r="M250" s="63"/>
    </row>
    <row r="251" spans="2:13" ht="15.75" customHeight="1">
      <c r="B251" s="52"/>
      <c r="C251" s="52"/>
      <c r="D251" s="52"/>
      <c r="E251" s="52"/>
      <c r="F251" s="52"/>
      <c r="L251" s="63"/>
      <c r="M251" s="63"/>
    </row>
    <row r="252" spans="2:13" ht="15.75" customHeight="1">
      <c r="B252" s="52"/>
      <c r="C252" s="52"/>
      <c r="D252" s="52"/>
      <c r="E252" s="52"/>
      <c r="F252" s="52"/>
      <c r="L252" s="63"/>
      <c r="M252" s="63"/>
    </row>
    <row r="253" spans="2:13" ht="15.75" customHeight="1">
      <c r="B253" s="52"/>
      <c r="C253" s="52"/>
      <c r="D253" s="52"/>
      <c r="E253" s="52"/>
      <c r="F253" s="52"/>
      <c r="L253" s="63"/>
      <c r="M253" s="63"/>
    </row>
    <row r="254" spans="2:13" ht="15.75" customHeight="1">
      <c r="B254" s="52"/>
      <c r="C254" s="52"/>
      <c r="D254" s="52"/>
      <c r="E254" s="52"/>
      <c r="F254" s="52"/>
      <c r="L254" s="63"/>
      <c r="M254" s="63"/>
    </row>
    <row r="255" spans="2:13" ht="15.75" customHeight="1">
      <c r="B255" s="52"/>
      <c r="C255" s="52"/>
      <c r="D255" s="52"/>
      <c r="E255" s="52"/>
      <c r="F255" s="52"/>
      <c r="L255" s="63"/>
      <c r="M255" s="63"/>
    </row>
    <row r="256" spans="2:13" ht="15.75" customHeight="1">
      <c r="B256" s="52"/>
      <c r="C256" s="52"/>
      <c r="D256" s="52"/>
      <c r="E256" s="52"/>
      <c r="F256" s="52"/>
      <c r="L256" s="63"/>
      <c r="M256" s="63"/>
    </row>
    <row r="257" spans="2:13" ht="15.75" customHeight="1">
      <c r="B257" s="52"/>
      <c r="C257" s="52"/>
      <c r="D257" s="52"/>
      <c r="E257" s="52"/>
      <c r="F257" s="52"/>
      <c r="L257" s="63"/>
      <c r="M257" s="63"/>
    </row>
    <row r="258" spans="2:13" ht="15.75" customHeight="1">
      <c r="B258" s="52"/>
      <c r="C258" s="52"/>
      <c r="D258" s="52"/>
      <c r="E258" s="52"/>
      <c r="F258" s="52"/>
      <c r="L258" s="63"/>
      <c r="M258" s="63"/>
    </row>
    <row r="259" spans="2:13" ht="15.75" customHeight="1">
      <c r="B259" s="52"/>
      <c r="C259" s="52"/>
      <c r="D259" s="52"/>
      <c r="E259" s="52"/>
      <c r="F259" s="52"/>
      <c r="L259" s="63"/>
      <c r="M259" s="63"/>
    </row>
    <row r="260" spans="2:13" ht="15.75" customHeight="1">
      <c r="B260" s="52"/>
      <c r="C260" s="52"/>
      <c r="D260" s="52"/>
      <c r="E260" s="52"/>
      <c r="F260" s="52"/>
      <c r="L260" s="63"/>
      <c r="M260" s="63"/>
    </row>
    <row r="261" spans="2:13" ht="15.75" customHeight="1">
      <c r="B261" s="52"/>
      <c r="C261" s="52"/>
      <c r="D261" s="52"/>
      <c r="E261" s="52"/>
      <c r="F261" s="52"/>
      <c r="L261" s="63"/>
      <c r="M261" s="63"/>
    </row>
    <row r="262" spans="2:13" ht="15.75" customHeight="1">
      <c r="B262" s="52"/>
      <c r="C262" s="52"/>
      <c r="D262" s="52"/>
      <c r="E262" s="52"/>
      <c r="F262" s="52"/>
      <c r="L262" s="63"/>
      <c r="M262" s="63"/>
    </row>
    <row r="263" spans="2:13" ht="15.75" customHeight="1">
      <c r="B263" s="52"/>
      <c r="C263" s="52"/>
      <c r="D263" s="52"/>
      <c r="E263" s="52"/>
      <c r="F263" s="52"/>
      <c r="L263" s="63"/>
      <c r="M263" s="63"/>
    </row>
    <row r="264" spans="2:13" ht="15.75" customHeight="1">
      <c r="B264" s="52"/>
      <c r="C264" s="52"/>
      <c r="D264" s="52"/>
      <c r="E264" s="52"/>
      <c r="F264" s="52"/>
      <c r="L264" s="63"/>
      <c r="M264" s="63"/>
    </row>
    <row r="265" spans="2:13" ht="15.75" customHeight="1">
      <c r="B265" s="52"/>
      <c r="C265" s="52"/>
      <c r="D265" s="52"/>
      <c r="E265" s="52"/>
      <c r="F265" s="52"/>
      <c r="L265" s="63"/>
      <c r="M265" s="63"/>
    </row>
    <row r="266" spans="2:13" ht="15.75" customHeight="1">
      <c r="B266" s="52"/>
      <c r="C266" s="52"/>
      <c r="D266" s="52"/>
      <c r="E266" s="52"/>
      <c r="F266" s="52"/>
      <c r="L266" s="63"/>
      <c r="M266" s="63"/>
    </row>
    <row r="267" spans="2:13" ht="15.75" customHeight="1">
      <c r="B267" s="52"/>
      <c r="C267" s="52"/>
      <c r="D267" s="52"/>
      <c r="E267" s="52"/>
      <c r="F267" s="52"/>
      <c r="L267" s="63"/>
      <c r="M267" s="63"/>
    </row>
    <row r="268" spans="2:13" ht="15.75" customHeight="1">
      <c r="B268" s="52"/>
      <c r="C268" s="52"/>
      <c r="D268" s="52"/>
      <c r="E268" s="52"/>
      <c r="F268" s="52"/>
      <c r="L268" s="63"/>
      <c r="M268" s="63"/>
    </row>
    <row r="269" spans="2:13" ht="15.75" customHeight="1">
      <c r="B269" s="52"/>
      <c r="C269" s="52"/>
      <c r="D269" s="52"/>
      <c r="E269" s="52"/>
      <c r="F269" s="52"/>
      <c r="L269" s="63"/>
      <c r="M269" s="63"/>
    </row>
    <row r="270" spans="2:13" ht="15.75" customHeight="1">
      <c r="B270" s="52"/>
      <c r="C270" s="52"/>
      <c r="D270" s="52"/>
      <c r="E270" s="52"/>
      <c r="F270" s="52"/>
      <c r="L270" s="63"/>
      <c r="M270" s="63"/>
    </row>
    <row r="271" spans="2:13" ht="15.75" customHeight="1">
      <c r="B271" s="52"/>
      <c r="C271" s="52"/>
      <c r="D271" s="52"/>
      <c r="E271" s="52"/>
      <c r="F271" s="52"/>
      <c r="L271" s="63"/>
      <c r="M271" s="63"/>
    </row>
    <row r="272" spans="2:13" ht="15.75" customHeight="1">
      <c r="B272" s="52"/>
      <c r="C272" s="52"/>
      <c r="D272" s="52"/>
      <c r="E272" s="52"/>
      <c r="F272" s="52"/>
      <c r="L272" s="63"/>
      <c r="M272" s="63"/>
    </row>
    <row r="273" spans="2:13" ht="15.75" customHeight="1">
      <c r="B273" s="52"/>
      <c r="C273" s="52"/>
      <c r="D273" s="52"/>
      <c r="E273" s="52"/>
      <c r="F273" s="52"/>
      <c r="L273" s="63"/>
      <c r="M273" s="63"/>
    </row>
    <row r="274" spans="2:13" ht="15.75" customHeight="1">
      <c r="B274" s="52"/>
      <c r="C274" s="52"/>
      <c r="D274" s="52"/>
      <c r="E274" s="52"/>
      <c r="F274" s="52"/>
      <c r="L274" s="63"/>
      <c r="M274" s="63"/>
    </row>
    <row r="275" spans="2:13" ht="15.75" customHeight="1">
      <c r="B275" s="52"/>
      <c r="C275" s="52"/>
      <c r="D275" s="52"/>
      <c r="E275" s="52"/>
      <c r="F275" s="52"/>
      <c r="L275" s="63"/>
      <c r="M275" s="63"/>
    </row>
    <row r="276" spans="2:13" ht="15.75" customHeight="1">
      <c r="B276" s="52"/>
      <c r="C276" s="52"/>
      <c r="D276" s="52"/>
      <c r="E276" s="52"/>
      <c r="F276" s="52"/>
      <c r="L276" s="63"/>
      <c r="M276" s="63"/>
    </row>
    <row r="277" spans="2:13" ht="15.75" customHeight="1">
      <c r="B277" s="52"/>
      <c r="C277" s="52"/>
      <c r="D277" s="52"/>
      <c r="E277" s="52"/>
      <c r="F277" s="52"/>
      <c r="L277" s="63"/>
      <c r="M277" s="63"/>
    </row>
    <row r="278" spans="2:13" ht="15.75" customHeight="1">
      <c r="B278" s="52"/>
      <c r="C278" s="52"/>
      <c r="D278" s="52"/>
      <c r="E278" s="52"/>
      <c r="F278" s="52"/>
      <c r="L278" s="63"/>
      <c r="M278" s="63"/>
    </row>
    <row r="279" spans="2:13" ht="15.75" customHeight="1">
      <c r="B279" s="52"/>
      <c r="C279" s="52"/>
      <c r="D279" s="52"/>
      <c r="E279" s="52"/>
      <c r="F279" s="52"/>
      <c r="L279" s="63"/>
      <c r="M279" s="63"/>
    </row>
    <row r="280" spans="2:13" ht="15.75" customHeight="1">
      <c r="B280" s="52"/>
      <c r="C280" s="52"/>
      <c r="D280" s="52"/>
      <c r="E280" s="52"/>
      <c r="F280" s="52"/>
      <c r="L280" s="63"/>
      <c r="M280" s="63"/>
    </row>
    <row r="281" spans="2:13" ht="15.75" customHeight="1">
      <c r="B281" s="52"/>
      <c r="C281" s="52"/>
      <c r="D281" s="52"/>
      <c r="E281" s="52"/>
      <c r="F281" s="52"/>
      <c r="L281" s="63"/>
      <c r="M281" s="63"/>
    </row>
    <row r="282" spans="2:13" ht="15.75" customHeight="1">
      <c r="B282" s="52"/>
      <c r="C282" s="52"/>
      <c r="D282" s="52"/>
      <c r="E282" s="52"/>
      <c r="F282" s="52"/>
      <c r="L282" s="63"/>
      <c r="M282" s="63"/>
    </row>
    <row r="283" spans="2:13" ht="15.75" customHeight="1">
      <c r="B283" s="52"/>
      <c r="C283" s="52"/>
      <c r="D283" s="52"/>
      <c r="E283" s="52"/>
      <c r="F283" s="52"/>
      <c r="L283" s="63"/>
      <c r="M283" s="63"/>
    </row>
    <row r="284" spans="2:13" ht="15.75" customHeight="1">
      <c r="B284" s="52"/>
      <c r="C284" s="52"/>
      <c r="D284" s="52"/>
      <c r="E284" s="52"/>
      <c r="F284" s="52"/>
      <c r="L284" s="63"/>
      <c r="M284" s="63"/>
    </row>
    <row r="285" spans="2:13" ht="15.75" customHeight="1">
      <c r="B285" s="52"/>
      <c r="C285" s="52"/>
      <c r="D285" s="52"/>
      <c r="E285" s="52"/>
      <c r="F285" s="52"/>
      <c r="L285" s="63"/>
      <c r="M285" s="63"/>
    </row>
    <row r="286" spans="2:13" ht="15.75" customHeight="1">
      <c r="B286" s="52"/>
      <c r="C286" s="52"/>
      <c r="D286" s="52"/>
      <c r="E286" s="52"/>
      <c r="F286" s="52"/>
      <c r="L286" s="63"/>
      <c r="M286" s="63"/>
    </row>
    <row r="287" spans="2:13" ht="15.75" customHeight="1">
      <c r="B287" s="52"/>
      <c r="C287" s="52"/>
      <c r="D287" s="52"/>
      <c r="E287" s="52"/>
      <c r="F287" s="52"/>
      <c r="L287" s="63"/>
      <c r="M287" s="63"/>
    </row>
    <row r="288" spans="2:13" ht="15.75" customHeight="1">
      <c r="B288" s="52"/>
      <c r="C288" s="52"/>
      <c r="D288" s="52"/>
      <c r="E288" s="52"/>
      <c r="F288" s="52"/>
      <c r="L288" s="63"/>
      <c r="M288" s="63"/>
    </row>
    <row r="289" spans="2:13" ht="15.75" customHeight="1">
      <c r="B289" s="52"/>
      <c r="C289" s="52"/>
      <c r="D289" s="52"/>
      <c r="E289" s="52"/>
      <c r="F289" s="52"/>
      <c r="L289" s="63"/>
      <c r="M289" s="63"/>
    </row>
    <row r="290" spans="2:13" ht="15.75" customHeight="1">
      <c r="B290" s="52"/>
      <c r="C290" s="52"/>
      <c r="D290" s="52"/>
      <c r="E290" s="52"/>
      <c r="F290" s="52"/>
      <c r="L290" s="63"/>
      <c r="M290" s="63"/>
    </row>
    <row r="291" spans="2:13" ht="15.75" customHeight="1">
      <c r="B291" s="52"/>
      <c r="C291" s="52"/>
      <c r="D291" s="52"/>
      <c r="E291" s="52"/>
      <c r="F291" s="52"/>
      <c r="L291" s="63"/>
      <c r="M291" s="63"/>
    </row>
    <row r="292" spans="2:13" ht="15.75" customHeight="1">
      <c r="B292" s="52"/>
      <c r="C292" s="52"/>
      <c r="D292" s="52"/>
      <c r="E292" s="52"/>
      <c r="F292" s="52"/>
      <c r="L292" s="63"/>
      <c r="M292" s="63"/>
    </row>
    <row r="293" spans="2:13" ht="15.75" customHeight="1">
      <c r="B293" s="52"/>
      <c r="C293" s="52"/>
      <c r="D293" s="52"/>
      <c r="E293" s="52"/>
      <c r="F293" s="52"/>
      <c r="L293" s="63"/>
      <c r="M293" s="63"/>
    </row>
    <row r="294" spans="2:13" ht="15.75" customHeight="1">
      <c r="B294" s="52"/>
      <c r="C294" s="52"/>
      <c r="D294" s="52"/>
      <c r="E294" s="52"/>
      <c r="F294" s="52"/>
      <c r="L294" s="63"/>
      <c r="M294" s="63"/>
    </row>
    <row r="295" spans="2:13" ht="15.75" customHeight="1">
      <c r="B295" s="52"/>
      <c r="C295" s="52"/>
      <c r="D295" s="52"/>
      <c r="E295" s="52"/>
      <c r="F295" s="52"/>
      <c r="L295" s="63"/>
      <c r="M295" s="63"/>
    </row>
    <row r="296" spans="2:13" ht="15.75" customHeight="1">
      <c r="B296" s="52"/>
      <c r="C296" s="52"/>
      <c r="D296" s="52"/>
      <c r="E296" s="52"/>
      <c r="F296" s="52"/>
      <c r="L296" s="63"/>
      <c r="M296" s="63"/>
    </row>
    <row r="297" spans="2:13" ht="15.75" customHeight="1">
      <c r="B297" s="52"/>
      <c r="C297" s="52"/>
      <c r="D297" s="52"/>
      <c r="E297" s="52"/>
      <c r="F297" s="52"/>
      <c r="L297" s="63"/>
      <c r="M297" s="63"/>
    </row>
    <row r="298" spans="2:13" ht="15.75" customHeight="1">
      <c r="B298" s="52"/>
      <c r="C298" s="52"/>
      <c r="D298" s="52"/>
      <c r="E298" s="52"/>
      <c r="F298" s="52"/>
      <c r="L298" s="63"/>
      <c r="M298" s="63"/>
    </row>
    <row r="299" spans="2:13" ht="15.75" customHeight="1">
      <c r="B299" s="52"/>
      <c r="C299" s="52"/>
      <c r="D299" s="52"/>
      <c r="E299" s="52"/>
      <c r="F299" s="52"/>
      <c r="L299" s="63"/>
      <c r="M299" s="63"/>
    </row>
    <row r="300" spans="2:13" ht="15.75" customHeight="1">
      <c r="B300" s="52"/>
      <c r="C300" s="52"/>
      <c r="D300" s="52"/>
      <c r="E300" s="52"/>
      <c r="F300" s="52"/>
      <c r="L300" s="63"/>
      <c r="M300" s="63"/>
    </row>
    <row r="301" spans="2:13" ht="15.75" customHeight="1">
      <c r="B301" s="52"/>
      <c r="C301" s="52"/>
      <c r="D301" s="52"/>
      <c r="E301" s="52"/>
      <c r="F301" s="52"/>
      <c r="L301" s="63"/>
      <c r="M301" s="63"/>
    </row>
    <row r="302" spans="2:13" ht="15.75" customHeight="1">
      <c r="B302" s="52"/>
      <c r="C302" s="52"/>
      <c r="D302" s="52"/>
      <c r="E302" s="52"/>
      <c r="F302" s="52"/>
      <c r="L302" s="63"/>
      <c r="M302" s="63"/>
    </row>
    <row r="303" spans="2:13" ht="15.75" customHeight="1">
      <c r="B303" s="52"/>
      <c r="C303" s="52"/>
      <c r="D303" s="52"/>
      <c r="E303" s="52"/>
      <c r="F303" s="52"/>
      <c r="L303" s="63"/>
      <c r="M303" s="63"/>
    </row>
    <row r="304" spans="2:13" ht="15.75" customHeight="1">
      <c r="B304" s="52"/>
      <c r="C304" s="52"/>
      <c r="D304" s="52"/>
      <c r="E304" s="52"/>
      <c r="F304" s="52"/>
      <c r="L304" s="63"/>
      <c r="M304" s="63"/>
    </row>
    <row r="305" spans="2:13" ht="15.75" customHeight="1">
      <c r="B305" s="52"/>
      <c r="C305" s="52"/>
      <c r="D305" s="52"/>
      <c r="E305" s="52"/>
      <c r="F305" s="52"/>
      <c r="L305" s="63"/>
      <c r="M305" s="63"/>
    </row>
    <row r="306" spans="2:13" ht="15.75" customHeight="1">
      <c r="B306" s="52"/>
      <c r="C306" s="52"/>
      <c r="D306" s="52"/>
      <c r="E306" s="52"/>
      <c r="F306" s="52"/>
      <c r="L306" s="63"/>
      <c r="M306" s="63"/>
    </row>
    <row r="307" spans="2:13" ht="15.75" customHeight="1">
      <c r="B307" s="52"/>
      <c r="C307" s="52"/>
      <c r="D307" s="52"/>
      <c r="E307" s="52"/>
      <c r="F307" s="52"/>
      <c r="L307" s="63"/>
      <c r="M307" s="63"/>
    </row>
    <row r="308" spans="2:13" ht="15.75" customHeight="1">
      <c r="B308" s="52"/>
      <c r="C308" s="52"/>
      <c r="D308" s="52"/>
      <c r="E308" s="52"/>
      <c r="F308" s="52"/>
      <c r="L308" s="63"/>
      <c r="M308" s="63"/>
    </row>
    <row r="309" spans="2:13" ht="15.75" customHeight="1">
      <c r="B309" s="52"/>
      <c r="C309" s="52"/>
      <c r="D309" s="52"/>
      <c r="E309" s="52"/>
      <c r="F309" s="52"/>
      <c r="L309" s="63"/>
      <c r="M309" s="63"/>
    </row>
    <row r="310" spans="2:13" ht="15.75" customHeight="1">
      <c r="B310" s="52"/>
      <c r="C310" s="52"/>
      <c r="D310" s="52"/>
      <c r="E310" s="52"/>
      <c r="F310" s="52"/>
      <c r="L310" s="63"/>
      <c r="M310" s="63"/>
    </row>
    <row r="311" spans="2:13" ht="15.75" customHeight="1">
      <c r="B311" s="52"/>
      <c r="C311" s="52"/>
      <c r="D311" s="52"/>
      <c r="E311" s="52"/>
      <c r="F311" s="52"/>
      <c r="L311" s="63"/>
      <c r="M311" s="63"/>
    </row>
    <row r="312" spans="2:13" ht="15.75" customHeight="1">
      <c r="B312" s="52"/>
      <c r="C312" s="52"/>
      <c r="D312" s="52"/>
      <c r="E312" s="52"/>
      <c r="F312" s="52"/>
      <c r="L312" s="63"/>
      <c r="M312" s="63"/>
    </row>
    <row r="313" spans="2:13" ht="15.75" customHeight="1">
      <c r="B313" s="52"/>
      <c r="C313" s="52"/>
      <c r="D313" s="52"/>
      <c r="E313" s="52"/>
      <c r="F313" s="52"/>
      <c r="L313" s="63"/>
      <c r="M313" s="63"/>
    </row>
    <row r="314" spans="2:13" ht="15.75" customHeight="1">
      <c r="B314" s="52"/>
      <c r="C314" s="52"/>
      <c r="D314" s="52"/>
      <c r="E314" s="52"/>
      <c r="F314" s="52"/>
      <c r="L314" s="63"/>
      <c r="M314" s="63"/>
    </row>
    <row r="315" spans="2:13" ht="15.75" customHeight="1">
      <c r="B315" s="52"/>
      <c r="C315" s="52"/>
      <c r="D315" s="52"/>
      <c r="E315" s="52"/>
      <c r="F315" s="52"/>
      <c r="L315" s="63"/>
      <c r="M315" s="63"/>
    </row>
    <row r="316" spans="2:13" ht="15.75" customHeight="1">
      <c r="B316" s="52"/>
      <c r="C316" s="52"/>
      <c r="D316" s="52"/>
      <c r="E316" s="52"/>
      <c r="F316" s="52"/>
      <c r="L316" s="63"/>
      <c r="M316" s="63"/>
    </row>
    <row r="317" spans="2:13" ht="15.75" customHeight="1">
      <c r="B317" s="52"/>
      <c r="C317" s="52"/>
      <c r="D317" s="52"/>
      <c r="E317" s="52"/>
      <c r="F317" s="52"/>
      <c r="L317" s="63"/>
      <c r="M317" s="63"/>
    </row>
    <row r="318" spans="2:13" ht="15.75" customHeight="1">
      <c r="B318" s="52"/>
      <c r="C318" s="52"/>
      <c r="D318" s="52"/>
      <c r="E318" s="52"/>
      <c r="F318" s="52"/>
      <c r="L318" s="63"/>
      <c r="M318" s="63"/>
    </row>
    <row r="319" spans="2:13" ht="15.75" customHeight="1">
      <c r="B319" s="52"/>
      <c r="C319" s="52"/>
      <c r="D319" s="52"/>
      <c r="E319" s="52"/>
      <c r="F319" s="52"/>
      <c r="L319" s="63"/>
      <c r="M319" s="63"/>
    </row>
    <row r="320" spans="2:13" ht="15.75" customHeight="1">
      <c r="B320" s="52"/>
      <c r="C320" s="52"/>
      <c r="D320" s="52"/>
      <c r="E320" s="52"/>
      <c r="F320" s="52"/>
      <c r="L320" s="63"/>
      <c r="M320" s="63"/>
    </row>
    <row r="321" spans="2:13" ht="15.75" customHeight="1">
      <c r="B321" s="52"/>
      <c r="C321" s="52"/>
      <c r="D321" s="52"/>
      <c r="E321" s="52"/>
      <c r="F321" s="52"/>
      <c r="L321" s="63"/>
      <c r="M321" s="63"/>
    </row>
    <row r="322" spans="2:13" ht="15.75" customHeight="1">
      <c r="B322" s="52"/>
      <c r="C322" s="52"/>
      <c r="D322" s="52"/>
      <c r="E322" s="52"/>
      <c r="F322" s="52"/>
      <c r="L322" s="63"/>
      <c r="M322" s="63"/>
    </row>
    <row r="323" spans="2:13" ht="15.75" customHeight="1">
      <c r="B323" s="52"/>
      <c r="C323" s="52"/>
      <c r="D323" s="52"/>
      <c r="E323" s="52"/>
      <c r="F323" s="52"/>
      <c r="L323" s="63"/>
      <c r="M323" s="63"/>
    </row>
    <row r="324" spans="2:13" ht="15.75" customHeight="1">
      <c r="B324" s="52"/>
      <c r="C324" s="52"/>
      <c r="D324" s="52"/>
      <c r="E324" s="52"/>
      <c r="F324" s="52"/>
      <c r="L324" s="63"/>
      <c r="M324" s="63"/>
    </row>
    <row r="325" spans="2:13" ht="15.75" customHeight="1">
      <c r="B325" s="52"/>
      <c r="C325" s="52"/>
      <c r="D325" s="52"/>
      <c r="E325" s="52"/>
      <c r="F325" s="52"/>
      <c r="L325" s="63"/>
      <c r="M325" s="63"/>
    </row>
    <row r="326" spans="2:13" ht="15.75" customHeight="1">
      <c r="B326" s="52"/>
      <c r="C326" s="52"/>
      <c r="D326" s="52"/>
      <c r="E326" s="52"/>
      <c r="F326" s="52"/>
      <c r="L326" s="63"/>
      <c r="M326" s="63"/>
    </row>
    <row r="327" spans="2:13" ht="15.75" customHeight="1">
      <c r="B327" s="52"/>
      <c r="C327" s="52"/>
      <c r="D327" s="52"/>
      <c r="E327" s="52"/>
      <c r="F327" s="52"/>
      <c r="L327" s="63"/>
      <c r="M327" s="63"/>
    </row>
    <row r="328" spans="2:13" ht="15.75" customHeight="1">
      <c r="B328" s="52"/>
      <c r="C328" s="52"/>
      <c r="D328" s="52"/>
      <c r="E328" s="52"/>
      <c r="F328" s="52"/>
      <c r="L328" s="63"/>
      <c r="M328" s="63"/>
    </row>
    <row r="329" spans="2:13" ht="15.75" customHeight="1">
      <c r="B329" s="52"/>
      <c r="C329" s="52"/>
      <c r="D329" s="52"/>
      <c r="E329" s="52"/>
      <c r="F329" s="52"/>
      <c r="L329" s="63"/>
      <c r="M329" s="63"/>
    </row>
    <row r="330" spans="2:13" ht="15.75" customHeight="1">
      <c r="B330" s="52"/>
      <c r="C330" s="52"/>
      <c r="D330" s="52"/>
      <c r="E330" s="52"/>
      <c r="F330" s="52"/>
      <c r="L330" s="63"/>
      <c r="M330" s="63"/>
    </row>
    <row r="331" spans="2:13" ht="15.75" customHeight="1">
      <c r="B331" s="52"/>
      <c r="C331" s="52"/>
      <c r="D331" s="52"/>
      <c r="E331" s="52"/>
      <c r="F331" s="52"/>
      <c r="L331" s="63"/>
      <c r="M331" s="63"/>
    </row>
    <row r="332" spans="2:13" ht="15.75" customHeight="1">
      <c r="B332" s="52"/>
      <c r="C332" s="52"/>
      <c r="D332" s="52"/>
      <c r="E332" s="52"/>
      <c r="F332" s="52"/>
      <c r="L332" s="63"/>
      <c r="M332" s="63"/>
    </row>
    <row r="333" spans="2:13" ht="15.75" customHeight="1">
      <c r="B333" s="52"/>
      <c r="C333" s="52"/>
      <c r="D333" s="52"/>
      <c r="E333" s="52"/>
      <c r="F333" s="52"/>
      <c r="L333" s="63"/>
      <c r="M333" s="63"/>
    </row>
    <row r="334" spans="2:13" ht="15.75" customHeight="1">
      <c r="B334" s="52"/>
      <c r="C334" s="52"/>
      <c r="D334" s="52"/>
      <c r="E334" s="52"/>
      <c r="F334" s="52"/>
      <c r="L334" s="63"/>
      <c r="M334" s="63"/>
    </row>
    <row r="335" spans="2:13" ht="15.75" customHeight="1">
      <c r="B335" s="52"/>
      <c r="C335" s="52"/>
      <c r="D335" s="52"/>
      <c r="E335" s="52"/>
      <c r="F335" s="52"/>
      <c r="L335" s="63"/>
      <c r="M335" s="63"/>
    </row>
    <row r="336" spans="2:13" ht="15.75" customHeight="1">
      <c r="B336" s="52"/>
      <c r="C336" s="52"/>
      <c r="D336" s="52"/>
      <c r="E336" s="52"/>
      <c r="F336" s="52"/>
      <c r="L336" s="63"/>
      <c r="M336" s="63"/>
    </row>
    <row r="337" spans="2:13" ht="15.75" customHeight="1">
      <c r="B337" s="52"/>
      <c r="C337" s="52"/>
      <c r="D337" s="52"/>
      <c r="E337" s="52"/>
      <c r="F337" s="52"/>
      <c r="L337" s="63"/>
      <c r="M337" s="63"/>
    </row>
    <row r="338" spans="2:13" ht="15.75" customHeight="1">
      <c r="B338" s="52"/>
      <c r="C338" s="52"/>
      <c r="D338" s="52"/>
      <c r="E338" s="52"/>
      <c r="F338" s="52"/>
      <c r="L338" s="63"/>
      <c r="M338" s="63"/>
    </row>
    <row r="339" spans="2:13" ht="15.75" customHeight="1">
      <c r="B339" s="52"/>
      <c r="C339" s="52"/>
      <c r="D339" s="52"/>
      <c r="E339" s="52"/>
      <c r="F339" s="52"/>
      <c r="L339" s="63"/>
      <c r="M339" s="63"/>
    </row>
    <row r="340" spans="2:13" ht="15.75" customHeight="1">
      <c r="B340" s="52"/>
      <c r="C340" s="52"/>
      <c r="D340" s="52"/>
      <c r="E340" s="52"/>
      <c r="F340" s="52"/>
      <c r="L340" s="63"/>
      <c r="M340" s="63"/>
    </row>
    <row r="341" spans="2:13" ht="15.75" customHeight="1">
      <c r="B341" s="52"/>
      <c r="C341" s="52"/>
      <c r="D341" s="52"/>
      <c r="E341" s="52"/>
      <c r="F341" s="52"/>
      <c r="L341" s="63"/>
      <c r="M341" s="63"/>
    </row>
    <row r="342" spans="2:13" ht="15.75" customHeight="1">
      <c r="B342" s="52"/>
      <c r="C342" s="52"/>
      <c r="D342" s="52"/>
      <c r="E342" s="52"/>
      <c r="F342" s="52"/>
      <c r="L342" s="63"/>
      <c r="M342" s="63"/>
    </row>
    <row r="343" spans="2:13" ht="15.75" customHeight="1">
      <c r="B343" s="52"/>
      <c r="C343" s="52"/>
      <c r="D343" s="52"/>
      <c r="E343" s="52"/>
      <c r="F343" s="52"/>
      <c r="L343" s="63"/>
      <c r="M343" s="63"/>
    </row>
    <row r="344" spans="2:13" ht="15.75" customHeight="1">
      <c r="B344" s="52"/>
      <c r="C344" s="52"/>
      <c r="D344" s="52"/>
      <c r="E344" s="52"/>
      <c r="F344" s="52"/>
      <c r="L344" s="63"/>
      <c r="M344" s="63"/>
    </row>
    <row r="345" spans="2:13" ht="15.75" customHeight="1">
      <c r="B345" s="52"/>
      <c r="C345" s="52"/>
      <c r="D345" s="52"/>
      <c r="E345" s="52"/>
      <c r="F345" s="52"/>
      <c r="L345" s="63"/>
      <c r="M345" s="63"/>
    </row>
    <row r="346" spans="2:13" ht="15.75" customHeight="1">
      <c r="B346" s="52"/>
      <c r="C346" s="52"/>
      <c r="D346" s="52"/>
      <c r="E346" s="52"/>
      <c r="F346" s="52"/>
      <c r="L346" s="63"/>
      <c r="M346" s="63"/>
    </row>
    <row r="347" spans="2:13" ht="15.75" customHeight="1">
      <c r="B347" s="52"/>
      <c r="C347" s="52"/>
      <c r="D347" s="52"/>
      <c r="E347" s="52"/>
      <c r="F347" s="52"/>
      <c r="L347" s="63"/>
      <c r="M347" s="63"/>
    </row>
    <row r="348" spans="2:13" ht="15.75" customHeight="1">
      <c r="B348" s="52"/>
      <c r="C348" s="52"/>
      <c r="D348" s="52"/>
      <c r="E348" s="52"/>
      <c r="F348" s="52"/>
      <c r="L348" s="63"/>
      <c r="M348" s="63"/>
    </row>
    <row r="349" spans="2:13" ht="15.75" customHeight="1">
      <c r="B349" s="52"/>
      <c r="C349" s="52"/>
      <c r="D349" s="52"/>
      <c r="E349" s="52"/>
      <c r="F349" s="52"/>
      <c r="L349" s="63"/>
      <c r="M349" s="63"/>
    </row>
    <row r="350" spans="2:13" ht="15.75" customHeight="1">
      <c r="B350" s="52"/>
      <c r="C350" s="52"/>
      <c r="D350" s="52"/>
      <c r="E350" s="52"/>
      <c r="F350" s="52"/>
      <c r="L350" s="63"/>
      <c r="M350" s="63"/>
    </row>
    <row r="351" spans="2:13" ht="15.75" customHeight="1">
      <c r="B351" s="52"/>
      <c r="C351" s="52"/>
      <c r="D351" s="52"/>
      <c r="E351" s="52"/>
      <c r="F351" s="52"/>
      <c r="L351" s="63"/>
      <c r="M351" s="63"/>
    </row>
    <row r="352" spans="2:13" ht="15.75" customHeight="1">
      <c r="B352" s="52"/>
      <c r="C352" s="52"/>
      <c r="D352" s="52"/>
      <c r="E352" s="52"/>
      <c r="F352" s="52"/>
      <c r="L352" s="63"/>
      <c r="M352" s="63"/>
    </row>
    <row r="353" spans="2:13" ht="15.75" customHeight="1">
      <c r="B353" s="52"/>
      <c r="C353" s="52"/>
      <c r="D353" s="52"/>
      <c r="E353" s="52"/>
      <c r="F353" s="52"/>
      <c r="L353" s="63"/>
      <c r="M353" s="63"/>
    </row>
    <row r="354" spans="2:13" ht="15.75" customHeight="1">
      <c r="B354" s="52"/>
      <c r="C354" s="52"/>
      <c r="D354" s="52"/>
      <c r="E354" s="52"/>
      <c r="F354" s="52"/>
      <c r="L354" s="63"/>
      <c r="M354" s="63"/>
    </row>
    <row r="355" spans="2:13" ht="15.75" customHeight="1">
      <c r="B355" s="52"/>
      <c r="C355" s="52"/>
      <c r="D355" s="52"/>
      <c r="E355" s="52"/>
      <c r="F355" s="52"/>
      <c r="L355" s="63"/>
      <c r="M355" s="63"/>
    </row>
    <row r="356" spans="2:13" ht="15.75" customHeight="1">
      <c r="B356" s="52"/>
      <c r="C356" s="52"/>
      <c r="D356" s="52"/>
      <c r="E356" s="52"/>
      <c r="F356" s="52"/>
      <c r="L356" s="63"/>
      <c r="M356" s="63"/>
    </row>
    <row r="357" spans="2:13" ht="15.75" customHeight="1">
      <c r="B357" s="52"/>
      <c r="C357" s="52"/>
      <c r="D357" s="52"/>
      <c r="E357" s="52"/>
      <c r="F357" s="52"/>
      <c r="L357" s="63"/>
      <c r="M357" s="63"/>
    </row>
    <row r="358" spans="2:13" ht="15.75" customHeight="1">
      <c r="B358" s="52"/>
      <c r="C358" s="52"/>
      <c r="D358" s="52"/>
      <c r="E358" s="52"/>
      <c r="F358" s="52"/>
      <c r="L358" s="63"/>
      <c r="M358" s="63"/>
    </row>
    <row r="359" spans="2:13" ht="15.75" customHeight="1">
      <c r="B359" s="52"/>
      <c r="C359" s="52"/>
      <c r="D359" s="52"/>
      <c r="E359" s="52"/>
      <c r="F359" s="52"/>
      <c r="L359" s="63"/>
      <c r="M359" s="63"/>
    </row>
    <row r="360" spans="2:13" ht="15.75" customHeight="1">
      <c r="B360" s="52"/>
      <c r="C360" s="52"/>
      <c r="D360" s="52"/>
      <c r="E360" s="52"/>
      <c r="F360" s="52"/>
      <c r="L360" s="63"/>
      <c r="M360" s="63"/>
    </row>
    <row r="361" spans="2:13" ht="15.75" customHeight="1">
      <c r="B361" s="52"/>
      <c r="C361" s="52"/>
      <c r="D361" s="52"/>
      <c r="E361" s="52"/>
      <c r="F361" s="52"/>
      <c r="L361" s="63"/>
      <c r="M361" s="63"/>
    </row>
    <row r="362" spans="2:13" ht="15.75" customHeight="1">
      <c r="B362" s="52"/>
      <c r="C362" s="52"/>
      <c r="D362" s="52"/>
      <c r="E362" s="52"/>
      <c r="F362" s="52"/>
      <c r="L362" s="63"/>
      <c r="M362" s="63"/>
    </row>
    <row r="363" spans="2:13" ht="15.75" customHeight="1">
      <c r="B363" s="52"/>
      <c r="C363" s="52"/>
      <c r="D363" s="52"/>
      <c r="E363" s="52"/>
      <c r="F363" s="52"/>
      <c r="L363" s="63"/>
      <c r="M363" s="63"/>
    </row>
    <row r="364" spans="2:13" ht="15.75" customHeight="1">
      <c r="B364" s="52"/>
      <c r="C364" s="52"/>
      <c r="D364" s="52"/>
      <c r="E364" s="52"/>
      <c r="F364" s="52"/>
      <c r="L364" s="63"/>
      <c r="M364" s="63"/>
    </row>
    <row r="365" spans="2:13" ht="15.75" customHeight="1">
      <c r="B365" s="52"/>
      <c r="C365" s="52"/>
      <c r="D365" s="52"/>
      <c r="E365" s="52"/>
      <c r="F365" s="52"/>
      <c r="L365" s="63"/>
      <c r="M365" s="63"/>
    </row>
    <row r="366" spans="2:13" ht="15.75" customHeight="1">
      <c r="B366" s="52"/>
      <c r="C366" s="52"/>
      <c r="D366" s="52"/>
      <c r="E366" s="52"/>
      <c r="F366" s="52"/>
      <c r="L366" s="63"/>
      <c r="M366" s="63"/>
    </row>
    <row r="367" spans="2:13" ht="15.75" customHeight="1">
      <c r="B367" s="52"/>
      <c r="C367" s="52"/>
      <c r="D367" s="52"/>
      <c r="E367" s="52"/>
      <c r="F367" s="52"/>
      <c r="L367" s="63"/>
      <c r="M367" s="63"/>
    </row>
    <row r="368" spans="2:13" ht="15.75" customHeight="1">
      <c r="B368" s="52"/>
      <c r="C368" s="52"/>
      <c r="D368" s="52"/>
      <c r="E368" s="52"/>
      <c r="F368" s="52"/>
      <c r="L368" s="63"/>
      <c r="M368" s="63"/>
    </row>
    <row r="369" spans="2:13" ht="15.75" customHeight="1">
      <c r="B369" s="52"/>
      <c r="C369" s="52"/>
      <c r="D369" s="52"/>
      <c r="E369" s="52"/>
      <c r="F369" s="52"/>
      <c r="L369" s="63"/>
      <c r="M369" s="63"/>
    </row>
    <row r="370" spans="2:13" ht="15.75" customHeight="1">
      <c r="B370" s="52"/>
      <c r="C370" s="52"/>
      <c r="D370" s="52"/>
      <c r="E370" s="52"/>
      <c r="F370" s="52"/>
      <c r="L370" s="63"/>
      <c r="M370" s="63"/>
    </row>
    <row r="371" spans="2:13" ht="15.75" customHeight="1">
      <c r="B371" s="52"/>
      <c r="C371" s="52"/>
      <c r="D371" s="52"/>
      <c r="E371" s="52"/>
      <c r="F371" s="52"/>
      <c r="L371" s="63"/>
      <c r="M371" s="63"/>
    </row>
    <row r="372" spans="2:13" ht="15.75" customHeight="1">
      <c r="B372" s="52"/>
      <c r="C372" s="52"/>
      <c r="D372" s="52"/>
      <c r="E372" s="52"/>
      <c r="F372" s="52"/>
      <c r="L372" s="63"/>
      <c r="M372" s="63"/>
    </row>
    <row r="373" spans="2:13" ht="15.75" customHeight="1">
      <c r="B373" s="52"/>
      <c r="C373" s="52"/>
      <c r="D373" s="52"/>
      <c r="E373" s="52"/>
      <c r="F373" s="52"/>
      <c r="L373" s="63"/>
      <c r="M373" s="63"/>
    </row>
    <row r="374" spans="2:13" ht="15.75" customHeight="1">
      <c r="B374" s="52"/>
      <c r="C374" s="52"/>
      <c r="D374" s="52"/>
      <c r="E374" s="52"/>
      <c r="F374" s="52"/>
      <c r="L374" s="63"/>
      <c r="M374" s="63"/>
    </row>
    <row r="375" spans="2:13" ht="15.75" customHeight="1">
      <c r="B375" s="52"/>
      <c r="C375" s="52"/>
      <c r="D375" s="52"/>
      <c r="E375" s="52"/>
      <c r="F375" s="52"/>
      <c r="L375" s="63"/>
      <c r="M375" s="63"/>
    </row>
    <row r="376" spans="2:13" ht="15.75" customHeight="1">
      <c r="B376" s="52"/>
      <c r="C376" s="52"/>
      <c r="D376" s="52"/>
      <c r="E376" s="52"/>
      <c r="F376" s="52"/>
      <c r="L376" s="63"/>
      <c r="M376" s="63"/>
    </row>
    <row r="377" spans="2:13" ht="15.75" customHeight="1">
      <c r="B377" s="52"/>
      <c r="C377" s="52"/>
      <c r="D377" s="52"/>
      <c r="E377" s="52"/>
      <c r="F377" s="52"/>
      <c r="L377" s="63"/>
      <c r="M377" s="63"/>
    </row>
    <row r="378" spans="2:13" ht="15.75" customHeight="1">
      <c r="B378" s="52"/>
      <c r="C378" s="52"/>
      <c r="D378" s="52"/>
      <c r="E378" s="52"/>
      <c r="F378" s="52"/>
      <c r="L378" s="63"/>
      <c r="M378" s="63"/>
    </row>
    <row r="379" spans="2:13" ht="15.75" customHeight="1">
      <c r="B379" s="52"/>
      <c r="C379" s="52"/>
      <c r="D379" s="52"/>
      <c r="E379" s="52"/>
      <c r="F379" s="52"/>
      <c r="L379" s="63"/>
      <c r="M379" s="63"/>
    </row>
    <row r="380" spans="2:13" ht="15.75" customHeight="1">
      <c r="B380" s="52"/>
      <c r="C380" s="52"/>
      <c r="D380" s="52"/>
      <c r="E380" s="52"/>
      <c r="F380" s="52"/>
      <c r="L380" s="63"/>
      <c r="M380" s="63"/>
    </row>
    <row r="381" spans="2:13" ht="15.75" customHeight="1">
      <c r="B381" s="52"/>
      <c r="C381" s="52"/>
      <c r="D381" s="52"/>
      <c r="E381" s="52"/>
      <c r="F381" s="52"/>
      <c r="L381" s="63"/>
      <c r="M381" s="63"/>
    </row>
    <row r="382" spans="2:13" ht="15.75" customHeight="1">
      <c r="B382" s="52"/>
      <c r="C382" s="52"/>
      <c r="D382" s="52"/>
      <c r="E382" s="52"/>
      <c r="F382" s="52"/>
      <c r="L382" s="63"/>
      <c r="M382" s="63"/>
    </row>
    <row r="383" spans="2:13" ht="15.75" customHeight="1">
      <c r="B383" s="52"/>
      <c r="C383" s="52"/>
      <c r="D383" s="52"/>
      <c r="E383" s="52"/>
      <c r="F383" s="52"/>
      <c r="L383" s="63"/>
      <c r="M383" s="63"/>
    </row>
    <row r="384" spans="2:13" ht="15.75" customHeight="1">
      <c r="B384" s="52"/>
      <c r="C384" s="52"/>
      <c r="D384" s="52"/>
      <c r="E384" s="52"/>
      <c r="F384" s="52"/>
      <c r="L384" s="63"/>
      <c r="M384" s="63"/>
    </row>
    <row r="385" spans="2:13" ht="15.75" customHeight="1">
      <c r="B385" s="52"/>
      <c r="C385" s="52"/>
      <c r="D385" s="52"/>
      <c r="E385" s="52"/>
      <c r="F385" s="52"/>
      <c r="L385" s="63"/>
      <c r="M385" s="63"/>
    </row>
    <row r="386" spans="2:13" ht="15.75" customHeight="1">
      <c r="B386" s="52"/>
      <c r="C386" s="52"/>
      <c r="D386" s="52"/>
      <c r="E386" s="52"/>
      <c r="F386" s="52"/>
      <c r="L386" s="63"/>
      <c r="M386" s="63"/>
    </row>
    <row r="387" spans="2:13" ht="15.75" customHeight="1">
      <c r="B387" s="52"/>
      <c r="C387" s="52"/>
      <c r="D387" s="52"/>
      <c r="E387" s="52"/>
      <c r="F387" s="52"/>
      <c r="L387" s="63"/>
      <c r="M387" s="63"/>
    </row>
    <row r="388" spans="2:13" ht="15.75" customHeight="1">
      <c r="B388" s="52"/>
      <c r="C388" s="52"/>
      <c r="D388" s="52"/>
      <c r="E388" s="52"/>
      <c r="F388" s="52"/>
      <c r="L388" s="63"/>
      <c r="M388" s="63"/>
    </row>
    <row r="389" spans="2:13" ht="15.75" customHeight="1">
      <c r="B389" s="52"/>
      <c r="C389" s="52"/>
      <c r="D389" s="52"/>
      <c r="E389" s="52"/>
      <c r="F389" s="52"/>
      <c r="L389" s="63"/>
      <c r="M389" s="63"/>
    </row>
    <row r="390" spans="2:13" ht="15.75" customHeight="1">
      <c r="B390" s="52"/>
      <c r="C390" s="52"/>
      <c r="D390" s="52"/>
      <c r="E390" s="52"/>
      <c r="F390" s="52"/>
      <c r="L390" s="63"/>
      <c r="M390" s="63"/>
    </row>
    <row r="391" spans="2:13" ht="15.75" customHeight="1">
      <c r="B391" s="52"/>
      <c r="C391" s="52"/>
      <c r="D391" s="52"/>
      <c r="E391" s="52"/>
      <c r="F391" s="52"/>
      <c r="L391" s="63"/>
      <c r="M391" s="63"/>
    </row>
    <row r="392" spans="2:13" ht="15.75" customHeight="1">
      <c r="B392" s="52"/>
      <c r="C392" s="52"/>
      <c r="D392" s="52"/>
      <c r="E392" s="52"/>
      <c r="F392" s="52"/>
      <c r="L392" s="63"/>
      <c r="M392" s="63"/>
    </row>
    <row r="393" spans="2:13" ht="15.75" customHeight="1">
      <c r="B393" s="52"/>
      <c r="C393" s="52"/>
      <c r="D393" s="52"/>
      <c r="E393" s="52"/>
      <c r="F393" s="52"/>
      <c r="L393" s="63"/>
      <c r="M393" s="63"/>
    </row>
    <row r="394" spans="2:13" ht="15.75" customHeight="1">
      <c r="B394" s="52"/>
      <c r="C394" s="52"/>
      <c r="D394" s="52"/>
      <c r="E394" s="52"/>
      <c r="F394" s="52"/>
      <c r="L394" s="63"/>
      <c r="M394" s="63"/>
    </row>
    <row r="395" spans="2:13" ht="15.75" customHeight="1">
      <c r="B395" s="52"/>
      <c r="C395" s="52"/>
      <c r="D395" s="52"/>
      <c r="E395" s="52"/>
      <c r="F395" s="52"/>
      <c r="L395" s="63"/>
      <c r="M395" s="63"/>
    </row>
    <row r="396" spans="2:13" ht="15.75" customHeight="1">
      <c r="B396" s="52"/>
      <c r="C396" s="52"/>
      <c r="D396" s="52"/>
      <c r="E396" s="52"/>
      <c r="F396" s="52"/>
      <c r="L396" s="63"/>
      <c r="M396" s="63"/>
    </row>
    <row r="397" spans="2:13" ht="15.75" customHeight="1">
      <c r="B397" s="52"/>
      <c r="C397" s="52"/>
      <c r="D397" s="52"/>
      <c r="E397" s="52"/>
      <c r="F397" s="52"/>
      <c r="L397" s="63"/>
      <c r="M397" s="63"/>
    </row>
    <row r="398" spans="2:13" ht="15.75" customHeight="1">
      <c r="B398" s="52"/>
      <c r="C398" s="52"/>
      <c r="D398" s="52"/>
      <c r="E398" s="52"/>
      <c r="F398" s="52"/>
      <c r="L398" s="63"/>
      <c r="M398" s="63"/>
    </row>
    <row r="399" spans="2:13" ht="15.75" customHeight="1">
      <c r="B399" s="52"/>
      <c r="C399" s="52"/>
      <c r="D399" s="52"/>
      <c r="E399" s="52"/>
      <c r="F399" s="52"/>
      <c r="L399" s="63"/>
      <c r="M399" s="63"/>
    </row>
    <row r="400" spans="2:13" ht="15.75" customHeight="1">
      <c r="B400" s="52"/>
      <c r="C400" s="52"/>
      <c r="D400" s="52"/>
      <c r="E400" s="52"/>
      <c r="F400" s="52"/>
      <c r="L400" s="63"/>
      <c r="M400" s="63"/>
    </row>
    <row r="401" spans="2:13" ht="15.75" customHeight="1">
      <c r="B401" s="52"/>
      <c r="C401" s="52"/>
      <c r="D401" s="52"/>
      <c r="E401" s="52"/>
      <c r="F401" s="52"/>
      <c r="L401" s="63"/>
      <c r="M401" s="63"/>
    </row>
    <row r="402" spans="2:13" ht="15.75" customHeight="1">
      <c r="B402" s="52"/>
      <c r="C402" s="52"/>
      <c r="D402" s="52"/>
      <c r="E402" s="52"/>
      <c r="F402" s="52"/>
      <c r="L402" s="63"/>
      <c r="M402" s="63"/>
    </row>
    <row r="403" spans="2:13" ht="15.75" customHeight="1">
      <c r="B403" s="52"/>
      <c r="C403" s="52"/>
      <c r="D403" s="52"/>
      <c r="E403" s="52"/>
      <c r="F403" s="52"/>
      <c r="L403" s="63"/>
      <c r="M403" s="63"/>
    </row>
    <row r="404" spans="2:13" ht="15.75" customHeight="1">
      <c r="B404" s="52"/>
      <c r="C404" s="52"/>
      <c r="D404" s="52"/>
      <c r="E404" s="52"/>
      <c r="F404" s="52"/>
      <c r="L404" s="63"/>
      <c r="M404" s="63"/>
    </row>
    <row r="405" spans="2:13" ht="15.75" customHeight="1">
      <c r="B405" s="52"/>
      <c r="C405" s="52"/>
      <c r="D405" s="52"/>
      <c r="E405" s="52"/>
      <c r="F405" s="52"/>
      <c r="L405" s="63"/>
      <c r="M405" s="63"/>
    </row>
    <row r="406" spans="2:13" ht="15.75" customHeight="1">
      <c r="B406" s="52"/>
      <c r="C406" s="52"/>
      <c r="D406" s="52"/>
      <c r="E406" s="52"/>
      <c r="F406" s="52"/>
      <c r="L406" s="63"/>
      <c r="M406" s="63"/>
    </row>
    <row r="407" spans="2:13" ht="15.75" customHeight="1">
      <c r="B407" s="52"/>
      <c r="C407" s="52"/>
      <c r="D407" s="52"/>
      <c r="E407" s="52"/>
      <c r="F407" s="52"/>
      <c r="L407" s="63"/>
      <c r="M407" s="63"/>
    </row>
    <row r="408" spans="2:13" ht="15.75" customHeight="1">
      <c r="B408" s="52"/>
      <c r="C408" s="52"/>
      <c r="D408" s="52"/>
      <c r="E408" s="52"/>
      <c r="F408" s="52"/>
      <c r="L408" s="63"/>
      <c r="M408" s="63"/>
    </row>
    <row r="409" spans="2:13" ht="15.75" customHeight="1">
      <c r="B409" s="52"/>
      <c r="C409" s="52"/>
      <c r="D409" s="52"/>
      <c r="E409" s="52"/>
      <c r="F409" s="52"/>
      <c r="L409" s="63"/>
      <c r="M409" s="63"/>
    </row>
    <row r="410" spans="2:13" ht="15.75" customHeight="1">
      <c r="B410" s="52"/>
      <c r="C410" s="52"/>
      <c r="D410" s="52"/>
      <c r="E410" s="52"/>
      <c r="F410" s="52"/>
      <c r="L410" s="63"/>
      <c r="M410" s="63"/>
    </row>
    <row r="411" spans="2:13" ht="15.75" customHeight="1">
      <c r="B411" s="52"/>
      <c r="C411" s="52"/>
      <c r="D411" s="52"/>
      <c r="E411" s="52"/>
      <c r="F411" s="52"/>
      <c r="L411" s="63"/>
      <c r="M411" s="63"/>
    </row>
    <row r="412" spans="2:13" ht="15.75" customHeight="1">
      <c r="B412" s="52"/>
      <c r="C412" s="52"/>
      <c r="D412" s="52"/>
      <c r="E412" s="52"/>
      <c r="F412" s="52"/>
      <c r="L412" s="63"/>
      <c r="M412" s="63"/>
    </row>
    <row r="413" spans="2:13" ht="15.75" customHeight="1">
      <c r="B413" s="52"/>
      <c r="C413" s="52"/>
      <c r="D413" s="52"/>
      <c r="E413" s="52"/>
      <c r="F413" s="52"/>
      <c r="L413" s="63"/>
      <c r="M413" s="63"/>
    </row>
    <row r="414" spans="2:13" ht="15.75" customHeight="1">
      <c r="B414" s="52"/>
      <c r="C414" s="52"/>
      <c r="D414" s="52"/>
      <c r="E414" s="52"/>
      <c r="F414" s="52"/>
      <c r="L414" s="63"/>
      <c r="M414" s="63"/>
    </row>
    <row r="415" spans="2:13" ht="15.75" customHeight="1">
      <c r="B415" s="52"/>
      <c r="C415" s="52"/>
      <c r="D415" s="52"/>
      <c r="E415" s="52"/>
      <c r="F415" s="52"/>
      <c r="L415" s="63"/>
      <c r="M415" s="63"/>
    </row>
    <row r="416" spans="2:13" ht="15.75" customHeight="1">
      <c r="B416" s="52"/>
      <c r="C416" s="52"/>
      <c r="D416" s="52"/>
      <c r="E416" s="52"/>
      <c r="F416" s="52"/>
      <c r="L416" s="63"/>
      <c r="M416" s="63"/>
    </row>
    <row r="417" spans="2:13" ht="15.75" customHeight="1">
      <c r="B417" s="52"/>
      <c r="C417" s="52"/>
      <c r="D417" s="52"/>
      <c r="E417" s="52"/>
      <c r="F417" s="52"/>
      <c r="L417" s="63"/>
      <c r="M417" s="63"/>
    </row>
    <row r="418" spans="2:13" ht="15.75" customHeight="1">
      <c r="B418" s="52"/>
      <c r="C418" s="52"/>
      <c r="D418" s="52"/>
      <c r="E418" s="52"/>
      <c r="F418" s="52"/>
      <c r="L418" s="63"/>
      <c r="M418" s="63"/>
    </row>
    <row r="419" spans="2:13" ht="15.75" customHeight="1">
      <c r="B419" s="52"/>
      <c r="C419" s="52"/>
      <c r="D419" s="52"/>
      <c r="E419" s="52"/>
      <c r="F419" s="52"/>
      <c r="L419" s="63"/>
      <c r="M419" s="63"/>
    </row>
    <row r="420" spans="2:13" ht="15.75" customHeight="1">
      <c r="B420" s="52"/>
      <c r="C420" s="52"/>
      <c r="D420" s="52"/>
      <c r="E420" s="52"/>
      <c r="F420" s="52"/>
      <c r="L420" s="63"/>
      <c r="M420" s="63"/>
    </row>
    <row r="421" spans="2:13" ht="15.75" customHeight="1">
      <c r="B421" s="52"/>
      <c r="C421" s="52"/>
      <c r="D421" s="52"/>
      <c r="E421" s="52"/>
      <c r="F421" s="52"/>
      <c r="L421" s="63"/>
      <c r="M421" s="63"/>
    </row>
    <row r="422" spans="2:13" ht="15.75" customHeight="1">
      <c r="B422" s="52"/>
      <c r="C422" s="52"/>
      <c r="D422" s="52"/>
      <c r="E422" s="52"/>
      <c r="F422" s="52"/>
      <c r="L422" s="63"/>
      <c r="M422" s="63"/>
    </row>
    <row r="423" spans="2:13" ht="15.75" customHeight="1">
      <c r="B423" s="52"/>
      <c r="C423" s="52"/>
      <c r="D423" s="52"/>
      <c r="E423" s="52"/>
      <c r="F423" s="52"/>
      <c r="L423" s="63"/>
      <c r="M423" s="63"/>
    </row>
    <row r="424" spans="2:13" ht="15.75" customHeight="1">
      <c r="B424" s="52"/>
      <c r="C424" s="52"/>
      <c r="D424" s="52"/>
      <c r="E424" s="52"/>
      <c r="F424" s="52"/>
      <c r="L424" s="63"/>
      <c r="M424" s="63"/>
    </row>
    <row r="425" spans="2:13" ht="15.75" customHeight="1">
      <c r="B425" s="52"/>
      <c r="C425" s="52"/>
      <c r="D425" s="52"/>
      <c r="E425" s="52"/>
      <c r="F425" s="52"/>
      <c r="L425" s="63"/>
      <c r="M425" s="63"/>
    </row>
    <row r="426" spans="2:13" ht="15.75" customHeight="1">
      <c r="B426" s="52"/>
      <c r="C426" s="52"/>
      <c r="D426" s="52"/>
      <c r="E426" s="52"/>
      <c r="F426" s="52"/>
      <c r="L426" s="63"/>
      <c r="M426" s="63"/>
    </row>
    <row r="427" spans="2:13" ht="15.75" customHeight="1">
      <c r="B427" s="52"/>
      <c r="C427" s="52"/>
      <c r="D427" s="52"/>
      <c r="E427" s="52"/>
      <c r="F427" s="52"/>
      <c r="L427" s="63"/>
      <c r="M427" s="63"/>
    </row>
    <row r="428" spans="2:13" ht="15.75" customHeight="1">
      <c r="B428" s="52"/>
      <c r="C428" s="52"/>
      <c r="D428" s="52"/>
      <c r="E428" s="52"/>
      <c r="F428" s="52"/>
      <c r="L428" s="63"/>
      <c r="M428" s="63"/>
    </row>
    <row r="429" spans="2:13" ht="15.75" customHeight="1">
      <c r="B429" s="52"/>
      <c r="C429" s="52"/>
      <c r="D429" s="52"/>
      <c r="E429" s="52"/>
      <c r="F429" s="52"/>
      <c r="L429" s="63"/>
      <c r="M429" s="63"/>
    </row>
    <row r="430" spans="2:13" ht="15.75" customHeight="1">
      <c r="B430" s="52"/>
      <c r="C430" s="52"/>
      <c r="D430" s="52"/>
      <c r="E430" s="52"/>
      <c r="F430" s="52"/>
      <c r="L430" s="63"/>
      <c r="M430" s="63"/>
    </row>
    <row r="431" spans="2:13" ht="15.75" customHeight="1">
      <c r="B431" s="52"/>
      <c r="C431" s="52"/>
      <c r="D431" s="52"/>
      <c r="E431" s="52"/>
      <c r="F431" s="52"/>
      <c r="L431" s="63"/>
      <c r="M431" s="63"/>
    </row>
    <row r="432" spans="2:13" ht="15.75" customHeight="1">
      <c r="B432" s="52"/>
      <c r="C432" s="52"/>
      <c r="D432" s="52"/>
      <c r="E432" s="52"/>
      <c r="F432" s="52"/>
      <c r="L432" s="63"/>
      <c r="M432" s="63"/>
    </row>
    <row r="433" spans="2:13" ht="15.75" customHeight="1">
      <c r="B433" s="52"/>
      <c r="C433" s="52"/>
      <c r="D433" s="52"/>
      <c r="E433" s="52"/>
      <c r="F433" s="52"/>
      <c r="L433" s="63"/>
      <c r="M433" s="63"/>
    </row>
    <row r="434" spans="2:13" ht="15.75" customHeight="1">
      <c r="B434" s="52"/>
      <c r="C434" s="52"/>
      <c r="D434" s="52"/>
      <c r="E434" s="52"/>
      <c r="F434" s="52"/>
      <c r="L434" s="63"/>
      <c r="M434" s="63"/>
    </row>
    <row r="435" spans="2:13" ht="15.75" customHeight="1">
      <c r="B435" s="52"/>
      <c r="C435" s="52"/>
      <c r="D435" s="52"/>
      <c r="E435" s="52"/>
      <c r="F435" s="52"/>
      <c r="L435" s="63"/>
      <c r="M435" s="63"/>
    </row>
    <row r="436" spans="2:13" ht="15.75" customHeight="1">
      <c r="B436" s="52"/>
      <c r="C436" s="52"/>
      <c r="D436" s="52"/>
      <c r="E436" s="52"/>
      <c r="F436" s="52"/>
      <c r="L436" s="63"/>
      <c r="M436" s="63"/>
    </row>
    <row r="437" spans="2:13" ht="15.75" customHeight="1">
      <c r="B437" s="52"/>
      <c r="C437" s="52"/>
      <c r="D437" s="52"/>
      <c r="E437" s="52"/>
      <c r="F437" s="52"/>
      <c r="L437" s="63"/>
      <c r="M437" s="63"/>
    </row>
    <row r="438" spans="2:13" ht="15.75" customHeight="1">
      <c r="B438" s="52"/>
      <c r="C438" s="52"/>
      <c r="D438" s="52"/>
      <c r="E438" s="52"/>
      <c r="F438" s="52"/>
      <c r="L438" s="63"/>
      <c r="M438" s="63"/>
    </row>
    <row r="439" spans="2:13" ht="15.75" customHeight="1">
      <c r="B439" s="52"/>
      <c r="C439" s="52"/>
      <c r="D439" s="52"/>
      <c r="E439" s="52"/>
      <c r="F439" s="52"/>
      <c r="L439" s="63"/>
      <c r="M439" s="63"/>
    </row>
    <row r="440" spans="2:13" ht="15.75" customHeight="1">
      <c r="B440" s="52"/>
      <c r="C440" s="52"/>
      <c r="D440" s="52"/>
      <c r="E440" s="52"/>
      <c r="F440" s="52"/>
      <c r="L440" s="63"/>
      <c r="M440" s="63"/>
    </row>
    <row r="441" spans="2:13" ht="15.75" customHeight="1">
      <c r="B441" s="52"/>
      <c r="C441" s="52"/>
      <c r="D441" s="52"/>
      <c r="E441" s="52"/>
      <c r="F441" s="52"/>
      <c r="L441" s="63"/>
      <c r="M441" s="63"/>
    </row>
    <row r="442" spans="2:13" ht="15.75" customHeight="1">
      <c r="B442" s="52"/>
      <c r="C442" s="52"/>
      <c r="D442" s="52"/>
      <c r="E442" s="52"/>
      <c r="F442" s="52"/>
      <c r="L442" s="63"/>
      <c r="M442" s="63"/>
    </row>
    <row r="443" spans="2:13" ht="15.75" customHeight="1">
      <c r="B443" s="52"/>
      <c r="C443" s="52"/>
      <c r="D443" s="52"/>
      <c r="E443" s="52"/>
      <c r="F443" s="52"/>
      <c r="L443" s="63"/>
      <c r="M443" s="63"/>
    </row>
    <row r="444" spans="2:13" ht="15.75" customHeight="1">
      <c r="B444" s="52"/>
      <c r="C444" s="52"/>
      <c r="D444" s="52"/>
      <c r="E444" s="52"/>
      <c r="F444" s="52"/>
      <c r="L444" s="63"/>
      <c r="M444" s="63"/>
    </row>
    <row r="445" spans="2:13" ht="15.75" customHeight="1">
      <c r="B445" s="52"/>
      <c r="C445" s="52"/>
      <c r="D445" s="52"/>
      <c r="E445" s="52"/>
      <c r="F445" s="52"/>
      <c r="L445" s="63"/>
      <c r="M445" s="63"/>
    </row>
    <row r="446" spans="2:13" ht="15.75" customHeight="1">
      <c r="B446" s="52"/>
      <c r="C446" s="52"/>
      <c r="D446" s="52"/>
      <c r="E446" s="52"/>
      <c r="F446" s="52"/>
      <c r="L446" s="63"/>
      <c r="M446" s="63"/>
    </row>
    <row r="447" spans="2:13" ht="15.75" customHeight="1">
      <c r="B447" s="52"/>
      <c r="C447" s="52"/>
      <c r="D447" s="52"/>
      <c r="E447" s="52"/>
      <c r="F447" s="52"/>
      <c r="L447" s="63"/>
      <c r="M447" s="63"/>
    </row>
    <row r="448" spans="2:13" ht="15.75" customHeight="1">
      <c r="B448" s="52"/>
      <c r="C448" s="52"/>
      <c r="D448" s="52"/>
      <c r="E448" s="52"/>
      <c r="F448" s="52"/>
      <c r="L448" s="63"/>
      <c r="M448" s="63"/>
    </row>
    <row r="449" spans="2:13" ht="15.75" customHeight="1">
      <c r="B449" s="52"/>
      <c r="C449" s="52"/>
      <c r="D449" s="52"/>
      <c r="E449" s="52"/>
      <c r="F449" s="52"/>
      <c r="L449" s="63"/>
      <c r="M449" s="63"/>
    </row>
    <row r="450" spans="2:13" ht="15.75" customHeight="1">
      <c r="B450" s="52"/>
      <c r="C450" s="52"/>
      <c r="D450" s="52"/>
      <c r="E450" s="52"/>
      <c r="F450" s="52"/>
      <c r="L450" s="63"/>
      <c r="M450" s="63"/>
    </row>
    <row r="451" spans="2:13" ht="15.75" customHeight="1">
      <c r="B451" s="52"/>
      <c r="C451" s="52"/>
      <c r="D451" s="52"/>
      <c r="E451" s="52"/>
      <c r="F451" s="52"/>
      <c r="L451" s="63"/>
      <c r="M451" s="63"/>
    </row>
    <row r="452" spans="2:13" ht="15.75" customHeight="1">
      <c r="B452" s="52"/>
      <c r="C452" s="52"/>
      <c r="D452" s="52"/>
      <c r="E452" s="52"/>
      <c r="F452" s="52"/>
      <c r="L452" s="63"/>
      <c r="M452" s="63"/>
    </row>
    <row r="453" spans="2:13" ht="15.75" customHeight="1">
      <c r="B453" s="52"/>
      <c r="C453" s="52"/>
      <c r="D453" s="52"/>
      <c r="E453" s="52"/>
      <c r="F453" s="52"/>
      <c r="L453" s="63"/>
      <c r="M453" s="63"/>
    </row>
    <row r="454" spans="2:13" ht="15.75" customHeight="1">
      <c r="B454" s="52"/>
      <c r="C454" s="52"/>
      <c r="D454" s="52"/>
      <c r="E454" s="52"/>
      <c r="F454" s="52"/>
      <c r="L454" s="63"/>
      <c r="M454" s="63"/>
    </row>
    <row r="455" spans="2:13" ht="15.75" customHeight="1">
      <c r="B455" s="52"/>
      <c r="C455" s="52"/>
      <c r="D455" s="52"/>
      <c r="E455" s="52"/>
      <c r="F455" s="52"/>
      <c r="L455" s="63"/>
      <c r="M455" s="63"/>
    </row>
    <row r="456" spans="2:13" ht="15.75" customHeight="1">
      <c r="B456" s="52"/>
      <c r="C456" s="52"/>
      <c r="D456" s="52"/>
      <c r="E456" s="52"/>
      <c r="F456" s="52"/>
      <c r="L456" s="63"/>
      <c r="M456" s="63"/>
    </row>
    <row r="457" spans="2:13" ht="15.75" customHeight="1">
      <c r="B457" s="52"/>
      <c r="C457" s="52"/>
      <c r="D457" s="52"/>
      <c r="E457" s="52"/>
      <c r="F457" s="52"/>
      <c r="L457" s="63"/>
      <c r="M457" s="63"/>
    </row>
    <row r="458" spans="2:13" ht="15.75" customHeight="1">
      <c r="B458" s="52"/>
      <c r="C458" s="52"/>
      <c r="D458" s="52"/>
      <c r="E458" s="52"/>
      <c r="F458" s="52"/>
      <c r="L458" s="63"/>
      <c r="M458" s="63"/>
    </row>
    <row r="459" spans="2:13" ht="15.75" customHeight="1">
      <c r="B459" s="52"/>
      <c r="C459" s="52"/>
      <c r="D459" s="52"/>
      <c r="E459" s="52"/>
      <c r="F459" s="52"/>
      <c r="L459" s="63"/>
      <c r="M459" s="63"/>
    </row>
    <row r="460" spans="2:13" ht="15.75" customHeight="1">
      <c r="B460" s="52"/>
      <c r="C460" s="52"/>
      <c r="D460" s="52"/>
      <c r="E460" s="52"/>
      <c r="F460" s="52"/>
      <c r="L460" s="63"/>
      <c r="M460" s="63"/>
    </row>
    <row r="461" spans="2:13" ht="15.75" customHeight="1">
      <c r="B461" s="52"/>
      <c r="C461" s="52"/>
      <c r="D461" s="52"/>
      <c r="E461" s="52"/>
      <c r="F461" s="52"/>
      <c r="L461" s="63"/>
      <c r="M461" s="63"/>
    </row>
    <row r="462" spans="2:13" ht="15.75" customHeight="1">
      <c r="B462" s="52"/>
      <c r="C462" s="52"/>
      <c r="D462" s="52"/>
      <c r="E462" s="52"/>
      <c r="F462" s="52"/>
      <c r="L462" s="63"/>
      <c r="M462" s="63"/>
    </row>
    <row r="463" spans="2:13" ht="15.75" customHeight="1">
      <c r="B463" s="52"/>
      <c r="C463" s="52"/>
      <c r="D463" s="52"/>
      <c r="E463" s="52"/>
      <c r="F463" s="52"/>
      <c r="L463" s="63"/>
      <c r="M463" s="63"/>
    </row>
    <row r="464" spans="2:13" ht="15.75" customHeight="1">
      <c r="B464" s="52"/>
      <c r="C464" s="52"/>
      <c r="D464" s="52"/>
      <c r="E464" s="52"/>
      <c r="F464" s="52"/>
      <c r="L464" s="63"/>
      <c r="M464" s="63"/>
    </row>
    <row r="465" spans="2:13" ht="15.75" customHeight="1">
      <c r="B465" s="52"/>
      <c r="C465" s="52"/>
      <c r="D465" s="52"/>
      <c r="E465" s="52"/>
      <c r="F465" s="52"/>
      <c r="L465" s="63"/>
      <c r="M465" s="63"/>
    </row>
    <row r="466" spans="2:13" ht="15.75" customHeight="1">
      <c r="B466" s="52"/>
      <c r="C466" s="52"/>
      <c r="D466" s="52"/>
      <c r="E466" s="52"/>
      <c r="F466" s="52"/>
      <c r="L466" s="63"/>
      <c r="M466" s="63"/>
    </row>
    <row r="467" spans="2:13" ht="15.75" customHeight="1">
      <c r="B467" s="52"/>
      <c r="C467" s="52"/>
      <c r="D467" s="52"/>
      <c r="E467" s="52"/>
      <c r="F467" s="52"/>
      <c r="L467" s="63"/>
      <c r="M467" s="63"/>
    </row>
    <row r="468" spans="2:13" ht="15.75" customHeight="1">
      <c r="B468" s="52"/>
      <c r="C468" s="52"/>
      <c r="D468" s="52"/>
      <c r="E468" s="52"/>
      <c r="F468" s="52"/>
      <c r="L468" s="63"/>
      <c r="M468" s="63"/>
    </row>
    <row r="469" spans="2:13" ht="15.75" customHeight="1">
      <c r="B469" s="52"/>
      <c r="C469" s="52"/>
      <c r="D469" s="52"/>
      <c r="E469" s="52"/>
      <c r="F469" s="52"/>
      <c r="L469" s="63"/>
      <c r="M469" s="63"/>
    </row>
    <row r="470" spans="2:13" ht="15.75" customHeight="1">
      <c r="B470" s="52"/>
      <c r="C470" s="52"/>
      <c r="D470" s="52"/>
      <c r="E470" s="52"/>
      <c r="F470" s="52"/>
      <c r="L470" s="63"/>
      <c r="M470" s="63"/>
    </row>
    <row r="471" spans="2:13" ht="15.75" customHeight="1">
      <c r="B471" s="52"/>
      <c r="C471" s="52"/>
      <c r="D471" s="52"/>
      <c r="E471" s="52"/>
      <c r="F471" s="52"/>
      <c r="L471" s="63"/>
      <c r="M471" s="63"/>
    </row>
    <row r="472" spans="2:13" ht="15.75" customHeight="1">
      <c r="B472" s="52"/>
      <c r="C472" s="52"/>
      <c r="D472" s="52"/>
      <c r="E472" s="52"/>
      <c r="F472" s="52"/>
      <c r="L472" s="63"/>
      <c r="M472" s="63"/>
    </row>
    <row r="473" spans="2:13" ht="15.75" customHeight="1">
      <c r="B473" s="52"/>
      <c r="C473" s="52"/>
      <c r="D473" s="52"/>
      <c r="E473" s="52"/>
      <c r="F473" s="52"/>
      <c r="L473" s="63"/>
      <c r="M473" s="63"/>
    </row>
    <row r="474" spans="2:13" ht="15.75" customHeight="1">
      <c r="B474" s="52"/>
      <c r="C474" s="52"/>
      <c r="D474" s="52"/>
      <c r="E474" s="52"/>
      <c r="F474" s="52"/>
      <c r="L474" s="63"/>
      <c r="M474" s="63"/>
    </row>
    <row r="475" spans="2:13" ht="15.75" customHeight="1">
      <c r="B475" s="52"/>
      <c r="C475" s="52"/>
      <c r="D475" s="52"/>
      <c r="E475" s="52"/>
      <c r="F475" s="52"/>
      <c r="L475" s="63"/>
      <c r="M475" s="63"/>
    </row>
    <row r="476" spans="2:13" ht="15.75" customHeight="1">
      <c r="B476" s="52"/>
      <c r="C476" s="52"/>
      <c r="D476" s="52"/>
      <c r="E476" s="52"/>
      <c r="F476" s="52"/>
      <c r="L476" s="63"/>
      <c r="M476" s="63"/>
    </row>
    <row r="477" spans="2:13" ht="15.75" customHeight="1">
      <c r="B477" s="52"/>
      <c r="C477" s="52"/>
      <c r="D477" s="52"/>
      <c r="E477" s="52"/>
      <c r="F477" s="52"/>
      <c r="L477" s="63"/>
      <c r="M477" s="63"/>
    </row>
    <row r="478" spans="2:13" ht="15.75" customHeight="1">
      <c r="B478" s="52"/>
      <c r="C478" s="52"/>
      <c r="D478" s="52"/>
      <c r="E478" s="52"/>
      <c r="F478" s="52"/>
      <c r="L478" s="63"/>
      <c r="M478" s="63"/>
    </row>
    <row r="479" spans="2:13" ht="15.75" customHeight="1">
      <c r="B479" s="52"/>
      <c r="C479" s="52"/>
      <c r="D479" s="52"/>
      <c r="E479" s="52"/>
      <c r="F479" s="52"/>
      <c r="L479" s="63"/>
      <c r="M479" s="63"/>
    </row>
    <row r="480" spans="2:13" ht="15.75" customHeight="1">
      <c r="B480" s="52"/>
      <c r="C480" s="52"/>
      <c r="D480" s="52"/>
      <c r="E480" s="52"/>
      <c r="F480" s="52"/>
      <c r="L480" s="63"/>
      <c r="M480" s="63"/>
    </row>
    <row r="481" spans="2:13" ht="15.75" customHeight="1">
      <c r="B481" s="52"/>
      <c r="C481" s="52"/>
      <c r="D481" s="52"/>
      <c r="E481" s="52"/>
      <c r="F481" s="52"/>
      <c r="L481" s="63"/>
      <c r="M481" s="63"/>
    </row>
    <row r="482" spans="2:13" ht="15.75" customHeight="1">
      <c r="B482" s="52"/>
      <c r="C482" s="52"/>
      <c r="D482" s="52"/>
      <c r="E482" s="52"/>
      <c r="F482" s="52"/>
      <c r="L482" s="63"/>
      <c r="M482" s="63"/>
    </row>
    <row r="483" spans="2:13" ht="15.75" customHeight="1">
      <c r="B483" s="52"/>
      <c r="C483" s="52"/>
      <c r="D483" s="52"/>
      <c r="E483" s="52"/>
      <c r="F483" s="52"/>
      <c r="L483" s="63"/>
      <c r="M483" s="63"/>
    </row>
    <row r="484" spans="2:13" ht="15.75" customHeight="1">
      <c r="B484" s="52"/>
      <c r="C484" s="52"/>
      <c r="D484" s="52"/>
      <c r="E484" s="52"/>
      <c r="F484" s="52"/>
      <c r="L484" s="63"/>
      <c r="M484" s="63"/>
    </row>
    <row r="485" spans="2:13" ht="15.75" customHeight="1">
      <c r="B485" s="52"/>
      <c r="C485" s="52"/>
      <c r="D485" s="52"/>
      <c r="E485" s="52"/>
      <c r="F485" s="52"/>
      <c r="L485" s="63"/>
      <c r="M485" s="63"/>
    </row>
    <row r="486" spans="2:13" ht="15.75" customHeight="1">
      <c r="B486" s="52"/>
      <c r="C486" s="52"/>
      <c r="D486" s="52"/>
      <c r="E486" s="52"/>
      <c r="F486" s="52"/>
      <c r="L486" s="63"/>
      <c r="M486" s="63"/>
    </row>
    <row r="487" spans="2:13" ht="15.75" customHeight="1">
      <c r="B487" s="52"/>
      <c r="C487" s="52"/>
      <c r="D487" s="52"/>
      <c r="E487" s="52"/>
      <c r="F487" s="52"/>
      <c r="L487" s="63"/>
      <c r="M487" s="63"/>
    </row>
    <row r="488" spans="2:13" ht="15.75" customHeight="1">
      <c r="B488" s="52"/>
      <c r="C488" s="52"/>
      <c r="D488" s="52"/>
      <c r="E488" s="52"/>
      <c r="F488" s="52"/>
      <c r="L488" s="63"/>
      <c r="M488" s="63"/>
    </row>
    <row r="489" spans="2:13" ht="15.75" customHeight="1">
      <c r="B489" s="52"/>
      <c r="C489" s="52"/>
      <c r="D489" s="52"/>
      <c r="E489" s="52"/>
      <c r="F489" s="52"/>
      <c r="L489" s="63"/>
      <c r="M489" s="63"/>
    </row>
    <row r="490" spans="2:13" ht="15.75" customHeight="1">
      <c r="B490" s="52"/>
      <c r="C490" s="52"/>
      <c r="D490" s="52"/>
      <c r="E490" s="52"/>
      <c r="F490" s="52"/>
      <c r="L490" s="63"/>
      <c r="M490" s="63"/>
    </row>
    <row r="491" spans="2:13" ht="15.75" customHeight="1">
      <c r="B491" s="52"/>
      <c r="C491" s="52"/>
      <c r="D491" s="52"/>
      <c r="E491" s="52"/>
      <c r="F491" s="52"/>
      <c r="L491" s="63"/>
      <c r="M491" s="63"/>
    </row>
    <row r="492" spans="2:13" ht="15.75" customHeight="1">
      <c r="B492" s="52"/>
      <c r="C492" s="52"/>
      <c r="D492" s="52"/>
      <c r="E492" s="52"/>
      <c r="F492" s="52"/>
      <c r="L492" s="63"/>
      <c r="M492" s="63"/>
    </row>
    <row r="493" spans="2:13" ht="15.75" customHeight="1">
      <c r="B493" s="52"/>
      <c r="C493" s="52"/>
      <c r="D493" s="52"/>
      <c r="E493" s="52"/>
      <c r="F493" s="52"/>
      <c r="L493" s="63"/>
      <c r="M493" s="63"/>
    </row>
    <row r="494" spans="2:13" ht="15.75" customHeight="1">
      <c r="B494" s="52"/>
      <c r="C494" s="52"/>
      <c r="D494" s="52"/>
      <c r="E494" s="52"/>
      <c r="F494" s="52"/>
      <c r="L494" s="63"/>
      <c r="M494" s="63"/>
    </row>
    <row r="495" spans="2:13" ht="15.75" customHeight="1">
      <c r="B495" s="52"/>
      <c r="C495" s="52"/>
      <c r="D495" s="52"/>
      <c r="E495" s="52"/>
      <c r="F495" s="52"/>
      <c r="L495" s="63"/>
      <c r="M495" s="63"/>
    </row>
    <row r="496" spans="2:13" ht="15.75" customHeight="1">
      <c r="B496" s="52"/>
      <c r="C496" s="52"/>
      <c r="D496" s="52"/>
      <c r="E496" s="52"/>
      <c r="F496" s="52"/>
      <c r="L496" s="63"/>
      <c r="M496" s="63"/>
    </row>
    <row r="497" spans="2:13" ht="15.75" customHeight="1">
      <c r="B497" s="52"/>
      <c r="C497" s="52"/>
      <c r="D497" s="52"/>
      <c r="E497" s="52"/>
      <c r="F497" s="52"/>
      <c r="L497" s="63"/>
      <c r="M497" s="63"/>
    </row>
    <row r="498" spans="2:13" ht="15.75" customHeight="1">
      <c r="B498" s="52"/>
      <c r="C498" s="52"/>
      <c r="D498" s="52"/>
      <c r="E498" s="52"/>
      <c r="F498" s="52"/>
      <c r="L498" s="63"/>
      <c r="M498" s="63"/>
    </row>
    <row r="499" spans="2:13" ht="15.75" customHeight="1">
      <c r="B499" s="52"/>
      <c r="C499" s="52"/>
      <c r="D499" s="52"/>
      <c r="E499" s="52"/>
      <c r="F499" s="52"/>
      <c r="L499" s="63"/>
      <c r="M499" s="63"/>
    </row>
    <row r="500" spans="2:13" ht="15.75" customHeight="1">
      <c r="B500" s="52"/>
      <c r="C500" s="52"/>
      <c r="D500" s="52"/>
      <c r="E500" s="52"/>
      <c r="F500" s="52"/>
      <c r="L500" s="63"/>
      <c r="M500" s="63"/>
    </row>
    <row r="501" spans="2:13" ht="15.75" customHeight="1">
      <c r="B501" s="52"/>
      <c r="C501" s="52"/>
      <c r="D501" s="52"/>
      <c r="E501" s="52"/>
      <c r="F501" s="52"/>
      <c r="L501" s="63"/>
      <c r="M501" s="63"/>
    </row>
    <row r="502" spans="2:13" ht="15.75" customHeight="1">
      <c r="B502" s="52"/>
      <c r="C502" s="52"/>
      <c r="D502" s="52"/>
      <c r="E502" s="52"/>
      <c r="F502" s="52"/>
      <c r="L502" s="63"/>
      <c r="M502" s="63"/>
    </row>
    <row r="503" spans="2:13" ht="15.75" customHeight="1">
      <c r="B503" s="52"/>
      <c r="C503" s="52"/>
      <c r="D503" s="52"/>
      <c r="E503" s="52"/>
      <c r="F503" s="52"/>
      <c r="L503" s="63"/>
      <c r="M503" s="63"/>
    </row>
    <row r="504" spans="2:13" ht="15.75" customHeight="1">
      <c r="B504" s="52"/>
      <c r="C504" s="52"/>
      <c r="D504" s="52"/>
      <c r="E504" s="52"/>
      <c r="F504" s="52"/>
      <c r="L504" s="63"/>
      <c r="M504" s="63"/>
    </row>
    <row r="505" spans="2:13" ht="15.75" customHeight="1">
      <c r="B505" s="52"/>
      <c r="C505" s="52"/>
      <c r="D505" s="52"/>
      <c r="E505" s="52"/>
      <c r="F505" s="52"/>
      <c r="L505" s="63"/>
      <c r="M505" s="63"/>
    </row>
    <row r="506" spans="2:13" ht="15.75" customHeight="1">
      <c r="B506" s="52"/>
      <c r="C506" s="52"/>
      <c r="D506" s="52"/>
      <c r="E506" s="52"/>
      <c r="F506" s="52"/>
      <c r="L506" s="63"/>
      <c r="M506" s="63"/>
    </row>
    <row r="507" spans="2:13" ht="15.75" customHeight="1">
      <c r="B507" s="52"/>
      <c r="C507" s="52"/>
      <c r="D507" s="52"/>
      <c r="E507" s="52"/>
      <c r="F507" s="52"/>
      <c r="L507" s="63"/>
      <c r="M507" s="63"/>
    </row>
    <row r="508" spans="2:13" ht="15.75" customHeight="1">
      <c r="B508" s="52"/>
      <c r="C508" s="52"/>
      <c r="D508" s="52"/>
      <c r="E508" s="52"/>
      <c r="F508" s="52"/>
      <c r="L508" s="63"/>
      <c r="M508" s="63"/>
    </row>
    <row r="509" spans="2:13" ht="15.75" customHeight="1">
      <c r="B509" s="52"/>
      <c r="C509" s="52"/>
      <c r="D509" s="52"/>
      <c r="E509" s="52"/>
      <c r="F509" s="52"/>
      <c r="L509" s="63"/>
      <c r="M509" s="63"/>
    </row>
    <row r="510" spans="2:13" ht="15.75" customHeight="1">
      <c r="B510" s="52"/>
      <c r="C510" s="52"/>
      <c r="D510" s="52"/>
      <c r="E510" s="52"/>
      <c r="F510" s="52"/>
      <c r="L510" s="63"/>
      <c r="M510" s="63"/>
    </row>
    <row r="511" spans="2:13" ht="15.75" customHeight="1">
      <c r="B511" s="52"/>
      <c r="C511" s="52"/>
      <c r="D511" s="52"/>
      <c r="E511" s="52"/>
      <c r="F511" s="52"/>
      <c r="L511" s="63"/>
      <c r="M511" s="63"/>
    </row>
    <row r="512" spans="2:13" ht="15.75" customHeight="1">
      <c r="B512" s="52"/>
      <c r="C512" s="52"/>
      <c r="D512" s="52"/>
      <c r="E512" s="52"/>
      <c r="F512" s="52"/>
      <c r="L512" s="63"/>
      <c r="M512" s="63"/>
    </row>
    <row r="513" spans="2:13" ht="15.75" customHeight="1">
      <c r="B513" s="52"/>
      <c r="C513" s="52"/>
      <c r="D513" s="52"/>
      <c r="E513" s="52"/>
      <c r="F513" s="52"/>
      <c r="L513" s="63"/>
      <c r="M513" s="63"/>
    </row>
    <row r="514" spans="2:13" ht="15.75" customHeight="1">
      <c r="B514" s="52"/>
      <c r="C514" s="52"/>
      <c r="D514" s="52"/>
      <c r="E514" s="52"/>
      <c r="F514" s="52"/>
      <c r="L514" s="63"/>
      <c r="M514" s="63"/>
    </row>
    <row r="515" spans="2:13" ht="15.75" customHeight="1">
      <c r="B515" s="52"/>
      <c r="C515" s="52"/>
      <c r="D515" s="52"/>
      <c r="E515" s="52"/>
      <c r="F515" s="52"/>
      <c r="L515" s="63"/>
      <c r="M515" s="63"/>
    </row>
    <row r="516" spans="2:13" ht="15.75" customHeight="1">
      <c r="B516" s="52"/>
      <c r="C516" s="52"/>
      <c r="D516" s="52"/>
      <c r="E516" s="52"/>
      <c r="F516" s="52"/>
      <c r="L516" s="63"/>
      <c r="M516" s="63"/>
    </row>
    <row r="517" spans="2:13" ht="15.75" customHeight="1">
      <c r="B517" s="52"/>
      <c r="C517" s="52"/>
      <c r="D517" s="52"/>
      <c r="E517" s="52"/>
      <c r="F517" s="52"/>
      <c r="L517" s="63"/>
      <c r="M517" s="63"/>
    </row>
    <row r="518" spans="2:13" ht="15.75" customHeight="1">
      <c r="B518" s="52"/>
      <c r="C518" s="52"/>
      <c r="D518" s="52"/>
      <c r="E518" s="52"/>
      <c r="F518" s="52"/>
      <c r="L518" s="63"/>
      <c r="M518" s="63"/>
    </row>
    <row r="519" spans="2:13" ht="15.75" customHeight="1">
      <c r="B519" s="52"/>
      <c r="C519" s="52"/>
      <c r="D519" s="52"/>
      <c r="E519" s="52"/>
      <c r="F519" s="52"/>
      <c r="L519" s="63"/>
      <c r="M519" s="63"/>
    </row>
    <row r="520" spans="2:13" ht="15.75" customHeight="1">
      <c r="B520" s="52"/>
      <c r="C520" s="52"/>
      <c r="D520" s="52"/>
      <c r="E520" s="52"/>
      <c r="F520" s="52"/>
      <c r="L520" s="63"/>
      <c r="M520" s="63"/>
    </row>
    <row r="521" spans="2:13" ht="15.75" customHeight="1">
      <c r="B521" s="52"/>
      <c r="C521" s="52"/>
      <c r="D521" s="52"/>
      <c r="E521" s="52"/>
      <c r="F521" s="52"/>
      <c r="L521" s="63"/>
      <c r="M521" s="63"/>
    </row>
    <row r="522" spans="2:13" ht="15.75" customHeight="1">
      <c r="B522" s="52"/>
      <c r="C522" s="52"/>
      <c r="D522" s="52"/>
      <c r="E522" s="52"/>
      <c r="F522" s="52"/>
      <c r="L522" s="63"/>
      <c r="M522" s="63"/>
    </row>
    <row r="523" spans="2:13" ht="15.75" customHeight="1">
      <c r="B523" s="52"/>
      <c r="C523" s="52"/>
      <c r="D523" s="52"/>
      <c r="E523" s="52"/>
      <c r="F523" s="52"/>
      <c r="L523" s="63"/>
      <c r="M523" s="63"/>
    </row>
    <row r="524" spans="2:13" ht="15.75" customHeight="1">
      <c r="B524" s="52"/>
      <c r="C524" s="52"/>
      <c r="D524" s="52"/>
      <c r="E524" s="52"/>
      <c r="F524" s="52"/>
      <c r="L524" s="63"/>
      <c r="M524" s="63"/>
    </row>
    <row r="525" spans="2:13" ht="15.75" customHeight="1">
      <c r="B525" s="52"/>
      <c r="C525" s="52"/>
      <c r="D525" s="52"/>
      <c r="E525" s="52"/>
      <c r="F525" s="52"/>
      <c r="L525" s="63"/>
      <c r="M525" s="63"/>
    </row>
    <row r="526" spans="2:13" ht="15.75" customHeight="1">
      <c r="B526" s="52"/>
      <c r="C526" s="52"/>
      <c r="D526" s="52"/>
      <c r="E526" s="52"/>
      <c r="F526" s="52"/>
      <c r="L526" s="63"/>
      <c r="M526" s="63"/>
    </row>
    <row r="527" spans="2:13" ht="15.75" customHeight="1">
      <c r="B527" s="52"/>
      <c r="C527" s="52"/>
      <c r="D527" s="52"/>
      <c r="E527" s="52"/>
      <c r="F527" s="52"/>
      <c r="L527" s="63"/>
      <c r="M527" s="63"/>
    </row>
    <row r="528" spans="2:13" ht="15.75" customHeight="1">
      <c r="B528" s="52"/>
      <c r="C528" s="52"/>
      <c r="D528" s="52"/>
      <c r="E528" s="52"/>
      <c r="F528" s="52"/>
      <c r="L528" s="63"/>
      <c r="M528" s="63"/>
    </row>
    <row r="529" spans="2:13" ht="15.75" customHeight="1">
      <c r="B529" s="52"/>
      <c r="C529" s="52"/>
      <c r="D529" s="52"/>
      <c r="E529" s="52"/>
      <c r="F529" s="52"/>
      <c r="L529" s="63"/>
      <c r="M529" s="63"/>
    </row>
    <row r="530" spans="2:13" ht="15.75" customHeight="1">
      <c r="B530" s="52"/>
      <c r="C530" s="52"/>
      <c r="D530" s="52"/>
      <c r="E530" s="52"/>
      <c r="F530" s="52"/>
      <c r="L530" s="63"/>
      <c r="M530" s="63"/>
    </row>
    <row r="531" spans="2:13" ht="15.75" customHeight="1">
      <c r="B531" s="52"/>
      <c r="C531" s="52"/>
      <c r="D531" s="52"/>
      <c r="E531" s="52"/>
      <c r="F531" s="52"/>
      <c r="L531" s="63"/>
      <c r="M531" s="63"/>
    </row>
    <row r="532" spans="2:13" ht="15.75" customHeight="1">
      <c r="B532" s="52"/>
      <c r="C532" s="52"/>
      <c r="D532" s="52"/>
      <c r="E532" s="52"/>
      <c r="F532" s="52"/>
      <c r="L532" s="63"/>
      <c r="M532" s="63"/>
    </row>
    <row r="533" spans="2:13" ht="15.75" customHeight="1">
      <c r="B533" s="52"/>
      <c r="C533" s="52"/>
      <c r="D533" s="52"/>
      <c r="E533" s="52"/>
      <c r="F533" s="52"/>
      <c r="L533" s="63"/>
      <c r="M533" s="63"/>
    </row>
    <row r="534" spans="2:13" ht="15.75" customHeight="1">
      <c r="B534" s="52"/>
      <c r="C534" s="52"/>
      <c r="D534" s="52"/>
      <c r="E534" s="52"/>
      <c r="F534" s="52"/>
      <c r="L534" s="63"/>
      <c r="M534" s="63"/>
    </row>
    <row r="535" spans="2:13" ht="15.75" customHeight="1">
      <c r="B535" s="52"/>
      <c r="C535" s="52"/>
      <c r="D535" s="52"/>
      <c r="E535" s="52"/>
      <c r="F535" s="52"/>
      <c r="L535" s="63"/>
      <c r="M535" s="63"/>
    </row>
    <row r="536" spans="2:13" ht="15.75" customHeight="1">
      <c r="B536" s="52"/>
      <c r="C536" s="52"/>
      <c r="D536" s="52"/>
      <c r="E536" s="52"/>
      <c r="F536" s="52"/>
      <c r="L536" s="63"/>
      <c r="M536" s="63"/>
    </row>
    <row r="537" spans="2:13" ht="15.75" customHeight="1">
      <c r="B537" s="52"/>
      <c r="C537" s="52"/>
      <c r="D537" s="52"/>
      <c r="E537" s="52"/>
      <c r="F537" s="52"/>
      <c r="L537" s="63"/>
      <c r="M537" s="63"/>
    </row>
    <row r="538" spans="2:13" ht="15.75" customHeight="1">
      <c r="B538" s="52"/>
      <c r="C538" s="52"/>
      <c r="D538" s="52"/>
      <c r="E538" s="52"/>
      <c r="F538" s="52"/>
      <c r="L538" s="63"/>
      <c r="M538" s="63"/>
    </row>
    <row r="539" spans="2:13" ht="15.75" customHeight="1">
      <c r="B539" s="52"/>
      <c r="C539" s="52"/>
      <c r="D539" s="52"/>
      <c r="E539" s="52"/>
      <c r="F539" s="52"/>
      <c r="L539" s="63"/>
      <c r="M539" s="63"/>
    </row>
    <row r="540" spans="2:13" ht="15.75" customHeight="1">
      <c r="B540" s="52"/>
      <c r="C540" s="52"/>
      <c r="D540" s="52"/>
      <c r="E540" s="52"/>
      <c r="F540" s="52"/>
      <c r="L540" s="63"/>
      <c r="M540" s="63"/>
    </row>
    <row r="541" spans="2:13" ht="15.75" customHeight="1">
      <c r="B541" s="52"/>
      <c r="C541" s="52"/>
      <c r="D541" s="52"/>
      <c r="E541" s="52"/>
      <c r="F541" s="52"/>
      <c r="L541" s="63"/>
      <c r="M541" s="63"/>
    </row>
    <row r="542" spans="2:13" ht="15.75" customHeight="1">
      <c r="B542" s="52"/>
      <c r="C542" s="52"/>
      <c r="D542" s="52"/>
      <c r="E542" s="52"/>
      <c r="F542" s="52"/>
      <c r="L542" s="63"/>
      <c r="M542" s="63"/>
    </row>
    <row r="543" spans="2:13" ht="15.75" customHeight="1">
      <c r="B543" s="52"/>
      <c r="C543" s="52"/>
      <c r="D543" s="52"/>
      <c r="E543" s="52"/>
      <c r="F543" s="52"/>
      <c r="L543" s="63"/>
      <c r="M543" s="63"/>
    </row>
    <row r="544" spans="2:13" ht="15.75" customHeight="1">
      <c r="B544" s="52"/>
      <c r="C544" s="52"/>
      <c r="D544" s="52"/>
      <c r="E544" s="52"/>
      <c r="F544" s="52"/>
      <c r="L544" s="63"/>
      <c r="M544" s="63"/>
    </row>
    <row r="545" spans="2:13" ht="15.75" customHeight="1">
      <c r="B545" s="52"/>
      <c r="C545" s="52"/>
      <c r="D545" s="52"/>
      <c r="E545" s="52"/>
      <c r="F545" s="52"/>
      <c r="L545" s="63"/>
      <c r="M545" s="63"/>
    </row>
    <row r="546" spans="2:13" ht="15.75" customHeight="1">
      <c r="B546" s="52"/>
      <c r="C546" s="52"/>
      <c r="D546" s="52"/>
      <c r="E546" s="52"/>
      <c r="F546" s="52"/>
      <c r="L546" s="63"/>
      <c r="M546" s="63"/>
    </row>
    <row r="547" spans="2:13" ht="15.75" customHeight="1">
      <c r="B547" s="52"/>
      <c r="C547" s="52"/>
      <c r="D547" s="52"/>
      <c r="E547" s="52"/>
      <c r="F547" s="52"/>
      <c r="L547" s="63"/>
      <c r="M547" s="63"/>
    </row>
    <row r="548" spans="2:13" ht="15.75" customHeight="1">
      <c r="B548" s="52"/>
      <c r="C548" s="52"/>
      <c r="D548" s="52"/>
      <c r="E548" s="52"/>
      <c r="F548" s="52"/>
      <c r="L548" s="63"/>
      <c r="M548" s="63"/>
    </row>
    <row r="549" spans="2:13" ht="15.75" customHeight="1">
      <c r="B549" s="52"/>
      <c r="C549" s="52"/>
      <c r="D549" s="52"/>
      <c r="E549" s="52"/>
      <c r="F549" s="52"/>
      <c r="L549" s="63"/>
      <c r="M549" s="63"/>
    </row>
    <row r="550" spans="2:13" ht="15.75" customHeight="1">
      <c r="B550" s="52"/>
      <c r="C550" s="52"/>
      <c r="D550" s="52"/>
      <c r="E550" s="52"/>
      <c r="F550" s="52"/>
      <c r="L550" s="63"/>
      <c r="M550" s="63"/>
    </row>
    <row r="551" spans="2:13" ht="15.75" customHeight="1">
      <c r="B551" s="52"/>
      <c r="C551" s="52"/>
      <c r="D551" s="52"/>
      <c r="E551" s="52"/>
      <c r="F551" s="52"/>
      <c r="L551" s="63"/>
      <c r="M551" s="63"/>
    </row>
    <row r="552" spans="2:13" ht="15.75" customHeight="1">
      <c r="B552" s="52"/>
      <c r="C552" s="52"/>
      <c r="D552" s="52"/>
      <c r="E552" s="52"/>
      <c r="F552" s="52"/>
      <c r="L552" s="63"/>
      <c r="M552" s="63"/>
    </row>
    <row r="553" spans="2:13" ht="15.75" customHeight="1">
      <c r="B553" s="52"/>
      <c r="C553" s="52"/>
      <c r="D553" s="52"/>
      <c r="E553" s="52"/>
      <c r="F553" s="52"/>
      <c r="L553" s="63"/>
      <c r="M553" s="63"/>
    </row>
    <row r="554" spans="2:13" ht="15.75" customHeight="1">
      <c r="B554" s="52"/>
      <c r="C554" s="52"/>
      <c r="D554" s="52"/>
      <c r="E554" s="52"/>
      <c r="F554" s="52"/>
      <c r="L554" s="63"/>
      <c r="M554" s="63"/>
    </row>
    <row r="555" spans="2:13" ht="15.75" customHeight="1">
      <c r="B555" s="52"/>
      <c r="C555" s="52"/>
      <c r="D555" s="52"/>
      <c r="E555" s="52"/>
      <c r="F555" s="52"/>
      <c r="L555" s="63"/>
      <c r="M555" s="63"/>
    </row>
    <row r="556" spans="2:13" ht="15.75" customHeight="1">
      <c r="B556" s="52"/>
      <c r="C556" s="52"/>
      <c r="D556" s="52"/>
      <c r="E556" s="52"/>
      <c r="F556" s="52"/>
      <c r="L556" s="63"/>
      <c r="M556" s="63"/>
    </row>
    <row r="557" spans="2:13" ht="15.75" customHeight="1">
      <c r="B557" s="52"/>
      <c r="C557" s="52"/>
      <c r="D557" s="52"/>
      <c r="E557" s="52"/>
      <c r="F557" s="52"/>
      <c r="L557" s="63"/>
      <c r="M557" s="63"/>
    </row>
    <row r="558" spans="2:13" ht="15.75" customHeight="1">
      <c r="B558" s="52"/>
      <c r="C558" s="52"/>
      <c r="D558" s="52"/>
      <c r="E558" s="52"/>
      <c r="F558" s="52"/>
      <c r="L558" s="63"/>
      <c r="M558" s="63"/>
    </row>
    <row r="559" spans="2:13" ht="15.75" customHeight="1">
      <c r="B559" s="52"/>
      <c r="C559" s="52"/>
      <c r="D559" s="52"/>
      <c r="E559" s="52"/>
      <c r="F559" s="52"/>
      <c r="L559" s="63"/>
      <c r="M559" s="63"/>
    </row>
    <row r="560" spans="2:13" ht="15.75" customHeight="1">
      <c r="B560" s="52"/>
      <c r="C560" s="52"/>
      <c r="D560" s="52"/>
      <c r="E560" s="52"/>
      <c r="F560" s="52"/>
      <c r="L560" s="63"/>
      <c r="M560" s="63"/>
    </row>
    <row r="561" spans="2:13" ht="15.75" customHeight="1">
      <c r="B561" s="52"/>
      <c r="C561" s="52"/>
      <c r="D561" s="52"/>
      <c r="E561" s="52"/>
      <c r="F561" s="52"/>
      <c r="L561" s="63"/>
      <c r="M561" s="63"/>
    </row>
    <row r="562" spans="2:13" ht="15.75" customHeight="1">
      <c r="B562" s="52"/>
      <c r="C562" s="52"/>
      <c r="D562" s="52"/>
      <c r="E562" s="52"/>
      <c r="F562" s="52"/>
      <c r="L562" s="63"/>
      <c r="M562" s="63"/>
    </row>
    <row r="563" spans="2:13" ht="15.75" customHeight="1">
      <c r="B563" s="52"/>
      <c r="C563" s="52"/>
      <c r="D563" s="52"/>
      <c r="E563" s="52"/>
      <c r="F563" s="52"/>
      <c r="L563" s="63"/>
      <c r="M563" s="63"/>
    </row>
    <row r="564" spans="2:13" ht="15.75" customHeight="1">
      <c r="B564" s="52"/>
      <c r="C564" s="52"/>
      <c r="D564" s="52"/>
      <c r="E564" s="52"/>
      <c r="F564" s="52"/>
      <c r="L564" s="63"/>
      <c r="M564" s="63"/>
    </row>
    <row r="565" spans="2:13" ht="15.75" customHeight="1">
      <c r="B565" s="52"/>
      <c r="C565" s="52"/>
      <c r="D565" s="52"/>
      <c r="E565" s="52"/>
      <c r="F565" s="52"/>
      <c r="L565" s="63"/>
      <c r="M565" s="63"/>
    </row>
    <row r="566" spans="2:13" ht="15.75" customHeight="1">
      <c r="B566" s="52"/>
      <c r="C566" s="52"/>
      <c r="D566" s="52"/>
      <c r="E566" s="52"/>
      <c r="F566" s="52"/>
      <c r="L566" s="63"/>
      <c r="M566" s="63"/>
    </row>
    <row r="567" spans="2:13" ht="15.75" customHeight="1">
      <c r="B567" s="52"/>
      <c r="C567" s="52"/>
      <c r="D567" s="52"/>
      <c r="E567" s="52"/>
      <c r="F567" s="52"/>
      <c r="L567" s="63"/>
      <c r="M567" s="63"/>
    </row>
    <row r="568" spans="2:13" ht="15.75" customHeight="1">
      <c r="B568" s="52"/>
      <c r="C568" s="52"/>
      <c r="D568" s="52"/>
      <c r="E568" s="52"/>
      <c r="F568" s="52"/>
      <c r="L568" s="63"/>
      <c r="M568" s="63"/>
    </row>
    <row r="569" spans="2:13" ht="15.75" customHeight="1">
      <c r="B569" s="52"/>
      <c r="C569" s="52"/>
      <c r="D569" s="52"/>
      <c r="E569" s="52"/>
      <c r="F569" s="52"/>
      <c r="L569" s="63"/>
      <c r="M569" s="63"/>
    </row>
    <row r="570" spans="2:13" ht="15.75" customHeight="1">
      <c r="B570" s="52"/>
      <c r="C570" s="52"/>
      <c r="D570" s="52"/>
      <c r="E570" s="52"/>
      <c r="F570" s="52"/>
      <c r="L570" s="63"/>
      <c r="M570" s="63"/>
    </row>
    <row r="571" spans="2:13" ht="15.75" customHeight="1">
      <c r="B571" s="52"/>
      <c r="C571" s="52"/>
      <c r="D571" s="52"/>
      <c r="E571" s="52"/>
      <c r="F571" s="52"/>
      <c r="L571" s="63"/>
      <c r="M571" s="63"/>
    </row>
    <row r="572" spans="2:13" ht="15.75" customHeight="1">
      <c r="B572" s="52"/>
      <c r="C572" s="52"/>
      <c r="D572" s="52"/>
      <c r="E572" s="52"/>
      <c r="F572" s="52"/>
      <c r="L572" s="63"/>
      <c r="M572" s="63"/>
    </row>
    <row r="573" spans="2:13" ht="15.75" customHeight="1">
      <c r="B573" s="52"/>
      <c r="C573" s="52"/>
      <c r="D573" s="52"/>
      <c r="E573" s="52"/>
      <c r="F573" s="52"/>
      <c r="L573" s="63"/>
      <c r="M573" s="63"/>
    </row>
    <row r="574" spans="2:13" ht="15.75" customHeight="1">
      <c r="B574" s="52"/>
      <c r="C574" s="52"/>
      <c r="D574" s="52"/>
      <c r="E574" s="52"/>
      <c r="F574" s="52"/>
      <c r="L574" s="63"/>
      <c r="M574" s="63"/>
    </row>
    <row r="575" spans="2:13" ht="15.75" customHeight="1">
      <c r="B575" s="52"/>
      <c r="C575" s="52"/>
      <c r="D575" s="52"/>
      <c r="E575" s="52"/>
      <c r="F575" s="52"/>
      <c r="L575" s="63"/>
      <c r="M575" s="63"/>
    </row>
    <row r="576" spans="2:13" ht="15.75" customHeight="1">
      <c r="B576" s="52"/>
      <c r="C576" s="52"/>
      <c r="D576" s="52"/>
      <c r="E576" s="52"/>
      <c r="F576" s="52"/>
      <c r="L576" s="63"/>
      <c r="M576" s="63"/>
    </row>
    <row r="577" spans="2:13" ht="15.75" customHeight="1">
      <c r="B577" s="52"/>
      <c r="C577" s="52"/>
      <c r="D577" s="52"/>
      <c r="E577" s="52"/>
      <c r="F577" s="52"/>
      <c r="L577" s="63"/>
      <c r="M577" s="63"/>
    </row>
    <row r="578" spans="2:13" ht="15.75" customHeight="1">
      <c r="B578" s="52"/>
      <c r="C578" s="52"/>
      <c r="D578" s="52"/>
      <c r="E578" s="52"/>
      <c r="F578" s="52"/>
      <c r="L578" s="63"/>
      <c r="M578" s="63"/>
    </row>
    <row r="579" spans="2:13" ht="15.75" customHeight="1">
      <c r="B579" s="52"/>
      <c r="C579" s="52"/>
      <c r="D579" s="52"/>
      <c r="E579" s="52"/>
      <c r="F579" s="52"/>
      <c r="L579" s="63"/>
      <c r="M579" s="63"/>
    </row>
    <row r="580" spans="2:13" ht="15.75" customHeight="1">
      <c r="B580" s="52"/>
      <c r="C580" s="52"/>
      <c r="D580" s="52"/>
      <c r="E580" s="52"/>
      <c r="F580" s="52"/>
      <c r="L580" s="63"/>
      <c r="M580" s="63"/>
    </row>
    <row r="581" spans="2:13" ht="15.75" customHeight="1">
      <c r="B581" s="52"/>
      <c r="C581" s="52"/>
      <c r="D581" s="52"/>
      <c r="E581" s="52"/>
      <c r="F581" s="52"/>
      <c r="L581" s="63"/>
      <c r="M581" s="63"/>
    </row>
    <row r="582" spans="2:13" ht="15.75" customHeight="1">
      <c r="B582" s="52"/>
      <c r="C582" s="52"/>
      <c r="D582" s="52"/>
      <c r="E582" s="52"/>
      <c r="F582" s="52"/>
      <c r="L582" s="63"/>
      <c r="M582" s="63"/>
    </row>
    <row r="583" spans="2:13" ht="15.75" customHeight="1">
      <c r="B583" s="52"/>
      <c r="C583" s="52"/>
      <c r="D583" s="52"/>
      <c r="E583" s="52"/>
      <c r="F583" s="52"/>
      <c r="L583" s="63"/>
      <c r="M583" s="63"/>
    </row>
    <row r="584" spans="2:13" ht="15.75" customHeight="1">
      <c r="B584" s="52"/>
      <c r="C584" s="52"/>
      <c r="D584" s="52"/>
      <c r="E584" s="52"/>
      <c r="F584" s="52"/>
      <c r="L584" s="63"/>
      <c r="M584" s="63"/>
    </row>
    <row r="585" spans="2:13" ht="15.75" customHeight="1">
      <c r="B585" s="52"/>
      <c r="C585" s="52"/>
      <c r="D585" s="52"/>
      <c r="E585" s="52"/>
      <c r="F585" s="52"/>
      <c r="L585" s="63"/>
      <c r="M585" s="63"/>
    </row>
    <row r="586" spans="2:13" ht="15.75" customHeight="1">
      <c r="B586" s="52"/>
      <c r="C586" s="52"/>
      <c r="D586" s="52"/>
      <c r="E586" s="52"/>
      <c r="F586" s="52"/>
      <c r="L586" s="63"/>
      <c r="M586" s="63"/>
    </row>
    <row r="587" spans="2:13" ht="15.75" customHeight="1">
      <c r="B587" s="52"/>
      <c r="C587" s="52"/>
      <c r="D587" s="52"/>
      <c r="E587" s="52"/>
      <c r="F587" s="52"/>
      <c r="L587" s="63"/>
      <c r="M587" s="63"/>
    </row>
    <row r="588" spans="2:13" ht="15.75" customHeight="1">
      <c r="B588" s="52"/>
      <c r="C588" s="52"/>
      <c r="D588" s="52"/>
      <c r="E588" s="52"/>
      <c r="F588" s="52"/>
      <c r="L588" s="63"/>
      <c r="M588" s="63"/>
    </row>
    <row r="589" spans="2:13" ht="15.75" customHeight="1">
      <c r="B589" s="52"/>
      <c r="C589" s="52"/>
      <c r="D589" s="52"/>
      <c r="E589" s="52"/>
      <c r="F589" s="52"/>
      <c r="L589" s="63"/>
      <c r="M589" s="63"/>
    </row>
    <row r="590" spans="2:13" ht="15.75" customHeight="1">
      <c r="B590" s="52"/>
      <c r="C590" s="52"/>
      <c r="D590" s="52"/>
      <c r="E590" s="52"/>
      <c r="F590" s="52"/>
      <c r="L590" s="63"/>
      <c r="M590" s="63"/>
    </row>
    <row r="591" spans="2:13" ht="15.75" customHeight="1">
      <c r="B591" s="52"/>
      <c r="C591" s="52"/>
      <c r="D591" s="52"/>
      <c r="E591" s="52"/>
      <c r="F591" s="52"/>
      <c r="L591" s="63"/>
      <c r="M591" s="63"/>
    </row>
    <row r="592" spans="2:13" ht="15.75" customHeight="1">
      <c r="B592" s="52"/>
      <c r="C592" s="52"/>
      <c r="D592" s="52"/>
      <c r="E592" s="52"/>
      <c r="F592" s="52"/>
      <c r="L592" s="63"/>
      <c r="M592" s="63"/>
    </row>
    <row r="593" spans="2:13" ht="15.75" customHeight="1">
      <c r="B593" s="52"/>
      <c r="C593" s="52"/>
      <c r="D593" s="52"/>
      <c r="E593" s="52"/>
      <c r="F593" s="52"/>
      <c r="L593" s="63"/>
      <c r="M593" s="63"/>
    </row>
    <row r="594" spans="2:13" ht="15.75" customHeight="1">
      <c r="B594" s="52"/>
      <c r="C594" s="52"/>
      <c r="D594" s="52"/>
      <c r="E594" s="52"/>
      <c r="F594" s="52"/>
      <c r="L594" s="63"/>
      <c r="M594" s="63"/>
    </row>
    <row r="595" spans="2:13" ht="15.75" customHeight="1">
      <c r="B595" s="52"/>
      <c r="C595" s="52"/>
      <c r="D595" s="52"/>
      <c r="E595" s="52"/>
      <c r="F595" s="52"/>
      <c r="L595" s="63"/>
      <c r="M595" s="63"/>
    </row>
    <row r="596" spans="2:13" ht="15.75" customHeight="1">
      <c r="B596" s="52"/>
      <c r="C596" s="52"/>
      <c r="D596" s="52"/>
      <c r="E596" s="52"/>
      <c r="F596" s="52"/>
      <c r="L596" s="63"/>
      <c r="M596" s="63"/>
    </row>
    <row r="597" spans="2:13" ht="15.75" customHeight="1">
      <c r="B597" s="52"/>
      <c r="C597" s="52"/>
      <c r="D597" s="52"/>
      <c r="E597" s="52"/>
      <c r="F597" s="52"/>
      <c r="L597" s="63"/>
      <c r="M597" s="63"/>
    </row>
    <row r="598" spans="2:13" ht="15.75" customHeight="1">
      <c r="B598" s="52"/>
      <c r="C598" s="52"/>
      <c r="D598" s="52"/>
      <c r="E598" s="52"/>
      <c r="F598" s="52"/>
      <c r="L598" s="63"/>
      <c r="M598" s="63"/>
    </row>
    <row r="599" spans="2:13" ht="15.75" customHeight="1">
      <c r="B599" s="52"/>
      <c r="C599" s="52"/>
      <c r="D599" s="52"/>
      <c r="E599" s="52"/>
      <c r="F599" s="52"/>
      <c r="L599" s="63"/>
      <c r="M599" s="63"/>
    </row>
    <row r="600" spans="2:13" ht="15.75" customHeight="1">
      <c r="B600" s="52"/>
      <c r="C600" s="52"/>
      <c r="D600" s="52"/>
      <c r="E600" s="52"/>
      <c r="F600" s="52"/>
      <c r="L600" s="63"/>
      <c r="M600" s="63"/>
    </row>
    <row r="601" spans="2:13" ht="15.75" customHeight="1">
      <c r="B601" s="52"/>
      <c r="C601" s="52"/>
      <c r="D601" s="52"/>
      <c r="E601" s="52"/>
      <c r="F601" s="52"/>
      <c r="L601" s="63"/>
      <c r="M601" s="63"/>
    </row>
    <row r="602" spans="2:13" ht="15.75" customHeight="1">
      <c r="B602" s="52"/>
      <c r="C602" s="52"/>
      <c r="D602" s="52"/>
      <c r="E602" s="52"/>
      <c r="F602" s="52"/>
      <c r="L602" s="63"/>
      <c r="M602" s="63"/>
    </row>
    <row r="603" spans="2:13" ht="15.75" customHeight="1">
      <c r="B603" s="52"/>
      <c r="C603" s="52"/>
      <c r="D603" s="52"/>
      <c r="E603" s="52"/>
      <c r="F603" s="52"/>
      <c r="L603" s="63"/>
      <c r="M603" s="63"/>
    </row>
    <row r="604" spans="2:13" ht="15.75" customHeight="1">
      <c r="B604" s="52"/>
      <c r="C604" s="52"/>
      <c r="D604" s="52"/>
      <c r="E604" s="52"/>
      <c r="F604" s="52"/>
      <c r="L604" s="63"/>
      <c r="M604" s="63"/>
    </row>
    <row r="605" spans="2:13" ht="15.75" customHeight="1">
      <c r="B605" s="52"/>
      <c r="C605" s="52"/>
      <c r="D605" s="52"/>
      <c r="E605" s="52"/>
      <c r="F605" s="52"/>
      <c r="L605" s="63"/>
      <c r="M605" s="63"/>
    </row>
    <row r="606" spans="2:13" ht="15.75" customHeight="1">
      <c r="B606" s="52"/>
      <c r="C606" s="52"/>
      <c r="D606" s="52"/>
      <c r="E606" s="52"/>
      <c r="F606" s="52"/>
      <c r="L606" s="63"/>
      <c r="M606" s="63"/>
    </row>
    <row r="607" spans="2:13" ht="15.75" customHeight="1">
      <c r="B607" s="52"/>
      <c r="C607" s="52"/>
      <c r="D607" s="52"/>
      <c r="E607" s="52"/>
      <c r="F607" s="52"/>
      <c r="L607" s="63"/>
      <c r="M607" s="63"/>
    </row>
    <row r="608" spans="2:13" ht="15.75" customHeight="1">
      <c r="B608" s="52"/>
      <c r="C608" s="52"/>
      <c r="D608" s="52"/>
      <c r="E608" s="52"/>
      <c r="F608" s="52"/>
      <c r="L608" s="63"/>
      <c r="M608" s="63"/>
    </row>
    <row r="609" spans="2:13" ht="15.75" customHeight="1">
      <c r="B609" s="52"/>
      <c r="C609" s="52"/>
      <c r="D609" s="52"/>
      <c r="E609" s="52"/>
      <c r="F609" s="52"/>
      <c r="L609" s="63"/>
      <c r="M609" s="63"/>
    </row>
    <row r="610" spans="2:13" ht="15.75" customHeight="1">
      <c r="B610" s="52"/>
      <c r="C610" s="52"/>
      <c r="D610" s="52"/>
      <c r="E610" s="52"/>
      <c r="F610" s="52"/>
      <c r="L610" s="63"/>
      <c r="M610" s="63"/>
    </row>
    <row r="611" spans="2:13" ht="15.75" customHeight="1">
      <c r="B611" s="52"/>
      <c r="C611" s="52"/>
      <c r="D611" s="52"/>
      <c r="E611" s="52"/>
      <c r="F611" s="52"/>
      <c r="L611" s="63"/>
      <c r="M611" s="63"/>
    </row>
    <row r="612" spans="2:13" ht="15.75" customHeight="1">
      <c r="B612" s="52"/>
      <c r="C612" s="52"/>
      <c r="D612" s="52"/>
      <c r="E612" s="52"/>
      <c r="F612" s="52"/>
      <c r="L612" s="63"/>
      <c r="M612" s="63"/>
    </row>
    <row r="613" spans="2:13" ht="15.75" customHeight="1">
      <c r="B613" s="52"/>
      <c r="C613" s="52"/>
      <c r="D613" s="52"/>
      <c r="E613" s="52"/>
      <c r="F613" s="52"/>
      <c r="L613" s="63"/>
      <c r="M613" s="63"/>
    </row>
    <row r="614" spans="2:13" ht="15.75" customHeight="1">
      <c r="B614" s="52"/>
      <c r="C614" s="52"/>
      <c r="D614" s="52"/>
      <c r="E614" s="52"/>
      <c r="F614" s="52"/>
      <c r="L614" s="63"/>
      <c r="M614" s="63"/>
    </row>
    <row r="615" spans="2:13" ht="15.75" customHeight="1">
      <c r="B615" s="52"/>
      <c r="C615" s="52"/>
      <c r="D615" s="52"/>
      <c r="E615" s="52"/>
      <c r="F615" s="52"/>
      <c r="L615" s="63"/>
      <c r="M615" s="63"/>
    </row>
    <row r="616" spans="2:13" ht="15.75" customHeight="1">
      <c r="B616" s="52"/>
      <c r="C616" s="52"/>
      <c r="D616" s="52"/>
      <c r="E616" s="52"/>
      <c r="F616" s="52"/>
      <c r="L616" s="63"/>
      <c r="M616" s="63"/>
    </row>
    <row r="617" spans="2:13" ht="15.75" customHeight="1">
      <c r="B617" s="52"/>
      <c r="C617" s="52"/>
      <c r="D617" s="52"/>
      <c r="E617" s="52"/>
      <c r="F617" s="52"/>
      <c r="L617" s="63"/>
      <c r="M617" s="63"/>
    </row>
    <row r="618" spans="2:13" ht="15.75" customHeight="1">
      <c r="B618" s="52"/>
      <c r="C618" s="52"/>
      <c r="D618" s="52"/>
      <c r="E618" s="52"/>
      <c r="F618" s="52"/>
      <c r="L618" s="63"/>
      <c r="M618" s="63"/>
    </row>
    <row r="619" spans="2:13" ht="15.75" customHeight="1">
      <c r="B619" s="52"/>
      <c r="C619" s="52"/>
      <c r="D619" s="52"/>
      <c r="E619" s="52"/>
      <c r="F619" s="52"/>
      <c r="L619" s="63"/>
      <c r="M619" s="63"/>
    </row>
    <row r="620" spans="2:13" ht="15.75" customHeight="1">
      <c r="B620" s="52"/>
      <c r="C620" s="52"/>
      <c r="D620" s="52"/>
      <c r="E620" s="52"/>
      <c r="F620" s="52"/>
      <c r="L620" s="63"/>
      <c r="M620" s="63"/>
    </row>
    <row r="621" spans="2:13" ht="15.75" customHeight="1">
      <c r="B621" s="52"/>
      <c r="C621" s="52"/>
      <c r="D621" s="52"/>
      <c r="E621" s="52"/>
      <c r="F621" s="52"/>
      <c r="L621" s="63"/>
      <c r="M621" s="63"/>
    </row>
    <row r="622" spans="2:13" ht="15.75" customHeight="1">
      <c r="B622" s="52"/>
      <c r="C622" s="52"/>
      <c r="D622" s="52"/>
      <c r="E622" s="52"/>
      <c r="F622" s="52"/>
      <c r="L622" s="63"/>
      <c r="M622" s="63"/>
    </row>
    <row r="623" spans="2:13" ht="15.75" customHeight="1">
      <c r="B623" s="52"/>
      <c r="C623" s="52"/>
      <c r="D623" s="52"/>
      <c r="E623" s="52"/>
      <c r="F623" s="52"/>
      <c r="L623" s="63"/>
      <c r="M623" s="63"/>
    </row>
    <row r="624" spans="2:13" ht="15.75" customHeight="1">
      <c r="B624" s="52"/>
      <c r="C624" s="52"/>
      <c r="D624" s="52"/>
      <c r="E624" s="52"/>
      <c r="F624" s="52"/>
      <c r="L624" s="63"/>
      <c r="M624" s="63"/>
    </row>
    <row r="625" spans="2:13" ht="15.75" customHeight="1">
      <c r="B625" s="52"/>
      <c r="C625" s="52"/>
      <c r="D625" s="52"/>
      <c r="E625" s="52"/>
      <c r="F625" s="52"/>
      <c r="L625" s="63"/>
      <c r="M625" s="63"/>
    </row>
    <row r="626" spans="2:13" ht="15.75" customHeight="1">
      <c r="B626" s="52"/>
      <c r="C626" s="52"/>
      <c r="D626" s="52"/>
      <c r="E626" s="52"/>
      <c r="F626" s="52"/>
      <c r="L626" s="63"/>
      <c r="M626" s="63"/>
    </row>
    <row r="627" spans="2:13" ht="15.75" customHeight="1">
      <c r="B627" s="52"/>
      <c r="C627" s="52"/>
      <c r="D627" s="52"/>
      <c r="E627" s="52"/>
      <c r="F627" s="52"/>
      <c r="L627" s="63"/>
      <c r="M627" s="63"/>
    </row>
    <row r="628" spans="2:13" ht="15.75" customHeight="1">
      <c r="B628" s="52"/>
      <c r="C628" s="52"/>
      <c r="D628" s="52"/>
      <c r="E628" s="52"/>
      <c r="F628" s="52"/>
      <c r="L628" s="63"/>
      <c r="M628" s="63"/>
    </row>
    <row r="629" spans="2:13" ht="15.75" customHeight="1">
      <c r="B629" s="52"/>
      <c r="C629" s="52"/>
      <c r="D629" s="52"/>
      <c r="E629" s="52"/>
      <c r="F629" s="52"/>
      <c r="L629" s="63"/>
      <c r="M629" s="63"/>
    </row>
    <row r="630" spans="2:13" ht="15.75" customHeight="1">
      <c r="B630" s="52"/>
      <c r="C630" s="52"/>
      <c r="D630" s="52"/>
      <c r="E630" s="52"/>
      <c r="F630" s="52"/>
      <c r="L630" s="63"/>
      <c r="M630" s="63"/>
    </row>
    <row r="631" spans="2:13" ht="15.75" customHeight="1">
      <c r="B631" s="52"/>
      <c r="C631" s="52"/>
      <c r="D631" s="52"/>
      <c r="E631" s="52"/>
      <c r="F631" s="52"/>
      <c r="L631" s="63"/>
      <c r="M631" s="63"/>
    </row>
    <row r="632" spans="2:13" ht="15.75" customHeight="1">
      <c r="B632" s="52"/>
      <c r="C632" s="52"/>
      <c r="D632" s="52"/>
      <c r="E632" s="52"/>
      <c r="F632" s="52"/>
      <c r="L632" s="63"/>
      <c r="M632" s="63"/>
    </row>
    <row r="633" spans="2:13" ht="15.75" customHeight="1">
      <c r="B633" s="52"/>
      <c r="C633" s="52"/>
      <c r="D633" s="52"/>
      <c r="E633" s="52"/>
      <c r="F633" s="52"/>
      <c r="L633" s="63"/>
      <c r="M633" s="63"/>
    </row>
    <row r="634" spans="2:13" ht="15.75" customHeight="1">
      <c r="B634" s="52"/>
      <c r="C634" s="52"/>
      <c r="D634" s="52"/>
      <c r="E634" s="52"/>
      <c r="F634" s="52"/>
      <c r="L634" s="63"/>
      <c r="M634" s="63"/>
    </row>
    <row r="635" spans="2:13" ht="15.75" customHeight="1">
      <c r="B635" s="52"/>
      <c r="C635" s="52"/>
      <c r="D635" s="52"/>
      <c r="E635" s="52"/>
      <c r="F635" s="52"/>
      <c r="L635" s="63"/>
      <c r="M635" s="63"/>
    </row>
    <row r="636" spans="2:13" ht="15.75" customHeight="1">
      <c r="B636" s="52"/>
      <c r="C636" s="52"/>
      <c r="D636" s="52"/>
      <c r="E636" s="52"/>
      <c r="F636" s="52"/>
      <c r="L636" s="63"/>
      <c r="M636" s="63"/>
    </row>
    <row r="637" spans="2:13" ht="15.75" customHeight="1">
      <c r="B637" s="52"/>
      <c r="C637" s="52"/>
      <c r="D637" s="52"/>
      <c r="E637" s="52"/>
      <c r="F637" s="52"/>
      <c r="L637" s="63"/>
      <c r="M637" s="63"/>
    </row>
    <row r="638" spans="2:13" ht="15.75" customHeight="1">
      <c r="B638" s="52"/>
      <c r="C638" s="52"/>
      <c r="D638" s="52"/>
      <c r="E638" s="52"/>
      <c r="F638" s="52"/>
      <c r="L638" s="63"/>
      <c r="M638" s="63"/>
    </row>
    <row r="639" spans="2:13" ht="15.75" customHeight="1">
      <c r="B639" s="52"/>
      <c r="C639" s="52"/>
      <c r="D639" s="52"/>
      <c r="E639" s="52"/>
      <c r="F639" s="52"/>
      <c r="L639" s="63"/>
      <c r="M639" s="63"/>
    </row>
    <row r="640" spans="2:13" ht="15.75" customHeight="1">
      <c r="B640" s="52"/>
      <c r="C640" s="52"/>
      <c r="D640" s="52"/>
      <c r="E640" s="52"/>
      <c r="F640" s="52"/>
      <c r="L640" s="63"/>
      <c r="M640" s="63"/>
    </row>
    <row r="641" spans="2:13" ht="15.75" customHeight="1">
      <c r="B641" s="52"/>
      <c r="C641" s="52"/>
      <c r="D641" s="52"/>
      <c r="E641" s="52"/>
      <c r="F641" s="52"/>
      <c r="L641" s="63"/>
      <c r="M641" s="63"/>
    </row>
    <row r="642" spans="2:13" ht="15.75" customHeight="1">
      <c r="B642" s="52"/>
      <c r="C642" s="52"/>
      <c r="D642" s="52"/>
      <c r="E642" s="52"/>
      <c r="F642" s="52"/>
      <c r="L642" s="63"/>
      <c r="M642" s="63"/>
    </row>
    <row r="643" spans="2:13" ht="15.75" customHeight="1">
      <c r="B643" s="52"/>
      <c r="C643" s="52"/>
      <c r="D643" s="52"/>
      <c r="E643" s="52"/>
      <c r="F643" s="52"/>
      <c r="L643" s="63"/>
      <c r="M643" s="63"/>
    </row>
    <row r="644" spans="2:13" ht="15.75" customHeight="1">
      <c r="B644" s="52"/>
      <c r="C644" s="52"/>
      <c r="D644" s="52"/>
      <c r="E644" s="52"/>
      <c r="F644" s="52"/>
      <c r="L644" s="63"/>
      <c r="M644" s="63"/>
    </row>
    <row r="645" spans="2:13" ht="15.75" customHeight="1">
      <c r="B645" s="52"/>
      <c r="C645" s="52"/>
      <c r="D645" s="52"/>
      <c r="E645" s="52"/>
      <c r="F645" s="52"/>
      <c r="L645" s="63"/>
      <c r="M645" s="63"/>
    </row>
    <row r="646" spans="2:13" ht="15.75" customHeight="1">
      <c r="B646" s="52"/>
      <c r="C646" s="52"/>
      <c r="D646" s="52"/>
      <c r="E646" s="52"/>
      <c r="F646" s="52"/>
      <c r="L646" s="63"/>
      <c r="M646" s="63"/>
    </row>
    <row r="647" spans="2:13" ht="15.75" customHeight="1">
      <c r="B647" s="52"/>
      <c r="C647" s="52"/>
      <c r="D647" s="52"/>
      <c r="E647" s="52"/>
      <c r="F647" s="52"/>
      <c r="L647" s="63"/>
      <c r="M647" s="63"/>
    </row>
    <row r="648" spans="2:13" ht="15.75" customHeight="1">
      <c r="B648" s="52"/>
      <c r="C648" s="52"/>
      <c r="D648" s="52"/>
      <c r="E648" s="52"/>
      <c r="F648" s="52"/>
      <c r="L648" s="63"/>
      <c r="M648" s="63"/>
    </row>
    <row r="649" spans="2:13" ht="15.75" customHeight="1">
      <c r="B649" s="52"/>
      <c r="C649" s="52"/>
      <c r="D649" s="52"/>
      <c r="E649" s="52"/>
      <c r="F649" s="52"/>
      <c r="L649" s="63"/>
      <c r="M649" s="63"/>
    </row>
    <row r="650" spans="2:13" ht="15.75" customHeight="1">
      <c r="B650" s="52"/>
      <c r="C650" s="52"/>
      <c r="D650" s="52"/>
      <c r="E650" s="52"/>
      <c r="F650" s="52"/>
      <c r="L650" s="63"/>
      <c r="M650" s="63"/>
    </row>
    <row r="651" spans="2:13" ht="15.75" customHeight="1">
      <c r="B651" s="52"/>
      <c r="C651" s="52"/>
      <c r="D651" s="52"/>
      <c r="E651" s="52"/>
      <c r="F651" s="52"/>
      <c r="L651" s="63"/>
      <c r="M651" s="63"/>
    </row>
    <row r="652" spans="2:13" ht="15.75" customHeight="1">
      <c r="B652" s="52"/>
      <c r="C652" s="52"/>
      <c r="D652" s="52"/>
      <c r="E652" s="52"/>
      <c r="F652" s="52"/>
      <c r="L652" s="63"/>
      <c r="M652" s="63"/>
    </row>
    <row r="653" spans="2:13" ht="15.75" customHeight="1">
      <c r="B653" s="52"/>
      <c r="C653" s="52"/>
      <c r="D653" s="52"/>
      <c r="E653" s="52"/>
      <c r="F653" s="52"/>
      <c r="L653" s="63"/>
      <c r="M653" s="63"/>
    </row>
    <row r="654" spans="2:13" ht="15.75" customHeight="1">
      <c r="B654" s="52"/>
      <c r="C654" s="52"/>
      <c r="D654" s="52"/>
      <c r="E654" s="52"/>
      <c r="F654" s="52"/>
      <c r="L654" s="63"/>
      <c r="M654" s="63"/>
    </row>
    <row r="655" spans="2:13" ht="15.75" customHeight="1">
      <c r="B655" s="52"/>
      <c r="C655" s="52"/>
      <c r="D655" s="52"/>
      <c r="E655" s="52"/>
      <c r="F655" s="52"/>
      <c r="L655" s="63"/>
      <c r="M655" s="63"/>
    </row>
    <row r="656" spans="2:13" ht="15.75" customHeight="1">
      <c r="B656" s="52"/>
      <c r="C656" s="52"/>
      <c r="D656" s="52"/>
      <c r="E656" s="52"/>
      <c r="F656" s="52"/>
      <c r="L656" s="63"/>
      <c r="M656" s="63"/>
    </row>
    <row r="657" spans="2:13" ht="15.75" customHeight="1">
      <c r="B657" s="52"/>
      <c r="C657" s="52"/>
      <c r="D657" s="52"/>
      <c r="E657" s="52"/>
      <c r="F657" s="52"/>
      <c r="L657" s="63"/>
      <c r="M657" s="63"/>
    </row>
    <row r="658" spans="2:13" ht="15.75" customHeight="1">
      <c r="B658" s="52"/>
      <c r="C658" s="52"/>
      <c r="D658" s="52"/>
      <c r="E658" s="52"/>
      <c r="F658" s="52"/>
      <c r="L658" s="63"/>
      <c r="M658" s="63"/>
    </row>
    <row r="659" spans="2:13" ht="15.75" customHeight="1">
      <c r="B659" s="52"/>
      <c r="C659" s="52"/>
      <c r="D659" s="52"/>
      <c r="E659" s="52"/>
      <c r="F659" s="52"/>
      <c r="L659" s="63"/>
      <c r="M659" s="63"/>
    </row>
    <row r="660" spans="2:13" ht="15.75" customHeight="1">
      <c r="B660" s="52"/>
      <c r="C660" s="52"/>
      <c r="D660" s="52"/>
      <c r="E660" s="52"/>
      <c r="F660" s="52"/>
      <c r="L660" s="63"/>
      <c r="M660" s="63"/>
    </row>
    <row r="661" spans="2:13" ht="15.75" customHeight="1">
      <c r="B661" s="52"/>
      <c r="C661" s="52"/>
      <c r="D661" s="52"/>
      <c r="E661" s="52"/>
      <c r="F661" s="52"/>
      <c r="L661" s="63"/>
      <c r="M661" s="63"/>
    </row>
    <row r="662" spans="2:13" ht="15.75" customHeight="1">
      <c r="B662" s="52"/>
      <c r="C662" s="52"/>
      <c r="D662" s="52"/>
      <c r="E662" s="52"/>
      <c r="F662" s="52"/>
      <c r="L662" s="63"/>
      <c r="M662" s="63"/>
    </row>
    <row r="663" spans="2:13" ht="15.75" customHeight="1">
      <c r="B663" s="52"/>
      <c r="C663" s="52"/>
      <c r="D663" s="52"/>
      <c r="E663" s="52"/>
      <c r="F663" s="52"/>
      <c r="L663" s="63"/>
      <c r="M663" s="63"/>
    </row>
    <row r="664" spans="2:13" ht="15.75" customHeight="1">
      <c r="B664" s="52"/>
      <c r="C664" s="52"/>
      <c r="D664" s="52"/>
      <c r="E664" s="52"/>
      <c r="F664" s="52"/>
      <c r="L664" s="63"/>
      <c r="M664" s="63"/>
    </row>
    <row r="665" spans="2:13" ht="15.75" customHeight="1">
      <c r="B665" s="52"/>
      <c r="C665" s="52"/>
      <c r="D665" s="52"/>
      <c r="E665" s="52"/>
      <c r="F665" s="52"/>
      <c r="L665" s="63"/>
      <c r="M665" s="63"/>
    </row>
    <row r="666" spans="2:13" ht="15.75" customHeight="1">
      <c r="B666" s="52"/>
      <c r="C666" s="52"/>
      <c r="D666" s="52"/>
      <c r="E666" s="52"/>
      <c r="F666" s="52"/>
      <c r="L666" s="63"/>
      <c r="M666" s="63"/>
    </row>
    <row r="667" spans="2:13" ht="15.75" customHeight="1">
      <c r="B667" s="52"/>
      <c r="C667" s="52"/>
      <c r="D667" s="52"/>
      <c r="E667" s="52"/>
      <c r="F667" s="52"/>
      <c r="L667" s="63"/>
      <c r="M667" s="63"/>
    </row>
    <row r="668" spans="2:13" ht="15.75" customHeight="1">
      <c r="B668" s="52"/>
      <c r="C668" s="52"/>
      <c r="D668" s="52"/>
      <c r="E668" s="52"/>
      <c r="F668" s="52"/>
      <c r="L668" s="63"/>
      <c r="M668" s="63"/>
    </row>
    <row r="669" spans="2:13" ht="15.75" customHeight="1">
      <c r="B669" s="52"/>
      <c r="C669" s="52"/>
      <c r="D669" s="52"/>
      <c r="E669" s="52"/>
      <c r="F669" s="52"/>
      <c r="L669" s="63"/>
      <c r="M669" s="63"/>
    </row>
    <row r="670" spans="2:13" ht="15.75" customHeight="1">
      <c r="B670" s="52"/>
      <c r="C670" s="52"/>
      <c r="D670" s="52"/>
      <c r="E670" s="52"/>
      <c r="F670" s="52"/>
      <c r="L670" s="63"/>
      <c r="M670" s="63"/>
    </row>
    <row r="671" spans="2:13" ht="15.75" customHeight="1">
      <c r="B671" s="52"/>
      <c r="C671" s="52"/>
      <c r="D671" s="52"/>
      <c r="E671" s="52"/>
      <c r="F671" s="52"/>
      <c r="L671" s="63"/>
      <c r="M671" s="63"/>
    </row>
    <row r="672" spans="2:13" ht="15.75" customHeight="1">
      <c r="B672" s="52"/>
      <c r="C672" s="52"/>
      <c r="D672" s="52"/>
      <c r="E672" s="52"/>
      <c r="F672" s="52"/>
      <c r="L672" s="63"/>
      <c r="M672" s="63"/>
    </row>
    <row r="673" spans="2:13" ht="15.75" customHeight="1">
      <c r="B673" s="52"/>
      <c r="C673" s="52"/>
      <c r="D673" s="52"/>
      <c r="E673" s="52"/>
      <c r="F673" s="52"/>
      <c r="L673" s="63"/>
      <c r="M673" s="63"/>
    </row>
    <row r="674" spans="2:13" ht="15.75" customHeight="1">
      <c r="B674" s="52"/>
      <c r="C674" s="52"/>
      <c r="D674" s="52"/>
      <c r="E674" s="52"/>
      <c r="F674" s="52"/>
      <c r="L674" s="63"/>
      <c r="M674" s="63"/>
    </row>
    <row r="675" spans="2:13" ht="15.75" customHeight="1">
      <c r="B675" s="52"/>
      <c r="C675" s="52"/>
      <c r="D675" s="52"/>
      <c r="E675" s="52"/>
      <c r="F675" s="52"/>
      <c r="L675" s="63"/>
      <c r="M675" s="63"/>
    </row>
    <row r="676" spans="2:13" ht="15.75" customHeight="1">
      <c r="B676" s="52"/>
      <c r="C676" s="52"/>
      <c r="D676" s="52"/>
      <c r="E676" s="52"/>
      <c r="F676" s="52"/>
      <c r="L676" s="63"/>
      <c r="M676" s="63"/>
    </row>
    <row r="677" spans="2:13" ht="15.75" customHeight="1">
      <c r="B677" s="52"/>
      <c r="C677" s="52"/>
      <c r="D677" s="52"/>
      <c r="E677" s="52"/>
      <c r="F677" s="52"/>
      <c r="L677" s="63"/>
      <c r="M677" s="63"/>
    </row>
    <row r="678" spans="2:13" ht="15.75" customHeight="1">
      <c r="B678" s="52"/>
      <c r="C678" s="52"/>
      <c r="D678" s="52"/>
      <c r="E678" s="52"/>
      <c r="F678" s="52"/>
      <c r="L678" s="63"/>
      <c r="M678" s="63"/>
    </row>
    <row r="679" spans="2:13" ht="15.75" customHeight="1">
      <c r="B679" s="52"/>
      <c r="C679" s="52"/>
      <c r="D679" s="52"/>
      <c r="E679" s="52"/>
      <c r="F679" s="52"/>
      <c r="L679" s="63"/>
      <c r="M679" s="63"/>
    </row>
    <row r="680" spans="2:13" ht="15.75" customHeight="1">
      <c r="B680" s="52"/>
      <c r="C680" s="52"/>
      <c r="D680" s="52"/>
      <c r="E680" s="52"/>
      <c r="F680" s="52"/>
      <c r="L680" s="63"/>
      <c r="M680" s="63"/>
    </row>
    <row r="681" spans="2:13" ht="15.75" customHeight="1">
      <c r="B681" s="52"/>
      <c r="C681" s="52"/>
      <c r="D681" s="52"/>
      <c r="E681" s="52"/>
      <c r="F681" s="52"/>
      <c r="L681" s="63"/>
      <c r="M681" s="63"/>
    </row>
    <row r="682" spans="2:13" ht="15.75" customHeight="1">
      <c r="B682" s="52"/>
      <c r="C682" s="52"/>
      <c r="D682" s="52"/>
      <c r="E682" s="52"/>
      <c r="F682" s="52"/>
      <c r="L682" s="63"/>
      <c r="M682" s="63"/>
    </row>
    <row r="683" spans="2:13" ht="15.75" customHeight="1">
      <c r="B683" s="52"/>
      <c r="C683" s="52"/>
      <c r="D683" s="52"/>
      <c r="E683" s="52"/>
      <c r="F683" s="52"/>
      <c r="L683" s="63"/>
      <c r="M683" s="63"/>
    </row>
    <row r="684" spans="2:13" ht="15.75" customHeight="1">
      <c r="B684" s="52"/>
      <c r="C684" s="52"/>
      <c r="D684" s="52"/>
      <c r="E684" s="52"/>
      <c r="F684" s="52"/>
      <c r="L684" s="63"/>
      <c r="M684" s="63"/>
    </row>
    <row r="685" spans="2:13" ht="15.75" customHeight="1">
      <c r="B685" s="52"/>
      <c r="C685" s="52"/>
      <c r="D685" s="52"/>
      <c r="E685" s="52"/>
      <c r="F685" s="52"/>
      <c r="L685" s="63"/>
      <c r="M685" s="63"/>
    </row>
    <row r="686" spans="2:13" ht="15.75" customHeight="1">
      <c r="B686" s="52"/>
      <c r="C686" s="52"/>
      <c r="D686" s="52"/>
      <c r="E686" s="52"/>
      <c r="F686" s="52"/>
      <c r="L686" s="63"/>
      <c r="M686" s="63"/>
    </row>
    <row r="687" spans="2:13" ht="15.75" customHeight="1">
      <c r="B687" s="52"/>
      <c r="C687" s="52"/>
      <c r="D687" s="52"/>
      <c r="E687" s="52"/>
      <c r="F687" s="52"/>
      <c r="L687" s="63"/>
      <c r="M687" s="63"/>
    </row>
    <row r="688" spans="2:13" ht="15.75" customHeight="1">
      <c r="B688" s="52"/>
      <c r="C688" s="52"/>
      <c r="D688" s="52"/>
      <c r="E688" s="52"/>
      <c r="F688" s="52"/>
      <c r="L688" s="63"/>
      <c r="M688" s="63"/>
    </row>
    <row r="689" spans="2:13" ht="15.75" customHeight="1">
      <c r="B689" s="52"/>
      <c r="C689" s="52"/>
      <c r="D689" s="52"/>
      <c r="E689" s="52"/>
      <c r="F689" s="52"/>
      <c r="L689" s="63"/>
      <c r="M689" s="63"/>
    </row>
    <row r="690" spans="2:13" ht="15.75" customHeight="1">
      <c r="B690" s="52"/>
      <c r="C690" s="52"/>
      <c r="D690" s="52"/>
      <c r="E690" s="52"/>
      <c r="F690" s="52"/>
      <c r="L690" s="63"/>
      <c r="M690" s="63"/>
    </row>
    <row r="691" spans="2:13" ht="15.75" customHeight="1">
      <c r="B691" s="52"/>
      <c r="C691" s="52"/>
      <c r="D691" s="52"/>
      <c r="E691" s="52"/>
      <c r="F691" s="52"/>
      <c r="L691" s="63"/>
      <c r="M691" s="63"/>
    </row>
    <row r="692" spans="2:13" ht="15.75" customHeight="1">
      <c r="B692" s="52"/>
      <c r="C692" s="52"/>
      <c r="D692" s="52"/>
      <c r="E692" s="52"/>
      <c r="F692" s="52"/>
      <c r="L692" s="63"/>
      <c r="M692" s="63"/>
    </row>
    <row r="693" spans="2:13" ht="15.75" customHeight="1">
      <c r="B693" s="52"/>
      <c r="C693" s="52"/>
      <c r="D693" s="52"/>
      <c r="E693" s="52"/>
      <c r="F693" s="52"/>
      <c r="L693" s="63"/>
      <c r="M693" s="63"/>
    </row>
    <row r="694" spans="2:13" ht="15.75" customHeight="1">
      <c r="B694" s="52"/>
      <c r="C694" s="52"/>
      <c r="D694" s="52"/>
      <c r="E694" s="52"/>
      <c r="F694" s="52"/>
      <c r="L694" s="63"/>
      <c r="M694" s="63"/>
    </row>
    <row r="695" spans="2:13" ht="15.75" customHeight="1">
      <c r="B695" s="52"/>
      <c r="C695" s="52"/>
      <c r="D695" s="52"/>
      <c r="E695" s="52"/>
      <c r="F695" s="52"/>
      <c r="L695" s="63"/>
      <c r="M695" s="63"/>
    </row>
    <row r="696" spans="2:13" ht="15.75" customHeight="1">
      <c r="B696" s="52"/>
      <c r="C696" s="52"/>
      <c r="D696" s="52"/>
      <c r="E696" s="52"/>
      <c r="F696" s="52"/>
      <c r="L696" s="63"/>
      <c r="M696" s="63"/>
    </row>
    <row r="697" spans="2:13" ht="15.75" customHeight="1">
      <c r="B697" s="52"/>
      <c r="C697" s="52"/>
      <c r="D697" s="52"/>
      <c r="E697" s="52"/>
      <c r="F697" s="52"/>
      <c r="L697" s="63"/>
      <c r="M697" s="63"/>
    </row>
    <row r="698" spans="2:13" ht="15.75" customHeight="1">
      <c r="B698" s="52"/>
      <c r="C698" s="52"/>
      <c r="D698" s="52"/>
      <c r="E698" s="52"/>
      <c r="F698" s="52"/>
      <c r="L698" s="63"/>
      <c r="M698" s="63"/>
    </row>
    <row r="699" spans="2:13" ht="15.75" customHeight="1">
      <c r="B699" s="52"/>
      <c r="C699" s="52"/>
      <c r="D699" s="52"/>
      <c r="E699" s="52"/>
      <c r="F699" s="52"/>
      <c r="L699" s="63"/>
      <c r="M699" s="63"/>
    </row>
    <row r="700" spans="2:13" ht="15.75" customHeight="1">
      <c r="B700" s="52"/>
      <c r="C700" s="52"/>
      <c r="D700" s="52"/>
      <c r="E700" s="52"/>
      <c r="F700" s="52"/>
      <c r="L700" s="63"/>
      <c r="M700" s="63"/>
    </row>
    <row r="701" spans="2:13" ht="15.75" customHeight="1">
      <c r="B701" s="52"/>
      <c r="C701" s="52"/>
      <c r="D701" s="52"/>
      <c r="E701" s="52"/>
      <c r="F701" s="52"/>
      <c r="L701" s="63"/>
      <c r="M701" s="63"/>
    </row>
    <row r="702" spans="2:13" ht="15.75" customHeight="1">
      <c r="B702" s="52"/>
      <c r="C702" s="52"/>
      <c r="D702" s="52"/>
      <c r="E702" s="52"/>
      <c r="F702" s="52"/>
      <c r="L702" s="63"/>
      <c r="M702" s="63"/>
    </row>
    <row r="703" spans="2:13" ht="15.75" customHeight="1">
      <c r="B703" s="52"/>
      <c r="C703" s="52"/>
      <c r="D703" s="52"/>
      <c r="E703" s="52"/>
      <c r="F703" s="52"/>
      <c r="L703" s="63"/>
      <c r="M703" s="63"/>
    </row>
    <row r="704" spans="2:13" ht="15.75" customHeight="1">
      <c r="B704" s="52"/>
      <c r="C704" s="52"/>
      <c r="D704" s="52"/>
      <c r="E704" s="52"/>
      <c r="F704" s="52"/>
      <c r="L704" s="63"/>
      <c r="M704" s="63"/>
    </row>
    <row r="705" spans="2:13" ht="15.75" customHeight="1">
      <c r="B705" s="52"/>
      <c r="C705" s="52"/>
      <c r="D705" s="52"/>
      <c r="E705" s="52"/>
      <c r="F705" s="52"/>
      <c r="L705" s="63"/>
      <c r="M705" s="63"/>
    </row>
    <row r="706" spans="2:13" ht="15.75" customHeight="1">
      <c r="B706" s="52"/>
      <c r="C706" s="52"/>
      <c r="D706" s="52"/>
      <c r="E706" s="52"/>
      <c r="F706" s="52"/>
      <c r="L706" s="63"/>
      <c r="M706" s="63"/>
    </row>
    <row r="707" spans="2:13" ht="15.75" customHeight="1">
      <c r="B707" s="52"/>
      <c r="C707" s="52"/>
      <c r="D707" s="52"/>
      <c r="E707" s="52"/>
      <c r="F707" s="52"/>
      <c r="L707" s="63"/>
      <c r="M707" s="63"/>
    </row>
    <row r="708" spans="2:13" ht="15.75" customHeight="1">
      <c r="B708" s="52"/>
      <c r="C708" s="52"/>
      <c r="D708" s="52"/>
      <c r="E708" s="52"/>
      <c r="F708" s="52"/>
      <c r="L708" s="63"/>
      <c r="M708" s="63"/>
    </row>
    <row r="709" spans="2:13" ht="15.75" customHeight="1">
      <c r="B709" s="52"/>
      <c r="C709" s="52"/>
      <c r="D709" s="52"/>
      <c r="E709" s="52"/>
      <c r="F709" s="52"/>
      <c r="L709" s="63"/>
      <c r="M709" s="63"/>
    </row>
    <row r="710" spans="2:13" ht="15.75" customHeight="1">
      <c r="B710" s="52"/>
      <c r="C710" s="52"/>
      <c r="D710" s="52"/>
      <c r="E710" s="52"/>
      <c r="F710" s="52"/>
      <c r="L710" s="63"/>
      <c r="M710" s="63"/>
    </row>
    <row r="711" spans="2:13" ht="15.75" customHeight="1">
      <c r="B711" s="52"/>
      <c r="C711" s="52"/>
      <c r="D711" s="52"/>
      <c r="E711" s="52"/>
      <c r="F711" s="52"/>
      <c r="L711" s="63"/>
      <c r="M711" s="63"/>
    </row>
    <row r="712" spans="2:13" ht="15.75" customHeight="1">
      <c r="B712" s="52"/>
      <c r="C712" s="52"/>
      <c r="D712" s="52"/>
      <c r="E712" s="52"/>
      <c r="F712" s="52"/>
      <c r="L712" s="63"/>
      <c r="M712" s="63"/>
    </row>
    <row r="713" spans="2:13" ht="15.75" customHeight="1">
      <c r="B713" s="52"/>
      <c r="C713" s="52"/>
      <c r="D713" s="52"/>
      <c r="E713" s="52"/>
      <c r="F713" s="52"/>
      <c r="L713" s="63"/>
      <c r="M713" s="63"/>
    </row>
    <row r="714" spans="2:13" ht="15.75" customHeight="1">
      <c r="B714" s="52"/>
      <c r="C714" s="52"/>
      <c r="D714" s="52"/>
      <c r="E714" s="52"/>
      <c r="F714" s="52"/>
      <c r="L714" s="63"/>
      <c r="M714" s="63"/>
    </row>
    <row r="715" spans="2:13" ht="15.75" customHeight="1">
      <c r="B715" s="52"/>
      <c r="C715" s="52"/>
      <c r="D715" s="52"/>
      <c r="E715" s="52"/>
      <c r="F715" s="52"/>
      <c r="L715" s="63"/>
      <c r="M715" s="63"/>
    </row>
    <row r="716" spans="2:13" ht="15.75" customHeight="1">
      <c r="B716" s="52"/>
      <c r="C716" s="52"/>
      <c r="D716" s="52"/>
      <c r="E716" s="52"/>
      <c r="F716" s="52"/>
      <c r="L716" s="63"/>
      <c r="M716" s="63"/>
    </row>
    <row r="717" spans="2:13" ht="15.75" customHeight="1">
      <c r="B717" s="52"/>
      <c r="C717" s="52"/>
      <c r="D717" s="52"/>
      <c r="E717" s="52"/>
      <c r="F717" s="52"/>
      <c r="L717" s="63"/>
      <c r="M717" s="63"/>
    </row>
    <row r="718" spans="2:13" ht="15.75" customHeight="1">
      <c r="B718" s="52"/>
      <c r="C718" s="52"/>
      <c r="D718" s="52"/>
      <c r="E718" s="52"/>
      <c r="F718" s="52"/>
      <c r="L718" s="63"/>
      <c r="M718" s="63"/>
    </row>
    <row r="719" spans="2:13" ht="15.75" customHeight="1">
      <c r="B719" s="52"/>
      <c r="C719" s="52"/>
      <c r="D719" s="52"/>
      <c r="E719" s="52"/>
      <c r="F719" s="52"/>
      <c r="L719" s="63"/>
      <c r="M719" s="63"/>
    </row>
    <row r="720" spans="2:13" ht="15.75" customHeight="1">
      <c r="B720" s="52"/>
      <c r="C720" s="52"/>
      <c r="D720" s="52"/>
      <c r="E720" s="52"/>
      <c r="F720" s="52"/>
      <c r="L720" s="63"/>
      <c r="M720" s="63"/>
    </row>
    <row r="721" spans="2:13" ht="15.75" customHeight="1">
      <c r="B721" s="52"/>
      <c r="C721" s="52"/>
      <c r="D721" s="52"/>
      <c r="E721" s="52"/>
      <c r="F721" s="52"/>
      <c r="L721" s="63"/>
      <c r="M721" s="63"/>
    </row>
    <row r="722" spans="2:13" ht="15.75" customHeight="1">
      <c r="B722" s="52"/>
      <c r="C722" s="52"/>
      <c r="D722" s="52"/>
      <c r="E722" s="52"/>
      <c r="F722" s="52"/>
      <c r="L722" s="63"/>
      <c r="M722" s="63"/>
    </row>
    <row r="723" spans="2:13" ht="15.75" customHeight="1">
      <c r="B723" s="52"/>
      <c r="C723" s="52"/>
      <c r="D723" s="52"/>
      <c r="E723" s="52"/>
      <c r="F723" s="52"/>
      <c r="L723" s="63"/>
      <c r="M723" s="63"/>
    </row>
    <row r="724" spans="2:13" ht="15.75" customHeight="1">
      <c r="B724" s="52"/>
      <c r="C724" s="52"/>
      <c r="D724" s="52"/>
      <c r="E724" s="52"/>
      <c r="F724" s="52"/>
      <c r="L724" s="63"/>
      <c r="M724" s="63"/>
    </row>
    <row r="725" spans="2:13" ht="15.75" customHeight="1">
      <c r="B725" s="52"/>
      <c r="C725" s="52"/>
      <c r="D725" s="52"/>
      <c r="E725" s="52"/>
      <c r="F725" s="52"/>
      <c r="L725" s="63"/>
      <c r="M725" s="63"/>
    </row>
    <row r="726" spans="2:13" ht="15.75" customHeight="1">
      <c r="B726" s="52"/>
      <c r="C726" s="52"/>
      <c r="D726" s="52"/>
      <c r="E726" s="52"/>
      <c r="F726" s="52"/>
      <c r="L726" s="63"/>
      <c r="M726" s="63"/>
    </row>
    <row r="727" spans="2:13" ht="15.75" customHeight="1">
      <c r="B727" s="52"/>
      <c r="C727" s="52"/>
      <c r="D727" s="52"/>
      <c r="E727" s="52"/>
      <c r="F727" s="52"/>
      <c r="L727" s="63"/>
      <c r="M727" s="63"/>
    </row>
    <row r="728" spans="2:13" ht="15.75" customHeight="1">
      <c r="B728" s="52"/>
      <c r="C728" s="52"/>
      <c r="D728" s="52"/>
      <c r="E728" s="52"/>
      <c r="F728" s="52"/>
      <c r="L728" s="63"/>
      <c r="M728" s="63"/>
    </row>
    <row r="729" spans="2:13" ht="15.75" customHeight="1">
      <c r="B729" s="52"/>
      <c r="C729" s="52"/>
      <c r="D729" s="52"/>
      <c r="E729" s="52"/>
      <c r="F729" s="52"/>
      <c r="L729" s="63"/>
      <c r="M729" s="63"/>
    </row>
    <row r="730" spans="2:13" ht="15.75" customHeight="1">
      <c r="B730" s="52"/>
      <c r="C730" s="52"/>
      <c r="D730" s="52"/>
      <c r="E730" s="52"/>
      <c r="F730" s="52"/>
      <c r="L730" s="63"/>
      <c r="M730" s="63"/>
    </row>
    <row r="731" spans="2:13" ht="15.75" customHeight="1">
      <c r="B731" s="52"/>
      <c r="C731" s="52"/>
      <c r="D731" s="52"/>
      <c r="E731" s="52"/>
      <c r="F731" s="52"/>
      <c r="L731" s="63"/>
      <c r="M731" s="63"/>
    </row>
    <row r="732" spans="2:13" ht="15.75" customHeight="1">
      <c r="B732" s="52"/>
      <c r="C732" s="52"/>
      <c r="D732" s="52"/>
      <c r="E732" s="52"/>
      <c r="F732" s="52"/>
      <c r="L732" s="63"/>
      <c r="M732" s="63"/>
    </row>
    <row r="733" spans="2:13" ht="15.75" customHeight="1">
      <c r="B733" s="52"/>
      <c r="C733" s="52"/>
      <c r="D733" s="52"/>
      <c r="E733" s="52"/>
      <c r="F733" s="52"/>
      <c r="L733" s="63"/>
      <c r="M733" s="63"/>
    </row>
    <row r="734" spans="2:13" ht="15.75" customHeight="1">
      <c r="B734" s="52"/>
      <c r="C734" s="52"/>
      <c r="D734" s="52"/>
      <c r="E734" s="52"/>
      <c r="F734" s="52"/>
      <c r="L734" s="63"/>
      <c r="M734" s="63"/>
    </row>
    <row r="735" spans="2:13" ht="15.75" customHeight="1">
      <c r="B735" s="52"/>
      <c r="C735" s="52"/>
      <c r="D735" s="52"/>
      <c r="E735" s="52"/>
      <c r="F735" s="52"/>
      <c r="L735" s="63"/>
      <c r="M735" s="63"/>
    </row>
    <row r="736" spans="2:13" ht="15.75" customHeight="1">
      <c r="B736" s="52"/>
      <c r="C736" s="52"/>
      <c r="D736" s="52"/>
      <c r="E736" s="52"/>
      <c r="F736" s="52"/>
      <c r="L736" s="63"/>
      <c r="M736" s="63"/>
    </row>
    <row r="737" spans="2:13" ht="15.75" customHeight="1">
      <c r="B737" s="52"/>
      <c r="C737" s="52"/>
      <c r="D737" s="52"/>
      <c r="E737" s="52"/>
      <c r="F737" s="52"/>
      <c r="L737" s="63"/>
      <c r="M737" s="63"/>
    </row>
    <row r="738" spans="2:13" ht="15.75" customHeight="1">
      <c r="B738" s="52"/>
      <c r="C738" s="52"/>
      <c r="D738" s="52"/>
      <c r="E738" s="52"/>
      <c r="F738" s="52"/>
      <c r="L738" s="63"/>
      <c r="M738" s="63"/>
    </row>
    <row r="739" spans="2:13" ht="15.75" customHeight="1">
      <c r="B739" s="52"/>
      <c r="C739" s="52"/>
      <c r="D739" s="52"/>
      <c r="E739" s="52"/>
      <c r="F739" s="52"/>
      <c r="L739" s="63"/>
      <c r="M739" s="63"/>
    </row>
    <row r="740" spans="2:13" ht="15.75" customHeight="1">
      <c r="B740" s="52"/>
      <c r="C740" s="52"/>
      <c r="D740" s="52"/>
      <c r="E740" s="52"/>
      <c r="F740" s="52"/>
      <c r="L740" s="63"/>
      <c r="M740" s="63"/>
    </row>
    <row r="741" spans="2:13" ht="15.75" customHeight="1">
      <c r="B741" s="52"/>
      <c r="C741" s="52"/>
      <c r="D741" s="52"/>
      <c r="E741" s="52"/>
      <c r="F741" s="52"/>
      <c r="L741" s="63"/>
      <c r="M741" s="63"/>
    </row>
    <row r="742" spans="2:13" ht="15.75" customHeight="1">
      <c r="B742" s="52"/>
      <c r="C742" s="52"/>
      <c r="D742" s="52"/>
      <c r="E742" s="52"/>
      <c r="F742" s="52"/>
      <c r="L742" s="63"/>
      <c r="M742" s="63"/>
    </row>
    <row r="743" spans="2:13" ht="15.75" customHeight="1">
      <c r="B743" s="52"/>
      <c r="C743" s="52"/>
      <c r="D743" s="52"/>
      <c r="E743" s="52"/>
      <c r="F743" s="52"/>
      <c r="L743" s="63"/>
      <c r="M743" s="63"/>
    </row>
    <row r="744" spans="2:13" ht="15.75" customHeight="1">
      <c r="B744" s="52"/>
      <c r="C744" s="52"/>
      <c r="D744" s="52"/>
      <c r="E744" s="52"/>
      <c r="F744" s="52"/>
      <c r="L744" s="63"/>
      <c r="M744" s="63"/>
    </row>
    <row r="745" spans="2:13" ht="15.75" customHeight="1">
      <c r="B745" s="52"/>
      <c r="C745" s="52"/>
      <c r="D745" s="52"/>
      <c r="E745" s="52"/>
      <c r="F745" s="52"/>
      <c r="L745" s="63"/>
      <c r="M745" s="63"/>
    </row>
    <row r="746" spans="2:13" ht="15.75" customHeight="1">
      <c r="B746" s="52"/>
      <c r="C746" s="52"/>
      <c r="D746" s="52"/>
      <c r="E746" s="52"/>
      <c r="F746" s="52"/>
      <c r="L746" s="63"/>
      <c r="M746" s="63"/>
    </row>
    <row r="747" spans="2:13" ht="15.75" customHeight="1">
      <c r="B747" s="52"/>
      <c r="C747" s="52"/>
      <c r="D747" s="52"/>
      <c r="E747" s="52"/>
      <c r="F747" s="52"/>
      <c r="L747" s="63"/>
      <c r="M747" s="63"/>
    </row>
    <row r="748" spans="2:13" ht="15.75" customHeight="1">
      <c r="B748" s="52"/>
      <c r="C748" s="52"/>
      <c r="D748" s="52"/>
      <c r="E748" s="52"/>
      <c r="F748" s="52"/>
      <c r="L748" s="63"/>
      <c r="M748" s="63"/>
    </row>
    <row r="749" spans="2:13" ht="15.75" customHeight="1">
      <c r="B749" s="52"/>
      <c r="C749" s="52"/>
      <c r="D749" s="52"/>
      <c r="E749" s="52"/>
      <c r="F749" s="52"/>
      <c r="L749" s="63"/>
      <c r="M749" s="63"/>
    </row>
    <row r="750" spans="2:13" ht="15.75" customHeight="1">
      <c r="B750" s="52"/>
      <c r="C750" s="52"/>
      <c r="D750" s="52"/>
      <c r="E750" s="52"/>
      <c r="F750" s="52"/>
      <c r="L750" s="63"/>
      <c r="M750" s="63"/>
    </row>
    <row r="751" spans="2:13" ht="15.75" customHeight="1">
      <c r="B751" s="52"/>
      <c r="C751" s="52"/>
      <c r="D751" s="52"/>
      <c r="E751" s="52"/>
      <c r="F751" s="52"/>
      <c r="L751" s="63"/>
      <c r="M751" s="63"/>
    </row>
    <row r="752" spans="2:13" ht="15.75" customHeight="1">
      <c r="B752" s="52"/>
      <c r="C752" s="52"/>
      <c r="D752" s="52"/>
      <c r="E752" s="52"/>
      <c r="F752" s="52"/>
      <c r="L752" s="63"/>
      <c r="M752" s="63"/>
    </row>
    <row r="753" spans="2:13" ht="15.75" customHeight="1">
      <c r="B753" s="52"/>
      <c r="C753" s="52"/>
      <c r="D753" s="52"/>
      <c r="E753" s="52"/>
      <c r="F753" s="52"/>
      <c r="L753" s="63"/>
      <c r="M753" s="63"/>
    </row>
    <row r="754" spans="2:13" ht="15.75" customHeight="1">
      <c r="B754" s="52"/>
      <c r="C754" s="52"/>
      <c r="D754" s="52"/>
      <c r="E754" s="52"/>
      <c r="F754" s="52"/>
      <c r="L754" s="63"/>
      <c r="M754" s="63"/>
    </row>
    <row r="755" spans="2:13" ht="15.75" customHeight="1">
      <c r="B755" s="52"/>
      <c r="C755" s="52"/>
      <c r="D755" s="52"/>
      <c r="E755" s="52"/>
      <c r="F755" s="52"/>
      <c r="L755" s="63"/>
      <c r="M755" s="63"/>
    </row>
    <row r="756" spans="2:13" ht="15.75" customHeight="1">
      <c r="B756" s="52"/>
      <c r="C756" s="52"/>
      <c r="D756" s="52"/>
      <c r="E756" s="52"/>
      <c r="F756" s="52"/>
      <c r="L756" s="63"/>
      <c r="M756" s="63"/>
    </row>
    <row r="757" spans="2:13" ht="15.75" customHeight="1">
      <c r="B757" s="52"/>
      <c r="C757" s="52"/>
      <c r="D757" s="52"/>
      <c r="E757" s="52"/>
      <c r="F757" s="52"/>
      <c r="L757" s="63"/>
      <c r="M757" s="63"/>
    </row>
    <row r="758" spans="2:13" ht="15.75" customHeight="1">
      <c r="B758" s="52"/>
      <c r="C758" s="52"/>
      <c r="D758" s="52"/>
      <c r="E758" s="52"/>
      <c r="F758" s="52"/>
      <c r="L758" s="63"/>
      <c r="M758" s="63"/>
    </row>
    <row r="759" spans="2:13" ht="15.75" customHeight="1">
      <c r="B759" s="52"/>
      <c r="C759" s="52"/>
      <c r="D759" s="52"/>
      <c r="E759" s="52"/>
      <c r="F759" s="52"/>
      <c r="L759" s="63"/>
      <c r="M759" s="63"/>
    </row>
    <row r="760" spans="2:13" ht="15.75" customHeight="1">
      <c r="B760" s="52"/>
      <c r="C760" s="52"/>
      <c r="D760" s="52"/>
      <c r="E760" s="52"/>
      <c r="F760" s="52"/>
      <c r="L760" s="63"/>
      <c r="M760" s="63"/>
    </row>
    <row r="761" spans="2:13" ht="15.75" customHeight="1">
      <c r="B761" s="52"/>
      <c r="C761" s="52"/>
      <c r="D761" s="52"/>
      <c r="E761" s="52"/>
      <c r="F761" s="52"/>
      <c r="L761" s="63"/>
      <c r="M761" s="63"/>
    </row>
    <row r="762" spans="2:13" ht="15.75" customHeight="1">
      <c r="B762" s="52"/>
      <c r="C762" s="52"/>
      <c r="D762" s="52"/>
      <c r="E762" s="52"/>
      <c r="F762" s="52"/>
      <c r="L762" s="63"/>
      <c r="M762" s="63"/>
    </row>
    <row r="763" spans="2:13" ht="15.75" customHeight="1">
      <c r="B763" s="52"/>
      <c r="C763" s="52"/>
      <c r="D763" s="52"/>
      <c r="E763" s="52"/>
      <c r="F763" s="52"/>
      <c r="L763" s="63"/>
      <c r="M763" s="63"/>
    </row>
    <row r="764" spans="2:13" ht="15.75" customHeight="1">
      <c r="B764" s="52"/>
      <c r="C764" s="52"/>
      <c r="D764" s="52"/>
      <c r="E764" s="52"/>
      <c r="F764" s="52"/>
      <c r="L764" s="63"/>
      <c r="M764" s="63"/>
    </row>
    <row r="765" spans="2:13" ht="15.75" customHeight="1">
      <c r="B765" s="52"/>
      <c r="C765" s="52"/>
      <c r="D765" s="52"/>
      <c r="E765" s="52"/>
      <c r="F765" s="52"/>
      <c r="L765" s="63"/>
      <c r="M765" s="63"/>
    </row>
    <row r="766" spans="2:13" ht="15.75" customHeight="1">
      <c r="B766" s="52"/>
      <c r="C766" s="52"/>
      <c r="D766" s="52"/>
      <c r="E766" s="52"/>
      <c r="F766" s="52"/>
      <c r="L766" s="63"/>
      <c r="M766" s="63"/>
    </row>
    <row r="767" spans="2:13" ht="15.75" customHeight="1">
      <c r="B767" s="52"/>
      <c r="C767" s="52"/>
      <c r="D767" s="52"/>
      <c r="E767" s="52"/>
      <c r="F767" s="52"/>
      <c r="L767" s="63"/>
      <c r="M767" s="63"/>
    </row>
    <row r="768" spans="2:13" ht="15.75" customHeight="1">
      <c r="B768" s="52"/>
      <c r="C768" s="52"/>
      <c r="D768" s="52"/>
      <c r="E768" s="52"/>
      <c r="F768" s="52"/>
      <c r="L768" s="63"/>
      <c r="M768" s="63"/>
    </row>
    <row r="769" spans="2:13" ht="15.75" customHeight="1">
      <c r="B769" s="52"/>
      <c r="C769" s="52"/>
      <c r="D769" s="52"/>
      <c r="E769" s="52"/>
      <c r="F769" s="52"/>
      <c r="L769" s="63"/>
      <c r="M769" s="63"/>
    </row>
    <row r="770" spans="2:13" ht="15.75" customHeight="1">
      <c r="B770" s="52"/>
      <c r="C770" s="52"/>
      <c r="D770" s="52"/>
      <c r="E770" s="52"/>
      <c r="F770" s="52"/>
      <c r="L770" s="63"/>
      <c r="M770" s="63"/>
    </row>
    <row r="771" spans="2:13" ht="15.75" customHeight="1">
      <c r="B771" s="52"/>
      <c r="C771" s="52"/>
      <c r="D771" s="52"/>
      <c r="E771" s="52"/>
      <c r="F771" s="52"/>
      <c r="L771" s="63"/>
      <c r="M771" s="63"/>
    </row>
    <row r="772" spans="2:13" ht="15.75" customHeight="1">
      <c r="B772" s="52"/>
      <c r="C772" s="52"/>
      <c r="D772" s="52"/>
      <c r="E772" s="52"/>
      <c r="F772" s="52"/>
      <c r="L772" s="63"/>
      <c r="M772" s="63"/>
    </row>
    <row r="773" spans="2:13" ht="15.75" customHeight="1">
      <c r="B773" s="52"/>
      <c r="C773" s="52"/>
      <c r="D773" s="52"/>
      <c r="E773" s="52"/>
      <c r="F773" s="52"/>
      <c r="L773" s="63"/>
      <c r="M773" s="63"/>
    </row>
    <row r="774" spans="2:13" ht="15.75" customHeight="1">
      <c r="B774" s="52"/>
      <c r="C774" s="52"/>
      <c r="D774" s="52"/>
      <c r="E774" s="52"/>
      <c r="F774" s="52"/>
      <c r="L774" s="63"/>
      <c r="M774" s="63"/>
    </row>
    <row r="775" spans="2:13" ht="15.75" customHeight="1">
      <c r="B775" s="52"/>
      <c r="C775" s="52"/>
      <c r="D775" s="52"/>
      <c r="E775" s="52"/>
      <c r="F775" s="52"/>
      <c r="L775" s="63"/>
      <c r="M775" s="63"/>
    </row>
    <row r="776" spans="2:13" ht="15.75" customHeight="1">
      <c r="B776" s="52"/>
      <c r="C776" s="52"/>
      <c r="D776" s="52"/>
      <c r="E776" s="52"/>
      <c r="F776" s="52"/>
      <c r="L776" s="63"/>
      <c r="M776" s="63"/>
    </row>
    <row r="777" spans="2:13" ht="15.75" customHeight="1">
      <c r="B777" s="52"/>
      <c r="C777" s="52"/>
      <c r="D777" s="52"/>
      <c r="E777" s="52"/>
      <c r="F777" s="52"/>
      <c r="L777" s="63"/>
      <c r="M777" s="63"/>
    </row>
    <row r="778" spans="2:13" ht="15.75" customHeight="1">
      <c r="B778" s="52"/>
      <c r="C778" s="52"/>
      <c r="D778" s="52"/>
      <c r="E778" s="52"/>
      <c r="F778" s="52"/>
      <c r="L778" s="63"/>
      <c r="M778" s="63"/>
    </row>
    <row r="779" spans="2:13" ht="15.75" customHeight="1">
      <c r="B779" s="52"/>
      <c r="C779" s="52"/>
      <c r="D779" s="52"/>
      <c r="E779" s="52"/>
      <c r="F779" s="52"/>
      <c r="L779" s="63"/>
      <c r="M779" s="63"/>
    </row>
    <row r="780" spans="2:13" ht="15.75" customHeight="1">
      <c r="B780" s="52"/>
      <c r="C780" s="52"/>
      <c r="D780" s="52"/>
      <c r="E780" s="52"/>
      <c r="F780" s="52"/>
      <c r="L780" s="63"/>
      <c r="M780" s="63"/>
    </row>
    <row r="781" spans="2:13" ht="15.75" customHeight="1">
      <c r="B781" s="52"/>
      <c r="C781" s="52"/>
      <c r="D781" s="52"/>
      <c r="E781" s="52"/>
      <c r="F781" s="52"/>
      <c r="L781" s="63"/>
      <c r="M781" s="63"/>
    </row>
    <row r="782" spans="2:13" ht="15.75" customHeight="1">
      <c r="B782" s="52"/>
      <c r="C782" s="52"/>
      <c r="D782" s="52"/>
      <c r="E782" s="52"/>
      <c r="F782" s="52"/>
      <c r="L782" s="63"/>
      <c r="M782" s="63"/>
    </row>
    <row r="783" spans="2:13" ht="15.75" customHeight="1">
      <c r="B783" s="52"/>
      <c r="C783" s="52"/>
      <c r="D783" s="52"/>
      <c r="E783" s="52"/>
      <c r="F783" s="52"/>
      <c r="L783" s="63"/>
      <c r="M783" s="63"/>
    </row>
    <row r="784" spans="2:13" ht="15.75" customHeight="1">
      <c r="B784" s="52"/>
      <c r="C784" s="52"/>
      <c r="D784" s="52"/>
      <c r="E784" s="52"/>
      <c r="F784" s="52"/>
      <c r="L784" s="63"/>
      <c r="M784" s="63"/>
    </row>
    <row r="785" spans="2:13" ht="15.75" customHeight="1">
      <c r="B785" s="52"/>
      <c r="C785" s="52"/>
      <c r="D785" s="52"/>
      <c r="E785" s="52"/>
      <c r="F785" s="52"/>
      <c r="L785" s="63"/>
      <c r="M785" s="63"/>
    </row>
    <row r="786" spans="2:13" ht="15.75" customHeight="1">
      <c r="B786" s="52"/>
      <c r="C786" s="52"/>
      <c r="D786" s="52"/>
      <c r="E786" s="52"/>
      <c r="F786" s="52"/>
      <c r="L786" s="63"/>
      <c r="M786" s="63"/>
    </row>
    <row r="787" spans="2:13" ht="15.75" customHeight="1">
      <c r="B787" s="52"/>
      <c r="C787" s="52"/>
      <c r="D787" s="52"/>
      <c r="E787" s="52"/>
      <c r="F787" s="52"/>
      <c r="L787" s="63"/>
      <c r="M787" s="63"/>
    </row>
    <row r="788" spans="2:13" ht="15.75" customHeight="1">
      <c r="B788" s="52"/>
      <c r="C788" s="52"/>
      <c r="D788" s="52"/>
      <c r="E788" s="52"/>
      <c r="F788" s="52"/>
      <c r="L788" s="63"/>
      <c r="M788" s="63"/>
    </row>
    <row r="789" spans="2:13" ht="15.75" customHeight="1">
      <c r="B789" s="52"/>
      <c r="C789" s="52"/>
      <c r="D789" s="52"/>
      <c r="E789" s="52"/>
      <c r="F789" s="52"/>
      <c r="L789" s="63"/>
      <c r="M789" s="63"/>
    </row>
    <row r="790" spans="2:13" ht="15.75" customHeight="1">
      <c r="B790" s="52"/>
      <c r="C790" s="52"/>
      <c r="D790" s="52"/>
      <c r="E790" s="52"/>
      <c r="F790" s="52"/>
      <c r="L790" s="63"/>
      <c r="M790" s="63"/>
    </row>
    <row r="791" spans="2:13" ht="15.75" customHeight="1">
      <c r="B791" s="52"/>
      <c r="C791" s="52"/>
      <c r="D791" s="52"/>
      <c r="E791" s="52"/>
      <c r="F791" s="52"/>
      <c r="L791" s="63"/>
      <c r="M791" s="63"/>
    </row>
    <row r="792" spans="2:13" ht="15.75" customHeight="1">
      <c r="B792" s="52"/>
      <c r="C792" s="52"/>
      <c r="D792" s="52"/>
      <c r="E792" s="52"/>
      <c r="F792" s="52"/>
      <c r="L792" s="63"/>
      <c r="M792" s="63"/>
    </row>
    <row r="793" spans="2:13" ht="15.75" customHeight="1">
      <c r="B793" s="52"/>
      <c r="C793" s="52"/>
      <c r="D793" s="52"/>
      <c r="E793" s="52"/>
      <c r="F793" s="52"/>
      <c r="L793" s="63"/>
      <c r="M793" s="63"/>
    </row>
    <row r="794" spans="2:13" ht="15.75" customHeight="1">
      <c r="B794" s="52"/>
      <c r="C794" s="52"/>
      <c r="D794" s="52"/>
      <c r="E794" s="52"/>
      <c r="F794" s="52"/>
      <c r="L794" s="63"/>
      <c r="M794" s="63"/>
    </row>
    <row r="795" spans="2:13" ht="15.75" customHeight="1">
      <c r="B795" s="52"/>
      <c r="C795" s="52"/>
      <c r="D795" s="52"/>
      <c r="E795" s="52"/>
      <c r="F795" s="52"/>
      <c r="L795" s="63"/>
      <c r="M795" s="63"/>
    </row>
    <row r="796" spans="2:13" ht="15.75" customHeight="1">
      <c r="B796" s="52"/>
      <c r="C796" s="52"/>
      <c r="D796" s="52"/>
      <c r="E796" s="52"/>
      <c r="F796" s="52"/>
      <c r="L796" s="63"/>
      <c r="M796" s="63"/>
    </row>
    <row r="797" spans="2:13" ht="15.75" customHeight="1">
      <c r="B797" s="52"/>
      <c r="C797" s="52"/>
      <c r="D797" s="52"/>
      <c r="E797" s="52"/>
      <c r="F797" s="52"/>
      <c r="L797" s="63"/>
      <c r="M797" s="63"/>
    </row>
    <row r="798" spans="2:13" ht="15.75" customHeight="1">
      <c r="B798" s="52"/>
      <c r="C798" s="52"/>
      <c r="D798" s="52"/>
      <c r="E798" s="52"/>
      <c r="F798" s="52"/>
      <c r="L798" s="63"/>
      <c r="M798" s="63"/>
    </row>
    <row r="799" spans="2:13" ht="15.75" customHeight="1">
      <c r="B799" s="52"/>
      <c r="C799" s="52"/>
      <c r="D799" s="52"/>
      <c r="E799" s="52"/>
      <c r="F799" s="52"/>
      <c r="L799" s="63"/>
      <c r="M799" s="63"/>
    </row>
    <row r="800" spans="2:13" ht="15.75" customHeight="1">
      <c r="B800" s="52"/>
      <c r="C800" s="52"/>
      <c r="D800" s="52"/>
      <c r="E800" s="52"/>
      <c r="F800" s="52"/>
      <c r="L800" s="63"/>
      <c r="M800" s="63"/>
    </row>
    <row r="801" spans="2:13" ht="15.75" customHeight="1">
      <c r="B801" s="52"/>
      <c r="C801" s="52"/>
      <c r="D801" s="52"/>
      <c r="E801" s="52"/>
      <c r="F801" s="52"/>
      <c r="L801" s="63"/>
      <c r="M801" s="63"/>
    </row>
    <row r="802" spans="2:13" ht="15.75" customHeight="1">
      <c r="B802" s="52"/>
      <c r="C802" s="52"/>
      <c r="D802" s="52"/>
      <c r="E802" s="52"/>
      <c r="F802" s="52"/>
      <c r="L802" s="63"/>
      <c r="M802" s="63"/>
    </row>
    <row r="803" spans="2:13" ht="15.75" customHeight="1">
      <c r="B803" s="52"/>
      <c r="C803" s="52"/>
      <c r="D803" s="52"/>
      <c r="E803" s="52"/>
      <c r="F803" s="52"/>
      <c r="L803" s="63"/>
      <c r="M803" s="63"/>
    </row>
    <row r="804" spans="2:13" ht="15.75" customHeight="1">
      <c r="B804" s="52"/>
      <c r="C804" s="52"/>
      <c r="D804" s="52"/>
      <c r="E804" s="52"/>
      <c r="F804" s="52"/>
      <c r="L804" s="63"/>
      <c r="M804" s="63"/>
    </row>
    <row r="805" spans="2:13" ht="15.75" customHeight="1">
      <c r="B805" s="52"/>
      <c r="C805" s="52"/>
      <c r="D805" s="52"/>
      <c r="E805" s="52"/>
      <c r="F805" s="52"/>
      <c r="L805" s="63"/>
      <c r="M805" s="63"/>
    </row>
    <row r="806" spans="2:13" ht="15.75" customHeight="1">
      <c r="B806" s="52"/>
      <c r="C806" s="52"/>
      <c r="D806" s="52"/>
      <c r="E806" s="52"/>
      <c r="F806" s="52"/>
      <c r="L806" s="63"/>
      <c r="M806" s="63"/>
    </row>
    <row r="807" spans="2:13" ht="15.75" customHeight="1">
      <c r="B807" s="52"/>
      <c r="C807" s="52"/>
      <c r="D807" s="52"/>
      <c r="E807" s="52"/>
      <c r="F807" s="52"/>
      <c r="L807" s="63"/>
      <c r="M807" s="63"/>
    </row>
    <row r="808" spans="2:13" ht="15.75" customHeight="1">
      <c r="B808" s="52"/>
      <c r="C808" s="52"/>
      <c r="D808" s="52"/>
      <c r="E808" s="52"/>
      <c r="F808" s="52"/>
      <c r="L808" s="63"/>
      <c r="M808" s="63"/>
    </row>
    <row r="809" spans="2:13" ht="15.75" customHeight="1">
      <c r="B809" s="52"/>
      <c r="C809" s="52"/>
      <c r="D809" s="52"/>
      <c r="E809" s="52"/>
      <c r="F809" s="52"/>
      <c r="L809" s="63"/>
      <c r="M809" s="63"/>
    </row>
    <row r="810" spans="2:13" ht="15.75" customHeight="1">
      <c r="B810" s="52"/>
      <c r="C810" s="52"/>
      <c r="D810" s="52"/>
      <c r="E810" s="52"/>
      <c r="F810" s="52"/>
      <c r="L810" s="63"/>
      <c r="M810" s="63"/>
    </row>
    <row r="811" spans="2:13" ht="15.75" customHeight="1">
      <c r="B811" s="52"/>
      <c r="C811" s="52"/>
      <c r="D811" s="52"/>
      <c r="E811" s="52"/>
      <c r="F811" s="52"/>
      <c r="L811" s="63"/>
      <c r="M811" s="63"/>
    </row>
    <row r="812" spans="2:13" ht="15.75" customHeight="1">
      <c r="B812" s="52"/>
      <c r="C812" s="52"/>
      <c r="D812" s="52"/>
      <c r="E812" s="52"/>
      <c r="F812" s="52"/>
      <c r="L812" s="63"/>
      <c r="M812" s="63"/>
    </row>
    <row r="813" spans="2:13" ht="15.75" customHeight="1">
      <c r="B813" s="52"/>
      <c r="C813" s="52"/>
      <c r="D813" s="52"/>
      <c r="E813" s="52"/>
      <c r="F813" s="52"/>
      <c r="L813" s="63"/>
      <c r="M813" s="63"/>
    </row>
    <row r="814" spans="2:13" ht="15.75" customHeight="1">
      <c r="B814" s="52"/>
      <c r="C814" s="52"/>
      <c r="D814" s="52"/>
      <c r="E814" s="52"/>
      <c r="F814" s="52"/>
      <c r="L814" s="63"/>
      <c r="M814" s="63"/>
    </row>
    <row r="815" spans="2:13" ht="15.75" customHeight="1">
      <c r="B815" s="52"/>
      <c r="C815" s="52"/>
      <c r="D815" s="52"/>
      <c r="E815" s="52"/>
      <c r="F815" s="52"/>
      <c r="L815" s="63"/>
      <c r="M815" s="63"/>
    </row>
    <row r="816" spans="2:13" ht="15.75" customHeight="1">
      <c r="B816" s="52"/>
      <c r="C816" s="52"/>
      <c r="D816" s="52"/>
      <c r="E816" s="52"/>
      <c r="F816" s="52"/>
      <c r="L816" s="63"/>
      <c r="M816" s="63"/>
    </row>
    <row r="817" spans="2:13" ht="15.75" customHeight="1">
      <c r="B817" s="52"/>
      <c r="C817" s="52"/>
      <c r="D817" s="52"/>
      <c r="E817" s="52"/>
      <c r="F817" s="52"/>
      <c r="L817" s="63"/>
      <c r="M817" s="63"/>
    </row>
    <row r="818" spans="2:13" ht="15.75" customHeight="1">
      <c r="B818" s="52"/>
      <c r="C818" s="52"/>
      <c r="D818" s="52"/>
      <c r="E818" s="52"/>
      <c r="F818" s="52"/>
      <c r="L818" s="63"/>
      <c r="M818" s="63"/>
    </row>
    <row r="819" spans="2:13" ht="15.75" customHeight="1">
      <c r="B819" s="52"/>
      <c r="C819" s="52"/>
      <c r="D819" s="52"/>
      <c r="E819" s="52"/>
      <c r="F819" s="52"/>
      <c r="L819" s="63"/>
      <c r="M819" s="63"/>
    </row>
    <row r="820" spans="2:13" ht="15.75" customHeight="1">
      <c r="B820" s="52"/>
      <c r="C820" s="52"/>
      <c r="D820" s="52"/>
      <c r="E820" s="52"/>
      <c r="F820" s="52"/>
      <c r="L820" s="63"/>
      <c r="M820" s="63"/>
    </row>
    <row r="821" spans="2:13" ht="15.75" customHeight="1">
      <c r="B821" s="52"/>
      <c r="C821" s="52"/>
      <c r="D821" s="52"/>
      <c r="E821" s="52"/>
      <c r="F821" s="52"/>
      <c r="L821" s="63"/>
      <c r="M821" s="63"/>
    </row>
    <row r="822" spans="2:13" ht="15.75" customHeight="1">
      <c r="B822" s="52"/>
      <c r="C822" s="52"/>
      <c r="D822" s="52"/>
      <c r="E822" s="52"/>
      <c r="F822" s="52"/>
      <c r="L822" s="63"/>
      <c r="M822" s="63"/>
    </row>
    <row r="823" spans="2:13" ht="15.75" customHeight="1">
      <c r="B823" s="52"/>
      <c r="C823" s="52"/>
      <c r="D823" s="52"/>
      <c r="E823" s="52"/>
      <c r="F823" s="52"/>
      <c r="L823" s="63"/>
      <c r="M823" s="63"/>
    </row>
    <row r="824" spans="2:13" ht="15.75" customHeight="1">
      <c r="B824" s="52"/>
      <c r="C824" s="52"/>
      <c r="D824" s="52"/>
      <c r="E824" s="52"/>
      <c r="F824" s="52"/>
      <c r="L824" s="63"/>
      <c r="M824" s="63"/>
    </row>
    <row r="825" spans="2:13" ht="15.75" customHeight="1">
      <c r="B825" s="52"/>
      <c r="C825" s="52"/>
      <c r="D825" s="52"/>
      <c r="E825" s="52"/>
      <c r="F825" s="52"/>
      <c r="L825" s="63"/>
      <c r="M825" s="63"/>
    </row>
    <row r="826" spans="2:13" ht="15.75" customHeight="1">
      <c r="B826" s="52"/>
      <c r="C826" s="52"/>
      <c r="D826" s="52"/>
      <c r="E826" s="52"/>
      <c r="F826" s="52"/>
      <c r="L826" s="63"/>
      <c r="M826" s="63"/>
    </row>
    <row r="827" spans="2:13" ht="15.75" customHeight="1">
      <c r="B827" s="52"/>
      <c r="C827" s="52"/>
      <c r="D827" s="52"/>
      <c r="E827" s="52"/>
      <c r="F827" s="52"/>
      <c r="L827" s="63"/>
      <c r="M827" s="63"/>
    </row>
    <row r="828" spans="2:13" ht="15.75" customHeight="1">
      <c r="B828" s="52"/>
      <c r="C828" s="52"/>
      <c r="D828" s="52"/>
      <c r="E828" s="52"/>
      <c r="F828" s="52"/>
      <c r="L828" s="63"/>
      <c r="M828" s="63"/>
    </row>
    <row r="829" spans="2:13" ht="15.75" customHeight="1">
      <c r="B829" s="52"/>
      <c r="C829" s="52"/>
      <c r="D829" s="52"/>
      <c r="E829" s="52"/>
      <c r="F829" s="52"/>
      <c r="L829" s="63"/>
      <c r="M829" s="63"/>
    </row>
    <row r="830" spans="2:13" ht="15.75" customHeight="1">
      <c r="B830" s="52"/>
      <c r="C830" s="52"/>
      <c r="D830" s="52"/>
      <c r="E830" s="52"/>
      <c r="F830" s="52"/>
      <c r="L830" s="63"/>
      <c r="M830" s="63"/>
    </row>
    <row r="831" spans="2:13" ht="15.75" customHeight="1">
      <c r="B831" s="52"/>
      <c r="C831" s="52"/>
      <c r="D831" s="52"/>
      <c r="E831" s="52"/>
      <c r="F831" s="52"/>
      <c r="L831" s="63"/>
      <c r="M831" s="63"/>
    </row>
    <row r="832" spans="2:13" ht="15.75" customHeight="1">
      <c r="B832" s="52"/>
      <c r="C832" s="52"/>
      <c r="D832" s="52"/>
      <c r="E832" s="52"/>
      <c r="F832" s="52"/>
      <c r="L832" s="63"/>
      <c r="M832" s="63"/>
    </row>
    <row r="833" spans="2:13" ht="15.75" customHeight="1">
      <c r="B833" s="52"/>
      <c r="C833" s="52"/>
      <c r="D833" s="52"/>
      <c r="E833" s="52"/>
      <c r="F833" s="52"/>
      <c r="L833" s="63"/>
      <c r="M833" s="63"/>
    </row>
    <row r="834" spans="2:13" ht="15.75" customHeight="1">
      <c r="B834" s="52"/>
      <c r="C834" s="52"/>
      <c r="D834" s="52"/>
      <c r="E834" s="52"/>
      <c r="F834" s="52"/>
      <c r="L834" s="63"/>
      <c r="M834" s="63"/>
    </row>
    <row r="835" spans="2:13" ht="15.75" customHeight="1">
      <c r="B835" s="52"/>
      <c r="C835" s="52"/>
      <c r="D835" s="52"/>
      <c r="E835" s="52"/>
      <c r="F835" s="52"/>
      <c r="L835" s="63"/>
      <c r="M835" s="63"/>
    </row>
    <row r="836" spans="2:13" ht="15.75" customHeight="1">
      <c r="B836" s="52"/>
      <c r="C836" s="52"/>
      <c r="D836" s="52"/>
      <c r="E836" s="52"/>
      <c r="F836" s="52"/>
      <c r="L836" s="63"/>
      <c r="M836" s="63"/>
    </row>
    <row r="837" spans="2:13" ht="15.75" customHeight="1">
      <c r="B837" s="52"/>
      <c r="C837" s="52"/>
      <c r="D837" s="52"/>
      <c r="E837" s="52"/>
      <c r="F837" s="52"/>
      <c r="L837" s="63"/>
      <c r="M837" s="63"/>
    </row>
    <row r="838" spans="2:13" ht="15.75" customHeight="1">
      <c r="B838" s="52"/>
      <c r="C838" s="52"/>
      <c r="D838" s="52"/>
      <c r="E838" s="52"/>
      <c r="F838" s="52"/>
      <c r="L838" s="63"/>
      <c r="M838" s="63"/>
    </row>
    <row r="839" spans="2:13" ht="15.75" customHeight="1">
      <c r="B839" s="52"/>
      <c r="C839" s="52"/>
      <c r="D839" s="52"/>
      <c r="E839" s="52"/>
      <c r="F839" s="52"/>
      <c r="L839" s="63"/>
      <c r="M839" s="63"/>
    </row>
    <row r="840" spans="2:13" ht="15.75" customHeight="1">
      <c r="B840" s="52"/>
      <c r="C840" s="52"/>
      <c r="D840" s="52"/>
      <c r="E840" s="52"/>
      <c r="F840" s="52"/>
      <c r="L840" s="63"/>
      <c r="M840" s="63"/>
    </row>
    <row r="841" spans="2:13" ht="15.75" customHeight="1">
      <c r="B841" s="52"/>
      <c r="C841" s="52"/>
      <c r="D841" s="52"/>
      <c r="E841" s="52"/>
      <c r="F841" s="52"/>
      <c r="L841" s="63"/>
      <c r="M841" s="63"/>
    </row>
    <row r="842" spans="2:13" ht="15.75" customHeight="1">
      <c r="B842" s="52"/>
      <c r="C842" s="52"/>
      <c r="D842" s="52"/>
      <c r="E842" s="52"/>
      <c r="F842" s="52"/>
      <c r="L842" s="63"/>
      <c r="M842" s="63"/>
    </row>
    <row r="843" spans="2:13" ht="15.75" customHeight="1">
      <c r="B843" s="52"/>
      <c r="C843" s="52"/>
      <c r="D843" s="52"/>
      <c r="E843" s="52"/>
      <c r="F843" s="52"/>
      <c r="L843" s="63"/>
      <c r="M843" s="63"/>
    </row>
    <row r="844" spans="2:13" ht="15.75" customHeight="1">
      <c r="B844" s="52"/>
      <c r="C844" s="52"/>
      <c r="D844" s="52"/>
      <c r="E844" s="52"/>
      <c r="F844" s="52"/>
      <c r="L844" s="63"/>
      <c r="M844" s="63"/>
    </row>
    <row r="845" spans="2:13" ht="15.75" customHeight="1">
      <c r="B845" s="52"/>
      <c r="C845" s="52"/>
      <c r="D845" s="52"/>
      <c r="E845" s="52"/>
      <c r="F845" s="52"/>
      <c r="L845" s="63"/>
      <c r="M845" s="63"/>
    </row>
    <row r="846" spans="2:13" ht="15.75" customHeight="1">
      <c r="B846" s="52"/>
      <c r="C846" s="52"/>
      <c r="D846" s="52"/>
      <c r="E846" s="52"/>
      <c r="F846" s="52"/>
      <c r="L846" s="63"/>
      <c r="M846" s="63"/>
    </row>
    <row r="847" spans="2:13" ht="15.75" customHeight="1">
      <c r="B847" s="52"/>
      <c r="C847" s="52"/>
      <c r="D847" s="52"/>
      <c r="E847" s="52"/>
      <c r="F847" s="52"/>
      <c r="L847" s="63"/>
      <c r="M847" s="63"/>
    </row>
    <row r="848" spans="2:13" ht="15.75" customHeight="1">
      <c r="B848" s="52"/>
      <c r="C848" s="52"/>
      <c r="D848" s="52"/>
      <c r="E848" s="52"/>
      <c r="F848" s="52"/>
      <c r="L848" s="63"/>
      <c r="M848" s="63"/>
    </row>
    <row r="849" spans="2:13" ht="15.75" customHeight="1">
      <c r="B849" s="52"/>
      <c r="C849" s="52"/>
      <c r="D849" s="52"/>
      <c r="E849" s="52"/>
      <c r="F849" s="52"/>
      <c r="L849" s="63"/>
      <c r="M849" s="63"/>
    </row>
    <row r="850" spans="2:13" ht="15.75" customHeight="1">
      <c r="B850" s="52"/>
      <c r="C850" s="52"/>
      <c r="D850" s="52"/>
      <c r="E850" s="52"/>
      <c r="F850" s="52"/>
      <c r="L850" s="63"/>
      <c r="M850" s="63"/>
    </row>
    <row r="851" spans="2:13" ht="15.75" customHeight="1">
      <c r="B851" s="52"/>
      <c r="C851" s="52"/>
      <c r="D851" s="52"/>
      <c r="E851" s="52"/>
      <c r="F851" s="52"/>
      <c r="L851" s="63"/>
      <c r="M851" s="63"/>
    </row>
    <row r="852" spans="2:13" ht="15.75" customHeight="1">
      <c r="B852" s="52"/>
      <c r="C852" s="52"/>
      <c r="D852" s="52"/>
      <c r="E852" s="52"/>
      <c r="F852" s="52"/>
      <c r="L852" s="63"/>
      <c r="M852" s="63"/>
    </row>
    <row r="853" spans="2:13" ht="15.75" customHeight="1">
      <c r="B853" s="52"/>
      <c r="C853" s="52"/>
      <c r="D853" s="52"/>
      <c r="E853" s="52"/>
      <c r="F853" s="52"/>
      <c r="L853" s="63"/>
      <c r="M853" s="63"/>
    </row>
    <row r="854" spans="2:13" ht="15.75" customHeight="1">
      <c r="B854" s="52"/>
      <c r="C854" s="52"/>
      <c r="D854" s="52"/>
      <c r="E854" s="52"/>
      <c r="F854" s="52"/>
      <c r="L854" s="63"/>
      <c r="M854" s="63"/>
    </row>
    <row r="855" spans="2:13" ht="15.75" customHeight="1">
      <c r="B855" s="52"/>
      <c r="C855" s="52"/>
      <c r="D855" s="52"/>
      <c r="E855" s="52"/>
      <c r="F855" s="52"/>
      <c r="L855" s="63"/>
      <c r="M855" s="63"/>
    </row>
    <row r="856" spans="2:13" ht="15.75" customHeight="1">
      <c r="B856" s="52"/>
      <c r="C856" s="52"/>
      <c r="D856" s="52"/>
      <c r="E856" s="52"/>
      <c r="F856" s="52"/>
      <c r="L856" s="63"/>
      <c r="M856" s="63"/>
    </row>
    <row r="857" spans="2:13" ht="15.75" customHeight="1">
      <c r="B857" s="52"/>
      <c r="C857" s="52"/>
      <c r="D857" s="52"/>
      <c r="E857" s="52"/>
      <c r="F857" s="52"/>
      <c r="L857" s="63"/>
      <c r="M857" s="63"/>
    </row>
    <row r="858" spans="2:13" ht="15.75" customHeight="1">
      <c r="B858" s="52"/>
      <c r="C858" s="52"/>
      <c r="D858" s="52"/>
      <c r="E858" s="52"/>
      <c r="F858" s="52"/>
      <c r="L858" s="63"/>
      <c r="M858" s="63"/>
    </row>
    <row r="859" spans="2:13" ht="15.75" customHeight="1">
      <c r="B859" s="52"/>
      <c r="C859" s="52"/>
      <c r="D859" s="52"/>
      <c r="E859" s="52"/>
      <c r="F859" s="52"/>
      <c r="L859" s="63"/>
      <c r="M859" s="63"/>
    </row>
    <row r="860" spans="2:13" ht="15.75" customHeight="1">
      <c r="B860" s="52"/>
      <c r="C860" s="52"/>
      <c r="D860" s="52"/>
      <c r="E860" s="52"/>
      <c r="F860" s="52"/>
      <c r="L860" s="63"/>
      <c r="M860" s="63"/>
    </row>
    <row r="861" spans="2:13" ht="15.75" customHeight="1">
      <c r="B861" s="52"/>
      <c r="C861" s="52"/>
      <c r="D861" s="52"/>
      <c r="E861" s="52"/>
      <c r="F861" s="52"/>
      <c r="L861" s="63"/>
      <c r="M861" s="63"/>
    </row>
    <row r="862" spans="2:13" ht="15.75" customHeight="1">
      <c r="B862" s="52"/>
      <c r="C862" s="52"/>
      <c r="D862" s="52"/>
      <c r="E862" s="52"/>
      <c r="F862" s="52"/>
      <c r="L862" s="63"/>
      <c r="M862" s="63"/>
    </row>
    <row r="863" spans="2:13" ht="15.75" customHeight="1">
      <c r="B863" s="52"/>
      <c r="C863" s="52"/>
      <c r="D863" s="52"/>
      <c r="E863" s="52"/>
      <c r="F863" s="52"/>
      <c r="L863" s="63"/>
      <c r="M863" s="63"/>
    </row>
    <row r="864" spans="2:13" ht="15.75" customHeight="1">
      <c r="B864" s="52"/>
      <c r="C864" s="52"/>
      <c r="D864" s="52"/>
      <c r="E864" s="52"/>
      <c r="F864" s="52"/>
      <c r="L864" s="63"/>
      <c r="M864" s="63"/>
    </row>
    <row r="865" spans="2:13" ht="15.75" customHeight="1">
      <c r="B865" s="52"/>
      <c r="C865" s="52"/>
      <c r="D865" s="52"/>
      <c r="E865" s="52"/>
      <c r="F865" s="52"/>
      <c r="L865" s="63"/>
      <c r="M865" s="63"/>
    </row>
    <row r="866" spans="2:13" ht="15.75" customHeight="1">
      <c r="B866" s="52"/>
      <c r="C866" s="52"/>
      <c r="D866" s="52"/>
      <c r="E866" s="52"/>
      <c r="F866" s="52"/>
      <c r="L866" s="63"/>
      <c r="M866" s="63"/>
    </row>
    <row r="867" spans="2:13" ht="15.75" customHeight="1">
      <c r="B867" s="52"/>
      <c r="C867" s="52"/>
      <c r="D867" s="52"/>
      <c r="E867" s="52"/>
      <c r="F867" s="52"/>
      <c r="L867" s="63"/>
      <c r="M867" s="63"/>
    </row>
    <row r="868" spans="2:13" ht="15.75" customHeight="1">
      <c r="B868" s="52"/>
      <c r="C868" s="52"/>
      <c r="D868" s="52"/>
      <c r="E868" s="52"/>
      <c r="F868" s="52"/>
      <c r="L868" s="63"/>
      <c r="M868" s="63"/>
    </row>
    <row r="869" spans="2:13" ht="15.75" customHeight="1">
      <c r="B869" s="52"/>
      <c r="C869" s="52"/>
      <c r="D869" s="52"/>
      <c r="E869" s="52"/>
      <c r="F869" s="52"/>
      <c r="L869" s="63"/>
      <c r="M869" s="63"/>
    </row>
    <row r="870" spans="2:13" ht="15.75" customHeight="1">
      <c r="B870" s="52"/>
      <c r="C870" s="52"/>
      <c r="D870" s="52"/>
      <c r="E870" s="52"/>
      <c r="F870" s="52"/>
      <c r="L870" s="63"/>
      <c r="M870" s="63"/>
    </row>
    <row r="871" spans="2:13" ht="15.75" customHeight="1">
      <c r="B871" s="52"/>
      <c r="C871" s="52"/>
      <c r="D871" s="52"/>
      <c r="E871" s="52"/>
      <c r="F871" s="52"/>
      <c r="L871" s="63"/>
      <c r="M871" s="63"/>
    </row>
    <row r="872" spans="2:13" ht="15.75" customHeight="1">
      <c r="B872" s="52"/>
      <c r="C872" s="52"/>
      <c r="D872" s="52"/>
      <c r="E872" s="52"/>
      <c r="F872" s="52"/>
      <c r="L872" s="63"/>
      <c r="M872" s="63"/>
    </row>
    <row r="873" spans="2:13" ht="15.75" customHeight="1">
      <c r="B873" s="52"/>
      <c r="C873" s="52"/>
      <c r="D873" s="52"/>
      <c r="E873" s="52"/>
      <c r="F873" s="52"/>
      <c r="L873" s="63"/>
      <c r="M873" s="63"/>
    </row>
    <row r="874" spans="2:13" ht="15.75" customHeight="1">
      <c r="B874" s="52"/>
      <c r="C874" s="52"/>
      <c r="D874" s="52"/>
      <c r="E874" s="52"/>
      <c r="F874" s="52"/>
      <c r="L874" s="63"/>
      <c r="M874" s="63"/>
    </row>
    <row r="875" spans="2:13" ht="15.75" customHeight="1">
      <c r="B875" s="52"/>
      <c r="C875" s="52"/>
      <c r="D875" s="52"/>
      <c r="E875" s="52"/>
      <c r="F875" s="52"/>
      <c r="L875" s="63"/>
      <c r="M875" s="63"/>
    </row>
    <row r="876" spans="2:13" ht="15.75" customHeight="1">
      <c r="B876" s="52"/>
      <c r="C876" s="52"/>
      <c r="D876" s="52"/>
      <c r="E876" s="52"/>
      <c r="F876" s="52"/>
      <c r="L876" s="63"/>
      <c r="M876" s="63"/>
    </row>
    <row r="877" spans="2:13" ht="15.75" customHeight="1">
      <c r="B877" s="52"/>
      <c r="C877" s="52"/>
      <c r="D877" s="52"/>
      <c r="E877" s="52"/>
      <c r="F877" s="52"/>
      <c r="L877" s="63"/>
      <c r="M877" s="63"/>
    </row>
    <row r="878" spans="2:13" ht="15.75" customHeight="1">
      <c r="B878" s="52"/>
      <c r="C878" s="52"/>
      <c r="D878" s="52"/>
      <c r="E878" s="52"/>
      <c r="F878" s="52"/>
      <c r="L878" s="63"/>
      <c r="M878" s="63"/>
    </row>
    <row r="879" spans="2:13" ht="15.75" customHeight="1">
      <c r="B879" s="52"/>
      <c r="C879" s="52"/>
      <c r="D879" s="52"/>
      <c r="E879" s="52"/>
      <c r="F879" s="52"/>
      <c r="L879" s="63"/>
      <c r="M879" s="63"/>
    </row>
    <row r="880" spans="2:13" ht="15.75" customHeight="1">
      <c r="B880" s="52"/>
      <c r="C880" s="52"/>
      <c r="D880" s="52"/>
      <c r="E880" s="52"/>
      <c r="F880" s="52"/>
      <c r="L880" s="63"/>
      <c r="M880" s="63"/>
    </row>
    <row r="881" spans="2:13" ht="15.75" customHeight="1">
      <c r="B881" s="52"/>
      <c r="C881" s="52"/>
      <c r="D881" s="52"/>
      <c r="E881" s="52"/>
      <c r="F881" s="52"/>
      <c r="L881" s="63"/>
      <c r="M881" s="63"/>
    </row>
    <row r="882" spans="2:13" ht="15.75" customHeight="1">
      <c r="B882" s="52"/>
      <c r="C882" s="52"/>
      <c r="D882" s="52"/>
      <c r="E882" s="52"/>
      <c r="F882" s="52"/>
      <c r="L882" s="63"/>
      <c r="M882" s="63"/>
    </row>
    <row r="883" spans="2:13" ht="15.75" customHeight="1">
      <c r="B883" s="52"/>
      <c r="C883" s="52"/>
      <c r="D883" s="52"/>
      <c r="E883" s="52"/>
      <c r="F883" s="52"/>
      <c r="L883" s="63"/>
      <c r="M883" s="63"/>
    </row>
    <row r="884" spans="2:13" ht="15.75" customHeight="1">
      <c r="B884" s="52"/>
      <c r="C884" s="52"/>
      <c r="D884" s="52"/>
      <c r="E884" s="52"/>
      <c r="F884" s="52"/>
      <c r="L884" s="63"/>
      <c r="M884" s="63"/>
    </row>
    <row r="885" spans="2:13" ht="15.75" customHeight="1">
      <c r="B885" s="52"/>
      <c r="C885" s="52"/>
      <c r="D885" s="52"/>
      <c r="E885" s="52"/>
      <c r="F885" s="52"/>
      <c r="L885" s="63"/>
      <c r="M885" s="63"/>
    </row>
    <row r="886" spans="2:13" ht="15.75" customHeight="1">
      <c r="B886" s="52"/>
      <c r="C886" s="52"/>
      <c r="D886" s="52"/>
      <c r="E886" s="52"/>
      <c r="F886" s="52"/>
      <c r="L886" s="63"/>
      <c r="M886" s="63"/>
    </row>
    <row r="887" spans="2:13" ht="15.75" customHeight="1">
      <c r="B887" s="52"/>
      <c r="C887" s="52"/>
      <c r="D887" s="52"/>
      <c r="E887" s="52"/>
      <c r="F887" s="52"/>
      <c r="L887" s="63"/>
      <c r="M887" s="63"/>
    </row>
    <row r="888" spans="2:13" ht="15.75" customHeight="1">
      <c r="B888" s="52"/>
      <c r="C888" s="52"/>
      <c r="D888" s="52"/>
      <c r="E888" s="52"/>
      <c r="F888" s="52"/>
      <c r="L888" s="63"/>
      <c r="M888" s="63"/>
    </row>
    <row r="889" spans="2:13" ht="15.75" customHeight="1">
      <c r="B889" s="52"/>
      <c r="C889" s="52"/>
      <c r="D889" s="52"/>
      <c r="E889" s="52"/>
      <c r="F889" s="52"/>
      <c r="L889" s="63"/>
      <c r="M889" s="63"/>
    </row>
    <row r="890" spans="2:13" ht="15.75" customHeight="1">
      <c r="B890" s="52"/>
      <c r="C890" s="52"/>
      <c r="D890" s="52"/>
      <c r="E890" s="52"/>
      <c r="F890" s="52"/>
      <c r="L890" s="63"/>
      <c r="M890" s="63"/>
    </row>
    <row r="891" spans="2:13" ht="15.75" customHeight="1">
      <c r="B891" s="52"/>
      <c r="C891" s="52"/>
      <c r="D891" s="52"/>
      <c r="E891" s="52"/>
      <c r="F891" s="52"/>
      <c r="L891" s="63"/>
      <c r="M891" s="63"/>
    </row>
    <row r="892" spans="2:13" ht="15.75" customHeight="1">
      <c r="B892" s="52"/>
      <c r="C892" s="52"/>
      <c r="D892" s="52"/>
      <c r="E892" s="52"/>
      <c r="F892" s="52"/>
      <c r="L892" s="63"/>
      <c r="M892" s="63"/>
    </row>
    <row r="893" spans="2:13" ht="15.75" customHeight="1">
      <c r="B893" s="52"/>
      <c r="C893" s="52"/>
      <c r="D893" s="52"/>
      <c r="E893" s="52"/>
      <c r="F893" s="52"/>
      <c r="L893" s="63"/>
      <c r="M893" s="63"/>
    </row>
    <row r="894" spans="2:13" ht="15.75" customHeight="1">
      <c r="B894" s="52"/>
      <c r="C894" s="52"/>
      <c r="D894" s="52"/>
      <c r="E894" s="52"/>
      <c r="F894" s="52"/>
      <c r="L894" s="63"/>
      <c r="M894" s="63"/>
    </row>
    <row r="895" spans="2:13" ht="15.75" customHeight="1">
      <c r="B895" s="52"/>
      <c r="C895" s="52"/>
      <c r="D895" s="52"/>
      <c r="E895" s="52"/>
      <c r="F895" s="52"/>
      <c r="L895" s="63"/>
      <c r="M895" s="63"/>
    </row>
    <row r="896" spans="2:13" ht="15.75" customHeight="1">
      <c r="B896" s="52"/>
      <c r="C896" s="52"/>
      <c r="D896" s="52"/>
      <c r="E896" s="52"/>
      <c r="F896" s="52"/>
      <c r="L896" s="63"/>
      <c r="M896" s="63"/>
    </row>
    <row r="897" spans="2:13" ht="15.75" customHeight="1">
      <c r="B897" s="52"/>
      <c r="C897" s="52"/>
      <c r="D897" s="52"/>
      <c r="E897" s="52"/>
      <c r="F897" s="52"/>
      <c r="L897" s="63"/>
      <c r="M897" s="63"/>
    </row>
    <row r="898" spans="2:13" ht="15.75" customHeight="1">
      <c r="B898" s="52"/>
      <c r="C898" s="52"/>
      <c r="D898" s="52"/>
      <c r="E898" s="52"/>
      <c r="F898" s="52"/>
      <c r="L898" s="63"/>
      <c r="M898" s="63"/>
    </row>
    <row r="899" spans="2:13" ht="15.75" customHeight="1">
      <c r="B899" s="52"/>
      <c r="C899" s="52"/>
      <c r="D899" s="52"/>
      <c r="E899" s="52"/>
      <c r="F899" s="52"/>
      <c r="L899" s="63"/>
      <c r="M899" s="63"/>
    </row>
    <row r="900" spans="2:13" ht="15.75" customHeight="1">
      <c r="B900" s="52"/>
      <c r="C900" s="52"/>
      <c r="D900" s="52"/>
      <c r="E900" s="52"/>
      <c r="F900" s="52"/>
      <c r="L900" s="63"/>
      <c r="M900" s="63"/>
    </row>
    <row r="901" spans="2:13" ht="15.75" customHeight="1">
      <c r="B901" s="52"/>
      <c r="C901" s="52"/>
      <c r="D901" s="52"/>
      <c r="E901" s="52"/>
      <c r="F901" s="52"/>
      <c r="L901" s="63"/>
      <c r="M901" s="63"/>
    </row>
    <row r="902" spans="2:13" ht="15.75" customHeight="1">
      <c r="B902" s="52"/>
      <c r="C902" s="52"/>
      <c r="D902" s="52"/>
      <c r="E902" s="52"/>
      <c r="F902" s="52"/>
      <c r="L902" s="63"/>
      <c r="M902" s="63"/>
    </row>
    <row r="903" spans="2:13" ht="15.75" customHeight="1">
      <c r="B903" s="52"/>
      <c r="C903" s="52"/>
      <c r="D903" s="52"/>
      <c r="E903" s="52"/>
      <c r="F903" s="52"/>
      <c r="L903" s="63"/>
      <c r="M903" s="63"/>
    </row>
    <row r="904" spans="2:13" ht="15.75" customHeight="1">
      <c r="B904" s="52"/>
      <c r="C904" s="52"/>
      <c r="D904" s="52"/>
      <c r="E904" s="52"/>
      <c r="F904" s="52"/>
      <c r="L904" s="63"/>
      <c r="M904" s="63"/>
    </row>
    <row r="905" spans="2:13" ht="15.75" customHeight="1">
      <c r="B905" s="52"/>
      <c r="C905" s="52"/>
      <c r="D905" s="52"/>
      <c r="E905" s="52"/>
      <c r="F905" s="52"/>
      <c r="L905" s="63"/>
      <c r="M905" s="63"/>
    </row>
    <row r="906" spans="2:13" ht="15.75" customHeight="1">
      <c r="B906" s="52"/>
      <c r="C906" s="52"/>
      <c r="D906" s="52"/>
      <c r="E906" s="52"/>
      <c r="F906" s="52"/>
      <c r="L906" s="63"/>
      <c r="M906" s="63"/>
    </row>
    <row r="907" spans="2:13" ht="15.75" customHeight="1">
      <c r="B907" s="52"/>
      <c r="C907" s="52"/>
      <c r="D907" s="52"/>
      <c r="E907" s="52"/>
      <c r="F907" s="52"/>
      <c r="L907" s="63"/>
      <c r="M907" s="63"/>
    </row>
    <row r="908" spans="2:13" ht="15.75" customHeight="1">
      <c r="B908" s="52"/>
      <c r="C908" s="52"/>
      <c r="D908" s="52"/>
      <c r="E908" s="52"/>
      <c r="F908" s="52"/>
      <c r="L908" s="63"/>
      <c r="M908" s="63"/>
    </row>
    <row r="909" spans="2:13" ht="15.75" customHeight="1">
      <c r="B909" s="52"/>
      <c r="C909" s="52"/>
      <c r="D909" s="52"/>
      <c r="E909" s="52"/>
      <c r="F909" s="52"/>
      <c r="L909" s="63"/>
      <c r="M909" s="63"/>
    </row>
    <row r="910" spans="2:13" ht="15.75" customHeight="1">
      <c r="B910" s="52"/>
      <c r="C910" s="52"/>
      <c r="D910" s="52"/>
      <c r="E910" s="52"/>
      <c r="F910" s="52"/>
      <c r="L910" s="63"/>
      <c r="M910" s="63"/>
    </row>
    <row r="911" spans="2:13" ht="15.75" customHeight="1">
      <c r="B911" s="52"/>
      <c r="C911" s="52"/>
      <c r="D911" s="52"/>
      <c r="E911" s="52"/>
      <c r="F911" s="52"/>
      <c r="L911" s="63"/>
      <c r="M911" s="63"/>
    </row>
    <row r="912" spans="2:13" ht="15.75" customHeight="1">
      <c r="B912" s="52"/>
      <c r="C912" s="52"/>
      <c r="D912" s="52"/>
      <c r="E912" s="52"/>
      <c r="F912" s="52"/>
      <c r="L912" s="63"/>
      <c r="M912" s="63"/>
    </row>
    <row r="913" spans="2:13" ht="15.75" customHeight="1">
      <c r="B913" s="52"/>
      <c r="C913" s="52"/>
      <c r="D913" s="52"/>
      <c r="E913" s="52"/>
      <c r="F913" s="52"/>
      <c r="L913" s="63"/>
      <c r="M913" s="63"/>
    </row>
    <row r="914" spans="2:13" ht="15.75" customHeight="1">
      <c r="B914" s="52"/>
      <c r="C914" s="52"/>
      <c r="D914" s="52"/>
      <c r="E914" s="52"/>
      <c r="F914" s="52"/>
      <c r="L914" s="63"/>
      <c r="M914" s="63"/>
    </row>
    <row r="915" spans="2:13" ht="15.75" customHeight="1">
      <c r="B915" s="52"/>
      <c r="C915" s="52"/>
      <c r="D915" s="52"/>
      <c r="E915" s="52"/>
      <c r="F915" s="52"/>
      <c r="L915" s="63"/>
      <c r="M915" s="63"/>
    </row>
    <row r="916" spans="2:13" ht="15.75" customHeight="1">
      <c r="B916" s="52"/>
      <c r="C916" s="52"/>
      <c r="D916" s="52"/>
      <c r="E916" s="52"/>
      <c r="F916" s="52"/>
      <c r="L916" s="63"/>
      <c r="M916" s="63"/>
    </row>
    <row r="917" spans="2:13" ht="15.75" customHeight="1">
      <c r="B917" s="52"/>
      <c r="C917" s="52"/>
      <c r="D917" s="52"/>
      <c r="E917" s="52"/>
      <c r="F917" s="52"/>
      <c r="L917" s="63"/>
      <c r="M917" s="63"/>
    </row>
    <row r="918" spans="2:13" ht="15.75" customHeight="1">
      <c r="B918" s="52"/>
      <c r="C918" s="52"/>
      <c r="D918" s="52"/>
      <c r="E918" s="52"/>
      <c r="F918" s="52"/>
      <c r="L918" s="63"/>
      <c r="M918" s="63"/>
    </row>
    <row r="919" spans="2:13" ht="15.75" customHeight="1">
      <c r="B919" s="52"/>
      <c r="C919" s="52"/>
      <c r="D919" s="52"/>
      <c r="E919" s="52"/>
      <c r="F919" s="52"/>
      <c r="L919" s="63"/>
      <c r="M919" s="63"/>
    </row>
    <row r="920" spans="2:13" ht="15.75" customHeight="1">
      <c r="B920" s="52"/>
      <c r="C920" s="52"/>
      <c r="D920" s="52"/>
      <c r="E920" s="52"/>
      <c r="F920" s="52"/>
      <c r="L920" s="63"/>
      <c r="M920" s="63"/>
    </row>
    <row r="921" spans="2:13" ht="15.75" customHeight="1">
      <c r="B921" s="52"/>
      <c r="C921" s="52"/>
      <c r="D921" s="52"/>
      <c r="E921" s="52"/>
      <c r="F921" s="52"/>
      <c r="L921" s="63"/>
      <c r="M921" s="63"/>
    </row>
    <row r="922" spans="2:13" ht="15.75" customHeight="1">
      <c r="B922" s="52"/>
      <c r="C922" s="52"/>
      <c r="D922" s="52"/>
      <c r="E922" s="52"/>
      <c r="F922" s="52"/>
      <c r="L922" s="63"/>
      <c r="M922" s="63"/>
    </row>
    <row r="923" spans="2:13" ht="15.75" customHeight="1">
      <c r="B923" s="52"/>
      <c r="C923" s="52"/>
      <c r="D923" s="52"/>
      <c r="E923" s="52"/>
      <c r="F923" s="52"/>
      <c r="L923" s="63"/>
      <c r="M923" s="63"/>
    </row>
    <row r="924" spans="2:13" ht="15.75" customHeight="1">
      <c r="B924" s="52"/>
      <c r="C924" s="52"/>
      <c r="D924" s="52"/>
      <c r="E924" s="52"/>
      <c r="F924" s="52"/>
      <c r="L924" s="63"/>
      <c r="M924" s="63"/>
    </row>
    <row r="925" spans="2:13" ht="15.75" customHeight="1">
      <c r="B925" s="52"/>
      <c r="C925" s="52"/>
      <c r="D925" s="52"/>
      <c r="E925" s="52"/>
      <c r="F925" s="52"/>
      <c r="L925" s="63"/>
      <c r="M925" s="63"/>
    </row>
    <row r="926" spans="2:13" ht="15.75" customHeight="1">
      <c r="B926" s="52"/>
      <c r="C926" s="52"/>
      <c r="D926" s="52"/>
      <c r="E926" s="52"/>
      <c r="F926" s="52"/>
      <c r="L926" s="63"/>
      <c r="M926" s="63"/>
    </row>
    <row r="927" spans="2:13" ht="15.75" customHeight="1">
      <c r="B927" s="52"/>
      <c r="C927" s="52"/>
      <c r="D927" s="52"/>
      <c r="E927" s="52"/>
      <c r="F927" s="52"/>
      <c r="L927" s="63"/>
      <c r="M927" s="63"/>
    </row>
    <row r="928" spans="2:13" ht="15.75" customHeight="1">
      <c r="B928" s="52"/>
      <c r="C928" s="52"/>
      <c r="D928" s="52"/>
      <c r="E928" s="52"/>
      <c r="F928" s="52"/>
      <c r="L928" s="63"/>
      <c r="M928" s="63"/>
    </row>
    <row r="929" spans="2:13" ht="15.75" customHeight="1">
      <c r="B929" s="52"/>
      <c r="C929" s="52"/>
      <c r="D929" s="52"/>
      <c r="E929" s="52"/>
      <c r="F929" s="52"/>
      <c r="L929" s="63"/>
      <c r="M929" s="63"/>
    </row>
    <row r="930" spans="2:13" ht="15.75" customHeight="1">
      <c r="B930" s="52"/>
      <c r="C930" s="52"/>
      <c r="D930" s="52"/>
      <c r="E930" s="52"/>
      <c r="F930" s="52"/>
      <c r="L930" s="63"/>
      <c r="M930" s="63"/>
    </row>
    <row r="931" spans="2:13" ht="15.75" customHeight="1">
      <c r="B931" s="52"/>
      <c r="C931" s="52"/>
      <c r="D931" s="52"/>
      <c r="E931" s="52"/>
      <c r="F931" s="52"/>
      <c r="L931" s="63"/>
      <c r="M931" s="63"/>
    </row>
    <row r="932" spans="2:13" ht="15.75" customHeight="1">
      <c r="B932" s="52"/>
      <c r="C932" s="52"/>
      <c r="D932" s="52"/>
      <c r="E932" s="52"/>
      <c r="F932" s="52"/>
      <c r="L932" s="63"/>
      <c r="M932" s="63"/>
    </row>
    <row r="933" spans="2:13" ht="15.75" customHeight="1">
      <c r="B933" s="52"/>
      <c r="C933" s="52"/>
      <c r="D933" s="52"/>
      <c r="E933" s="52"/>
      <c r="F933" s="52"/>
      <c r="L933" s="63"/>
      <c r="M933" s="63"/>
    </row>
    <row r="934" spans="2:13" ht="15.75" customHeight="1">
      <c r="B934" s="52"/>
      <c r="C934" s="52"/>
      <c r="D934" s="52"/>
      <c r="E934" s="52"/>
      <c r="F934" s="52"/>
      <c r="L934" s="63"/>
      <c r="M934" s="63"/>
    </row>
    <row r="935" spans="2:13" ht="15.75" customHeight="1">
      <c r="B935" s="52"/>
      <c r="C935" s="52"/>
      <c r="D935" s="52"/>
      <c r="E935" s="52"/>
      <c r="F935" s="52"/>
      <c r="L935" s="63"/>
      <c r="M935" s="63"/>
    </row>
    <row r="936" spans="2:13" ht="15.75" customHeight="1">
      <c r="B936" s="52"/>
      <c r="C936" s="52"/>
      <c r="D936" s="52"/>
      <c r="E936" s="52"/>
      <c r="F936" s="52"/>
      <c r="L936" s="63"/>
      <c r="M936" s="63"/>
    </row>
    <row r="937" spans="2:13" ht="15.75" customHeight="1">
      <c r="B937" s="52"/>
      <c r="C937" s="52"/>
      <c r="D937" s="52"/>
      <c r="E937" s="52"/>
      <c r="F937" s="52"/>
      <c r="L937" s="63"/>
      <c r="M937" s="63"/>
    </row>
    <row r="938" spans="2:13" ht="15.75" customHeight="1">
      <c r="B938" s="52"/>
      <c r="C938" s="52"/>
      <c r="D938" s="52"/>
      <c r="E938" s="52"/>
      <c r="F938" s="52"/>
      <c r="L938" s="63"/>
      <c r="M938" s="63"/>
    </row>
    <row r="939" spans="2:13" ht="15.75" customHeight="1">
      <c r="B939" s="52"/>
      <c r="C939" s="52"/>
      <c r="D939" s="52"/>
      <c r="E939" s="52"/>
      <c r="F939" s="52"/>
      <c r="L939" s="63"/>
      <c r="M939" s="63"/>
    </row>
    <row r="940" spans="2:13" ht="15.75" customHeight="1">
      <c r="B940" s="52"/>
      <c r="C940" s="52"/>
      <c r="D940" s="52"/>
      <c r="E940" s="52"/>
      <c r="F940" s="52"/>
      <c r="L940" s="63"/>
      <c r="M940" s="63"/>
    </row>
    <row r="941" spans="2:13" ht="15.75" customHeight="1">
      <c r="B941" s="52"/>
      <c r="C941" s="52"/>
      <c r="D941" s="52"/>
      <c r="E941" s="52"/>
      <c r="F941" s="52"/>
      <c r="L941" s="63"/>
      <c r="M941" s="63"/>
    </row>
    <row r="942" spans="2:13" ht="15.75" customHeight="1">
      <c r="B942" s="52"/>
      <c r="C942" s="52"/>
      <c r="D942" s="52"/>
      <c r="E942" s="52"/>
      <c r="F942" s="52"/>
      <c r="L942" s="63"/>
      <c r="M942" s="63"/>
    </row>
    <row r="943" spans="2:13" ht="15.75" customHeight="1">
      <c r="B943" s="52"/>
      <c r="C943" s="52"/>
      <c r="D943" s="52"/>
      <c r="E943" s="52"/>
      <c r="F943" s="52"/>
      <c r="L943" s="63"/>
      <c r="M943" s="63"/>
    </row>
    <row r="944" spans="2:13" ht="15.75" customHeight="1">
      <c r="B944" s="52"/>
      <c r="C944" s="52"/>
      <c r="D944" s="52"/>
      <c r="E944" s="52"/>
      <c r="F944" s="52"/>
      <c r="L944" s="63"/>
      <c r="M944" s="63"/>
    </row>
    <row r="945" spans="2:13" ht="15.75" customHeight="1">
      <c r="B945" s="52"/>
      <c r="C945" s="52"/>
      <c r="D945" s="52"/>
      <c r="E945" s="52"/>
      <c r="F945" s="52"/>
      <c r="L945" s="63"/>
      <c r="M945" s="63"/>
    </row>
    <row r="946" spans="2:13" ht="15.75" customHeight="1">
      <c r="B946" s="52"/>
      <c r="C946" s="52"/>
      <c r="D946" s="52"/>
      <c r="E946" s="52"/>
      <c r="F946" s="52"/>
      <c r="L946" s="63"/>
      <c r="M946" s="63"/>
    </row>
    <row r="947" spans="2:13" ht="15.75" customHeight="1">
      <c r="B947" s="52"/>
      <c r="C947" s="52"/>
      <c r="D947" s="52"/>
      <c r="E947" s="52"/>
      <c r="F947" s="52"/>
      <c r="L947" s="63"/>
      <c r="M947" s="63"/>
    </row>
    <row r="948" spans="2:13" ht="15.75" customHeight="1">
      <c r="B948" s="52"/>
      <c r="C948" s="52"/>
      <c r="D948" s="52"/>
      <c r="E948" s="52"/>
      <c r="F948" s="52"/>
      <c r="L948" s="63"/>
      <c r="M948" s="63"/>
    </row>
    <row r="949" spans="2:13" ht="15.75" customHeight="1">
      <c r="B949" s="52"/>
      <c r="C949" s="52"/>
      <c r="D949" s="52"/>
      <c r="E949" s="52"/>
      <c r="F949" s="52"/>
      <c r="L949" s="63"/>
      <c r="M949" s="63"/>
    </row>
    <row r="950" spans="2:13" ht="15.75" customHeight="1">
      <c r="B950" s="52"/>
      <c r="C950" s="52"/>
      <c r="D950" s="52"/>
      <c r="E950" s="52"/>
      <c r="F950" s="52"/>
      <c r="L950" s="63"/>
      <c r="M950" s="63"/>
    </row>
    <row r="951" spans="2:13" ht="15.75" customHeight="1">
      <c r="B951" s="52"/>
      <c r="C951" s="52"/>
      <c r="D951" s="52"/>
      <c r="E951" s="52"/>
      <c r="F951" s="52"/>
      <c r="L951" s="63"/>
      <c r="M951" s="63"/>
    </row>
    <row r="952" spans="2:13" ht="15.75" customHeight="1">
      <c r="B952" s="52"/>
      <c r="C952" s="52"/>
      <c r="D952" s="52"/>
      <c r="E952" s="52"/>
      <c r="F952" s="52"/>
      <c r="L952" s="63"/>
      <c r="M952" s="63"/>
    </row>
    <row r="953" spans="2:13" ht="15.75" customHeight="1">
      <c r="B953" s="52"/>
      <c r="C953" s="52"/>
      <c r="D953" s="52"/>
      <c r="E953" s="52"/>
      <c r="F953" s="52"/>
      <c r="L953" s="63"/>
      <c r="M953" s="63"/>
    </row>
    <row r="954" spans="2:13" ht="15.75" customHeight="1">
      <c r="B954" s="52"/>
      <c r="C954" s="52"/>
      <c r="D954" s="52"/>
      <c r="E954" s="52"/>
      <c r="F954" s="52"/>
      <c r="L954" s="63"/>
      <c r="M954" s="63"/>
    </row>
    <row r="955" spans="2:13" ht="15.75" customHeight="1">
      <c r="B955" s="52"/>
      <c r="C955" s="52"/>
      <c r="D955" s="52"/>
      <c r="E955" s="52"/>
      <c r="F955" s="52"/>
      <c r="L955" s="63"/>
      <c r="M955" s="63"/>
    </row>
    <row r="956" spans="2:13" ht="15.75" customHeight="1">
      <c r="B956" s="52"/>
      <c r="C956" s="52"/>
      <c r="D956" s="52"/>
      <c r="E956" s="52"/>
      <c r="F956" s="52"/>
      <c r="L956" s="63"/>
      <c r="M956" s="63"/>
    </row>
    <row r="957" spans="2:13" ht="15.75" customHeight="1">
      <c r="B957" s="52"/>
      <c r="C957" s="52"/>
      <c r="D957" s="52"/>
      <c r="E957" s="52"/>
      <c r="F957" s="52"/>
      <c r="L957" s="63"/>
      <c r="M957" s="63"/>
    </row>
    <row r="958" spans="2:13" ht="15.75" customHeight="1">
      <c r="B958" s="52"/>
      <c r="C958" s="52"/>
      <c r="D958" s="52"/>
      <c r="E958" s="52"/>
      <c r="F958" s="52"/>
      <c r="L958" s="63"/>
      <c r="M958" s="63"/>
    </row>
    <row r="959" spans="2:13" ht="15.75" customHeight="1">
      <c r="B959" s="52"/>
      <c r="C959" s="52"/>
      <c r="D959" s="52"/>
      <c r="E959" s="52"/>
      <c r="F959" s="52"/>
      <c r="L959" s="63"/>
      <c r="M959" s="63"/>
    </row>
    <row r="960" spans="2:13" ht="15.75" customHeight="1">
      <c r="B960" s="52"/>
      <c r="C960" s="52"/>
      <c r="D960" s="52"/>
      <c r="E960" s="52"/>
      <c r="F960" s="52"/>
      <c r="L960" s="63"/>
      <c r="M960" s="63"/>
    </row>
    <row r="961" spans="2:13" ht="15.75" customHeight="1">
      <c r="B961" s="52"/>
      <c r="C961" s="52"/>
      <c r="D961" s="52"/>
      <c r="E961" s="52"/>
      <c r="F961" s="52"/>
      <c r="L961" s="63"/>
      <c r="M961" s="63"/>
    </row>
    <row r="962" spans="2:13" ht="15.75" customHeight="1">
      <c r="B962" s="52"/>
      <c r="C962" s="52"/>
      <c r="D962" s="52"/>
      <c r="E962" s="52"/>
      <c r="F962" s="52"/>
      <c r="L962" s="63"/>
      <c r="M962" s="63"/>
    </row>
    <row r="963" spans="2:13" ht="15.75" customHeight="1">
      <c r="B963" s="52"/>
      <c r="C963" s="52"/>
      <c r="D963" s="52"/>
      <c r="E963" s="52"/>
      <c r="F963" s="52"/>
      <c r="L963" s="63"/>
      <c r="M963" s="63"/>
    </row>
    <row r="964" spans="2:13" ht="15.75" customHeight="1">
      <c r="B964" s="52"/>
      <c r="C964" s="52"/>
      <c r="D964" s="52"/>
      <c r="E964" s="52"/>
      <c r="F964" s="52"/>
      <c r="L964" s="63"/>
      <c r="M964" s="63"/>
    </row>
    <row r="965" spans="2:13" ht="15.75" customHeight="1">
      <c r="B965" s="52"/>
      <c r="C965" s="52"/>
      <c r="D965" s="52"/>
      <c r="E965" s="52"/>
      <c r="F965" s="52"/>
      <c r="L965" s="63"/>
      <c r="M965" s="63"/>
    </row>
    <row r="966" spans="2:13" ht="15.75" customHeight="1">
      <c r="B966" s="52"/>
      <c r="C966" s="52"/>
      <c r="D966" s="52"/>
      <c r="E966" s="52"/>
      <c r="F966" s="52"/>
      <c r="L966" s="63"/>
      <c r="M966" s="63"/>
    </row>
    <row r="967" spans="2:13" ht="15.75" customHeight="1">
      <c r="B967" s="52"/>
      <c r="C967" s="52"/>
      <c r="D967" s="52"/>
      <c r="E967" s="52"/>
      <c r="F967" s="52"/>
      <c r="L967" s="63"/>
      <c r="M967" s="63"/>
    </row>
    <row r="968" spans="2:13" ht="15.75" customHeight="1">
      <c r="B968" s="52"/>
      <c r="C968" s="52"/>
      <c r="D968" s="52"/>
      <c r="E968" s="52"/>
      <c r="F968" s="52"/>
      <c r="L968" s="63"/>
      <c r="M968" s="63"/>
    </row>
    <row r="969" spans="2:13" ht="15.75" customHeight="1">
      <c r="B969" s="52"/>
      <c r="C969" s="52"/>
      <c r="D969" s="52"/>
      <c r="E969" s="52"/>
      <c r="F969" s="52"/>
      <c r="L969" s="63"/>
      <c r="M969" s="63"/>
    </row>
    <row r="970" spans="2:13" ht="15.75" customHeight="1">
      <c r="B970" s="52"/>
      <c r="C970" s="52"/>
      <c r="D970" s="52"/>
      <c r="E970" s="52"/>
      <c r="F970" s="52"/>
      <c r="L970" s="63"/>
      <c r="M970" s="63"/>
    </row>
    <row r="971" spans="2:13" ht="15.75" customHeight="1">
      <c r="B971" s="52"/>
      <c r="C971" s="52"/>
      <c r="D971" s="52"/>
      <c r="E971" s="52"/>
      <c r="F971" s="52"/>
      <c r="L971" s="63"/>
      <c r="M971" s="63"/>
    </row>
    <row r="972" spans="2:13" ht="15.75" customHeight="1">
      <c r="B972" s="52"/>
      <c r="C972" s="52"/>
      <c r="D972" s="52"/>
      <c r="E972" s="52"/>
      <c r="F972" s="52"/>
      <c r="L972" s="63"/>
      <c r="M972" s="63"/>
    </row>
    <row r="973" spans="2:13" ht="15.75" customHeight="1">
      <c r="B973" s="52"/>
      <c r="C973" s="52"/>
      <c r="D973" s="52"/>
      <c r="E973" s="52"/>
      <c r="F973" s="52"/>
      <c r="L973" s="63"/>
      <c r="M973" s="63"/>
    </row>
    <row r="974" spans="2:13" ht="15.75" customHeight="1">
      <c r="B974" s="52"/>
      <c r="C974" s="52"/>
      <c r="D974" s="52"/>
      <c r="E974" s="52"/>
      <c r="F974" s="52"/>
      <c r="L974" s="63"/>
      <c r="M974" s="63"/>
    </row>
    <row r="975" spans="2:13" ht="15.75" customHeight="1">
      <c r="B975" s="52"/>
      <c r="C975" s="52"/>
      <c r="D975" s="52"/>
      <c r="E975" s="52"/>
      <c r="F975" s="52"/>
      <c r="L975" s="63"/>
      <c r="M975" s="63"/>
    </row>
    <row r="976" spans="2:13" ht="15.75" customHeight="1">
      <c r="B976" s="52"/>
      <c r="C976" s="52"/>
      <c r="D976" s="52"/>
      <c r="E976" s="52"/>
      <c r="F976" s="52"/>
      <c r="L976" s="63"/>
      <c r="M976" s="63"/>
    </row>
    <row r="977" spans="2:13" ht="15.75" customHeight="1">
      <c r="B977" s="52"/>
      <c r="C977" s="52"/>
      <c r="D977" s="52"/>
      <c r="E977" s="52"/>
      <c r="F977" s="52"/>
      <c r="L977" s="63"/>
      <c r="M977" s="63"/>
    </row>
    <row r="978" spans="2:13" ht="15.75" customHeight="1" thickBot="1">
      <c r="B978" s="52"/>
      <c r="C978" s="52"/>
      <c r="D978" s="52"/>
      <c r="E978" s="52"/>
      <c r="F978" s="52"/>
      <c r="L978" s="63"/>
      <c r="M978" s="63"/>
    </row>
  </sheetData>
  <pageMargins left="0.7" right="0.7" top="0.75" bottom="0.75" header="0" footer="0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83"/>
  <sheetViews>
    <sheetView workbookViewId="0" topLeftCell="A1">
      <pane xSplit="1" ySplit="1" topLeftCell="B66" activePane="bottomRight" state="frozen"/>
      <selection pane="topLeft" activeCell="A1" sqref="A1"/>
      <selection pane="bottomLeft" activeCell="A2" sqref="A2"/>
      <selection pane="topRight" activeCell="B1" sqref="B1"/>
      <selection pane="bottomRight" activeCell="H84" sqref="H84"/>
    </sheetView>
  </sheetViews>
  <sheetFormatPr defaultColWidth="11.4242857142857" defaultRowHeight="15"/>
  <cols>
    <col min="2" max="2" width="24" bestFit="1" customWidth="1"/>
    <col min="3" max="3" width="15" style="181" bestFit="1" customWidth="1"/>
    <col min="5" max="5" width="15" style="181" bestFit="1" customWidth="1"/>
    <col min="6" max="6" width="15" style="181" customWidth="1"/>
    <col min="7" max="7" width="16.1428571428571" customWidth="1"/>
    <col min="8" max="8" width="12" bestFit="1" customWidth="1"/>
    <col min="10" max="10" width="12" bestFit="1" customWidth="1"/>
    <col min="11" max="11" width="13" bestFit="1" customWidth="1"/>
  </cols>
  <sheetData>
    <row r="1" spans="1:11" ht="15">
      <c r="A1" t="s">
        <v>456</v>
      </c>
      <c r="B1" t="s">
        <v>457</v>
      </c>
      <c r="C1" s="181" t="s">
        <v>458</v>
      </c>
      <c r="D1" t="s">
        <v>88</v>
      </c>
      <c r="E1" s="181" t="s">
        <v>84</v>
      </c>
      <c r="F1" s="181" t="s">
        <v>469</v>
      </c>
      <c r="G1" t="s">
        <v>460</v>
      </c>
      <c r="H1" s="181" t="s">
        <v>18</v>
      </c>
      <c r="J1" s="181" t="s">
        <v>84</v>
      </c>
      <c r="K1" s="182">
        <f>+SUM(E:E)</f>
        <v>12644500</v>
      </c>
    </row>
    <row r="2" spans="1:8" ht="15">
      <c r="A2" s="180">
        <v>46238</v>
      </c>
      <c r="B2" t="s">
        <v>459</v>
      </c>
      <c r="C2" s="181">
        <v>400000</v>
      </c>
      <c r="D2">
        <v>2</v>
      </c>
      <c r="E2" s="181">
        <f>+C2*D2</f>
        <v>800000</v>
      </c>
      <c r="F2" s="181">
        <v>800000</v>
      </c>
      <c r="G2" t="s">
        <v>461</v>
      </c>
      <c r="H2" t="s">
        <v>467</v>
      </c>
    </row>
    <row r="3" spans="1:8" ht="15">
      <c r="A3" s="180">
        <v>46238</v>
      </c>
      <c r="B3" t="s">
        <v>462</v>
      </c>
      <c r="C3" s="181">
        <v>204600</v>
      </c>
      <c r="D3">
        <v>1</v>
      </c>
      <c r="E3" s="181">
        <f t="shared" si="0" ref="E3:E83">+C3*D3</f>
        <v>204600</v>
      </c>
      <c r="F3" s="181">
        <v>204600</v>
      </c>
      <c r="G3" t="s">
        <v>461</v>
      </c>
      <c r="H3" t="s">
        <v>467</v>
      </c>
    </row>
    <row r="4" spans="1:9" ht="15">
      <c r="A4" s="180">
        <v>46239</v>
      </c>
      <c r="B4" t="s">
        <v>108</v>
      </c>
      <c r="C4" s="181">
        <f>+(750000+70000)/2</f>
        <v>410000</v>
      </c>
      <c r="D4">
        <v>2</v>
      </c>
      <c r="E4" s="181">
        <f t="shared" si="0"/>
        <v>820000</v>
      </c>
      <c r="F4" s="181">
        <f>340000+210000+270000</f>
        <v>820000</v>
      </c>
      <c r="G4" t="s">
        <v>463</v>
      </c>
      <c r="H4" t="s">
        <v>468</v>
      </c>
      <c r="I4" t="s">
        <v>574</v>
      </c>
    </row>
    <row r="5" spans="1:8" ht="15">
      <c r="A5" s="180">
        <v>46239</v>
      </c>
      <c r="B5" t="s">
        <v>464</v>
      </c>
      <c r="C5" s="181">
        <v>1000000</v>
      </c>
      <c r="D5">
        <v>1</v>
      </c>
      <c r="E5" s="181">
        <f t="shared" si="0"/>
        <v>1000000</v>
      </c>
      <c r="F5" s="181">
        <v>1000000</v>
      </c>
      <c r="G5" t="s">
        <v>466</v>
      </c>
      <c r="H5" t="s">
        <v>468</v>
      </c>
    </row>
    <row r="6" spans="1:8" ht="15">
      <c r="A6" s="180">
        <v>46239</v>
      </c>
      <c r="B6" t="s">
        <v>465</v>
      </c>
      <c r="C6" s="181">
        <v>700000</v>
      </c>
      <c r="D6">
        <v>1</v>
      </c>
      <c r="E6" s="181">
        <f t="shared" si="0"/>
        <v>700000</v>
      </c>
      <c r="F6" s="181">
        <v>700000</v>
      </c>
      <c r="G6" t="s">
        <v>466</v>
      </c>
      <c r="H6" t="s">
        <v>468</v>
      </c>
    </row>
    <row r="7" spans="1:8" ht="15">
      <c r="A7" s="180">
        <v>46240</v>
      </c>
      <c r="B7" t="s">
        <v>470</v>
      </c>
      <c r="C7" s="181">
        <v>35000</v>
      </c>
      <c r="D7">
        <v>1</v>
      </c>
      <c r="E7" s="181">
        <f t="shared" si="0"/>
        <v>35000</v>
      </c>
      <c r="F7" s="181">
        <v>35000</v>
      </c>
      <c r="G7" t="s">
        <v>471</v>
      </c>
      <c r="H7" t="s">
        <v>468</v>
      </c>
    </row>
    <row r="8" spans="1:8" ht="15">
      <c r="A8" s="180">
        <v>46240</v>
      </c>
      <c r="B8" t="s">
        <v>472</v>
      </c>
      <c r="C8" s="181">
        <f>310000+150000</f>
        <v>460000</v>
      </c>
      <c r="D8">
        <v>1</v>
      </c>
      <c r="E8" s="181">
        <f t="shared" si="0"/>
        <v>460000</v>
      </c>
      <c r="F8" s="181">
        <f>180000+280000</f>
        <v>460000</v>
      </c>
      <c r="G8" t="s">
        <v>473</v>
      </c>
      <c r="H8" t="s">
        <v>468</v>
      </c>
    </row>
    <row r="9" spans="1:8" ht="15">
      <c r="A9" s="180">
        <v>46240</v>
      </c>
      <c r="B9" t="s">
        <v>474</v>
      </c>
      <c r="C9" s="181">
        <v>276000</v>
      </c>
      <c r="D9">
        <v>1</v>
      </c>
      <c r="E9" s="181">
        <f t="shared" si="0"/>
        <v>276000</v>
      </c>
      <c r="F9" s="181">
        <v>276000</v>
      </c>
      <c r="G9" t="s">
        <v>475</v>
      </c>
      <c r="H9" t="s">
        <v>467</v>
      </c>
    </row>
    <row r="10" spans="1:8" ht="15">
      <c r="A10" s="180">
        <v>46240</v>
      </c>
      <c r="B10" t="s">
        <v>476</v>
      </c>
      <c r="C10" s="181">
        <v>105000</v>
      </c>
      <c r="D10">
        <v>1</v>
      </c>
      <c r="E10" s="181">
        <f t="shared" si="0"/>
        <v>105000</v>
      </c>
      <c r="F10" s="181">
        <v>105000</v>
      </c>
      <c r="G10" t="s">
        <v>164</v>
      </c>
      <c r="H10" t="s">
        <v>467</v>
      </c>
    </row>
    <row r="11" spans="1:8" ht="15">
      <c r="A11" s="180">
        <v>46240</v>
      </c>
      <c r="B11" t="s">
        <v>477</v>
      </c>
      <c r="C11" s="181">
        <v>81000</v>
      </c>
      <c r="D11">
        <v>1</v>
      </c>
      <c r="E11" s="181">
        <f t="shared" si="0"/>
        <v>81000</v>
      </c>
      <c r="F11" s="181">
        <v>81000</v>
      </c>
      <c r="G11" t="s">
        <v>164</v>
      </c>
      <c r="H11" t="s">
        <v>467</v>
      </c>
    </row>
    <row r="12" spans="1:8" ht="15">
      <c r="A12" s="180">
        <v>46240</v>
      </c>
      <c r="B12" t="s">
        <v>478</v>
      </c>
      <c r="C12" s="181">
        <v>60000</v>
      </c>
      <c r="D12">
        <v>3</v>
      </c>
      <c r="E12" s="181">
        <f t="shared" si="0"/>
        <v>180000</v>
      </c>
      <c r="F12" s="181">
        <v>180000</v>
      </c>
      <c r="G12" t="s">
        <v>164</v>
      </c>
      <c r="H12" t="s">
        <v>467</v>
      </c>
    </row>
    <row r="13" spans="1:8" ht="15">
      <c r="A13" s="180">
        <v>46242</v>
      </c>
      <c r="B13" t="s">
        <v>479</v>
      </c>
      <c r="C13" s="181">
        <v>100000</v>
      </c>
      <c r="D13">
        <v>2</v>
      </c>
      <c r="E13" s="181">
        <f t="shared" si="0"/>
        <v>200000</v>
      </c>
      <c r="F13" s="181">
        <v>200000</v>
      </c>
      <c r="G13" t="s">
        <v>480</v>
      </c>
      <c r="H13" t="s">
        <v>468</v>
      </c>
    </row>
    <row r="14" spans="1:8" ht="15">
      <c r="A14" s="180">
        <v>46242</v>
      </c>
      <c r="B14" t="s">
        <v>481</v>
      </c>
      <c r="C14" s="181">
        <v>200000</v>
      </c>
      <c r="D14">
        <v>1</v>
      </c>
      <c r="E14" s="181">
        <f t="shared" si="0"/>
        <v>200000</v>
      </c>
      <c r="F14" s="181">
        <v>200000</v>
      </c>
      <c r="G14" t="s">
        <v>482</v>
      </c>
      <c r="H14" t="s">
        <v>468</v>
      </c>
    </row>
    <row r="15" spans="1:8" ht="15">
      <c r="A15" s="180">
        <v>46242</v>
      </c>
      <c r="B15" t="s">
        <v>483</v>
      </c>
      <c r="C15" s="181">
        <v>21300</v>
      </c>
      <c r="D15">
        <v>1</v>
      </c>
      <c r="E15" s="181">
        <f t="shared" si="0"/>
        <v>21300</v>
      </c>
      <c r="F15" s="181">
        <v>21300</v>
      </c>
      <c r="G15" t="s">
        <v>484</v>
      </c>
      <c r="H15" t="s">
        <v>468</v>
      </c>
    </row>
    <row r="16" spans="1:8" ht="15">
      <c r="A16" s="180">
        <v>46242</v>
      </c>
      <c r="B16" t="s">
        <v>485</v>
      </c>
      <c r="C16" s="181">
        <v>100000</v>
      </c>
      <c r="D16">
        <v>1</v>
      </c>
      <c r="E16" s="181">
        <f t="shared" si="0"/>
        <v>100000</v>
      </c>
      <c r="F16" s="181">
        <v>100000</v>
      </c>
      <c r="G16" t="s">
        <v>486</v>
      </c>
      <c r="H16" t="s">
        <v>468</v>
      </c>
    </row>
    <row r="17" spans="1:8" ht="15">
      <c r="A17" s="180">
        <v>46242</v>
      </c>
      <c r="B17" t="s">
        <v>487</v>
      </c>
      <c r="C17" s="181">
        <v>50000</v>
      </c>
      <c r="D17">
        <v>1</v>
      </c>
      <c r="E17" s="181">
        <f t="shared" si="0"/>
        <v>50000</v>
      </c>
      <c r="F17" s="181">
        <v>50000</v>
      </c>
      <c r="G17" t="s">
        <v>488</v>
      </c>
      <c r="H17" t="s">
        <v>467</v>
      </c>
    </row>
    <row r="18" spans="1:8" ht="15">
      <c r="A18" s="180">
        <v>46242</v>
      </c>
      <c r="B18" t="s">
        <v>489</v>
      </c>
      <c r="C18" s="181">
        <v>60000</v>
      </c>
      <c r="D18">
        <v>1</v>
      </c>
      <c r="E18" s="181">
        <f t="shared" si="0"/>
        <v>60000</v>
      </c>
      <c r="F18" s="181">
        <v>60000</v>
      </c>
      <c r="G18" t="s">
        <v>490</v>
      </c>
      <c r="H18" t="s">
        <v>467</v>
      </c>
    </row>
    <row r="19" spans="1:8" ht="15">
      <c r="A19" s="180">
        <v>46242</v>
      </c>
      <c r="B19" t="s">
        <v>491</v>
      </c>
      <c r="C19" s="181">
        <v>100000</v>
      </c>
      <c r="D19">
        <v>1</v>
      </c>
      <c r="E19" s="181">
        <f t="shared" si="0"/>
        <v>100000</v>
      </c>
      <c r="F19" s="181">
        <v>100000</v>
      </c>
      <c r="G19" t="s">
        <v>471</v>
      </c>
      <c r="H19" t="s">
        <v>467</v>
      </c>
    </row>
    <row r="20" spans="1:8" ht="15">
      <c r="A20" s="180">
        <v>46242</v>
      </c>
      <c r="B20" t="s">
        <v>492</v>
      </c>
      <c r="C20" s="181">
        <v>11000</v>
      </c>
      <c r="D20">
        <v>2</v>
      </c>
      <c r="E20" s="181">
        <f t="shared" si="0"/>
        <v>22000</v>
      </c>
      <c r="F20" s="181">
        <v>22000</v>
      </c>
      <c r="G20" t="s">
        <v>493</v>
      </c>
      <c r="H20" t="s">
        <v>467</v>
      </c>
    </row>
    <row r="21" spans="1:8" ht="15">
      <c r="A21" s="180">
        <v>46242</v>
      </c>
      <c r="B21" t="s">
        <v>494</v>
      </c>
      <c r="C21" s="181">
        <v>7000</v>
      </c>
      <c r="D21">
        <v>1</v>
      </c>
      <c r="E21" s="181">
        <f t="shared" si="0"/>
        <v>7000</v>
      </c>
      <c r="F21" s="181">
        <v>7000</v>
      </c>
      <c r="G21" t="s">
        <v>471</v>
      </c>
      <c r="H21" t="s">
        <v>467</v>
      </c>
    </row>
    <row r="22" spans="1:8" ht="15">
      <c r="A22" s="180">
        <v>46242</v>
      </c>
      <c r="B22" t="s">
        <v>495</v>
      </c>
      <c r="C22" s="181">
        <v>8000</v>
      </c>
      <c r="D22">
        <v>1</v>
      </c>
      <c r="E22" s="181">
        <f t="shared" si="0"/>
        <v>8000</v>
      </c>
      <c r="F22" s="181">
        <v>8000</v>
      </c>
      <c r="G22" t="s">
        <v>471</v>
      </c>
      <c r="H22" t="s">
        <v>467</v>
      </c>
    </row>
    <row r="23" spans="1:8" ht="15">
      <c r="A23" s="180">
        <v>46242</v>
      </c>
      <c r="B23" t="s">
        <v>496</v>
      </c>
      <c r="C23" s="181">
        <v>30000</v>
      </c>
      <c r="D23">
        <v>1</v>
      </c>
      <c r="E23" s="181">
        <f t="shared" si="0"/>
        <v>30000</v>
      </c>
      <c r="F23" s="181">
        <v>30000</v>
      </c>
      <c r="G23" t="s">
        <v>497</v>
      </c>
      <c r="H23" t="s">
        <v>467</v>
      </c>
    </row>
    <row r="24" spans="1:8" ht="15">
      <c r="A24" s="180">
        <v>46242</v>
      </c>
      <c r="B24" t="s">
        <v>498</v>
      </c>
      <c r="C24" s="181">
        <v>11000</v>
      </c>
      <c r="D24">
        <v>1</v>
      </c>
      <c r="E24" s="181">
        <f t="shared" si="0"/>
        <v>11000</v>
      </c>
      <c r="F24" s="181">
        <v>11000</v>
      </c>
      <c r="G24" t="s">
        <v>499</v>
      </c>
      <c r="H24" t="s">
        <v>467</v>
      </c>
    </row>
    <row r="25" spans="1:8" ht="15">
      <c r="A25" s="180">
        <v>46242</v>
      </c>
      <c r="B25" t="s">
        <v>500</v>
      </c>
      <c r="C25" s="181">
        <v>16000</v>
      </c>
      <c r="D25">
        <v>1</v>
      </c>
      <c r="E25" s="181">
        <f t="shared" si="0"/>
        <v>16000</v>
      </c>
      <c r="F25" s="181">
        <v>16000</v>
      </c>
      <c r="G25" t="s">
        <v>501</v>
      </c>
      <c r="H25" t="s">
        <v>467</v>
      </c>
    </row>
    <row r="26" spans="1:8" ht="15">
      <c r="A26" s="180">
        <v>46243</v>
      </c>
      <c r="B26" s="183" t="s">
        <v>502</v>
      </c>
      <c r="C26" s="181">
        <v>44500</v>
      </c>
      <c r="D26">
        <v>1</v>
      </c>
      <c r="E26" s="181">
        <f t="shared" si="0"/>
        <v>44500</v>
      </c>
      <c r="F26" s="181">
        <v>44500</v>
      </c>
      <c r="G26" s="184" t="s">
        <v>503</v>
      </c>
      <c r="H26" s="184" t="s">
        <v>468</v>
      </c>
    </row>
    <row r="27" spans="1:8" ht="15">
      <c r="A27" s="180">
        <v>46246</v>
      </c>
      <c r="B27" s="183" t="s">
        <v>504</v>
      </c>
      <c r="C27" s="181">
        <v>430000</v>
      </c>
      <c r="D27">
        <v>1</v>
      </c>
      <c r="E27" s="181">
        <f t="shared" si="0"/>
        <v>430000</v>
      </c>
      <c r="F27" s="181">
        <v>430000</v>
      </c>
      <c r="G27" s="184" t="s">
        <v>505</v>
      </c>
      <c r="H27" s="184" t="s">
        <v>468</v>
      </c>
    </row>
    <row r="28" spans="1:8" ht="15">
      <c r="A28" s="180">
        <v>46246</v>
      </c>
      <c r="B28" s="184" t="s">
        <v>506</v>
      </c>
      <c r="C28" s="181">
        <v>20000</v>
      </c>
      <c r="D28">
        <v>1</v>
      </c>
      <c r="E28" s="181">
        <f t="shared" si="0"/>
        <v>20000</v>
      </c>
      <c r="F28" s="181">
        <v>20000</v>
      </c>
      <c r="G28" s="184" t="s">
        <v>508</v>
      </c>
      <c r="H28" s="184" t="s">
        <v>467</v>
      </c>
    </row>
    <row r="29" spans="1:8" ht="15">
      <c r="A29" s="180">
        <v>46246</v>
      </c>
      <c r="B29" s="184" t="s">
        <v>507</v>
      </c>
      <c r="C29" s="181">
        <v>6000</v>
      </c>
      <c r="D29">
        <v>1</v>
      </c>
      <c r="E29" s="181">
        <f t="shared" si="0"/>
        <v>6000</v>
      </c>
      <c r="F29" s="181">
        <v>6000</v>
      </c>
      <c r="G29" s="184" t="s">
        <v>471</v>
      </c>
      <c r="H29" s="184" t="s">
        <v>467</v>
      </c>
    </row>
    <row r="30" spans="1:8" ht="15">
      <c r="A30" s="180">
        <v>46247</v>
      </c>
      <c r="B30" s="184" t="s">
        <v>509</v>
      </c>
      <c r="C30" s="181">
        <v>16000</v>
      </c>
      <c r="D30">
        <v>1</v>
      </c>
      <c r="E30" s="181">
        <f t="shared" si="0"/>
        <v>16000</v>
      </c>
      <c r="F30" s="181">
        <v>16000</v>
      </c>
      <c r="G30" s="184" t="s">
        <v>482</v>
      </c>
      <c r="H30" s="184" t="s">
        <v>468</v>
      </c>
    </row>
    <row r="31" spans="1:8" ht="18" customHeight="1">
      <c r="A31" s="180">
        <v>46247</v>
      </c>
      <c r="B31" s="184" t="s">
        <v>510</v>
      </c>
      <c r="C31" s="181">
        <v>50000</v>
      </c>
      <c r="D31">
        <v>1</v>
      </c>
      <c r="E31" s="181">
        <f t="shared" si="0"/>
        <v>50000</v>
      </c>
      <c r="F31" s="181">
        <v>50000</v>
      </c>
      <c r="G31" s="184" t="s">
        <v>482</v>
      </c>
      <c r="H31" s="184" t="s">
        <v>468</v>
      </c>
    </row>
    <row r="32" spans="1:8" ht="15">
      <c r="A32" s="180">
        <v>46247</v>
      </c>
      <c r="B32" s="184" t="s">
        <v>511</v>
      </c>
      <c r="C32" s="181">
        <v>50000</v>
      </c>
      <c r="D32">
        <v>1</v>
      </c>
      <c r="E32" s="181">
        <f t="shared" si="0"/>
        <v>50000</v>
      </c>
      <c r="F32" s="181">
        <v>50000</v>
      </c>
      <c r="G32" t="s">
        <v>488</v>
      </c>
      <c r="H32" s="184" t="s">
        <v>467</v>
      </c>
    </row>
    <row r="33" spans="1:8" ht="15">
      <c r="A33" s="180">
        <v>46248</v>
      </c>
      <c r="B33" s="184" t="s">
        <v>512</v>
      </c>
      <c r="C33" s="181">
        <v>14400</v>
      </c>
      <c r="D33">
        <v>1</v>
      </c>
      <c r="E33" s="181">
        <f t="shared" si="0"/>
        <v>14400</v>
      </c>
      <c r="F33" s="181">
        <v>14400</v>
      </c>
      <c r="G33" s="184" t="s">
        <v>471</v>
      </c>
      <c r="H33" s="184" t="s">
        <v>468</v>
      </c>
    </row>
    <row r="34" spans="1:8" ht="15">
      <c r="A34" s="180">
        <v>46248</v>
      </c>
      <c r="B34" s="184" t="s">
        <v>513</v>
      </c>
      <c r="C34" s="181">
        <v>69000</v>
      </c>
      <c r="D34">
        <v>1</v>
      </c>
      <c r="E34" s="181">
        <f t="shared" si="0"/>
        <v>69000</v>
      </c>
      <c r="F34" s="181">
        <v>69000</v>
      </c>
      <c r="G34" s="184" t="s">
        <v>471</v>
      </c>
      <c r="H34" s="184" t="s">
        <v>468</v>
      </c>
    </row>
    <row r="35" spans="1:8" ht="15">
      <c r="A35" s="180">
        <v>46248</v>
      </c>
      <c r="B35" s="184" t="s">
        <v>510</v>
      </c>
      <c r="C35" s="181">
        <v>67000</v>
      </c>
      <c r="D35">
        <v>1</v>
      </c>
      <c r="E35" s="181">
        <f t="shared" si="0"/>
        <v>67000</v>
      </c>
      <c r="F35" s="181">
        <v>67000</v>
      </c>
      <c r="G35" s="184" t="s">
        <v>482</v>
      </c>
      <c r="H35" s="184" t="s">
        <v>468</v>
      </c>
    </row>
    <row r="36" spans="1:8" ht="15">
      <c r="A36" s="180">
        <v>46249</v>
      </c>
      <c r="B36" s="184" t="s">
        <v>481</v>
      </c>
      <c r="C36" s="181">
        <v>620000</v>
      </c>
      <c r="D36">
        <v>1</v>
      </c>
      <c r="E36" s="181">
        <f t="shared" si="0"/>
        <v>620000</v>
      </c>
      <c r="F36" s="181">
        <v>620000</v>
      </c>
      <c r="G36" s="184" t="s">
        <v>482</v>
      </c>
      <c r="H36" s="184" t="s">
        <v>467</v>
      </c>
    </row>
    <row r="37" spans="1:8" ht="15">
      <c r="A37" s="180">
        <v>46249</v>
      </c>
      <c r="B37" s="184" t="s">
        <v>514</v>
      </c>
      <c r="C37" s="181">
        <v>1516500</v>
      </c>
      <c r="D37">
        <v>1</v>
      </c>
      <c r="E37" s="181">
        <f t="shared" si="0"/>
        <v>1516500</v>
      </c>
      <c r="F37" s="181">
        <v>1516500</v>
      </c>
      <c r="G37" s="184" t="s">
        <v>493</v>
      </c>
      <c r="H37" s="184" t="s">
        <v>467</v>
      </c>
    </row>
    <row r="38" spans="1:8" ht="15">
      <c r="A38" s="180">
        <v>46249</v>
      </c>
      <c r="B38" s="184" t="s">
        <v>515</v>
      </c>
      <c r="C38" s="181">
        <v>480000</v>
      </c>
      <c r="D38">
        <v>1</v>
      </c>
      <c r="E38" s="181">
        <f t="shared" si="0"/>
        <v>480000</v>
      </c>
      <c r="F38" s="181">
        <v>480000</v>
      </c>
      <c r="G38" s="184" t="s">
        <v>516</v>
      </c>
      <c r="H38" s="184" t="s">
        <v>467</v>
      </c>
    </row>
    <row r="39" spans="1:8" ht="15">
      <c r="A39" s="180">
        <v>46249</v>
      </c>
      <c r="B39" s="184" t="s">
        <v>517</v>
      </c>
      <c r="C39" s="181">
        <v>80000</v>
      </c>
      <c r="D39">
        <v>1</v>
      </c>
      <c r="E39" s="181">
        <f t="shared" si="0"/>
        <v>80000</v>
      </c>
      <c r="F39" s="181">
        <v>80000</v>
      </c>
      <c r="G39" s="184" t="s">
        <v>471</v>
      </c>
      <c r="H39" s="184" t="s">
        <v>467</v>
      </c>
    </row>
    <row r="40" spans="1:8" ht="15">
      <c r="A40" s="180">
        <v>46249</v>
      </c>
      <c r="B40" s="184" t="s">
        <v>518</v>
      </c>
      <c r="C40" s="181">
        <v>23000</v>
      </c>
      <c r="D40">
        <v>1</v>
      </c>
      <c r="E40" s="181">
        <f t="shared" si="0"/>
        <v>23000</v>
      </c>
      <c r="F40" s="181">
        <v>23000</v>
      </c>
      <c r="G40" s="184" t="s">
        <v>471</v>
      </c>
      <c r="H40" s="184" t="s">
        <v>467</v>
      </c>
    </row>
    <row r="41" spans="1:8" ht="15">
      <c r="A41" s="180">
        <v>46249</v>
      </c>
      <c r="B41" s="184" t="s">
        <v>519</v>
      </c>
      <c r="C41" s="181">
        <v>25000</v>
      </c>
      <c r="D41">
        <v>1</v>
      </c>
      <c r="E41" s="181">
        <f t="shared" si="0"/>
        <v>25000</v>
      </c>
      <c r="F41" s="181">
        <v>25000</v>
      </c>
      <c r="G41" s="184" t="s">
        <v>471</v>
      </c>
      <c r="H41" s="184" t="s">
        <v>467</v>
      </c>
    </row>
    <row r="42" spans="1:8" ht="15">
      <c r="A42" s="180">
        <v>46249</v>
      </c>
      <c r="B42" s="184" t="s">
        <v>520</v>
      </c>
      <c r="C42" s="181">
        <v>17000</v>
      </c>
      <c r="D42">
        <v>1</v>
      </c>
      <c r="E42" s="181">
        <f t="shared" si="0"/>
        <v>17000</v>
      </c>
      <c r="F42" s="181">
        <v>17000</v>
      </c>
      <c r="G42" s="184" t="s">
        <v>471</v>
      </c>
      <c r="H42" s="184" t="s">
        <v>467</v>
      </c>
    </row>
    <row r="43" spans="1:8" ht="15">
      <c r="A43" s="180">
        <v>46249</v>
      </c>
      <c r="B43" s="184" t="s">
        <v>521</v>
      </c>
      <c r="C43" s="181">
        <v>15000</v>
      </c>
      <c r="D43">
        <v>1</v>
      </c>
      <c r="E43" s="181">
        <f t="shared" si="0"/>
        <v>15000</v>
      </c>
      <c r="F43" s="181">
        <v>15000</v>
      </c>
      <c r="G43" s="184" t="s">
        <v>471</v>
      </c>
      <c r="H43" s="184" t="s">
        <v>467</v>
      </c>
    </row>
    <row r="44" spans="1:8" ht="15">
      <c r="A44" s="180">
        <v>46249</v>
      </c>
      <c r="B44" s="184" t="s">
        <v>522</v>
      </c>
      <c r="C44" s="181">
        <v>225000</v>
      </c>
      <c r="D44">
        <v>2</v>
      </c>
      <c r="E44" s="181">
        <f t="shared" si="0"/>
        <v>450000</v>
      </c>
      <c r="F44" s="181">
        <v>450000</v>
      </c>
      <c r="G44" s="184" t="s">
        <v>523</v>
      </c>
      <c r="H44" s="184" t="s">
        <v>467</v>
      </c>
    </row>
    <row r="45" spans="1:8" ht="15">
      <c r="A45" s="180">
        <v>46249</v>
      </c>
      <c r="B45" s="184" t="s">
        <v>524</v>
      </c>
      <c r="C45" s="181">
        <v>13000</v>
      </c>
      <c r="D45">
        <v>1</v>
      </c>
      <c r="E45" s="181">
        <f t="shared" si="0"/>
        <v>13000</v>
      </c>
      <c r="F45" s="181">
        <v>13000</v>
      </c>
      <c r="G45" s="184" t="s">
        <v>525</v>
      </c>
      <c r="H45" s="184" t="s">
        <v>467</v>
      </c>
    </row>
    <row r="46" spans="1:8" ht="15">
      <c r="A46" s="180">
        <v>46249</v>
      </c>
      <c r="B46" s="184" t="s">
        <v>500</v>
      </c>
      <c r="C46" s="181">
        <v>14000</v>
      </c>
      <c r="D46">
        <v>1</v>
      </c>
      <c r="E46" s="181">
        <f t="shared" si="0"/>
        <v>14000</v>
      </c>
      <c r="F46" s="181">
        <v>14000</v>
      </c>
      <c r="G46" s="184" t="s">
        <v>482</v>
      </c>
      <c r="H46" s="184" t="s">
        <v>467</v>
      </c>
    </row>
    <row r="47" spans="1:8" ht="15">
      <c r="A47" s="180">
        <v>46249</v>
      </c>
      <c r="B47" s="184" t="s">
        <v>526</v>
      </c>
      <c r="C47" s="181">
        <v>14100</v>
      </c>
      <c r="D47">
        <v>1</v>
      </c>
      <c r="E47" s="181">
        <f t="shared" si="0"/>
        <v>14100</v>
      </c>
      <c r="F47" s="181">
        <v>14100</v>
      </c>
      <c r="G47" s="184" t="s">
        <v>471</v>
      </c>
      <c r="H47" s="184" t="s">
        <v>467</v>
      </c>
    </row>
    <row r="48" spans="1:8" ht="15">
      <c r="A48" s="180">
        <v>46252</v>
      </c>
      <c r="B48" s="183" t="s">
        <v>527</v>
      </c>
      <c r="C48" s="181">
        <v>65000</v>
      </c>
      <c r="D48">
        <v>1</v>
      </c>
      <c r="E48" s="181">
        <f t="shared" si="0"/>
        <v>65000</v>
      </c>
      <c r="F48" s="181">
        <v>65000</v>
      </c>
      <c r="G48" s="184" t="s">
        <v>528</v>
      </c>
      <c r="H48" s="184" t="s">
        <v>468</v>
      </c>
    </row>
    <row r="49" spans="1:8" ht="15">
      <c r="A49" s="180">
        <v>46252</v>
      </c>
      <c r="B49" s="183" t="s">
        <v>509</v>
      </c>
      <c r="C49" s="181">
        <v>27000</v>
      </c>
      <c r="D49">
        <v>1</v>
      </c>
      <c r="E49" s="181">
        <f t="shared" si="0"/>
        <v>27000</v>
      </c>
      <c r="F49" s="181">
        <v>27000</v>
      </c>
      <c r="G49" s="184" t="s">
        <v>482</v>
      </c>
      <c r="H49" s="184" t="s">
        <v>468</v>
      </c>
    </row>
    <row r="50" spans="1:8" ht="15">
      <c r="A50" s="180">
        <v>46252</v>
      </c>
      <c r="B50" s="184" t="s">
        <v>529</v>
      </c>
      <c r="C50" s="181">
        <v>11500</v>
      </c>
      <c r="D50">
        <v>1</v>
      </c>
      <c r="E50" s="181">
        <f t="shared" si="0"/>
        <v>11500</v>
      </c>
      <c r="F50" s="181">
        <v>11500</v>
      </c>
      <c r="G50" s="184" t="s">
        <v>471</v>
      </c>
      <c r="H50" s="184" t="s">
        <v>467</v>
      </c>
    </row>
    <row r="51" spans="1:8" ht="15">
      <c r="A51" s="180">
        <v>46252</v>
      </c>
      <c r="B51" s="184" t="s">
        <v>530</v>
      </c>
      <c r="C51" s="181">
        <v>267000</v>
      </c>
      <c r="D51">
        <v>1</v>
      </c>
      <c r="E51" s="181">
        <f t="shared" si="0"/>
        <v>267000</v>
      </c>
      <c r="F51" s="181">
        <v>267000</v>
      </c>
      <c r="G51" s="184" t="s">
        <v>531</v>
      </c>
      <c r="H51" s="184" t="s">
        <v>467</v>
      </c>
    </row>
    <row r="52" spans="1:8" ht="15">
      <c r="A52" s="180">
        <v>46252</v>
      </c>
      <c r="B52" s="184" t="s">
        <v>532</v>
      </c>
      <c r="C52" s="181">
        <v>150000</v>
      </c>
      <c r="D52">
        <v>1</v>
      </c>
      <c r="E52" s="181">
        <f t="shared" si="0"/>
        <v>150000</v>
      </c>
      <c r="F52" s="181">
        <v>150000</v>
      </c>
      <c r="G52" s="184" t="s">
        <v>482</v>
      </c>
      <c r="H52" s="184" t="s">
        <v>467</v>
      </c>
    </row>
    <row r="53" spans="1:8" ht="15">
      <c r="A53" s="180">
        <v>46252</v>
      </c>
      <c r="B53" s="184" t="s">
        <v>533</v>
      </c>
      <c r="C53" s="181">
        <v>26000</v>
      </c>
      <c r="D53">
        <v>1</v>
      </c>
      <c r="E53" s="181">
        <f t="shared" si="0"/>
        <v>26000</v>
      </c>
      <c r="F53" s="181">
        <v>26000</v>
      </c>
      <c r="G53" s="184" t="s">
        <v>471</v>
      </c>
      <c r="H53" s="184" t="s">
        <v>467</v>
      </c>
    </row>
    <row r="54" spans="1:8" ht="15">
      <c r="A54" s="180">
        <v>46252</v>
      </c>
      <c r="B54" s="184" t="s">
        <v>534</v>
      </c>
      <c r="C54" s="181">
        <v>45000</v>
      </c>
      <c r="D54">
        <v>1</v>
      </c>
      <c r="E54" s="181">
        <f t="shared" si="0"/>
        <v>45000</v>
      </c>
      <c r="F54" s="181">
        <v>45000</v>
      </c>
      <c r="G54" s="184" t="s">
        <v>471</v>
      </c>
      <c r="H54" s="184" t="s">
        <v>467</v>
      </c>
    </row>
    <row r="55" spans="1:8" ht="15">
      <c r="A55" s="180">
        <v>46252</v>
      </c>
      <c r="B55" s="184" t="s">
        <v>535</v>
      </c>
      <c r="C55" s="181">
        <v>7000</v>
      </c>
      <c r="D55">
        <v>1</v>
      </c>
      <c r="E55" s="181">
        <f t="shared" si="0"/>
        <v>7000</v>
      </c>
      <c r="F55" s="181">
        <v>7000</v>
      </c>
      <c r="G55" s="184" t="s">
        <v>471</v>
      </c>
      <c r="H55" s="184" t="s">
        <v>467</v>
      </c>
    </row>
    <row r="56" spans="1:8" ht="15">
      <c r="A56" s="180">
        <v>46252</v>
      </c>
      <c r="B56" s="184" t="s">
        <v>536</v>
      </c>
      <c r="C56" s="181">
        <v>5000</v>
      </c>
      <c r="D56">
        <v>1</v>
      </c>
      <c r="E56" s="181">
        <f t="shared" si="0"/>
        <v>5000</v>
      </c>
      <c r="F56" s="181">
        <v>5000</v>
      </c>
      <c r="G56" s="184" t="s">
        <v>471</v>
      </c>
      <c r="H56" s="184" t="s">
        <v>467</v>
      </c>
    </row>
    <row r="57" spans="1:8" ht="15">
      <c r="A57" s="180">
        <v>46252</v>
      </c>
      <c r="B57" s="184" t="s">
        <v>537</v>
      </c>
      <c r="C57" s="181">
        <v>216000</v>
      </c>
      <c r="D57">
        <v>1</v>
      </c>
      <c r="E57" s="181">
        <f t="shared" si="0"/>
        <v>216000</v>
      </c>
      <c r="F57" s="181">
        <v>216000</v>
      </c>
      <c r="G57" s="184" t="s">
        <v>160</v>
      </c>
      <c r="H57" s="184" t="s">
        <v>467</v>
      </c>
    </row>
    <row r="58" spans="1:8" ht="15">
      <c r="A58" s="180">
        <v>46252</v>
      </c>
      <c r="B58" s="184" t="s">
        <v>496</v>
      </c>
      <c r="C58" s="181">
        <v>50000</v>
      </c>
      <c r="D58">
        <v>1</v>
      </c>
      <c r="E58" s="181">
        <f t="shared" si="0"/>
        <v>50000</v>
      </c>
      <c r="F58" s="181">
        <v>10000</v>
      </c>
      <c r="G58" s="184" t="s">
        <v>497</v>
      </c>
      <c r="H58" s="184" t="s">
        <v>467</v>
      </c>
    </row>
    <row r="59" spans="1:8" ht="15">
      <c r="A59" s="180">
        <v>46253</v>
      </c>
      <c r="B59" s="184" t="s">
        <v>538</v>
      </c>
      <c r="C59" s="181">
        <v>28000</v>
      </c>
      <c r="D59">
        <v>1</v>
      </c>
      <c r="E59" s="181">
        <f t="shared" si="0"/>
        <v>28000</v>
      </c>
      <c r="F59" s="181">
        <v>28000</v>
      </c>
      <c r="G59" s="184" t="s">
        <v>484</v>
      </c>
      <c r="H59" s="184" t="s">
        <v>468</v>
      </c>
    </row>
    <row r="60" spans="1:8" ht="15">
      <c r="A60" s="180">
        <v>46253</v>
      </c>
      <c r="B60" s="184" t="s">
        <v>539</v>
      </c>
      <c r="C60" s="181">
        <v>29000</v>
      </c>
      <c r="D60">
        <v>1</v>
      </c>
      <c r="E60" s="181">
        <f t="shared" si="0"/>
        <v>29000</v>
      </c>
      <c r="F60" s="181">
        <v>29000</v>
      </c>
      <c r="G60" s="184" t="s">
        <v>503</v>
      </c>
      <c r="H60" s="184" t="s">
        <v>468</v>
      </c>
    </row>
    <row r="61" spans="1:8" ht="15">
      <c r="A61" s="180">
        <v>46255</v>
      </c>
      <c r="B61" t="s">
        <v>540</v>
      </c>
      <c r="C61" s="181">
        <v>282000</v>
      </c>
      <c r="D61">
        <v>1</v>
      </c>
      <c r="E61" s="181">
        <f t="shared" si="0"/>
        <v>282000</v>
      </c>
      <c r="F61" s="181">
        <v>282000</v>
      </c>
      <c r="G61" s="185" t="s">
        <v>503</v>
      </c>
      <c r="H61" s="185" t="s">
        <v>468</v>
      </c>
    </row>
    <row r="62" spans="1:8" ht="15">
      <c r="A62" s="180">
        <v>46255</v>
      </c>
      <c r="B62" t="s">
        <v>570</v>
      </c>
      <c r="C62" s="181">
        <v>21600</v>
      </c>
      <c r="D62">
        <v>1</v>
      </c>
      <c r="E62" s="181">
        <f t="shared" si="0"/>
        <v>21600</v>
      </c>
      <c r="F62" s="181">
        <v>21600</v>
      </c>
      <c r="G62" s="185" t="s">
        <v>473</v>
      </c>
      <c r="H62" s="185" t="s">
        <v>468</v>
      </c>
    </row>
    <row r="63" spans="1:8" ht="15">
      <c r="A63" s="180">
        <v>46255</v>
      </c>
      <c r="B63" t="s">
        <v>571</v>
      </c>
      <c r="C63" s="181">
        <v>22000</v>
      </c>
      <c r="D63">
        <v>1</v>
      </c>
      <c r="E63" s="181">
        <f t="shared" si="0"/>
        <v>22000</v>
      </c>
      <c r="F63" s="181">
        <v>22000</v>
      </c>
      <c r="G63" s="185" t="s">
        <v>571</v>
      </c>
      <c r="H63" s="185" t="s">
        <v>468</v>
      </c>
    </row>
    <row r="64" spans="1:8" ht="15">
      <c r="A64" s="180">
        <v>46258</v>
      </c>
      <c r="B64" t="s">
        <v>575</v>
      </c>
      <c r="C64" s="181">
        <v>528000</v>
      </c>
      <c r="D64">
        <v>1</v>
      </c>
      <c r="E64" s="181">
        <f t="shared" si="0"/>
        <v>528000</v>
      </c>
      <c r="F64" s="181">
        <v>528000</v>
      </c>
      <c r="G64" s="199" t="s">
        <v>576</v>
      </c>
      <c r="H64" s="199" t="s">
        <v>467</v>
      </c>
    </row>
    <row r="65" spans="1:8" ht="15">
      <c r="A65" s="180">
        <v>46258</v>
      </c>
      <c r="B65" t="s">
        <v>575</v>
      </c>
      <c r="C65" s="181">
        <v>322000</v>
      </c>
      <c r="D65">
        <v>1</v>
      </c>
      <c r="E65" s="181">
        <f t="shared" si="0"/>
        <v>322000</v>
      </c>
      <c r="F65" s="181">
        <v>322000</v>
      </c>
      <c r="G65" s="199" t="s">
        <v>576</v>
      </c>
      <c r="H65" s="199" t="s">
        <v>468</v>
      </c>
    </row>
    <row r="66" spans="1:8" ht="15">
      <c r="A66" s="180">
        <v>46258</v>
      </c>
      <c r="B66" t="s">
        <v>577</v>
      </c>
      <c r="C66" s="181">
        <v>15000</v>
      </c>
      <c r="D66">
        <v>1</v>
      </c>
      <c r="E66" s="181">
        <f t="shared" si="0"/>
        <v>15000</v>
      </c>
      <c r="F66" s="181">
        <v>15000</v>
      </c>
      <c r="G66" s="199" t="s">
        <v>528</v>
      </c>
      <c r="H66" s="199" t="s">
        <v>467</v>
      </c>
    </row>
    <row r="67" spans="1:8" ht="15">
      <c r="A67" s="180">
        <v>46258</v>
      </c>
      <c r="B67" t="s">
        <v>578</v>
      </c>
      <c r="C67" s="181">
        <v>10000</v>
      </c>
      <c r="D67">
        <v>9</v>
      </c>
      <c r="E67" s="181">
        <f t="shared" si="0"/>
        <v>90000</v>
      </c>
      <c r="F67" s="181">
        <v>90000</v>
      </c>
      <c r="G67" t="s">
        <v>471</v>
      </c>
      <c r="H67" s="199" t="s">
        <v>467</v>
      </c>
    </row>
    <row r="68" spans="1:8" ht="15">
      <c r="A68" s="180">
        <v>46258</v>
      </c>
      <c r="B68" t="s">
        <v>579</v>
      </c>
      <c r="C68" s="181">
        <v>25000</v>
      </c>
      <c r="D68">
        <v>2</v>
      </c>
      <c r="E68" s="181">
        <f t="shared" si="0"/>
        <v>50000</v>
      </c>
      <c r="F68" s="181">
        <v>50000</v>
      </c>
      <c r="G68" t="s">
        <v>582</v>
      </c>
      <c r="H68" s="199" t="s">
        <v>467</v>
      </c>
    </row>
    <row r="69" spans="1:8" ht="15">
      <c r="A69" s="180">
        <v>46258</v>
      </c>
      <c r="B69" t="s">
        <v>580</v>
      </c>
      <c r="C69" s="181">
        <v>20000</v>
      </c>
      <c r="D69">
        <v>1</v>
      </c>
      <c r="E69" s="181">
        <f t="shared" si="0"/>
        <v>20000</v>
      </c>
      <c r="F69" s="181">
        <v>20000</v>
      </c>
      <c r="G69" t="s">
        <v>581</v>
      </c>
      <c r="H69" t="s">
        <v>467</v>
      </c>
    </row>
    <row r="70" spans="1:8" ht="15">
      <c r="A70" s="180">
        <v>46258</v>
      </c>
      <c r="B70" t="s">
        <v>481</v>
      </c>
      <c r="C70" s="181">
        <v>20000</v>
      </c>
      <c r="D70">
        <v>1</v>
      </c>
      <c r="E70" s="181">
        <f t="shared" si="0"/>
        <v>20000</v>
      </c>
      <c r="F70" s="181">
        <v>20000</v>
      </c>
      <c r="G70" t="s">
        <v>482</v>
      </c>
      <c r="H70" t="s">
        <v>467</v>
      </c>
    </row>
    <row r="71" spans="1:8" ht="15">
      <c r="A71" s="180">
        <v>46258</v>
      </c>
      <c r="B71" t="s">
        <v>583</v>
      </c>
      <c r="C71" s="181">
        <v>40000</v>
      </c>
      <c r="D71">
        <v>1</v>
      </c>
      <c r="E71" s="181">
        <f t="shared" si="0"/>
        <v>40000</v>
      </c>
      <c r="F71" s="181">
        <v>40000</v>
      </c>
      <c r="G71" t="s">
        <v>584</v>
      </c>
      <c r="H71" t="s">
        <v>467</v>
      </c>
    </row>
    <row r="72" spans="1:8" ht="15">
      <c r="A72" s="180">
        <v>46258</v>
      </c>
      <c r="B72" t="s">
        <v>585</v>
      </c>
      <c r="C72" s="181">
        <v>35500</v>
      </c>
      <c r="D72">
        <v>1</v>
      </c>
      <c r="E72" s="181">
        <f t="shared" si="0"/>
        <v>35500</v>
      </c>
      <c r="F72" s="181">
        <v>35500</v>
      </c>
      <c r="G72" t="s">
        <v>585</v>
      </c>
      <c r="H72" t="s">
        <v>467</v>
      </c>
    </row>
    <row r="73" spans="1:8" ht="15">
      <c r="A73" s="180">
        <v>46263</v>
      </c>
      <c r="B73" t="s">
        <v>586</v>
      </c>
      <c r="C73" s="181">
        <v>27500</v>
      </c>
      <c r="D73">
        <v>1</v>
      </c>
      <c r="E73" s="181">
        <f t="shared" si="0"/>
        <v>27500</v>
      </c>
      <c r="F73" s="181">
        <v>27500</v>
      </c>
      <c r="G73" t="s">
        <v>586</v>
      </c>
      <c r="H73" t="s">
        <v>468</v>
      </c>
    </row>
    <row r="74" spans="1:8" ht="15">
      <c r="A74" s="180">
        <v>46263</v>
      </c>
      <c r="B74" t="s">
        <v>587</v>
      </c>
      <c r="C74" s="181">
        <v>105000</v>
      </c>
      <c r="D74">
        <v>1</v>
      </c>
      <c r="E74" s="181">
        <f t="shared" si="0"/>
        <v>105000</v>
      </c>
      <c r="F74" s="181">
        <v>105000</v>
      </c>
      <c r="G74" t="s">
        <v>164</v>
      </c>
      <c r="H74" t="s">
        <v>467</v>
      </c>
    </row>
    <row r="75" spans="1:8" ht="15">
      <c r="A75" s="180">
        <v>46263</v>
      </c>
      <c r="B75" t="s">
        <v>588</v>
      </c>
      <c r="C75" s="181">
        <v>35000</v>
      </c>
      <c r="D75">
        <v>1</v>
      </c>
      <c r="E75" s="181">
        <f t="shared" si="0"/>
        <v>35000</v>
      </c>
      <c r="F75" s="181">
        <v>35000</v>
      </c>
      <c r="G75" t="s">
        <v>594</v>
      </c>
      <c r="H75" t="s">
        <v>467</v>
      </c>
    </row>
    <row r="76" spans="1:8" ht="15">
      <c r="A76" s="180">
        <v>46263</v>
      </c>
      <c r="B76" t="s">
        <v>589</v>
      </c>
      <c r="C76" s="181">
        <v>25000</v>
      </c>
      <c r="D76">
        <v>1</v>
      </c>
      <c r="E76" s="181">
        <f t="shared" si="0"/>
        <v>25000</v>
      </c>
      <c r="F76" s="181">
        <v>25000</v>
      </c>
      <c r="G76" t="s">
        <v>503</v>
      </c>
      <c r="H76" t="s">
        <v>467</v>
      </c>
    </row>
    <row r="77" spans="1:8" ht="15">
      <c r="A77" s="180">
        <v>46263</v>
      </c>
      <c r="B77" t="s">
        <v>590</v>
      </c>
      <c r="C77" s="181">
        <v>170000</v>
      </c>
      <c r="D77">
        <v>1</v>
      </c>
      <c r="E77" s="181">
        <f t="shared" si="0"/>
        <v>170000</v>
      </c>
      <c r="F77" s="181">
        <v>170000</v>
      </c>
      <c r="G77" t="s">
        <v>475</v>
      </c>
      <c r="H77" t="s">
        <v>467</v>
      </c>
    </row>
    <row r="78" spans="1:8" ht="15">
      <c r="A78" s="180">
        <v>46263</v>
      </c>
      <c r="B78" t="s">
        <v>591</v>
      </c>
      <c r="C78" s="181">
        <v>100000</v>
      </c>
      <c r="D78">
        <v>1</v>
      </c>
      <c r="E78" s="181">
        <f t="shared" si="0"/>
        <v>100000</v>
      </c>
      <c r="F78" s="181">
        <v>100000</v>
      </c>
      <c r="G78" t="s">
        <v>493</v>
      </c>
      <c r="H78" t="s">
        <v>467</v>
      </c>
    </row>
    <row r="79" spans="1:8" ht="15">
      <c r="A79" s="180">
        <v>46263</v>
      </c>
      <c r="B79" t="s">
        <v>577</v>
      </c>
      <c r="C79" s="181">
        <v>15000</v>
      </c>
      <c r="D79">
        <v>1</v>
      </c>
      <c r="E79" s="181">
        <f t="shared" si="0"/>
        <v>15000</v>
      </c>
      <c r="F79" s="181">
        <v>15000</v>
      </c>
      <c r="G79" t="s">
        <v>503</v>
      </c>
      <c r="H79" t="s">
        <v>467</v>
      </c>
    </row>
    <row r="80" spans="1:8" ht="15">
      <c r="A80" s="180">
        <v>46263</v>
      </c>
      <c r="B80" t="s">
        <v>592</v>
      </c>
      <c r="C80" s="181">
        <v>20000</v>
      </c>
      <c r="D80">
        <v>1</v>
      </c>
      <c r="E80" s="181">
        <f t="shared" si="0"/>
        <v>20000</v>
      </c>
      <c r="F80" s="181">
        <v>20000</v>
      </c>
      <c r="G80" t="s">
        <v>471</v>
      </c>
      <c r="H80" t="s">
        <v>467</v>
      </c>
    </row>
    <row r="81" spans="1:8" ht="15">
      <c r="A81" s="180">
        <v>46263</v>
      </c>
      <c r="B81" t="s">
        <v>593</v>
      </c>
      <c r="C81" s="181">
        <v>200000</v>
      </c>
      <c r="D81">
        <v>1</v>
      </c>
      <c r="E81" s="181">
        <f t="shared" si="0"/>
        <v>200000</v>
      </c>
      <c r="F81" s="181">
        <v>200000</v>
      </c>
      <c r="G81" t="s">
        <v>593</v>
      </c>
      <c r="H81" t="s">
        <v>467</v>
      </c>
    </row>
    <row r="82" spans="1:8" ht="15">
      <c r="A82" s="180">
        <v>46263</v>
      </c>
      <c r="B82" t="s">
        <v>577</v>
      </c>
      <c r="C82" s="181">
        <v>15000</v>
      </c>
      <c r="D82">
        <v>1</v>
      </c>
      <c r="E82" s="181">
        <f t="shared" si="0"/>
        <v>15000</v>
      </c>
      <c r="F82" s="181">
        <v>15000</v>
      </c>
      <c r="G82" t="s">
        <v>503</v>
      </c>
      <c r="H82" t="s">
        <v>468</v>
      </c>
    </row>
    <row r="83" spans="1:8" ht="15">
      <c r="A83" s="180">
        <v>46263</v>
      </c>
      <c r="B83" t="s">
        <v>595</v>
      </c>
      <c r="C83" s="181">
        <v>38000</v>
      </c>
      <c r="D83">
        <v>1</v>
      </c>
      <c r="E83" s="181">
        <f t="shared" si="0"/>
        <v>38000</v>
      </c>
      <c r="F83" s="181">
        <v>38000</v>
      </c>
      <c r="G83" t="s">
        <v>503</v>
      </c>
      <c r="H83" t="s">
        <v>468</v>
      </c>
    </row>
  </sheetData>
  <autoFilter ref="A1:H69"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93"/>
  <sheetViews>
    <sheetView workbookViewId="0" topLeftCell="A1">
      <pane xSplit="1" ySplit="1" topLeftCell="B171" activePane="bottomRight" state="frozen"/>
      <selection pane="topLeft" activeCell="A1" sqref="A1"/>
      <selection pane="bottomLeft" activeCell="A2" sqref="A2"/>
      <selection pane="topRight" activeCell="B1" sqref="B1"/>
      <selection pane="bottomRight" activeCell="D274" sqref="D274"/>
    </sheetView>
  </sheetViews>
  <sheetFormatPr defaultColWidth="11.4242857142857" defaultRowHeight="15"/>
  <cols>
    <col min="1" max="1" width="13.1428571428571" style="145" customWidth="1"/>
    <col min="2" max="2" width="54.8571428571429" style="145" bestFit="1" customWidth="1"/>
    <col min="3" max="3" width="12.2857142857143" style="173" bestFit="1" customWidth="1"/>
    <col min="4" max="4" width="13.8571428571429" style="173" bestFit="1" customWidth="1"/>
    <col min="5" max="5" width="11.8571428571429" style="173" bestFit="1" customWidth="1"/>
    <col min="6" max="6" width="18.4285714285714" style="166" bestFit="1" customWidth="1"/>
    <col min="7" max="7" width="21.4285714285714" style="145" bestFit="1" customWidth="1"/>
    <col min="8" max="8" width="18.2857142857143" style="145" bestFit="1" customWidth="1"/>
    <col min="9" max="9" width="9.85714285714286" style="174" bestFit="1" customWidth="1"/>
    <col min="10" max="10" width="12.8571428571429" style="174" bestFit="1" customWidth="1"/>
    <col min="11" max="16384" width="11.4285714285714" style="145"/>
  </cols>
  <sheetData>
    <row r="1" spans="1:10" ht="15.75" thickBot="1">
      <c r="A1" s="139" t="s">
        <v>429</v>
      </c>
      <c r="B1" s="140" t="s">
        <v>13</v>
      </c>
      <c r="C1" s="141" t="s">
        <v>430</v>
      </c>
      <c r="D1" s="141" t="s">
        <v>431</v>
      </c>
      <c r="E1" s="142" t="s">
        <v>432</v>
      </c>
      <c r="F1" s="175" t="s">
        <v>433</v>
      </c>
      <c r="G1" s="143" t="s">
        <v>434</v>
      </c>
      <c r="H1" s="143" t="s">
        <v>435</v>
      </c>
      <c r="I1" s="144" t="s">
        <v>436</v>
      </c>
      <c r="J1" s="144" t="s">
        <v>437</v>
      </c>
    </row>
    <row r="2" spans="1:10" ht="15">
      <c r="A2" s="214" t="s">
        <v>0</v>
      </c>
      <c r="B2" s="90" t="s">
        <v>20</v>
      </c>
      <c r="C2" s="84">
        <v>31500</v>
      </c>
      <c r="D2" s="93">
        <v>36500</v>
      </c>
      <c r="E2" s="93">
        <v>45000</v>
      </c>
      <c r="F2" s="194">
        <f>+E2-D2</f>
        <v>8500</v>
      </c>
      <c r="G2" s="147">
        <f t="shared" si="0" ref="G2:G69">+D2-C2</f>
        <v>5000</v>
      </c>
      <c r="H2" s="148">
        <f t="shared" si="1" ref="H2:H69">+E2-C2</f>
        <v>13500</v>
      </c>
      <c r="I2" s="197">
        <f>((H2/C2)*100)</f>
        <v>42.857142857142854</v>
      </c>
      <c r="J2" s="150">
        <f>+((G2/C2)*100)</f>
        <v>15.873015873015872</v>
      </c>
    </row>
    <row r="3" spans="1:10" ht="15">
      <c r="A3" s="215"/>
      <c r="B3" s="91" t="s">
        <v>21</v>
      </c>
      <c r="C3" s="85">
        <v>28000</v>
      </c>
      <c r="D3" s="94">
        <v>33000</v>
      </c>
      <c r="E3" s="94">
        <v>40000</v>
      </c>
      <c r="F3" s="195">
        <f t="shared" si="2" ref="F3:F75">+E3-D3</f>
        <v>7000</v>
      </c>
      <c r="G3" s="152">
        <f t="shared" si="0"/>
        <v>5000</v>
      </c>
      <c r="H3" s="153">
        <f t="shared" si="1"/>
        <v>12000</v>
      </c>
      <c r="I3" s="170">
        <f t="shared" si="3" ref="I3:I72">((H3/C3)*100)</f>
        <v>42.857142857142854</v>
      </c>
      <c r="J3" s="155">
        <f t="shared" si="4" ref="J3:J72">+((G3/C3)*100)</f>
        <v>17.857142857142858</v>
      </c>
    </row>
    <row r="4" spans="1:10" ht="15">
      <c r="A4" s="215"/>
      <c r="B4" s="91" t="s">
        <v>22</v>
      </c>
      <c r="C4" s="85">
        <v>31500</v>
      </c>
      <c r="D4" s="94">
        <v>36500</v>
      </c>
      <c r="E4" s="94">
        <v>45000</v>
      </c>
      <c r="F4" s="195">
        <f t="shared" si="2"/>
        <v>8500</v>
      </c>
      <c r="G4" s="152">
        <f t="shared" si="0"/>
        <v>5000</v>
      </c>
      <c r="H4" s="153">
        <f t="shared" si="1"/>
        <v>13500</v>
      </c>
      <c r="I4" s="170">
        <f t="shared" si="3"/>
        <v>42.857142857142854</v>
      </c>
      <c r="J4" s="155">
        <f t="shared" si="4"/>
        <v>15.873015873015872</v>
      </c>
    </row>
    <row r="5" spans="1:10" ht="15">
      <c r="A5" s="215"/>
      <c r="B5" s="91" t="s">
        <v>23</v>
      </c>
      <c r="C5" s="85">
        <v>28000</v>
      </c>
      <c r="D5" s="94">
        <v>33000</v>
      </c>
      <c r="E5" s="94">
        <v>40000</v>
      </c>
      <c r="F5" s="195">
        <f t="shared" si="2"/>
        <v>7000</v>
      </c>
      <c r="G5" s="152">
        <f t="shared" si="0"/>
        <v>5000</v>
      </c>
      <c r="H5" s="153">
        <f t="shared" si="1"/>
        <v>12000</v>
      </c>
      <c r="I5" s="170">
        <f t="shared" si="3"/>
        <v>42.857142857142854</v>
      </c>
      <c r="J5" s="155">
        <f t="shared" si="4"/>
        <v>17.857142857142858</v>
      </c>
    </row>
    <row r="6" spans="1:10" ht="15">
      <c r="A6" s="215"/>
      <c r="B6" s="91" t="s">
        <v>24</v>
      </c>
      <c r="C6" s="85">
        <v>28000</v>
      </c>
      <c r="D6" s="94">
        <v>34000</v>
      </c>
      <c r="E6" s="94">
        <v>40000</v>
      </c>
      <c r="F6" s="195">
        <f t="shared" si="2"/>
        <v>6000</v>
      </c>
      <c r="G6" s="152">
        <f t="shared" si="0"/>
        <v>6000</v>
      </c>
      <c r="H6" s="153">
        <f t="shared" si="1"/>
        <v>12000</v>
      </c>
      <c r="I6" s="170">
        <f t="shared" si="3"/>
        <v>42.857142857142854</v>
      </c>
      <c r="J6" s="155">
        <f t="shared" si="4"/>
        <v>21.428571428571427</v>
      </c>
    </row>
    <row r="7" spans="1:10" ht="15">
      <c r="A7" s="215"/>
      <c r="B7" s="91" t="s">
        <v>25</v>
      </c>
      <c r="C7" s="85">
        <v>28000</v>
      </c>
      <c r="D7" s="94">
        <v>34000</v>
      </c>
      <c r="E7" s="94">
        <v>40000</v>
      </c>
      <c r="F7" s="195">
        <f t="shared" si="2"/>
        <v>6000</v>
      </c>
      <c r="G7" s="152">
        <f t="shared" si="0"/>
        <v>6000</v>
      </c>
      <c r="H7" s="153">
        <f t="shared" si="1"/>
        <v>12000</v>
      </c>
      <c r="I7" s="170">
        <f t="shared" si="3"/>
        <v>42.857142857142854</v>
      </c>
      <c r="J7" s="155">
        <f t="shared" si="4"/>
        <v>21.428571428571427</v>
      </c>
    </row>
    <row r="8" spans="1:10" ht="15">
      <c r="A8" s="215"/>
      <c r="B8" s="91" t="s">
        <v>26</v>
      </c>
      <c r="C8" s="85">
        <v>28000</v>
      </c>
      <c r="D8" s="94">
        <v>34000</v>
      </c>
      <c r="E8" s="94">
        <v>40000</v>
      </c>
      <c r="F8" s="195">
        <f t="shared" si="2"/>
        <v>6000</v>
      </c>
      <c r="G8" s="152">
        <f t="shared" si="0"/>
        <v>6000</v>
      </c>
      <c r="H8" s="153">
        <f t="shared" si="1"/>
        <v>12000</v>
      </c>
      <c r="I8" s="170">
        <f t="shared" si="3"/>
        <v>42.857142857142854</v>
      </c>
      <c r="J8" s="155">
        <f t="shared" si="4"/>
        <v>21.428571428571427</v>
      </c>
    </row>
    <row r="9" spans="1:10" ht="15">
      <c r="A9" s="215"/>
      <c r="B9" s="91" t="s">
        <v>27</v>
      </c>
      <c r="C9" s="85">
        <v>35000</v>
      </c>
      <c r="D9" s="94">
        <v>41000</v>
      </c>
      <c r="E9" s="94">
        <v>50000</v>
      </c>
      <c r="F9" s="195">
        <f t="shared" si="2"/>
        <v>9000</v>
      </c>
      <c r="G9" s="152">
        <f t="shared" si="0"/>
        <v>6000</v>
      </c>
      <c r="H9" s="153">
        <f t="shared" si="1"/>
        <v>15000</v>
      </c>
      <c r="I9" s="170">
        <f t="shared" si="3"/>
        <v>42.857142857142854</v>
      </c>
      <c r="J9" s="155">
        <f t="shared" si="4"/>
        <v>17.142857142857142</v>
      </c>
    </row>
    <row r="10" spans="1:10" ht="15">
      <c r="A10" s="215"/>
      <c r="B10" s="91" t="s">
        <v>438</v>
      </c>
      <c r="C10" s="85">
        <v>28000</v>
      </c>
      <c r="D10" s="94">
        <v>34000</v>
      </c>
      <c r="E10" s="94">
        <v>40000</v>
      </c>
      <c r="F10" s="195">
        <f t="shared" si="2"/>
        <v>6000</v>
      </c>
      <c r="G10" s="152">
        <f t="shared" si="0"/>
        <v>6000</v>
      </c>
      <c r="H10" s="153">
        <f t="shared" si="1"/>
        <v>12000</v>
      </c>
      <c r="I10" s="170">
        <f t="shared" si="3"/>
        <v>42.857142857142854</v>
      </c>
      <c r="J10" s="155">
        <f t="shared" si="4"/>
        <v>21.428571428571427</v>
      </c>
    </row>
    <row r="11" spans="1:10" ht="15">
      <c r="A11" s="215"/>
      <c r="B11" s="91" t="s">
        <v>29</v>
      </c>
      <c r="C11" s="85">
        <v>28000</v>
      </c>
      <c r="D11" s="94">
        <v>34000</v>
      </c>
      <c r="E11" s="94">
        <v>40000</v>
      </c>
      <c r="F11" s="195">
        <f t="shared" si="2"/>
        <v>6000</v>
      </c>
      <c r="G11" s="152">
        <f t="shared" si="0"/>
        <v>6000</v>
      </c>
      <c r="H11" s="153">
        <f t="shared" si="1"/>
        <v>12000</v>
      </c>
      <c r="I11" s="170">
        <f t="shared" si="3"/>
        <v>42.857142857142854</v>
      </c>
      <c r="J11" s="155">
        <f t="shared" si="4"/>
        <v>21.428571428571427</v>
      </c>
    </row>
    <row r="12" spans="1:10" ht="15">
      <c r="A12" s="215"/>
      <c r="B12" s="91" t="s">
        <v>30</v>
      </c>
      <c r="C12" s="85">
        <v>28000</v>
      </c>
      <c r="D12" s="94">
        <v>34000</v>
      </c>
      <c r="E12" s="94">
        <v>40000</v>
      </c>
      <c r="F12" s="195">
        <f t="shared" si="2"/>
        <v>6000</v>
      </c>
      <c r="G12" s="152">
        <f t="shared" si="0"/>
        <v>6000</v>
      </c>
      <c r="H12" s="153">
        <f t="shared" si="1"/>
        <v>12000</v>
      </c>
      <c r="I12" s="170">
        <f t="shared" si="3"/>
        <v>42.857142857142854</v>
      </c>
      <c r="J12" s="155">
        <f t="shared" si="4"/>
        <v>21.428571428571427</v>
      </c>
    </row>
    <row r="13" spans="1:10" ht="15">
      <c r="A13" s="215"/>
      <c r="B13" s="91" t="s">
        <v>31</v>
      </c>
      <c r="C13" s="85">
        <v>28000</v>
      </c>
      <c r="D13" s="94">
        <v>34000</v>
      </c>
      <c r="E13" s="94">
        <v>40000</v>
      </c>
      <c r="F13" s="195">
        <f t="shared" si="2"/>
        <v>6000</v>
      </c>
      <c r="G13" s="152">
        <f t="shared" si="0"/>
        <v>6000</v>
      </c>
      <c r="H13" s="153">
        <f t="shared" si="1"/>
        <v>12000</v>
      </c>
      <c r="I13" s="170">
        <f t="shared" si="3"/>
        <v>42.857142857142854</v>
      </c>
      <c r="J13" s="155">
        <f t="shared" si="4"/>
        <v>21.428571428571427</v>
      </c>
    </row>
    <row r="14" spans="1:10" ht="15">
      <c r="A14" s="215"/>
      <c r="B14" s="91" t="s">
        <v>32</v>
      </c>
      <c r="C14" s="85">
        <v>30100</v>
      </c>
      <c r="D14" s="94">
        <v>36000</v>
      </c>
      <c r="E14" s="94">
        <v>43000</v>
      </c>
      <c r="F14" s="195">
        <f t="shared" si="2"/>
        <v>7000</v>
      </c>
      <c r="G14" s="152">
        <f t="shared" si="0"/>
        <v>5900</v>
      </c>
      <c r="H14" s="153">
        <f t="shared" si="1"/>
        <v>12900</v>
      </c>
      <c r="I14" s="170">
        <f t="shared" si="3"/>
        <v>42.857142857142854</v>
      </c>
      <c r="J14" s="155">
        <f t="shared" si="4"/>
        <v>19.601328903654487</v>
      </c>
    </row>
    <row r="15" spans="1:10" ht="15">
      <c r="A15" s="215"/>
      <c r="B15" s="91" t="s">
        <v>33</v>
      </c>
      <c r="C15" s="85">
        <v>32200</v>
      </c>
      <c r="D15" s="94">
        <v>39000</v>
      </c>
      <c r="E15" s="94">
        <v>46000</v>
      </c>
      <c r="F15" s="195">
        <f t="shared" si="2"/>
        <v>7000</v>
      </c>
      <c r="G15" s="152">
        <f t="shared" si="0"/>
        <v>6800</v>
      </c>
      <c r="H15" s="153">
        <f t="shared" si="1"/>
        <v>13800</v>
      </c>
      <c r="I15" s="170">
        <f t="shared" si="3"/>
        <v>42.857142857142854</v>
      </c>
      <c r="J15" s="155">
        <f t="shared" si="4"/>
        <v>21.11801242236025</v>
      </c>
    </row>
    <row r="16" spans="1:10" ht="15">
      <c r="A16" s="215"/>
      <c r="B16" s="91" t="s">
        <v>34</v>
      </c>
      <c r="C16" s="85">
        <v>31500</v>
      </c>
      <c r="D16" s="94">
        <v>39000</v>
      </c>
      <c r="E16" s="94">
        <v>45000</v>
      </c>
      <c r="F16" s="195">
        <f t="shared" si="2"/>
        <v>6000</v>
      </c>
      <c r="G16" s="152">
        <f t="shared" si="0"/>
        <v>7500</v>
      </c>
      <c r="H16" s="153">
        <f t="shared" si="1"/>
        <v>13500</v>
      </c>
      <c r="I16" s="170">
        <f t="shared" si="3"/>
        <v>42.857142857142854</v>
      </c>
      <c r="J16" s="155">
        <f t="shared" si="4"/>
        <v>23.809523809523807</v>
      </c>
    </row>
    <row r="17" spans="1:10" ht="15">
      <c r="A17" s="215"/>
      <c r="B17" s="91" t="s">
        <v>35</v>
      </c>
      <c r="C17" s="85">
        <v>30100</v>
      </c>
      <c r="D17" s="94">
        <v>34000</v>
      </c>
      <c r="E17" s="94">
        <v>43000</v>
      </c>
      <c r="F17" s="195">
        <f t="shared" si="2"/>
        <v>9000</v>
      </c>
      <c r="G17" s="152">
        <f t="shared" si="0"/>
        <v>3900</v>
      </c>
      <c r="H17" s="153">
        <f t="shared" si="1"/>
        <v>12900</v>
      </c>
      <c r="I17" s="170">
        <f t="shared" si="3"/>
        <v>42.857142857142854</v>
      </c>
      <c r="J17" s="155">
        <f t="shared" si="4"/>
        <v>12.956810631229235</v>
      </c>
    </row>
    <row r="18" spans="1:10" ht="15">
      <c r="A18" s="215"/>
      <c r="B18" s="91" t="s">
        <v>36</v>
      </c>
      <c r="C18" s="85">
        <v>26600</v>
      </c>
      <c r="D18" s="94">
        <v>30600</v>
      </c>
      <c r="E18" s="94">
        <v>38000</v>
      </c>
      <c r="F18" s="195">
        <f t="shared" si="2"/>
        <v>7400</v>
      </c>
      <c r="G18" s="152">
        <f t="shared" si="0"/>
        <v>4000</v>
      </c>
      <c r="H18" s="153">
        <f t="shared" si="1"/>
        <v>11400</v>
      </c>
      <c r="I18" s="170">
        <f t="shared" si="3"/>
        <v>42.857142857142854</v>
      </c>
      <c r="J18" s="155">
        <f t="shared" si="4"/>
        <v>15.037593984962406</v>
      </c>
    </row>
    <row r="19" spans="1:10" ht="15">
      <c r="A19" s="215"/>
      <c r="B19" s="91" t="s">
        <v>37</v>
      </c>
      <c r="C19" s="85">
        <v>31500</v>
      </c>
      <c r="D19" s="94">
        <v>38000</v>
      </c>
      <c r="E19" s="94">
        <v>45000</v>
      </c>
      <c r="F19" s="195">
        <f t="shared" si="2"/>
        <v>7000</v>
      </c>
      <c r="G19" s="152">
        <f t="shared" si="0"/>
        <v>6500</v>
      </c>
      <c r="H19" s="153">
        <f t="shared" si="1"/>
        <v>13500</v>
      </c>
      <c r="I19" s="170">
        <f t="shared" si="3"/>
        <v>42.857142857142854</v>
      </c>
      <c r="J19" s="155">
        <f t="shared" si="4"/>
        <v>20.634920634920633</v>
      </c>
    </row>
    <row r="20" spans="1:10" ht="15">
      <c r="A20" s="215"/>
      <c r="B20" s="91" t="s">
        <v>38</v>
      </c>
      <c r="C20" s="85">
        <v>49000</v>
      </c>
      <c r="D20" s="94">
        <v>59500</v>
      </c>
      <c r="E20" s="94">
        <v>70000</v>
      </c>
      <c r="F20" s="195">
        <f t="shared" si="2"/>
        <v>10500</v>
      </c>
      <c r="G20" s="152">
        <f t="shared" si="0"/>
        <v>10500</v>
      </c>
      <c r="H20" s="153">
        <f t="shared" si="1"/>
        <v>21000</v>
      </c>
      <c r="I20" s="170">
        <f t="shared" si="3"/>
        <v>42.857142857142854</v>
      </c>
      <c r="J20" s="155">
        <f t="shared" si="4"/>
        <v>21.428571428571427</v>
      </c>
    </row>
    <row r="21" spans="1:10" ht="15">
      <c r="A21" s="215"/>
      <c r="B21" s="91" t="s">
        <v>39</v>
      </c>
      <c r="C21" s="85">
        <v>49000</v>
      </c>
      <c r="D21" s="94">
        <v>59500</v>
      </c>
      <c r="E21" s="94">
        <v>70000</v>
      </c>
      <c r="F21" s="195">
        <f t="shared" si="2"/>
        <v>10500</v>
      </c>
      <c r="G21" s="152">
        <f t="shared" si="0"/>
        <v>10500</v>
      </c>
      <c r="H21" s="153">
        <f t="shared" si="1"/>
        <v>21000</v>
      </c>
      <c r="I21" s="170">
        <f t="shared" si="3"/>
        <v>42.857142857142854</v>
      </c>
      <c r="J21" s="155">
        <f t="shared" si="4"/>
        <v>21.428571428571427</v>
      </c>
    </row>
    <row r="22" spans="1:10" ht="15">
      <c r="A22" s="215"/>
      <c r="B22" s="91" t="s">
        <v>40</v>
      </c>
      <c r="C22" s="85">
        <v>49000</v>
      </c>
      <c r="D22" s="94">
        <v>59500</v>
      </c>
      <c r="E22" s="94">
        <v>70000</v>
      </c>
      <c r="F22" s="195">
        <f t="shared" si="2"/>
        <v>10500</v>
      </c>
      <c r="G22" s="152">
        <f t="shared" si="0"/>
        <v>10500</v>
      </c>
      <c r="H22" s="153">
        <f t="shared" si="1"/>
        <v>21000</v>
      </c>
      <c r="I22" s="170">
        <f t="shared" si="3"/>
        <v>42.857142857142854</v>
      </c>
      <c r="J22" s="155">
        <f t="shared" si="4"/>
        <v>21.428571428571427</v>
      </c>
    </row>
    <row r="23" spans="1:10" ht="15">
      <c r="A23" s="215"/>
      <c r="B23" s="91" t="s">
        <v>41</v>
      </c>
      <c r="C23" s="85">
        <v>26600</v>
      </c>
      <c r="D23" s="94">
        <v>32000</v>
      </c>
      <c r="E23" s="94">
        <v>38000</v>
      </c>
      <c r="F23" s="195">
        <f t="shared" si="2"/>
        <v>6000</v>
      </c>
      <c r="G23" s="152">
        <f t="shared" si="0"/>
        <v>5400</v>
      </c>
      <c r="H23" s="153">
        <f t="shared" si="1"/>
        <v>11400</v>
      </c>
      <c r="I23" s="170">
        <f t="shared" si="3"/>
        <v>42.857142857142854</v>
      </c>
      <c r="J23" s="155">
        <f t="shared" si="4"/>
        <v>20.30075187969925</v>
      </c>
    </row>
    <row r="24" spans="1:10" ht="15">
      <c r="A24" s="215"/>
      <c r="B24" s="91" t="s">
        <v>42</v>
      </c>
      <c r="C24" s="85">
        <v>33600</v>
      </c>
      <c r="D24" s="94">
        <v>41000</v>
      </c>
      <c r="E24" s="94">
        <v>48000</v>
      </c>
      <c r="F24" s="195">
        <f t="shared" si="2"/>
        <v>7000</v>
      </c>
      <c r="G24" s="152">
        <f t="shared" si="0"/>
        <v>7400</v>
      </c>
      <c r="H24" s="153">
        <f t="shared" si="1"/>
        <v>14400</v>
      </c>
      <c r="I24" s="170">
        <f t="shared" si="3"/>
        <v>42.857142857142854</v>
      </c>
      <c r="J24" s="155">
        <f t="shared" si="4"/>
        <v>22.023809523809522</v>
      </c>
    </row>
    <row r="25" spans="1:10" ht="15">
      <c r="A25" s="215"/>
      <c r="B25" s="91" t="s">
        <v>43</v>
      </c>
      <c r="C25" s="85">
        <v>42000</v>
      </c>
      <c r="D25" s="94">
        <v>49000</v>
      </c>
      <c r="E25" s="94">
        <v>60000</v>
      </c>
      <c r="F25" s="195">
        <f t="shared" si="2"/>
        <v>11000</v>
      </c>
      <c r="G25" s="152">
        <f t="shared" si="0"/>
        <v>7000</v>
      </c>
      <c r="H25" s="153">
        <f t="shared" si="1"/>
        <v>18000</v>
      </c>
      <c r="I25" s="170">
        <f t="shared" si="3"/>
        <v>42.857142857142854</v>
      </c>
      <c r="J25" s="155">
        <f t="shared" si="4"/>
        <v>16.666666666666664</v>
      </c>
    </row>
    <row r="26" spans="1:10" ht="15">
      <c r="A26" s="215"/>
      <c r="B26" s="91" t="s">
        <v>44</v>
      </c>
      <c r="C26" s="85">
        <v>49000</v>
      </c>
      <c r="D26" s="94">
        <v>59500</v>
      </c>
      <c r="E26" s="94">
        <v>70000</v>
      </c>
      <c r="F26" s="195">
        <f t="shared" si="2"/>
        <v>10500</v>
      </c>
      <c r="G26" s="152">
        <f t="shared" si="0"/>
        <v>10500</v>
      </c>
      <c r="H26" s="153">
        <f t="shared" si="1"/>
        <v>21000</v>
      </c>
      <c r="I26" s="170">
        <f t="shared" si="3"/>
        <v>42.857142857142854</v>
      </c>
      <c r="J26" s="155">
        <f t="shared" si="4"/>
        <v>21.428571428571427</v>
      </c>
    </row>
    <row r="27" spans="1:10" ht="15">
      <c r="A27" s="215"/>
      <c r="B27" s="91" t="s">
        <v>45</v>
      </c>
      <c r="C27" s="85">
        <v>26600</v>
      </c>
      <c r="D27" s="94">
        <v>32000</v>
      </c>
      <c r="E27" s="94">
        <v>38000</v>
      </c>
      <c r="F27" s="195">
        <f t="shared" si="2"/>
        <v>6000</v>
      </c>
      <c r="G27" s="152">
        <f t="shared" si="0"/>
        <v>5400</v>
      </c>
      <c r="H27" s="153">
        <f t="shared" si="1"/>
        <v>11400</v>
      </c>
      <c r="I27" s="170">
        <f t="shared" si="3"/>
        <v>42.857142857142854</v>
      </c>
      <c r="J27" s="155">
        <f t="shared" si="4"/>
        <v>20.30075187969925</v>
      </c>
    </row>
    <row r="28" spans="1:10" ht="15">
      <c r="A28" s="215"/>
      <c r="B28" s="91" t="s">
        <v>46</v>
      </c>
      <c r="C28" s="85">
        <v>87500</v>
      </c>
      <c r="D28" s="94">
        <v>110000</v>
      </c>
      <c r="E28" s="94">
        <v>125000</v>
      </c>
      <c r="F28" s="195">
        <f t="shared" si="2"/>
        <v>15000</v>
      </c>
      <c r="G28" s="152">
        <f t="shared" si="0"/>
        <v>22500</v>
      </c>
      <c r="H28" s="153">
        <f t="shared" si="1"/>
        <v>37500</v>
      </c>
      <c r="I28" s="170">
        <f t="shared" si="3"/>
        <v>42.857142857142854</v>
      </c>
      <c r="J28" s="155">
        <f t="shared" si="4"/>
        <v>25.71428571428571</v>
      </c>
    </row>
    <row r="29" spans="1:10" ht="15">
      <c r="A29" s="215"/>
      <c r="B29" s="91" t="s">
        <v>47</v>
      </c>
      <c r="C29" s="85">
        <v>29400</v>
      </c>
      <c r="D29" s="94">
        <v>34000</v>
      </c>
      <c r="E29" s="94">
        <v>42000</v>
      </c>
      <c r="F29" s="195">
        <f t="shared" si="2"/>
        <v>8000</v>
      </c>
      <c r="G29" s="152">
        <f t="shared" si="0"/>
        <v>4600</v>
      </c>
      <c r="H29" s="153">
        <f t="shared" si="1"/>
        <v>12600</v>
      </c>
      <c r="I29" s="170">
        <f t="shared" si="3"/>
        <v>42.857142857142854</v>
      </c>
      <c r="J29" s="155">
        <f t="shared" si="4"/>
        <v>15.646258503401361</v>
      </c>
    </row>
    <row r="30" spans="1:10" ht="15">
      <c r="A30" s="215"/>
      <c r="B30" s="91" t="s">
        <v>557</v>
      </c>
      <c r="C30" s="85">
        <v>42000</v>
      </c>
      <c r="D30" s="94">
        <v>50000</v>
      </c>
      <c r="E30" s="94">
        <v>60000</v>
      </c>
      <c r="F30" s="195">
        <f t="shared" si="5" ref="F30:F32">+E30-D30</f>
        <v>10000</v>
      </c>
      <c r="G30" s="152">
        <f t="shared" si="6" ref="G30:G32">+D30-C30</f>
        <v>8000</v>
      </c>
      <c r="H30" s="153">
        <f t="shared" si="7" ref="H30:H32">+E30-C30</f>
        <v>18000</v>
      </c>
      <c r="I30" s="170">
        <f t="shared" si="8" ref="I30:I32">((H30/C30)*100)</f>
        <v>42.857142857142854</v>
      </c>
      <c r="J30" s="155">
        <f t="shared" si="9" ref="J30:J32">+((G30/C30)*100)</f>
        <v>19.047619047619047</v>
      </c>
    </row>
    <row r="31" spans="1:10" ht="15">
      <c r="A31" s="215"/>
      <c r="B31" s="91" t="s">
        <v>558</v>
      </c>
      <c r="C31" s="85">
        <v>52500</v>
      </c>
      <c r="D31" s="94">
        <v>64000</v>
      </c>
      <c r="E31" s="94">
        <v>75000</v>
      </c>
      <c r="F31" s="195">
        <f t="shared" si="5"/>
        <v>11000</v>
      </c>
      <c r="G31" s="152">
        <f t="shared" si="6"/>
        <v>11500</v>
      </c>
      <c r="H31" s="153">
        <f t="shared" si="7"/>
        <v>22500</v>
      </c>
      <c r="I31" s="170">
        <f t="shared" si="8"/>
        <v>42.857142857142854</v>
      </c>
      <c r="J31" s="155">
        <f t="shared" si="9"/>
        <v>21.904761904761905</v>
      </c>
    </row>
    <row r="32" spans="1:10" ht="15.75" thickBot="1">
      <c r="A32" s="216"/>
      <c r="B32" s="92" t="s">
        <v>48</v>
      </c>
      <c r="C32" s="86">
        <v>35000</v>
      </c>
      <c r="D32" s="95">
        <v>42000</v>
      </c>
      <c r="E32" s="95">
        <v>50000</v>
      </c>
      <c r="F32" s="196">
        <f t="shared" si="5"/>
        <v>8000</v>
      </c>
      <c r="G32" s="157">
        <f t="shared" si="6"/>
        <v>7000</v>
      </c>
      <c r="H32" s="158">
        <f t="shared" si="7"/>
        <v>15000</v>
      </c>
      <c r="I32" s="170">
        <f t="shared" si="8"/>
        <v>42.857142857142854</v>
      </c>
      <c r="J32" s="155">
        <f t="shared" si="9"/>
        <v>20</v>
      </c>
    </row>
    <row r="33" spans="1:10" ht="15">
      <c r="A33" s="217" t="s">
        <v>73</v>
      </c>
      <c r="B33" s="90" t="s">
        <v>68</v>
      </c>
      <c r="C33" s="93">
        <v>31000</v>
      </c>
      <c r="D33" s="93">
        <v>38000</v>
      </c>
      <c r="E33" s="146">
        <v>49000</v>
      </c>
      <c r="F33" s="176">
        <f t="shared" si="2"/>
        <v>11000</v>
      </c>
      <c r="G33" s="152">
        <f t="shared" si="0"/>
        <v>7000</v>
      </c>
      <c r="H33" s="153">
        <f t="shared" si="1"/>
        <v>18000</v>
      </c>
      <c r="I33" s="149">
        <f t="shared" si="3"/>
        <v>58.06451612903226</v>
      </c>
      <c r="J33" s="150">
        <f t="shared" si="4"/>
        <v>22.58064516129032</v>
      </c>
    </row>
    <row r="34" spans="1:10" ht="15">
      <c r="A34" s="218"/>
      <c r="B34" s="91" t="s">
        <v>198</v>
      </c>
      <c r="C34" s="94">
        <v>30000</v>
      </c>
      <c r="D34" s="94">
        <v>38000</v>
      </c>
      <c r="E34" s="151">
        <v>49000</v>
      </c>
      <c r="F34" s="176">
        <f t="shared" si="2"/>
        <v>11000</v>
      </c>
      <c r="G34" s="152">
        <f t="shared" si="0"/>
        <v>8000</v>
      </c>
      <c r="H34" s="153">
        <f t="shared" si="1"/>
        <v>19000</v>
      </c>
      <c r="I34" s="154">
        <f t="shared" si="3"/>
        <v>63.33333333333333</v>
      </c>
      <c r="J34" s="155">
        <f t="shared" si="4"/>
        <v>26.666666666666668</v>
      </c>
    </row>
    <row r="35" spans="1:10" ht="15">
      <c r="A35" s="218"/>
      <c r="B35" s="91" t="s">
        <v>199</v>
      </c>
      <c r="C35" s="94">
        <v>22000</v>
      </c>
      <c r="D35" s="94">
        <v>28000</v>
      </c>
      <c r="E35" s="151">
        <v>38000</v>
      </c>
      <c r="F35" s="176">
        <f t="shared" si="2"/>
        <v>10000</v>
      </c>
      <c r="G35" s="152">
        <f t="shared" si="0"/>
        <v>6000</v>
      </c>
      <c r="H35" s="153">
        <f t="shared" si="1"/>
        <v>16000</v>
      </c>
      <c r="I35" s="154">
        <f t="shared" si="3"/>
        <v>72.72727272727273</v>
      </c>
      <c r="J35" s="155">
        <f t="shared" si="4"/>
        <v>27.27272727272727</v>
      </c>
    </row>
    <row r="36" spans="1:10" ht="15.75" thickBot="1">
      <c r="A36" s="219"/>
      <c r="B36" s="92" t="s">
        <v>200</v>
      </c>
      <c r="C36" s="95">
        <v>37000</v>
      </c>
      <c r="D36" s="95">
        <v>47000</v>
      </c>
      <c r="E36" s="156">
        <v>57000</v>
      </c>
      <c r="F36" s="177">
        <f t="shared" si="2"/>
        <v>10000</v>
      </c>
      <c r="G36" s="157">
        <f t="shared" si="0"/>
        <v>10000</v>
      </c>
      <c r="H36" s="158">
        <f t="shared" si="1"/>
        <v>20000</v>
      </c>
      <c r="I36" s="159">
        <f t="shared" si="3"/>
        <v>54.054054054054056</v>
      </c>
      <c r="J36" s="160">
        <f t="shared" si="4"/>
        <v>27.027027027027028</v>
      </c>
    </row>
    <row r="37" spans="1:10" ht="15">
      <c r="A37" s="217" t="s">
        <v>201</v>
      </c>
      <c r="B37" s="90" t="s">
        <v>202</v>
      </c>
      <c r="C37" s="93">
        <v>3800</v>
      </c>
      <c r="D37" s="93">
        <v>7000</v>
      </c>
      <c r="E37" s="146">
        <v>10000</v>
      </c>
      <c r="F37" s="175">
        <f t="shared" si="2"/>
        <v>3000</v>
      </c>
      <c r="G37" s="147">
        <f t="shared" si="0"/>
        <v>3200</v>
      </c>
      <c r="H37" s="148">
        <f t="shared" si="1"/>
        <v>6200</v>
      </c>
      <c r="I37" s="149">
        <f t="shared" si="3"/>
        <v>163.1578947368421</v>
      </c>
      <c r="J37" s="150">
        <f t="shared" si="4"/>
        <v>84.21052631578947</v>
      </c>
    </row>
    <row r="38" spans="1:10" ht="15">
      <c r="A38" s="218"/>
      <c r="B38" s="91" t="s">
        <v>203</v>
      </c>
      <c r="C38" s="94">
        <v>6700</v>
      </c>
      <c r="D38" s="94">
        <v>11000</v>
      </c>
      <c r="E38" s="151">
        <v>17000</v>
      </c>
      <c r="F38" s="176">
        <f t="shared" si="2"/>
        <v>6000</v>
      </c>
      <c r="G38" s="152">
        <f t="shared" si="0"/>
        <v>4300</v>
      </c>
      <c r="H38" s="153">
        <f t="shared" si="1"/>
        <v>10300</v>
      </c>
      <c r="I38" s="154">
        <f t="shared" si="3"/>
        <v>153.73134328358208</v>
      </c>
      <c r="J38" s="155">
        <f t="shared" si="4"/>
        <v>64.17910447761194</v>
      </c>
    </row>
    <row r="39" spans="1:10" ht="15">
      <c r="A39" s="218"/>
      <c r="B39" s="91" t="s">
        <v>204</v>
      </c>
      <c r="C39" s="94">
        <v>8400</v>
      </c>
      <c r="D39" s="94">
        <v>14000</v>
      </c>
      <c r="E39" s="151">
        <v>25000</v>
      </c>
      <c r="F39" s="176">
        <f t="shared" si="2"/>
        <v>11000</v>
      </c>
      <c r="G39" s="152">
        <f t="shared" si="0"/>
        <v>5600</v>
      </c>
      <c r="H39" s="153">
        <f t="shared" si="1"/>
        <v>16600</v>
      </c>
      <c r="I39" s="154">
        <f t="shared" si="3"/>
        <v>197.61904761904762</v>
      </c>
      <c r="J39" s="155">
        <f t="shared" si="4"/>
        <v>66.66666666666666</v>
      </c>
    </row>
    <row r="40" spans="1:10" ht="15">
      <c r="A40" s="218"/>
      <c r="B40" s="91" t="s">
        <v>205</v>
      </c>
      <c r="C40" s="94">
        <v>2600</v>
      </c>
      <c r="D40" s="94">
        <v>7000</v>
      </c>
      <c r="E40" s="151">
        <v>13000</v>
      </c>
      <c r="F40" s="176">
        <f t="shared" si="2"/>
        <v>6000</v>
      </c>
      <c r="G40" s="152">
        <f t="shared" si="0"/>
        <v>4400</v>
      </c>
      <c r="H40" s="153">
        <f t="shared" si="1"/>
        <v>10400</v>
      </c>
      <c r="I40" s="154">
        <f t="shared" si="3"/>
        <v>400</v>
      </c>
      <c r="J40" s="155">
        <f t="shared" si="4"/>
        <v>169.23076923076923</v>
      </c>
    </row>
    <row r="41" spans="1:10" ht="15">
      <c r="A41" s="218"/>
      <c r="B41" s="91" t="s">
        <v>206</v>
      </c>
      <c r="C41" s="94">
        <v>7900</v>
      </c>
      <c r="D41" s="94">
        <v>12000</v>
      </c>
      <c r="E41" s="151">
        <v>18000</v>
      </c>
      <c r="F41" s="176">
        <f t="shared" si="2"/>
        <v>6000</v>
      </c>
      <c r="G41" s="152">
        <f t="shared" si="0"/>
        <v>4100</v>
      </c>
      <c r="H41" s="153">
        <f t="shared" si="1"/>
        <v>10100</v>
      </c>
      <c r="I41" s="154">
        <f t="shared" si="3"/>
        <v>127.84810126582278</v>
      </c>
      <c r="J41" s="155">
        <f t="shared" si="4"/>
        <v>51.89873417721519</v>
      </c>
    </row>
    <row r="42" spans="1:10" ht="15">
      <c r="A42" s="218"/>
      <c r="B42" s="91" t="s">
        <v>207</v>
      </c>
      <c r="C42" s="94">
        <v>9000</v>
      </c>
      <c r="D42" s="94">
        <v>14000</v>
      </c>
      <c r="E42" s="151">
        <v>20000</v>
      </c>
      <c r="F42" s="176">
        <f t="shared" si="2"/>
        <v>6000</v>
      </c>
      <c r="G42" s="152">
        <f t="shared" si="0"/>
        <v>5000</v>
      </c>
      <c r="H42" s="153">
        <f t="shared" si="1"/>
        <v>11000</v>
      </c>
      <c r="I42" s="154">
        <f t="shared" si="3"/>
        <v>122.22222222222223</v>
      </c>
      <c r="J42" s="155">
        <f t="shared" si="4"/>
        <v>55.55555555555556</v>
      </c>
    </row>
    <row r="43" spans="1:10" ht="15">
      <c r="A43" s="218"/>
      <c r="B43" s="91" t="s">
        <v>208</v>
      </c>
      <c r="C43" s="94">
        <v>6000</v>
      </c>
      <c r="D43" s="94">
        <v>10000</v>
      </c>
      <c r="E43" s="151">
        <v>15000</v>
      </c>
      <c r="F43" s="176">
        <f t="shared" si="2"/>
        <v>5000</v>
      </c>
      <c r="G43" s="152">
        <f t="shared" si="0"/>
        <v>4000</v>
      </c>
      <c r="H43" s="153">
        <f t="shared" si="1"/>
        <v>9000</v>
      </c>
      <c r="I43" s="154">
        <f t="shared" si="3"/>
        <v>150</v>
      </c>
      <c r="J43" s="155">
        <f t="shared" si="4"/>
        <v>66.66666666666666</v>
      </c>
    </row>
    <row r="44" spans="1:10" ht="15">
      <c r="A44" s="218"/>
      <c r="B44" s="91" t="s">
        <v>209</v>
      </c>
      <c r="C44" s="94">
        <v>6000</v>
      </c>
      <c r="D44" s="94">
        <v>12000</v>
      </c>
      <c r="E44" s="151">
        <v>18000</v>
      </c>
      <c r="F44" s="176">
        <f t="shared" si="2"/>
        <v>6000</v>
      </c>
      <c r="G44" s="152">
        <f t="shared" si="0"/>
        <v>6000</v>
      </c>
      <c r="H44" s="153">
        <f t="shared" si="1"/>
        <v>12000</v>
      </c>
      <c r="I44" s="154">
        <f t="shared" si="3"/>
        <v>200</v>
      </c>
      <c r="J44" s="155">
        <f t="shared" si="4"/>
        <v>100</v>
      </c>
    </row>
    <row r="45" spans="1:10" ht="15">
      <c r="A45" s="218"/>
      <c r="B45" s="91" t="s">
        <v>598</v>
      </c>
      <c r="C45" s="94">
        <v>44000</v>
      </c>
      <c r="D45" s="94">
        <v>52000</v>
      </c>
      <c r="E45" s="151">
        <v>65000</v>
      </c>
      <c r="F45" s="176">
        <f t="shared" si="2"/>
        <v>13000</v>
      </c>
      <c r="G45" s="152">
        <f t="shared" si="0"/>
        <v>8000</v>
      </c>
      <c r="H45" s="153">
        <f t="shared" si="1"/>
        <v>21000</v>
      </c>
      <c r="I45" s="154">
        <f t="shared" si="3"/>
        <v>47.72727272727273</v>
      </c>
      <c r="J45" s="155">
        <f t="shared" si="4"/>
        <v>18.181818181818183</v>
      </c>
    </row>
    <row r="46" spans="1:10" ht="15" customHeight="1" thickBot="1">
      <c r="A46" s="219"/>
      <c r="B46" s="92" t="s">
        <v>210</v>
      </c>
      <c r="C46" s="95">
        <v>22950</v>
      </c>
      <c r="D46" s="95">
        <v>31000</v>
      </c>
      <c r="E46" s="156">
        <v>38000</v>
      </c>
      <c r="F46" s="177">
        <f t="shared" si="2"/>
        <v>7000</v>
      </c>
      <c r="G46" s="157">
        <f t="shared" si="0"/>
        <v>8050</v>
      </c>
      <c r="H46" s="158">
        <f t="shared" si="1"/>
        <v>15050</v>
      </c>
      <c r="I46" s="159">
        <f t="shared" si="3"/>
        <v>65.57734204793029</v>
      </c>
      <c r="J46" s="160">
        <f t="shared" si="4"/>
        <v>35.07625272331155</v>
      </c>
    </row>
    <row r="47" spans="1:10" ht="15">
      <c r="A47" s="220" t="s">
        <v>211</v>
      </c>
      <c r="B47" s="90" t="s">
        <v>212</v>
      </c>
      <c r="C47" s="93">
        <v>21000</v>
      </c>
      <c r="D47" s="93">
        <v>27000</v>
      </c>
      <c r="E47" s="146">
        <v>38000</v>
      </c>
      <c r="F47" s="175">
        <f>+E47-D47</f>
        <v>11000</v>
      </c>
      <c r="G47" s="147">
        <f t="shared" si="0"/>
        <v>6000</v>
      </c>
      <c r="H47" s="148">
        <f t="shared" si="1"/>
        <v>17000</v>
      </c>
      <c r="I47" s="149">
        <f t="shared" si="3"/>
        <v>80.95238095238095</v>
      </c>
      <c r="J47" s="150">
        <f t="shared" si="4"/>
        <v>28.57142857142857</v>
      </c>
    </row>
    <row r="48" spans="1:10" ht="15">
      <c r="A48" s="221"/>
      <c r="B48" s="91" t="s">
        <v>213</v>
      </c>
      <c r="C48" s="94">
        <v>28000</v>
      </c>
      <c r="D48" s="94">
        <v>35000</v>
      </c>
      <c r="E48" s="151">
        <v>48000</v>
      </c>
      <c r="F48" s="176">
        <f t="shared" si="2"/>
        <v>13000</v>
      </c>
      <c r="G48" s="152">
        <f t="shared" si="0"/>
        <v>7000</v>
      </c>
      <c r="H48" s="153">
        <f t="shared" si="1"/>
        <v>20000</v>
      </c>
      <c r="I48" s="154">
        <f t="shared" si="3"/>
        <v>71.42857142857143</v>
      </c>
      <c r="J48" s="155">
        <f t="shared" si="4"/>
        <v>25</v>
      </c>
    </row>
    <row r="49" spans="1:10" ht="15">
      <c r="A49" s="221"/>
      <c r="B49" s="91" t="s">
        <v>214</v>
      </c>
      <c r="C49" s="94">
        <v>24000</v>
      </c>
      <c r="D49" s="94">
        <v>29000</v>
      </c>
      <c r="E49" s="151">
        <v>40000</v>
      </c>
      <c r="F49" s="176">
        <f t="shared" si="2"/>
        <v>11000</v>
      </c>
      <c r="G49" s="152">
        <f t="shared" si="0"/>
        <v>5000</v>
      </c>
      <c r="H49" s="153">
        <f t="shared" si="1"/>
        <v>16000</v>
      </c>
      <c r="I49" s="154">
        <f t="shared" si="3"/>
        <v>66.66666666666666</v>
      </c>
      <c r="J49" s="155">
        <f t="shared" si="4"/>
        <v>20.833333333333336</v>
      </c>
    </row>
    <row r="50" spans="1:10" ht="15">
      <c r="A50" s="221"/>
      <c r="B50" s="91" t="s">
        <v>215</v>
      </c>
      <c r="C50" s="94">
        <v>19000</v>
      </c>
      <c r="D50" s="94">
        <v>25000</v>
      </c>
      <c r="E50" s="151">
        <v>38000</v>
      </c>
      <c r="F50" s="176">
        <f t="shared" si="2"/>
        <v>13000</v>
      </c>
      <c r="G50" s="152">
        <f t="shared" si="0"/>
        <v>6000</v>
      </c>
      <c r="H50" s="153">
        <f t="shared" si="1"/>
        <v>19000</v>
      </c>
      <c r="I50" s="154">
        <f t="shared" si="3"/>
        <v>100</v>
      </c>
      <c r="J50" s="155">
        <f t="shared" si="4"/>
        <v>31.57894736842105</v>
      </c>
    </row>
    <row r="51" spans="1:10" ht="15.75" thickBot="1">
      <c r="A51" s="222"/>
      <c r="B51" s="92" t="s">
        <v>216</v>
      </c>
      <c r="C51" s="95">
        <v>21000</v>
      </c>
      <c r="D51" s="95">
        <v>25000</v>
      </c>
      <c r="E51" s="156">
        <v>38000</v>
      </c>
      <c r="F51" s="176">
        <f t="shared" si="2"/>
        <v>13000</v>
      </c>
      <c r="G51" s="152">
        <f t="shared" si="0"/>
        <v>4000</v>
      </c>
      <c r="H51" s="153">
        <f t="shared" si="1"/>
        <v>17000</v>
      </c>
      <c r="I51" s="159">
        <f t="shared" si="3"/>
        <v>80.95238095238095</v>
      </c>
      <c r="J51" s="160">
        <f t="shared" si="4"/>
        <v>19.047619047619047</v>
      </c>
    </row>
    <row r="52" spans="1:10" ht="15">
      <c r="A52" s="220" t="s">
        <v>427</v>
      </c>
      <c r="B52" s="90" t="s">
        <v>217</v>
      </c>
      <c r="C52" s="84">
        <v>18700</v>
      </c>
      <c r="D52" s="93">
        <v>20500</v>
      </c>
      <c r="E52" s="93">
        <v>24900</v>
      </c>
      <c r="F52" s="194">
        <f t="shared" si="2"/>
        <v>4400</v>
      </c>
      <c r="G52" s="147">
        <f t="shared" si="0"/>
        <v>1800</v>
      </c>
      <c r="H52" s="148">
        <f t="shared" si="1"/>
        <v>6200</v>
      </c>
      <c r="I52" s="197">
        <f t="shared" si="3"/>
        <v>33.155080213903744</v>
      </c>
      <c r="J52" s="150">
        <f t="shared" si="4"/>
        <v>9.62566844919786</v>
      </c>
    </row>
    <row r="53" spans="1:10" ht="15">
      <c r="A53" s="221"/>
      <c r="B53" s="91" t="s">
        <v>218</v>
      </c>
      <c r="C53" s="85">
        <v>30000</v>
      </c>
      <c r="D53" s="94">
        <v>34000</v>
      </c>
      <c r="E53" s="94">
        <v>39900</v>
      </c>
      <c r="F53" s="195">
        <f t="shared" si="2"/>
        <v>5900</v>
      </c>
      <c r="G53" s="152">
        <f t="shared" si="0"/>
        <v>4000</v>
      </c>
      <c r="H53" s="153">
        <f t="shared" si="1"/>
        <v>9900</v>
      </c>
      <c r="I53" s="170">
        <f t="shared" si="3"/>
        <v>33</v>
      </c>
      <c r="J53" s="155">
        <f t="shared" si="4"/>
        <v>13.333333333333334</v>
      </c>
    </row>
    <row r="54" spans="1:10" ht="15">
      <c r="A54" s="221"/>
      <c r="B54" s="91" t="s">
        <v>219</v>
      </c>
      <c r="C54" s="85">
        <v>30000</v>
      </c>
      <c r="D54" s="94">
        <v>34000</v>
      </c>
      <c r="E54" s="94">
        <v>39900</v>
      </c>
      <c r="F54" s="195">
        <f t="shared" si="2"/>
        <v>5900</v>
      </c>
      <c r="G54" s="152">
        <f t="shared" si="0"/>
        <v>4000</v>
      </c>
      <c r="H54" s="153">
        <f t="shared" si="1"/>
        <v>9900</v>
      </c>
      <c r="I54" s="170">
        <f t="shared" si="3"/>
        <v>33</v>
      </c>
      <c r="J54" s="155">
        <f t="shared" si="4"/>
        <v>13.333333333333334</v>
      </c>
    </row>
    <row r="55" spans="1:10" ht="15">
      <c r="A55" s="221"/>
      <c r="B55" s="91" t="s">
        <v>220</v>
      </c>
      <c r="C55" s="85">
        <v>30000</v>
      </c>
      <c r="D55" s="94">
        <v>34000</v>
      </c>
      <c r="E55" s="94">
        <v>39900</v>
      </c>
      <c r="F55" s="195">
        <f t="shared" si="2"/>
        <v>5900</v>
      </c>
      <c r="G55" s="152">
        <f t="shared" si="0"/>
        <v>4000</v>
      </c>
      <c r="H55" s="153">
        <f t="shared" si="1"/>
        <v>9900</v>
      </c>
      <c r="I55" s="170">
        <f t="shared" si="3"/>
        <v>33</v>
      </c>
      <c r="J55" s="155">
        <f t="shared" si="4"/>
        <v>13.333333333333334</v>
      </c>
    </row>
    <row r="56" spans="1:10" ht="15">
      <c r="A56" s="221"/>
      <c r="B56" s="91" t="s">
        <v>221</v>
      </c>
      <c r="C56" s="85">
        <v>30000</v>
      </c>
      <c r="D56" s="94">
        <v>34000</v>
      </c>
      <c r="E56" s="94">
        <v>39900</v>
      </c>
      <c r="F56" s="195">
        <f t="shared" si="2"/>
        <v>5900</v>
      </c>
      <c r="G56" s="152">
        <f t="shared" si="0"/>
        <v>4000</v>
      </c>
      <c r="H56" s="153">
        <f t="shared" si="1"/>
        <v>9900</v>
      </c>
      <c r="I56" s="170">
        <f t="shared" si="3"/>
        <v>33</v>
      </c>
      <c r="J56" s="155">
        <f t="shared" si="4"/>
        <v>13.333333333333334</v>
      </c>
    </row>
    <row r="57" spans="1:10" ht="15">
      <c r="A57" s="221"/>
      <c r="B57" s="99" t="s">
        <v>222</v>
      </c>
      <c r="C57" s="85">
        <v>30000</v>
      </c>
      <c r="D57" s="94">
        <v>34000</v>
      </c>
      <c r="E57" s="94">
        <v>39900</v>
      </c>
      <c r="F57" s="195">
        <f t="shared" si="2"/>
        <v>5900</v>
      </c>
      <c r="G57" s="152">
        <f t="shared" si="0"/>
        <v>4000</v>
      </c>
      <c r="H57" s="153">
        <f t="shared" si="1"/>
        <v>9900</v>
      </c>
      <c r="I57" s="170">
        <f t="shared" si="3"/>
        <v>33</v>
      </c>
      <c r="J57" s="155">
        <f t="shared" si="4"/>
        <v>13.333333333333334</v>
      </c>
    </row>
    <row r="58" spans="1:10" ht="15">
      <c r="A58" s="221"/>
      <c r="B58" s="91" t="s">
        <v>223</v>
      </c>
      <c r="C58" s="85">
        <v>28500</v>
      </c>
      <c r="D58" s="94">
        <v>33000</v>
      </c>
      <c r="E58" s="94">
        <v>37900</v>
      </c>
      <c r="F58" s="195">
        <f t="shared" si="2"/>
        <v>4900</v>
      </c>
      <c r="G58" s="152">
        <f t="shared" si="0"/>
        <v>4500</v>
      </c>
      <c r="H58" s="153">
        <f t="shared" si="1"/>
        <v>9400</v>
      </c>
      <c r="I58" s="170">
        <f t="shared" si="3"/>
        <v>32.98245614035088</v>
      </c>
      <c r="J58" s="155">
        <f t="shared" si="4"/>
        <v>15.789473684210526</v>
      </c>
    </row>
    <row r="59" spans="1:10" ht="15">
      <c r="A59" s="221"/>
      <c r="B59" s="91" t="s">
        <v>224</v>
      </c>
      <c r="C59" s="85">
        <v>28500</v>
      </c>
      <c r="D59" s="94">
        <v>33000</v>
      </c>
      <c r="E59" s="94">
        <v>37900</v>
      </c>
      <c r="F59" s="195">
        <f t="shared" si="2"/>
        <v>4900</v>
      </c>
      <c r="G59" s="152">
        <f t="shared" si="0"/>
        <v>4500</v>
      </c>
      <c r="H59" s="153">
        <f t="shared" si="1"/>
        <v>9400</v>
      </c>
      <c r="I59" s="170">
        <f t="shared" si="3"/>
        <v>32.98245614035088</v>
      </c>
      <c r="J59" s="155">
        <f t="shared" si="4"/>
        <v>15.789473684210526</v>
      </c>
    </row>
    <row r="60" spans="1:10" ht="15">
      <c r="A60" s="221"/>
      <c r="B60" s="91" t="s">
        <v>225</v>
      </c>
      <c r="C60" s="85">
        <v>27000</v>
      </c>
      <c r="D60" s="94">
        <v>30000</v>
      </c>
      <c r="E60" s="94">
        <v>34900</v>
      </c>
      <c r="F60" s="195">
        <f t="shared" si="2"/>
        <v>4900</v>
      </c>
      <c r="G60" s="152">
        <f t="shared" si="0"/>
        <v>3000</v>
      </c>
      <c r="H60" s="153">
        <f t="shared" si="1"/>
        <v>7900</v>
      </c>
      <c r="I60" s="170">
        <f t="shared" si="3"/>
        <v>29.259259259259256</v>
      </c>
      <c r="J60" s="155">
        <f t="shared" si="4"/>
        <v>11.11111111111111</v>
      </c>
    </row>
    <row r="61" spans="1:10" ht="15">
      <c r="A61" s="221"/>
      <c r="B61" s="91" t="s">
        <v>226</v>
      </c>
      <c r="C61" s="85">
        <v>28000</v>
      </c>
      <c r="D61" s="94">
        <v>31000</v>
      </c>
      <c r="E61" s="94">
        <v>37000</v>
      </c>
      <c r="F61" s="195">
        <f t="shared" si="2"/>
        <v>6000</v>
      </c>
      <c r="G61" s="152">
        <f t="shared" si="0"/>
        <v>3000</v>
      </c>
      <c r="H61" s="153">
        <f t="shared" si="1"/>
        <v>9000</v>
      </c>
      <c r="I61" s="170">
        <f t="shared" si="3"/>
        <v>32.142857142857146</v>
      </c>
      <c r="J61" s="155">
        <f t="shared" si="4"/>
        <v>10.714285714285714</v>
      </c>
    </row>
    <row r="62" spans="1:10" ht="15">
      <c r="A62" s="221"/>
      <c r="B62" s="91" t="s">
        <v>227</v>
      </c>
      <c r="C62" s="85">
        <v>31000</v>
      </c>
      <c r="D62" s="94">
        <v>35000</v>
      </c>
      <c r="E62" s="94">
        <v>40900</v>
      </c>
      <c r="F62" s="195">
        <f t="shared" si="2"/>
        <v>5900</v>
      </c>
      <c r="G62" s="152">
        <f t="shared" si="0"/>
        <v>4000</v>
      </c>
      <c r="H62" s="153">
        <f t="shared" si="1"/>
        <v>9900</v>
      </c>
      <c r="I62" s="170">
        <f t="shared" si="3"/>
        <v>31.93548387096774</v>
      </c>
      <c r="J62" s="155">
        <f t="shared" si="4"/>
        <v>12.903225806451612</v>
      </c>
    </row>
    <row r="63" spans="1:10" ht="15">
      <c r="A63" s="221"/>
      <c r="B63" s="91" t="s">
        <v>228</v>
      </c>
      <c r="C63" s="85">
        <v>31000</v>
      </c>
      <c r="D63" s="94">
        <v>35000</v>
      </c>
      <c r="E63" s="94">
        <v>40900</v>
      </c>
      <c r="F63" s="195">
        <f t="shared" si="2"/>
        <v>5900</v>
      </c>
      <c r="G63" s="152">
        <f t="shared" si="0"/>
        <v>4000</v>
      </c>
      <c r="H63" s="153">
        <f t="shared" si="1"/>
        <v>9900</v>
      </c>
      <c r="I63" s="170">
        <f t="shared" si="3"/>
        <v>31.93548387096774</v>
      </c>
      <c r="J63" s="155">
        <f t="shared" si="4"/>
        <v>12.903225806451612</v>
      </c>
    </row>
    <row r="64" spans="1:10" ht="15">
      <c r="A64" s="221"/>
      <c r="B64" s="91" t="s">
        <v>229</v>
      </c>
      <c r="C64" s="85">
        <v>31000</v>
      </c>
      <c r="D64" s="94">
        <v>35000</v>
      </c>
      <c r="E64" s="94">
        <v>40900</v>
      </c>
      <c r="F64" s="195">
        <f t="shared" si="2"/>
        <v>5900</v>
      </c>
      <c r="G64" s="152">
        <f t="shared" si="0"/>
        <v>4000</v>
      </c>
      <c r="H64" s="153">
        <f t="shared" si="1"/>
        <v>9900</v>
      </c>
      <c r="I64" s="170">
        <f t="shared" si="3"/>
        <v>31.93548387096774</v>
      </c>
      <c r="J64" s="155">
        <f t="shared" si="4"/>
        <v>12.903225806451612</v>
      </c>
    </row>
    <row r="65" spans="1:10" ht="15">
      <c r="A65" s="221"/>
      <c r="B65" s="91" t="s">
        <v>230</v>
      </c>
      <c r="C65" s="85">
        <v>35000</v>
      </c>
      <c r="D65" s="94">
        <v>38000</v>
      </c>
      <c r="E65" s="94">
        <v>44900</v>
      </c>
      <c r="F65" s="195">
        <f t="shared" si="2"/>
        <v>6900</v>
      </c>
      <c r="G65" s="152">
        <f t="shared" si="0"/>
        <v>3000</v>
      </c>
      <c r="H65" s="153">
        <f t="shared" si="1"/>
        <v>9900</v>
      </c>
      <c r="I65" s="170">
        <f t="shared" si="3"/>
        <v>28.285714285714285</v>
      </c>
      <c r="J65" s="155">
        <f t="shared" si="4"/>
        <v>8.571428571428571</v>
      </c>
    </row>
    <row r="66" spans="1:10" ht="15">
      <c r="A66" s="221"/>
      <c r="B66" s="91" t="s">
        <v>544</v>
      </c>
      <c r="C66" s="85">
        <v>17200</v>
      </c>
      <c r="D66" s="94">
        <v>19300</v>
      </c>
      <c r="E66" s="94">
        <v>22900</v>
      </c>
      <c r="F66" s="195">
        <f t="shared" si="10" ref="F66">+E66-D66</f>
        <v>3600</v>
      </c>
      <c r="G66" s="152">
        <f t="shared" si="11" ref="G66">+D66-C66</f>
        <v>2100</v>
      </c>
      <c r="H66" s="153">
        <f t="shared" si="12" ref="H66">+E66-C66</f>
        <v>5700</v>
      </c>
      <c r="I66" s="170">
        <f t="shared" si="13" ref="I66">((H66/C66)*100)</f>
        <v>33.13953488372093</v>
      </c>
      <c r="J66" s="155">
        <f t="shared" si="14" ref="J66">+((G66/C66)*100)</f>
        <v>12.209302325581394</v>
      </c>
    </row>
    <row r="67" spans="1:10" ht="15">
      <c r="A67" s="221"/>
      <c r="B67" s="91" t="s">
        <v>231</v>
      </c>
      <c r="C67" s="85">
        <v>35000</v>
      </c>
      <c r="D67" s="94">
        <v>38000</v>
      </c>
      <c r="E67" s="94">
        <v>44900</v>
      </c>
      <c r="F67" s="195">
        <f t="shared" si="2"/>
        <v>6900</v>
      </c>
      <c r="G67" s="152">
        <f t="shared" si="0"/>
        <v>3000</v>
      </c>
      <c r="H67" s="153">
        <f t="shared" si="1"/>
        <v>9900</v>
      </c>
      <c r="I67" s="170">
        <f t="shared" si="3"/>
        <v>28.285714285714285</v>
      </c>
      <c r="J67" s="155">
        <f t="shared" si="4"/>
        <v>8.571428571428571</v>
      </c>
    </row>
    <row r="68" spans="1:10" ht="15">
      <c r="A68" s="221"/>
      <c r="B68" s="91" t="s">
        <v>232</v>
      </c>
      <c r="C68" s="85">
        <v>20200</v>
      </c>
      <c r="D68" s="94">
        <v>23000</v>
      </c>
      <c r="E68" s="94">
        <v>26900</v>
      </c>
      <c r="F68" s="195">
        <f t="shared" si="2"/>
        <v>3900</v>
      </c>
      <c r="G68" s="152">
        <f t="shared" si="0"/>
        <v>2800</v>
      </c>
      <c r="H68" s="153">
        <f t="shared" si="1"/>
        <v>6700</v>
      </c>
      <c r="I68" s="170">
        <f t="shared" si="3"/>
        <v>33.16831683168317</v>
      </c>
      <c r="J68" s="155">
        <f t="shared" si="4"/>
        <v>13.861386138613863</v>
      </c>
    </row>
    <row r="69" spans="1:10" ht="15">
      <c r="A69" s="221"/>
      <c r="B69" s="91" t="s">
        <v>233</v>
      </c>
      <c r="C69" s="85">
        <v>23000</v>
      </c>
      <c r="D69" s="94">
        <v>25000</v>
      </c>
      <c r="E69" s="94">
        <v>29900</v>
      </c>
      <c r="F69" s="195">
        <f t="shared" si="2"/>
        <v>4900</v>
      </c>
      <c r="G69" s="152">
        <f t="shared" si="0"/>
        <v>2000</v>
      </c>
      <c r="H69" s="153">
        <f t="shared" si="1"/>
        <v>6900</v>
      </c>
      <c r="I69" s="170">
        <f t="shared" si="3"/>
        <v>30</v>
      </c>
      <c r="J69" s="155">
        <f t="shared" si="4"/>
        <v>8.695652173913043</v>
      </c>
    </row>
    <row r="70" spans="1:10" ht="15">
      <c r="A70" s="221"/>
      <c r="B70" s="91" t="s">
        <v>541</v>
      </c>
      <c r="C70" s="85">
        <v>27700</v>
      </c>
      <c r="D70" s="94">
        <v>30000</v>
      </c>
      <c r="E70" s="94">
        <v>36900</v>
      </c>
      <c r="F70" s="195">
        <f t="shared" si="15" ref="F70:F71">+E70-D70</f>
        <v>6900</v>
      </c>
      <c r="G70" s="152">
        <f t="shared" si="16" ref="G70:G71">+D70-C70</f>
        <v>2300</v>
      </c>
      <c r="H70" s="153">
        <f t="shared" si="17" ref="H70:H71">+E70-C70</f>
        <v>9200</v>
      </c>
      <c r="I70" s="170">
        <f t="shared" si="18" ref="I70:I71">((H70/C70)*100)</f>
        <v>33.2129963898917</v>
      </c>
      <c r="J70" s="155">
        <f t="shared" si="19" ref="J70:J71">+((G70/C70)*100)</f>
        <v>8.303249097472925</v>
      </c>
    </row>
    <row r="71" spans="1:10" ht="15.75" thickBot="1">
      <c r="A71" s="222"/>
      <c r="B71" s="92" t="s">
        <v>234</v>
      </c>
      <c r="C71" s="86">
        <v>20000</v>
      </c>
      <c r="D71" s="95">
        <v>21000</v>
      </c>
      <c r="E71" s="95">
        <v>24900</v>
      </c>
      <c r="F71" s="196">
        <f t="shared" si="15"/>
        <v>3900</v>
      </c>
      <c r="G71" s="157">
        <f t="shared" si="16"/>
        <v>1000</v>
      </c>
      <c r="H71" s="158">
        <f t="shared" si="17"/>
        <v>4900</v>
      </c>
      <c r="I71" s="170">
        <f t="shared" si="18"/>
        <v>24.50</v>
      </c>
      <c r="J71" s="155">
        <f t="shared" si="19"/>
        <v>5</v>
      </c>
    </row>
    <row r="72" spans="1:10" ht="15">
      <c r="A72" s="214" t="s">
        <v>49</v>
      </c>
      <c r="B72" s="90" t="s">
        <v>235</v>
      </c>
      <c r="C72" s="93">
        <v>20000</v>
      </c>
      <c r="D72" s="93">
        <v>28500</v>
      </c>
      <c r="E72" s="146">
        <v>34000</v>
      </c>
      <c r="F72" s="176">
        <f t="shared" si="2"/>
        <v>5500</v>
      </c>
      <c r="G72" s="152">
        <f t="shared" si="20" ref="G72:G137">+D72-C72</f>
        <v>8500</v>
      </c>
      <c r="H72" s="153">
        <f t="shared" si="21" ref="H72:H137">+E72-C72</f>
        <v>14000</v>
      </c>
      <c r="I72" s="149">
        <f t="shared" si="3"/>
        <v>70</v>
      </c>
      <c r="J72" s="150">
        <f t="shared" si="4"/>
        <v>42.50</v>
      </c>
    </row>
    <row r="73" spans="1:10" ht="15">
      <c r="A73" s="215"/>
      <c r="B73" s="91" t="s">
        <v>236</v>
      </c>
      <c r="C73" s="94">
        <v>21000</v>
      </c>
      <c r="D73" s="94">
        <v>29000</v>
      </c>
      <c r="E73" s="151">
        <v>36900</v>
      </c>
      <c r="F73" s="176">
        <f t="shared" si="2"/>
        <v>7900</v>
      </c>
      <c r="G73" s="152">
        <f t="shared" si="20"/>
        <v>8000</v>
      </c>
      <c r="H73" s="153">
        <f t="shared" si="21"/>
        <v>15900</v>
      </c>
      <c r="I73" s="154">
        <f t="shared" si="22" ref="I73:I144">((H73/C73)*100)</f>
        <v>75.71428571428571</v>
      </c>
      <c r="J73" s="155">
        <f t="shared" si="23" ref="J73:J144">+((G73/C73)*100)</f>
        <v>38.095238095238095</v>
      </c>
    </row>
    <row r="74" spans="1:10" ht="15">
      <c r="A74" s="215"/>
      <c r="B74" s="91" t="s">
        <v>20</v>
      </c>
      <c r="C74" s="94">
        <v>27989</v>
      </c>
      <c r="D74" s="94">
        <v>34000</v>
      </c>
      <c r="E74" s="151">
        <v>39900</v>
      </c>
      <c r="F74" s="176">
        <f t="shared" si="2"/>
        <v>5900</v>
      </c>
      <c r="G74" s="152">
        <f t="shared" si="20"/>
        <v>6011</v>
      </c>
      <c r="H74" s="153">
        <f t="shared" si="21"/>
        <v>11911</v>
      </c>
      <c r="I74" s="154">
        <f t="shared" si="22"/>
        <v>42.556004144485335</v>
      </c>
      <c r="J74" s="155">
        <f t="shared" si="23"/>
        <v>21.47629425845868</v>
      </c>
    </row>
    <row r="75" spans="1:10" ht="15">
      <c r="A75" s="215"/>
      <c r="B75" s="91" t="s">
        <v>237</v>
      </c>
      <c r="C75" s="94">
        <v>25873</v>
      </c>
      <c r="D75" s="94">
        <v>30000</v>
      </c>
      <c r="E75" s="151">
        <v>37000</v>
      </c>
      <c r="F75" s="176">
        <f t="shared" si="2"/>
        <v>7000</v>
      </c>
      <c r="G75" s="152">
        <f t="shared" si="20"/>
        <v>4127</v>
      </c>
      <c r="H75" s="153">
        <f t="shared" si="21"/>
        <v>11127</v>
      </c>
      <c r="I75" s="154">
        <f t="shared" si="22"/>
        <v>43.00622270320411</v>
      </c>
      <c r="J75" s="155">
        <f t="shared" si="23"/>
        <v>15.950991380976307</v>
      </c>
    </row>
    <row r="76" spans="1:10" ht="15">
      <c r="A76" s="215"/>
      <c r="B76" s="91" t="s">
        <v>238</v>
      </c>
      <c r="C76" s="85">
        <v>28600</v>
      </c>
      <c r="D76" s="94">
        <v>31500</v>
      </c>
      <c r="E76" s="151">
        <v>35900</v>
      </c>
      <c r="F76" s="176">
        <f t="shared" si="24" ref="F76:F157">+E76-D76</f>
        <v>4400</v>
      </c>
      <c r="G76" s="152">
        <f t="shared" si="20"/>
        <v>2900</v>
      </c>
      <c r="H76" s="153">
        <f t="shared" si="21"/>
        <v>7300</v>
      </c>
      <c r="I76" s="154">
        <f t="shared" si="22"/>
        <v>25.524475524475527</v>
      </c>
      <c r="J76" s="155">
        <f t="shared" si="23"/>
        <v>10.13986013986014</v>
      </c>
    </row>
    <row r="77" spans="1:10" ht="15">
      <c r="A77" s="215"/>
      <c r="B77" s="91" t="s">
        <v>239</v>
      </c>
      <c r="C77" s="85">
        <v>29000</v>
      </c>
      <c r="D77" s="94">
        <v>31000</v>
      </c>
      <c r="E77" s="151">
        <v>36900</v>
      </c>
      <c r="F77" s="176">
        <f t="shared" si="24"/>
        <v>5900</v>
      </c>
      <c r="G77" s="152">
        <f t="shared" si="20"/>
        <v>2000</v>
      </c>
      <c r="H77" s="153">
        <f t="shared" si="21"/>
        <v>7900</v>
      </c>
      <c r="I77" s="154">
        <f t="shared" si="22"/>
        <v>27.241379310344826</v>
      </c>
      <c r="J77" s="155">
        <f t="shared" si="23"/>
        <v>6.896551724137931</v>
      </c>
    </row>
    <row r="78" spans="1:10" ht="15">
      <c r="A78" s="215"/>
      <c r="B78" s="91" t="s">
        <v>240</v>
      </c>
      <c r="C78" s="85">
        <v>28600</v>
      </c>
      <c r="D78" s="94">
        <v>31000</v>
      </c>
      <c r="E78" s="151">
        <v>35900</v>
      </c>
      <c r="F78" s="176">
        <f t="shared" si="24"/>
        <v>4900</v>
      </c>
      <c r="G78" s="152">
        <f t="shared" si="20"/>
        <v>2400</v>
      </c>
      <c r="H78" s="153">
        <f t="shared" si="21"/>
        <v>7300</v>
      </c>
      <c r="I78" s="154">
        <f t="shared" si="22"/>
        <v>25.524475524475527</v>
      </c>
      <c r="J78" s="155">
        <f t="shared" si="23"/>
        <v>8.391608391608392</v>
      </c>
    </row>
    <row r="79" spans="1:10" ht="15">
      <c r="A79" s="215"/>
      <c r="B79" s="91" t="s">
        <v>241</v>
      </c>
      <c r="C79" s="85">
        <v>29000</v>
      </c>
      <c r="D79" s="94">
        <v>31000</v>
      </c>
      <c r="E79" s="151">
        <v>36900</v>
      </c>
      <c r="F79" s="176">
        <f t="shared" si="24"/>
        <v>5900</v>
      </c>
      <c r="G79" s="152">
        <f t="shared" si="20"/>
        <v>2000</v>
      </c>
      <c r="H79" s="153">
        <f t="shared" si="21"/>
        <v>7900</v>
      </c>
      <c r="I79" s="154">
        <f t="shared" si="22"/>
        <v>27.241379310344826</v>
      </c>
      <c r="J79" s="155">
        <f t="shared" si="23"/>
        <v>6.896551724137931</v>
      </c>
    </row>
    <row r="80" spans="1:10" ht="15">
      <c r="A80" s="215"/>
      <c r="B80" s="91" t="s">
        <v>242</v>
      </c>
      <c r="C80" s="85">
        <v>28600</v>
      </c>
      <c r="D80" s="94">
        <v>31000</v>
      </c>
      <c r="E80" s="151">
        <v>35900</v>
      </c>
      <c r="F80" s="176">
        <f t="shared" si="24"/>
        <v>4900</v>
      </c>
      <c r="G80" s="152">
        <f t="shared" si="20"/>
        <v>2400</v>
      </c>
      <c r="H80" s="153">
        <f t="shared" si="21"/>
        <v>7300</v>
      </c>
      <c r="I80" s="154">
        <f t="shared" si="22"/>
        <v>25.524475524475527</v>
      </c>
      <c r="J80" s="155">
        <f t="shared" si="23"/>
        <v>8.391608391608392</v>
      </c>
    </row>
    <row r="81" spans="1:10" ht="15">
      <c r="A81" s="215"/>
      <c r="B81" s="91" t="s">
        <v>243</v>
      </c>
      <c r="C81" s="85">
        <v>28600</v>
      </c>
      <c r="D81" s="94">
        <v>31000</v>
      </c>
      <c r="E81" s="151">
        <v>35900</v>
      </c>
      <c r="F81" s="176">
        <f t="shared" si="24"/>
        <v>4900</v>
      </c>
      <c r="G81" s="152">
        <f t="shared" si="20"/>
        <v>2400</v>
      </c>
      <c r="H81" s="153">
        <f t="shared" si="21"/>
        <v>7300</v>
      </c>
      <c r="I81" s="154">
        <f t="shared" si="22"/>
        <v>25.524475524475527</v>
      </c>
      <c r="J81" s="155">
        <f t="shared" si="23"/>
        <v>8.391608391608392</v>
      </c>
    </row>
    <row r="82" spans="1:10" ht="15">
      <c r="A82" s="215"/>
      <c r="B82" s="91" t="s">
        <v>244</v>
      </c>
      <c r="C82" s="101">
        <v>23342</v>
      </c>
      <c r="D82" s="94">
        <v>29000</v>
      </c>
      <c r="E82" s="151">
        <v>35900</v>
      </c>
      <c r="F82" s="176">
        <f t="shared" si="24"/>
        <v>6900</v>
      </c>
      <c r="G82" s="152">
        <f t="shared" si="20"/>
        <v>5658</v>
      </c>
      <c r="H82" s="153">
        <f t="shared" si="21"/>
        <v>12558</v>
      </c>
      <c r="I82" s="154">
        <f t="shared" si="22"/>
        <v>53.80001713649216</v>
      </c>
      <c r="J82" s="155">
        <f t="shared" si="23"/>
        <v>24.239568160397567</v>
      </c>
    </row>
    <row r="83" spans="1:10" ht="15">
      <c r="A83" s="215"/>
      <c r="B83" s="91" t="s">
        <v>24</v>
      </c>
      <c r="C83" s="85">
        <v>28600</v>
      </c>
      <c r="D83" s="94">
        <v>31000</v>
      </c>
      <c r="E83" s="151">
        <v>35900</v>
      </c>
      <c r="F83" s="176">
        <f t="shared" si="24"/>
        <v>4900</v>
      </c>
      <c r="G83" s="152">
        <f t="shared" si="20"/>
        <v>2400</v>
      </c>
      <c r="H83" s="153">
        <f t="shared" si="21"/>
        <v>7300</v>
      </c>
      <c r="I83" s="154">
        <f t="shared" si="22"/>
        <v>25.524475524475527</v>
      </c>
      <c r="J83" s="155">
        <f t="shared" si="23"/>
        <v>8.391608391608392</v>
      </c>
    </row>
    <row r="84" spans="1:10" ht="15">
      <c r="A84" s="215"/>
      <c r="B84" s="91" t="s">
        <v>603</v>
      </c>
      <c r="C84" s="101">
        <v>23746</v>
      </c>
      <c r="D84" s="94">
        <v>29000</v>
      </c>
      <c r="E84" s="151">
        <v>35600</v>
      </c>
      <c r="F84" s="176">
        <f>+E84-D84</f>
        <v>6600</v>
      </c>
      <c r="G84" s="152">
        <f>+D84-C84</f>
        <v>5254</v>
      </c>
      <c r="H84" s="153">
        <f>+E84-C84</f>
        <v>11854</v>
      </c>
      <c r="I84" s="154">
        <f>((H84/C84)*100)</f>
        <v>49.91998652404616</v>
      </c>
      <c r="J84" s="155">
        <f>+((G84/C84)*100)</f>
        <v>22.125831719026362</v>
      </c>
    </row>
    <row r="85" spans="1:10" ht="15">
      <c r="A85" s="215"/>
      <c r="B85" s="91" t="s">
        <v>245</v>
      </c>
      <c r="C85" s="85">
        <v>27000</v>
      </c>
      <c r="D85" s="94">
        <v>29000</v>
      </c>
      <c r="E85" s="151">
        <v>33900</v>
      </c>
      <c r="F85" s="176">
        <f t="shared" si="24"/>
        <v>4900</v>
      </c>
      <c r="G85" s="152">
        <f t="shared" si="20"/>
        <v>2000</v>
      </c>
      <c r="H85" s="153">
        <f t="shared" si="21"/>
        <v>6900</v>
      </c>
      <c r="I85" s="154">
        <f t="shared" si="22"/>
        <v>25.555555555555554</v>
      </c>
      <c r="J85" s="155">
        <f t="shared" si="23"/>
        <v>7.4074074074074066</v>
      </c>
    </row>
    <row r="86" spans="1:10" ht="15">
      <c r="A86" s="215"/>
      <c r="B86" s="91" t="s">
        <v>246</v>
      </c>
      <c r="C86" s="85">
        <v>28600</v>
      </c>
      <c r="D86" s="94">
        <v>31000</v>
      </c>
      <c r="E86" s="151">
        <v>35900</v>
      </c>
      <c r="F86" s="176">
        <f t="shared" si="24"/>
        <v>4900</v>
      </c>
      <c r="G86" s="152">
        <f t="shared" si="20"/>
        <v>2400</v>
      </c>
      <c r="H86" s="153">
        <f t="shared" si="21"/>
        <v>7300</v>
      </c>
      <c r="I86" s="154">
        <f t="shared" si="22"/>
        <v>25.524475524475527</v>
      </c>
      <c r="J86" s="155">
        <f t="shared" si="23"/>
        <v>8.391608391608392</v>
      </c>
    </row>
    <row r="87" spans="1:10" ht="15">
      <c r="A87" s="215"/>
      <c r="B87" s="91" t="s">
        <v>247</v>
      </c>
      <c r="C87" s="94">
        <v>45000</v>
      </c>
      <c r="D87" s="94">
        <v>65000</v>
      </c>
      <c r="E87" s="151">
        <v>76900</v>
      </c>
      <c r="F87" s="176">
        <f t="shared" si="24"/>
        <v>11900</v>
      </c>
      <c r="G87" s="152">
        <f t="shared" si="20"/>
        <v>20000</v>
      </c>
      <c r="H87" s="153">
        <f t="shared" si="21"/>
        <v>31900</v>
      </c>
      <c r="I87" s="154">
        <f t="shared" si="22"/>
        <v>70.88888888888889</v>
      </c>
      <c r="J87" s="155">
        <f t="shared" si="23"/>
        <v>44.44444444444444</v>
      </c>
    </row>
    <row r="88" spans="1:10" ht="15">
      <c r="A88" s="215"/>
      <c r="B88" s="91" t="s">
        <v>248</v>
      </c>
      <c r="C88" s="85">
        <v>60000</v>
      </c>
      <c r="D88" s="94">
        <v>62000</v>
      </c>
      <c r="E88" s="151">
        <v>67000</v>
      </c>
      <c r="F88" s="176">
        <f t="shared" si="24"/>
        <v>5000</v>
      </c>
      <c r="G88" s="152">
        <f t="shared" si="20"/>
        <v>2000</v>
      </c>
      <c r="H88" s="153">
        <f t="shared" si="21"/>
        <v>7000</v>
      </c>
      <c r="I88" s="154">
        <f t="shared" si="22"/>
        <v>11.666666666666666</v>
      </c>
      <c r="J88" s="155">
        <f t="shared" si="23"/>
        <v>3.3333333333333335</v>
      </c>
    </row>
    <row r="89" spans="1:10" ht="15">
      <c r="A89" s="215"/>
      <c r="B89" s="91" t="s">
        <v>249</v>
      </c>
      <c r="C89" s="85">
        <v>29000</v>
      </c>
      <c r="D89" s="94">
        <v>31000</v>
      </c>
      <c r="E89" s="151">
        <v>36900</v>
      </c>
      <c r="F89" s="176">
        <f t="shared" si="24"/>
        <v>5900</v>
      </c>
      <c r="G89" s="152">
        <f t="shared" si="20"/>
        <v>2000</v>
      </c>
      <c r="H89" s="153">
        <f t="shared" si="21"/>
        <v>7900</v>
      </c>
      <c r="I89" s="154">
        <f t="shared" si="22"/>
        <v>27.241379310344826</v>
      </c>
      <c r="J89" s="155">
        <f t="shared" si="23"/>
        <v>6.896551724137931</v>
      </c>
    </row>
    <row r="90" spans="1:10" ht="15">
      <c r="A90" s="215"/>
      <c r="B90" s="91" t="s">
        <v>250</v>
      </c>
      <c r="C90" s="85">
        <v>29000</v>
      </c>
      <c r="D90" s="94">
        <v>31000</v>
      </c>
      <c r="E90" s="151">
        <v>36900</v>
      </c>
      <c r="F90" s="176">
        <f t="shared" si="24"/>
        <v>5900</v>
      </c>
      <c r="G90" s="152">
        <f t="shared" si="20"/>
        <v>2000</v>
      </c>
      <c r="H90" s="153">
        <f t="shared" si="21"/>
        <v>7900</v>
      </c>
      <c r="I90" s="154">
        <f t="shared" si="22"/>
        <v>27.241379310344826</v>
      </c>
      <c r="J90" s="155">
        <f t="shared" si="23"/>
        <v>6.896551724137931</v>
      </c>
    </row>
    <row r="91" spans="1:10" ht="15">
      <c r="A91" s="215"/>
      <c r="B91" s="91" t="s">
        <v>251</v>
      </c>
      <c r="C91" s="101">
        <v>23577</v>
      </c>
      <c r="D91" s="94">
        <v>31500</v>
      </c>
      <c r="E91" s="151">
        <v>36900</v>
      </c>
      <c r="F91" s="176">
        <f t="shared" si="24"/>
        <v>5400</v>
      </c>
      <c r="G91" s="152">
        <f t="shared" si="20"/>
        <v>7923</v>
      </c>
      <c r="H91" s="153">
        <f t="shared" si="21"/>
        <v>13323</v>
      </c>
      <c r="I91" s="154">
        <f t="shared" si="22"/>
        <v>56.5084616363405</v>
      </c>
      <c r="J91" s="155">
        <f t="shared" si="23"/>
        <v>33.6047843237053</v>
      </c>
    </row>
    <row r="92" spans="1:10" ht="15">
      <c r="A92" s="215"/>
      <c r="B92" s="91" t="s">
        <v>252</v>
      </c>
      <c r="C92" s="85">
        <v>29000</v>
      </c>
      <c r="D92" s="94">
        <v>31500</v>
      </c>
      <c r="E92" s="151">
        <v>36900</v>
      </c>
      <c r="F92" s="176">
        <f t="shared" si="24"/>
        <v>5400</v>
      </c>
      <c r="G92" s="152">
        <f t="shared" si="20"/>
        <v>2500</v>
      </c>
      <c r="H92" s="153">
        <f t="shared" si="21"/>
        <v>7900</v>
      </c>
      <c r="I92" s="154">
        <f t="shared" si="22"/>
        <v>27.241379310344826</v>
      </c>
      <c r="J92" s="155">
        <f t="shared" si="23"/>
        <v>8.620689655172415</v>
      </c>
    </row>
    <row r="93" spans="1:10" ht="15">
      <c r="A93" s="215"/>
      <c r="B93" s="91" t="s">
        <v>253</v>
      </c>
      <c r="C93" s="85">
        <v>29000</v>
      </c>
      <c r="D93" s="94">
        <v>31500</v>
      </c>
      <c r="E93" s="151">
        <v>36900</v>
      </c>
      <c r="F93" s="176">
        <f t="shared" si="24"/>
        <v>5400</v>
      </c>
      <c r="G93" s="152">
        <f t="shared" si="20"/>
        <v>2500</v>
      </c>
      <c r="H93" s="153">
        <f t="shared" si="21"/>
        <v>7900</v>
      </c>
      <c r="I93" s="154">
        <f t="shared" si="22"/>
        <v>27.241379310344826</v>
      </c>
      <c r="J93" s="155">
        <f t="shared" si="23"/>
        <v>8.620689655172415</v>
      </c>
    </row>
    <row r="94" spans="1:10" ht="15">
      <c r="A94" s="215"/>
      <c r="B94" s="91" t="s">
        <v>254</v>
      </c>
      <c r="C94" s="94">
        <v>22000</v>
      </c>
      <c r="D94" s="94">
        <v>28500</v>
      </c>
      <c r="E94" s="151">
        <v>33900</v>
      </c>
      <c r="F94" s="176">
        <f t="shared" si="24"/>
        <v>5400</v>
      </c>
      <c r="G94" s="152">
        <f t="shared" si="20"/>
        <v>6500</v>
      </c>
      <c r="H94" s="153">
        <f t="shared" si="21"/>
        <v>11900</v>
      </c>
      <c r="I94" s="154">
        <f t="shared" si="22"/>
        <v>54.090909090909086</v>
      </c>
      <c r="J94" s="155">
        <f t="shared" si="23"/>
        <v>29.545454545454547</v>
      </c>
    </row>
    <row r="95" spans="1:10" ht="15">
      <c r="A95" s="215"/>
      <c r="B95" s="91" t="s">
        <v>255</v>
      </c>
      <c r="C95" s="85">
        <v>27000</v>
      </c>
      <c r="D95" s="94">
        <v>28500</v>
      </c>
      <c r="E95" s="151">
        <v>33900</v>
      </c>
      <c r="F95" s="176">
        <f t="shared" si="24"/>
        <v>5400</v>
      </c>
      <c r="G95" s="152">
        <f t="shared" si="20"/>
        <v>1500</v>
      </c>
      <c r="H95" s="153">
        <f t="shared" si="21"/>
        <v>6900</v>
      </c>
      <c r="I95" s="154">
        <f t="shared" si="22"/>
        <v>25.555555555555554</v>
      </c>
      <c r="J95" s="155">
        <f t="shared" si="23"/>
        <v>5.555555555555555</v>
      </c>
    </row>
    <row r="96" spans="1:10" ht="15">
      <c r="A96" s="215"/>
      <c r="B96" s="91" t="s">
        <v>256</v>
      </c>
      <c r="C96" s="94">
        <v>29202</v>
      </c>
      <c r="D96" s="94">
        <v>35000</v>
      </c>
      <c r="E96" s="151">
        <v>44900</v>
      </c>
      <c r="F96" s="176">
        <f t="shared" si="24"/>
        <v>9900</v>
      </c>
      <c r="G96" s="152">
        <f t="shared" si="20"/>
        <v>5798</v>
      </c>
      <c r="H96" s="153">
        <f t="shared" si="21"/>
        <v>15698</v>
      </c>
      <c r="I96" s="154">
        <f t="shared" si="22"/>
        <v>53.7565920142456</v>
      </c>
      <c r="J96" s="155">
        <f t="shared" si="23"/>
        <v>19.85480446544757</v>
      </c>
    </row>
    <row r="97" spans="1:10" ht="15">
      <c r="A97" s="215"/>
      <c r="B97" s="91" t="s">
        <v>257</v>
      </c>
      <c r="C97" s="85">
        <v>50000</v>
      </c>
      <c r="D97" s="94">
        <v>55000</v>
      </c>
      <c r="E97" s="151">
        <v>62900</v>
      </c>
      <c r="F97" s="176">
        <f t="shared" si="24"/>
        <v>7900</v>
      </c>
      <c r="G97" s="152">
        <f t="shared" si="20"/>
        <v>5000</v>
      </c>
      <c r="H97" s="153">
        <f t="shared" si="21"/>
        <v>12900</v>
      </c>
      <c r="I97" s="154">
        <f t="shared" si="22"/>
        <v>25.80</v>
      </c>
      <c r="J97" s="155">
        <f t="shared" si="23"/>
        <v>10</v>
      </c>
    </row>
    <row r="98" spans="1:10" ht="15">
      <c r="A98" s="215"/>
      <c r="B98" s="91" t="s">
        <v>258</v>
      </c>
      <c r="C98" s="85">
        <v>25500</v>
      </c>
      <c r="D98" s="94">
        <v>27500</v>
      </c>
      <c r="E98" s="151">
        <v>31900</v>
      </c>
      <c r="F98" s="176">
        <f t="shared" si="24"/>
        <v>4400</v>
      </c>
      <c r="G98" s="152">
        <f t="shared" si="20"/>
        <v>2000</v>
      </c>
      <c r="H98" s="153">
        <f t="shared" si="21"/>
        <v>6400</v>
      </c>
      <c r="I98" s="154">
        <f t="shared" si="22"/>
        <v>25.098039215686274</v>
      </c>
      <c r="J98" s="155">
        <f t="shared" si="23"/>
        <v>7.8431372549019605</v>
      </c>
    </row>
    <row r="99" spans="1:10" ht="15">
      <c r="A99" s="215"/>
      <c r="B99" s="91" t="s">
        <v>259</v>
      </c>
      <c r="C99" s="94">
        <v>44000</v>
      </c>
      <c r="D99" s="94">
        <v>54500</v>
      </c>
      <c r="E99" s="151">
        <v>75900</v>
      </c>
      <c r="F99" s="176">
        <f t="shared" si="24"/>
        <v>21400</v>
      </c>
      <c r="G99" s="152">
        <f t="shared" si="20"/>
        <v>10500</v>
      </c>
      <c r="H99" s="153">
        <f t="shared" si="21"/>
        <v>31900</v>
      </c>
      <c r="I99" s="154">
        <f t="shared" si="22"/>
        <v>72.50</v>
      </c>
      <c r="J99" s="155">
        <f t="shared" si="23"/>
        <v>23.863636363636363</v>
      </c>
    </row>
    <row r="100" spans="1:10" ht="15">
      <c r="A100" s="215"/>
      <c r="B100" s="91" t="s">
        <v>260</v>
      </c>
      <c r="C100" s="94">
        <v>27298</v>
      </c>
      <c r="D100" s="94">
        <v>32000</v>
      </c>
      <c r="E100" s="151">
        <v>38900</v>
      </c>
      <c r="F100" s="176">
        <f>+E100-D100</f>
        <v>6900</v>
      </c>
      <c r="G100" s="152">
        <f t="shared" si="20"/>
        <v>4702</v>
      </c>
      <c r="H100" s="153">
        <f t="shared" si="21"/>
        <v>11602</v>
      </c>
      <c r="I100" s="154">
        <f t="shared" si="22"/>
        <v>42.5012821452121</v>
      </c>
      <c r="J100" s="155">
        <f t="shared" si="23"/>
        <v>17.224705106601217</v>
      </c>
    </row>
    <row r="101" spans="1:10" ht="15">
      <c r="A101" s="215"/>
      <c r="B101" s="91" t="s">
        <v>261</v>
      </c>
      <c r="C101" s="94">
        <v>30000</v>
      </c>
      <c r="D101" s="94">
        <v>33000</v>
      </c>
      <c r="E101" s="151">
        <v>38900</v>
      </c>
      <c r="F101" s="176">
        <f t="shared" si="24"/>
        <v>5900</v>
      </c>
      <c r="G101" s="152">
        <f t="shared" si="20"/>
        <v>3000</v>
      </c>
      <c r="H101" s="153">
        <f t="shared" si="21"/>
        <v>8900</v>
      </c>
      <c r="I101" s="154">
        <f t="shared" si="22"/>
        <v>29.666666666666668</v>
      </c>
      <c r="J101" s="155">
        <f t="shared" si="23"/>
        <v>10</v>
      </c>
    </row>
    <row r="102" spans="1:10" ht="15">
      <c r="A102" s="215"/>
      <c r="B102" s="91" t="s">
        <v>447</v>
      </c>
      <c r="C102" s="94">
        <v>17237</v>
      </c>
      <c r="D102" s="94">
        <v>28000</v>
      </c>
      <c r="E102" s="151">
        <v>33900</v>
      </c>
      <c r="F102" s="176">
        <f t="shared" si="24"/>
        <v>5900</v>
      </c>
      <c r="G102" s="152">
        <f t="shared" si="20"/>
        <v>10763</v>
      </c>
      <c r="H102" s="153">
        <f t="shared" si="21"/>
        <v>16663</v>
      </c>
      <c r="I102" s="154">
        <f t="shared" si="22"/>
        <v>96.66995416835876</v>
      </c>
      <c r="J102" s="155">
        <f t="shared" si="23"/>
        <v>62.44126008006033</v>
      </c>
    </row>
    <row r="103" spans="1:10" ht="15">
      <c r="A103" s="215"/>
      <c r="B103" s="91" t="s">
        <v>446</v>
      </c>
      <c r="C103" s="94">
        <v>27000</v>
      </c>
      <c r="D103" s="94">
        <v>28000</v>
      </c>
      <c r="E103" s="151">
        <v>33900</v>
      </c>
      <c r="F103" s="176">
        <f t="shared" si="25" ref="F103">+E103-D103</f>
        <v>5900</v>
      </c>
      <c r="G103" s="152">
        <f t="shared" si="26" ref="G103">+D103-C103</f>
        <v>1000</v>
      </c>
      <c r="H103" s="153">
        <f t="shared" si="27" ref="H103">+E103-C103</f>
        <v>6900</v>
      </c>
      <c r="I103" s="154">
        <f t="shared" si="28" ref="I103">((H103/C103)*100)</f>
        <v>25.555555555555554</v>
      </c>
      <c r="J103" s="155">
        <f t="shared" si="29" ref="J103">+((G103/C103)*100)</f>
        <v>3.7037037037037033</v>
      </c>
    </row>
    <row r="104" spans="1:10" ht="15">
      <c r="A104" s="215"/>
      <c r="B104" s="91" t="s">
        <v>262</v>
      </c>
      <c r="C104" s="94">
        <f>327976/10</f>
        <v>32797.60</v>
      </c>
      <c r="D104" s="94">
        <v>40000</v>
      </c>
      <c r="E104" s="151">
        <v>49900</v>
      </c>
      <c r="F104" s="176">
        <f t="shared" si="24"/>
        <v>9900</v>
      </c>
      <c r="G104" s="152">
        <f t="shared" si="20"/>
        <v>7202.4000000000015</v>
      </c>
      <c r="H104" s="153">
        <f t="shared" si="21"/>
        <v>17102.40</v>
      </c>
      <c r="I104" s="154">
        <f t="shared" si="22"/>
        <v>52.145278922848014</v>
      </c>
      <c r="J104" s="155">
        <f t="shared" si="23"/>
        <v>21.960143425128674</v>
      </c>
    </row>
    <row r="105" spans="1:10" ht="15">
      <c r="A105" s="215"/>
      <c r="B105" s="91" t="s">
        <v>263</v>
      </c>
      <c r="C105" s="94">
        <f>326835/50</f>
        <v>6536.70</v>
      </c>
      <c r="D105" s="94">
        <v>10000</v>
      </c>
      <c r="E105" s="151">
        <v>12900</v>
      </c>
      <c r="F105" s="176">
        <f t="shared" si="24"/>
        <v>2900</v>
      </c>
      <c r="G105" s="152">
        <f t="shared" si="20"/>
        <v>3463.30</v>
      </c>
      <c r="H105" s="153">
        <f t="shared" si="21"/>
        <v>6363.30</v>
      </c>
      <c r="I105" s="154">
        <f t="shared" si="22"/>
        <v>97.3472853274588</v>
      </c>
      <c r="J105" s="155">
        <f t="shared" si="23"/>
        <v>52.982391726712265</v>
      </c>
    </row>
    <row r="106" spans="1:10" ht="15">
      <c r="A106" s="215"/>
      <c r="B106" s="91" t="s">
        <v>264</v>
      </c>
      <c r="C106" s="85">
        <v>11000</v>
      </c>
      <c r="D106" s="94">
        <v>12000</v>
      </c>
      <c r="E106" s="151">
        <v>13900</v>
      </c>
      <c r="F106" s="176">
        <f t="shared" si="24"/>
        <v>1900</v>
      </c>
      <c r="G106" s="152">
        <f t="shared" si="20"/>
        <v>1000</v>
      </c>
      <c r="H106" s="153">
        <f t="shared" si="21"/>
        <v>2900</v>
      </c>
      <c r="I106" s="154">
        <f t="shared" si="22"/>
        <v>26.36363636363636</v>
      </c>
      <c r="J106" s="155">
        <f t="shared" si="23"/>
        <v>9.090909090909092</v>
      </c>
    </row>
    <row r="107" spans="1:10" ht="15">
      <c r="A107" s="215"/>
      <c r="B107" s="91" t="s">
        <v>265</v>
      </c>
      <c r="C107" s="85">
        <v>27900</v>
      </c>
      <c r="D107" s="94">
        <v>30500</v>
      </c>
      <c r="E107" s="151">
        <v>34900</v>
      </c>
      <c r="F107" s="176">
        <f t="shared" si="24"/>
        <v>4400</v>
      </c>
      <c r="G107" s="152">
        <f t="shared" si="20"/>
        <v>2600</v>
      </c>
      <c r="H107" s="153">
        <f t="shared" si="21"/>
        <v>7000</v>
      </c>
      <c r="I107" s="154">
        <f t="shared" si="22"/>
        <v>25.089605734767023</v>
      </c>
      <c r="J107" s="155">
        <f t="shared" si="23"/>
        <v>9.31899641577061</v>
      </c>
    </row>
    <row r="108" spans="1:10" ht="15">
      <c r="A108" s="215"/>
      <c r="B108" s="91" t="s">
        <v>266</v>
      </c>
      <c r="C108" s="85">
        <v>31900</v>
      </c>
      <c r="D108" s="94">
        <v>35000</v>
      </c>
      <c r="E108" s="151">
        <v>39900</v>
      </c>
      <c r="F108" s="176">
        <f t="shared" si="24"/>
        <v>4900</v>
      </c>
      <c r="G108" s="152">
        <f t="shared" si="20"/>
        <v>3100</v>
      </c>
      <c r="H108" s="153">
        <f t="shared" si="21"/>
        <v>8000</v>
      </c>
      <c r="I108" s="154">
        <f t="shared" si="22"/>
        <v>25.07836990595611</v>
      </c>
      <c r="J108" s="155">
        <f t="shared" si="23"/>
        <v>9.717868338557993</v>
      </c>
    </row>
    <row r="109" spans="1:10" ht="15">
      <c r="A109" s="215"/>
      <c r="B109" s="91" t="s">
        <v>267</v>
      </c>
      <c r="C109" s="101">
        <v>9282</v>
      </c>
      <c r="D109" s="94">
        <v>12000</v>
      </c>
      <c r="E109" s="151">
        <v>15000</v>
      </c>
      <c r="F109" s="176">
        <f t="shared" si="24"/>
        <v>3000</v>
      </c>
      <c r="G109" s="152">
        <f t="shared" si="20"/>
        <v>2718</v>
      </c>
      <c r="H109" s="153">
        <f t="shared" si="21"/>
        <v>5718</v>
      </c>
      <c r="I109" s="154">
        <f t="shared" si="22"/>
        <v>61.60310277957337</v>
      </c>
      <c r="J109" s="155">
        <f t="shared" si="23"/>
        <v>29.282482223658697</v>
      </c>
    </row>
    <row r="110" spans="1:10" ht="15">
      <c r="A110" s="215"/>
      <c r="B110" s="91" t="s">
        <v>268</v>
      </c>
      <c r="C110" s="101">
        <v>7259</v>
      </c>
      <c r="D110" s="94">
        <v>12000</v>
      </c>
      <c r="E110" s="151">
        <v>15000</v>
      </c>
      <c r="F110" s="176">
        <f t="shared" si="24"/>
        <v>3000</v>
      </c>
      <c r="G110" s="152">
        <f t="shared" si="20"/>
        <v>4741</v>
      </c>
      <c r="H110" s="153">
        <f t="shared" si="21"/>
        <v>7741</v>
      </c>
      <c r="I110" s="154">
        <f t="shared" si="22"/>
        <v>106.64003306240528</v>
      </c>
      <c r="J110" s="155">
        <f t="shared" si="23"/>
        <v>65.31202644992423</v>
      </c>
    </row>
    <row r="111" spans="1:10" ht="15">
      <c r="A111" s="215"/>
      <c r="B111" s="91" t="s">
        <v>269</v>
      </c>
      <c r="C111" s="101">
        <v>7259</v>
      </c>
      <c r="D111" s="94">
        <v>12000</v>
      </c>
      <c r="E111" s="151">
        <v>15000</v>
      </c>
      <c r="F111" s="176">
        <f t="shared" si="24"/>
        <v>3000</v>
      </c>
      <c r="G111" s="152">
        <f t="shared" si="20"/>
        <v>4741</v>
      </c>
      <c r="H111" s="153">
        <f t="shared" si="21"/>
        <v>7741</v>
      </c>
      <c r="I111" s="154">
        <f t="shared" si="22"/>
        <v>106.64003306240528</v>
      </c>
      <c r="J111" s="155">
        <f t="shared" si="23"/>
        <v>65.31202644992423</v>
      </c>
    </row>
    <row r="112" spans="1:10" ht="15">
      <c r="A112" s="215"/>
      <c r="B112" s="100" t="s">
        <v>270</v>
      </c>
      <c r="C112" s="101">
        <v>7259</v>
      </c>
      <c r="D112" s="94">
        <v>12000</v>
      </c>
      <c r="E112" s="151">
        <v>15000</v>
      </c>
      <c r="F112" s="176">
        <f t="shared" si="24"/>
        <v>3000</v>
      </c>
      <c r="G112" s="152">
        <f t="shared" si="20"/>
        <v>4741</v>
      </c>
      <c r="H112" s="153">
        <f t="shared" si="21"/>
        <v>7741</v>
      </c>
      <c r="I112" s="154">
        <f t="shared" si="22"/>
        <v>106.64003306240528</v>
      </c>
      <c r="J112" s="155">
        <f t="shared" si="23"/>
        <v>65.31202644992423</v>
      </c>
    </row>
    <row r="113" spans="1:10" ht="15">
      <c r="A113" s="215"/>
      <c r="B113" s="91" t="s">
        <v>271</v>
      </c>
      <c r="C113" s="101">
        <v>7259</v>
      </c>
      <c r="D113" s="94">
        <v>12000</v>
      </c>
      <c r="E113" s="151">
        <v>15000</v>
      </c>
      <c r="F113" s="176">
        <f t="shared" si="24"/>
        <v>3000</v>
      </c>
      <c r="G113" s="152">
        <f t="shared" si="20"/>
        <v>4741</v>
      </c>
      <c r="H113" s="153">
        <f t="shared" si="21"/>
        <v>7741</v>
      </c>
      <c r="I113" s="154">
        <f t="shared" si="22"/>
        <v>106.64003306240528</v>
      </c>
      <c r="J113" s="155">
        <f t="shared" si="23"/>
        <v>65.31202644992423</v>
      </c>
    </row>
    <row r="114" spans="1:10" ht="15">
      <c r="A114" s="215"/>
      <c r="B114" s="91" t="s">
        <v>272</v>
      </c>
      <c r="C114" s="101">
        <v>7259</v>
      </c>
      <c r="D114" s="94">
        <v>12000</v>
      </c>
      <c r="E114" s="151">
        <v>15000</v>
      </c>
      <c r="F114" s="176">
        <f t="shared" si="24"/>
        <v>3000</v>
      </c>
      <c r="G114" s="152">
        <f t="shared" si="20"/>
        <v>4741</v>
      </c>
      <c r="H114" s="153">
        <f t="shared" si="21"/>
        <v>7741</v>
      </c>
      <c r="I114" s="154">
        <f t="shared" si="22"/>
        <v>106.64003306240528</v>
      </c>
      <c r="J114" s="155">
        <f t="shared" si="23"/>
        <v>65.31202644992423</v>
      </c>
    </row>
    <row r="115" spans="1:10" ht="15">
      <c r="A115" s="215"/>
      <c r="B115" s="91" t="s">
        <v>273</v>
      </c>
      <c r="C115" s="101">
        <v>7259</v>
      </c>
      <c r="D115" s="94">
        <v>12000</v>
      </c>
      <c r="E115" s="151">
        <v>15000</v>
      </c>
      <c r="F115" s="176">
        <f t="shared" si="24"/>
        <v>3000</v>
      </c>
      <c r="G115" s="152">
        <f t="shared" si="20"/>
        <v>4741</v>
      </c>
      <c r="H115" s="153">
        <f t="shared" si="21"/>
        <v>7741</v>
      </c>
      <c r="I115" s="154">
        <f t="shared" si="22"/>
        <v>106.64003306240528</v>
      </c>
      <c r="J115" s="155">
        <f t="shared" si="23"/>
        <v>65.31202644992423</v>
      </c>
    </row>
    <row r="116" spans="1:10" ht="15">
      <c r="A116" s="215"/>
      <c r="B116" s="91" t="s">
        <v>274</v>
      </c>
      <c r="C116" s="101">
        <v>7259</v>
      </c>
      <c r="D116" s="94">
        <v>12000</v>
      </c>
      <c r="E116" s="151">
        <v>15000</v>
      </c>
      <c r="F116" s="176">
        <f t="shared" si="24"/>
        <v>3000</v>
      </c>
      <c r="G116" s="152">
        <f t="shared" si="20"/>
        <v>4741</v>
      </c>
      <c r="H116" s="153">
        <f t="shared" si="21"/>
        <v>7741</v>
      </c>
      <c r="I116" s="154">
        <f t="shared" si="22"/>
        <v>106.64003306240528</v>
      </c>
      <c r="J116" s="155">
        <f t="shared" si="23"/>
        <v>65.31202644992423</v>
      </c>
    </row>
    <row r="117" spans="1:10" ht="15">
      <c r="A117" s="215"/>
      <c r="B117" s="91" t="s">
        <v>600</v>
      </c>
      <c r="C117" s="101">
        <v>15470</v>
      </c>
      <c r="D117" s="94">
        <v>19500</v>
      </c>
      <c r="E117" s="151">
        <v>24000</v>
      </c>
      <c r="F117" s="176">
        <f t="shared" si="24"/>
        <v>4500</v>
      </c>
      <c r="G117" s="152">
        <f t="shared" si="20"/>
        <v>4030</v>
      </c>
      <c r="H117" s="153">
        <f t="shared" si="21"/>
        <v>8530</v>
      </c>
      <c r="I117" s="154">
        <f t="shared" si="22"/>
        <v>55.138978668390436</v>
      </c>
      <c r="J117" s="155">
        <f t="shared" si="23"/>
        <v>26.05042016806723</v>
      </c>
    </row>
    <row r="118" spans="1:10" ht="15">
      <c r="A118" s="215"/>
      <c r="B118" s="91" t="s">
        <v>275</v>
      </c>
      <c r="C118" s="85">
        <v>19500</v>
      </c>
      <c r="D118" s="94">
        <v>21000</v>
      </c>
      <c r="E118" s="151">
        <v>24000</v>
      </c>
      <c r="F118" s="176">
        <f t="shared" si="24"/>
        <v>3000</v>
      </c>
      <c r="G118" s="152">
        <f t="shared" si="20"/>
        <v>1500</v>
      </c>
      <c r="H118" s="153">
        <f t="shared" si="21"/>
        <v>4500</v>
      </c>
      <c r="I118" s="154">
        <f t="shared" si="22"/>
        <v>23.076923076923077</v>
      </c>
      <c r="J118" s="155">
        <f t="shared" si="23"/>
        <v>7.6923076923076925</v>
      </c>
    </row>
    <row r="119" spans="1:10" ht="15.75" thickBot="1">
      <c r="A119" s="216"/>
      <c r="B119" s="92" t="s">
        <v>276</v>
      </c>
      <c r="C119" s="86">
        <v>39900</v>
      </c>
      <c r="D119" s="95">
        <v>44000</v>
      </c>
      <c r="E119" s="156">
        <v>49900</v>
      </c>
      <c r="F119" s="177">
        <f t="shared" si="24"/>
        <v>5900</v>
      </c>
      <c r="G119" s="157">
        <f t="shared" si="20"/>
        <v>4100</v>
      </c>
      <c r="H119" s="158">
        <f t="shared" si="21"/>
        <v>10000</v>
      </c>
      <c r="I119" s="159">
        <f t="shared" si="22"/>
        <v>25.062656641604008</v>
      </c>
      <c r="J119" s="160">
        <f t="shared" si="23"/>
        <v>10.275689223057643</v>
      </c>
    </row>
    <row r="120" spans="1:10" ht="15">
      <c r="A120" s="214" t="s">
        <v>72</v>
      </c>
      <c r="B120" s="90" t="s">
        <v>277</v>
      </c>
      <c r="C120" s="93">
        <v>33000</v>
      </c>
      <c r="D120" s="93">
        <v>37000</v>
      </c>
      <c r="E120" s="146">
        <v>44000</v>
      </c>
      <c r="F120" s="175">
        <f t="shared" si="24"/>
        <v>7000</v>
      </c>
      <c r="G120" s="147">
        <f t="shared" si="20"/>
        <v>4000</v>
      </c>
      <c r="H120" s="148">
        <f t="shared" si="21"/>
        <v>11000</v>
      </c>
      <c r="I120" s="149">
        <f t="shared" si="22"/>
        <v>33.33333333333333</v>
      </c>
      <c r="J120" s="150">
        <f t="shared" si="23"/>
        <v>12.121212121212121</v>
      </c>
    </row>
    <row r="121" spans="1:10" ht="15">
      <c r="A121" s="215"/>
      <c r="B121" s="91" t="s">
        <v>278</v>
      </c>
      <c r="C121" s="94">
        <v>32000</v>
      </c>
      <c r="D121" s="94">
        <v>37000</v>
      </c>
      <c r="E121" s="151">
        <v>42000</v>
      </c>
      <c r="F121" s="176">
        <f t="shared" si="24"/>
        <v>5000</v>
      </c>
      <c r="G121" s="152">
        <f t="shared" si="20"/>
        <v>5000</v>
      </c>
      <c r="H121" s="153">
        <f t="shared" si="21"/>
        <v>10000</v>
      </c>
      <c r="I121" s="154">
        <f t="shared" si="22"/>
        <v>31.25</v>
      </c>
      <c r="J121" s="155">
        <f t="shared" si="23"/>
        <v>15.625</v>
      </c>
    </row>
    <row r="122" spans="1:10" ht="15">
      <c r="A122" s="215"/>
      <c r="B122" s="91" t="s">
        <v>279</v>
      </c>
      <c r="C122" s="94">
        <v>33000</v>
      </c>
      <c r="D122" s="94">
        <v>38000</v>
      </c>
      <c r="E122" s="151">
        <v>44000</v>
      </c>
      <c r="F122" s="176">
        <f t="shared" si="24"/>
        <v>6000</v>
      </c>
      <c r="G122" s="152">
        <f t="shared" si="20"/>
        <v>5000</v>
      </c>
      <c r="H122" s="153">
        <f t="shared" si="21"/>
        <v>11000</v>
      </c>
      <c r="I122" s="154">
        <f t="shared" si="22"/>
        <v>33.33333333333333</v>
      </c>
      <c r="J122" s="155">
        <f t="shared" si="23"/>
        <v>15.151515151515152</v>
      </c>
    </row>
    <row r="123" spans="1:10" ht="15">
      <c r="A123" s="215"/>
      <c r="B123" s="91" t="s">
        <v>230</v>
      </c>
      <c r="C123" s="94">
        <v>32000</v>
      </c>
      <c r="D123" s="94">
        <v>37000</v>
      </c>
      <c r="E123" s="151">
        <v>42000</v>
      </c>
      <c r="F123" s="176">
        <f t="shared" si="24"/>
        <v>5000</v>
      </c>
      <c r="G123" s="152">
        <f t="shared" si="20"/>
        <v>5000</v>
      </c>
      <c r="H123" s="153">
        <f t="shared" si="21"/>
        <v>10000</v>
      </c>
      <c r="I123" s="154">
        <f t="shared" si="22"/>
        <v>31.25</v>
      </c>
      <c r="J123" s="155">
        <f t="shared" si="23"/>
        <v>15.625</v>
      </c>
    </row>
    <row r="124" spans="1:10" ht="15">
      <c r="A124" s="215"/>
      <c r="B124" s="91" t="s">
        <v>280</v>
      </c>
      <c r="C124" s="94">
        <v>45000</v>
      </c>
      <c r="D124" s="94">
        <v>52000</v>
      </c>
      <c r="E124" s="151">
        <v>60000</v>
      </c>
      <c r="F124" s="176">
        <f t="shared" si="24"/>
        <v>8000</v>
      </c>
      <c r="G124" s="152">
        <f t="shared" si="20"/>
        <v>7000</v>
      </c>
      <c r="H124" s="153">
        <f t="shared" si="21"/>
        <v>15000</v>
      </c>
      <c r="I124" s="154">
        <f t="shared" si="22"/>
        <v>33.33333333333333</v>
      </c>
      <c r="J124" s="155">
        <f t="shared" si="23"/>
        <v>15.555555555555555</v>
      </c>
    </row>
    <row r="125" spans="1:10" ht="15">
      <c r="A125" s="215"/>
      <c r="B125" s="91" t="s">
        <v>281</v>
      </c>
      <c r="C125" s="94">
        <v>30000</v>
      </c>
      <c r="D125" s="94">
        <v>35000</v>
      </c>
      <c r="E125" s="151">
        <v>42000</v>
      </c>
      <c r="F125" s="176">
        <f t="shared" si="24"/>
        <v>7000</v>
      </c>
      <c r="G125" s="152">
        <f t="shared" si="20"/>
        <v>5000</v>
      </c>
      <c r="H125" s="153">
        <f t="shared" si="21"/>
        <v>12000</v>
      </c>
      <c r="I125" s="154">
        <f t="shared" si="22"/>
        <v>40</v>
      </c>
      <c r="J125" s="155">
        <f t="shared" si="23"/>
        <v>16.666666666666664</v>
      </c>
    </row>
    <row r="126" spans="1:10" ht="15">
      <c r="A126" s="215"/>
      <c r="B126" s="91" t="s">
        <v>22</v>
      </c>
      <c r="C126" s="94">
        <v>30000</v>
      </c>
      <c r="D126" s="94">
        <v>35000</v>
      </c>
      <c r="E126" s="151">
        <v>42000</v>
      </c>
      <c r="F126" s="176">
        <f t="shared" si="24"/>
        <v>7000</v>
      </c>
      <c r="G126" s="152">
        <f t="shared" si="20"/>
        <v>5000</v>
      </c>
      <c r="H126" s="153">
        <f t="shared" si="21"/>
        <v>12000</v>
      </c>
      <c r="I126" s="154">
        <f t="shared" si="22"/>
        <v>40</v>
      </c>
      <c r="J126" s="155">
        <f t="shared" si="23"/>
        <v>16.666666666666664</v>
      </c>
    </row>
    <row r="127" spans="1:10" ht="15">
      <c r="A127" s="215"/>
      <c r="B127" s="91" t="s">
        <v>282</v>
      </c>
      <c r="C127" s="94">
        <v>30000</v>
      </c>
      <c r="D127" s="94">
        <v>35000</v>
      </c>
      <c r="E127" s="151">
        <v>42000</v>
      </c>
      <c r="F127" s="176">
        <f t="shared" si="24"/>
        <v>7000</v>
      </c>
      <c r="G127" s="152">
        <f t="shared" si="20"/>
        <v>5000</v>
      </c>
      <c r="H127" s="153">
        <f t="shared" si="21"/>
        <v>12000</v>
      </c>
      <c r="I127" s="154">
        <f t="shared" si="22"/>
        <v>40</v>
      </c>
      <c r="J127" s="155">
        <f t="shared" si="23"/>
        <v>16.666666666666664</v>
      </c>
    </row>
    <row r="128" spans="1:10" ht="15">
      <c r="A128" s="215"/>
      <c r="B128" s="91" t="s">
        <v>283</v>
      </c>
      <c r="C128" s="94">
        <v>43000</v>
      </c>
      <c r="D128" s="94">
        <v>50000</v>
      </c>
      <c r="E128" s="151">
        <v>58000</v>
      </c>
      <c r="F128" s="176">
        <f t="shared" si="24"/>
        <v>8000</v>
      </c>
      <c r="G128" s="152">
        <f t="shared" si="20"/>
        <v>7000</v>
      </c>
      <c r="H128" s="153">
        <f t="shared" si="21"/>
        <v>15000</v>
      </c>
      <c r="I128" s="154">
        <f t="shared" si="22"/>
        <v>34.883720930232556</v>
      </c>
      <c r="J128" s="155">
        <f t="shared" si="23"/>
        <v>16.27906976744186</v>
      </c>
    </row>
    <row r="129" spans="1:10" ht="15">
      <c r="A129" s="215"/>
      <c r="B129" s="91" t="s">
        <v>284</v>
      </c>
      <c r="C129" s="94">
        <v>30000</v>
      </c>
      <c r="D129" s="94">
        <v>37000</v>
      </c>
      <c r="E129" s="151">
        <v>44000</v>
      </c>
      <c r="F129" s="176">
        <f t="shared" si="24"/>
        <v>7000</v>
      </c>
      <c r="G129" s="152">
        <f t="shared" si="20"/>
        <v>7000</v>
      </c>
      <c r="H129" s="153">
        <f t="shared" si="21"/>
        <v>14000</v>
      </c>
      <c r="I129" s="154">
        <f t="shared" si="22"/>
        <v>46.666666666666664</v>
      </c>
      <c r="J129" s="155">
        <f t="shared" si="23"/>
        <v>23.333333333333332</v>
      </c>
    </row>
    <row r="130" spans="1:10" ht="15">
      <c r="A130" s="215"/>
      <c r="B130" s="91" t="s">
        <v>285</v>
      </c>
      <c r="C130" s="94">
        <v>30000</v>
      </c>
      <c r="D130" s="94">
        <v>37000</v>
      </c>
      <c r="E130" s="151">
        <v>44000</v>
      </c>
      <c r="F130" s="176">
        <f t="shared" si="24"/>
        <v>7000</v>
      </c>
      <c r="G130" s="152">
        <f t="shared" si="20"/>
        <v>7000</v>
      </c>
      <c r="H130" s="153">
        <f t="shared" si="21"/>
        <v>14000</v>
      </c>
      <c r="I130" s="154">
        <f t="shared" si="22"/>
        <v>46.666666666666664</v>
      </c>
      <c r="J130" s="155">
        <f t="shared" si="23"/>
        <v>23.333333333333332</v>
      </c>
    </row>
    <row r="131" spans="1:10" ht="15">
      <c r="A131" s="215"/>
      <c r="B131" s="91" t="s">
        <v>286</v>
      </c>
      <c r="C131" s="94">
        <v>30500</v>
      </c>
      <c r="D131" s="94">
        <v>37000</v>
      </c>
      <c r="E131" s="151">
        <v>45000</v>
      </c>
      <c r="F131" s="176">
        <f t="shared" si="24"/>
        <v>8000</v>
      </c>
      <c r="G131" s="152">
        <f t="shared" si="20"/>
        <v>6500</v>
      </c>
      <c r="H131" s="153">
        <f t="shared" si="21"/>
        <v>14500</v>
      </c>
      <c r="I131" s="154">
        <f t="shared" si="22"/>
        <v>47.540983606557376</v>
      </c>
      <c r="J131" s="155">
        <f t="shared" si="23"/>
        <v>21.311475409836063</v>
      </c>
    </row>
    <row r="132" spans="1:10" ht="15">
      <c r="A132" s="215"/>
      <c r="B132" s="91" t="s">
        <v>287</v>
      </c>
      <c r="C132" s="94">
        <v>150000</v>
      </c>
      <c r="D132" s="94">
        <v>175000</v>
      </c>
      <c r="E132" s="151">
        <v>198000</v>
      </c>
      <c r="F132" s="176">
        <f t="shared" si="24"/>
        <v>23000</v>
      </c>
      <c r="G132" s="152">
        <f t="shared" si="20"/>
        <v>25000</v>
      </c>
      <c r="H132" s="153">
        <f t="shared" si="21"/>
        <v>48000</v>
      </c>
      <c r="I132" s="154">
        <f t="shared" si="22"/>
        <v>32</v>
      </c>
      <c r="J132" s="155">
        <f t="shared" si="23"/>
        <v>16.666666666666664</v>
      </c>
    </row>
    <row r="133" spans="1:10" ht="15">
      <c r="A133" s="215"/>
      <c r="B133" s="91" t="s">
        <v>288</v>
      </c>
      <c r="C133" s="94">
        <v>180000</v>
      </c>
      <c r="D133" s="94">
        <v>209000</v>
      </c>
      <c r="E133" s="151">
        <v>238000</v>
      </c>
      <c r="F133" s="176">
        <f t="shared" si="24"/>
        <v>29000</v>
      </c>
      <c r="G133" s="152">
        <f t="shared" si="20"/>
        <v>29000</v>
      </c>
      <c r="H133" s="153">
        <f t="shared" si="21"/>
        <v>58000</v>
      </c>
      <c r="I133" s="154">
        <f t="shared" si="22"/>
        <v>32.22222222222222</v>
      </c>
      <c r="J133" s="155">
        <f t="shared" si="23"/>
        <v>16.11111111111111</v>
      </c>
    </row>
    <row r="134" spans="1:10" ht="15">
      <c r="A134" s="215"/>
      <c r="B134" s="91" t="s">
        <v>289</v>
      </c>
      <c r="C134" s="94">
        <v>285000</v>
      </c>
      <c r="D134" s="94">
        <v>322000</v>
      </c>
      <c r="E134" s="151">
        <v>353000</v>
      </c>
      <c r="F134" s="176">
        <f t="shared" si="24"/>
        <v>31000</v>
      </c>
      <c r="G134" s="152">
        <f t="shared" si="20"/>
        <v>37000</v>
      </c>
      <c r="H134" s="153">
        <f t="shared" si="21"/>
        <v>68000</v>
      </c>
      <c r="I134" s="154">
        <f t="shared" si="22"/>
        <v>23.859649122807017</v>
      </c>
      <c r="J134" s="155">
        <f t="shared" si="23"/>
        <v>12.982456140350877</v>
      </c>
    </row>
    <row r="135" spans="1:10" ht="15">
      <c r="A135" s="215"/>
      <c r="B135" s="91" t="s">
        <v>290</v>
      </c>
      <c r="C135" s="94">
        <v>33000</v>
      </c>
      <c r="D135" s="94">
        <v>35000</v>
      </c>
      <c r="E135" s="151">
        <v>39000</v>
      </c>
      <c r="F135" s="176">
        <f t="shared" si="24"/>
        <v>4000</v>
      </c>
      <c r="G135" s="152">
        <f t="shared" si="20"/>
        <v>2000</v>
      </c>
      <c r="H135" s="153">
        <f t="shared" si="21"/>
        <v>6000</v>
      </c>
      <c r="I135" s="154">
        <f t="shared" si="22"/>
        <v>18.181818181818183</v>
      </c>
      <c r="J135" s="155">
        <f t="shared" si="23"/>
        <v>6.0606060606060606</v>
      </c>
    </row>
    <row r="136" spans="1:10" ht="15">
      <c r="A136" s="215"/>
      <c r="B136" s="91" t="s">
        <v>291</v>
      </c>
      <c r="C136" s="94">
        <v>17000</v>
      </c>
      <c r="D136" s="94">
        <v>22000</v>
      </c>
      <c r="E136" s="151">
        <v>28000</v>
      </c>
      <c r="F136" s="176">
        <f t="shared" si="24"/>
        <v>6000</v>
      </c>
      <c r="G136" s="152">
        <f t="shared" si="20"/>
        <v>5000</v>
      </c>
      <c r="H136" s="153">
        <f t="shared" si="21"/>
        <v>11000</v>
      </c>
      <c r="I136" s="154">
        <f t="shared" si="22"/>
        <v>64.70588235294117</v>
      </c>
      <c r="J136" s="155">
        <f t="shared" si="23"/>
        <v>29.411764705882355</v>
      </c>
    </row>
    <row r="137" spans="1:10" ht="15">
      <c r="A137" s="215"/>
      <c r="B137" s="91" t="s">
        <v>292</v>
      </c>
      <c r="C137" s="94">
        <v>23000</v>
      </c>
      <c r="D137" s="94">
        <v>29000</v>
      </c>
      <c r="E137" s="151">
        <v>35000</v>
      </c>
      <c r="F137" s="176">
        <f t="shared" si="24"/>
        <v>6000</v>
      </c>
      <c r="G137" s="152">
        <f t="shared" si="20"/>
        <v>6000</v>
      </c>
      <c r="H137" s="153">
        <f t="shared" si="21"/>
        <v>12000</v>
      </c>
      <c r="I137" s="154">
        <f t="shared" si="22"/>
        <v>52.17391304347826</v>
      </c>
      <c r="J137" s="155">
        <f t="shared" si="23"/>
        <v>26.08695652173913</v>
      </c>
    </row>
    <row r="138" spans="1:10" ht="15">
      <c r="A138" s="215"/>
      <c r="B138" s="91" t="s">
        <v>293</v>
      </c>
      <c r="C138" s="94">
        <v>110000</v>
      </c>
      <c r="D138" s="94">
        <v>122000</v>
      </c>
      <c r="E138" s="151">
        <v>135000</v>
      </c>
      <c r="F138" s="176">
        <f t="shared" si="24"/>
        <v>13000</v>
      </c>
      <c r="G138" s="152">
        <f t="shared" si="30" ref="G138:G184">+D138-C138</f>
        <v>12000</v>
      </c>
      <c r="H138" s="153">
        <f t="shared" si="31" ref="H138:H141">+E138-C138</f>
        <v>25000</v>
      </c>
      <c r="I138" s="154">
        <f t="shared" si="22"/>
        <v>22.727272727272727</v>
      </c>
      <c r="J138" s="155">
        <f t="shared" si="23"/>
        <v>10.909090909090908</v>
      </c>
    </row>
    <row r="139" spans="1:10" ht="15">
      <c r="A139" s="215"/>
      <c r="B139" s="91" t="s">
        <v>294</v>
      </c>
      <c r="C139" s="94">
        <v>140000</v>
      </c>
      <c r="D139" s="94">
        <v>158000</v>
      </c>
      <c r="E139" s="151">
        <v>175000</v>
      </c>
      <c r="F139" s="176">
        <f t="shared" si="24"/>
        <v>17000</v>
      </c>
      <c r="G139" s="152">
        <f t="shared" si="30"/>
        <v>18000</v>
      </c>
      <c r="H139" s="153">
        <f t="shared" si="31"/>
        <v>35000</v>
      </c>
      <c r="I139" s="154">
        <f t="shared" si="22"/>
        <v>25</v>
      </c>
      <c r="J139" s="155">
        <f t="shared" si="23"/>
        <v>12.857142857142856</v>
      </c>
    </row>
    <row r="140" spans="1:10" ht="15">
      <c r="A140" s="215"/>
      <c r="B140" s="91" t="s">
        <v>295</v>
      </c>
      <c r="C140" s="94">
        <v>222000</v>
      </c>
      <c r="D140" s="94">
        <v>248000</v>
      </c>
      <c r="E140" s="151">
        <v>270000</v>
      </c>
      <c r="F140" s="176">
        <f t="shared" si="24"/>
        <v>22000</v>
      </c>
      <c r="G140" s="152">
        <f t="shared" si="30"/>
        <v>26000</v>
      </c>
      <c r="H140" s="153">
        <f t="shared" si="31"/>
        <v>48000</v>
      </c>
      <c r="I140" s="154">
        <f t="shared" si="22"/>
        <v>21.62162162162162</v>
      </c>
      <c r="J140" s="155">
        <f t="shared" si="23"/>
        <v>11.711711711711711</v>
      </c>
    </row>
    <row r="141" spans="1:10" ht="15.75" thickBot="1">
      <c r="A141" s="216"/>
      <c r="B141" s="92" t="s">
        <v>296</v>
      </c>
      <c r="C141" s="102">
        <v>11500</v>
      </c>
      <c r="D141" s="95">
        <v>15000</v>
      </c>
      <c r="E141" s="156">
        <v>19000</v>
      </c>
      <c r="F141" s="177">
        <f t="shared" si="24"/>
        <v>4000</v>
      </c>
      <c r="G141" s="157">
        <f t="shared" si="30"/>
        <v>3500</v>
      </c>
      <c r="H141" s="158">
        <f t="shared" si="31"/>
        <v>7500</v>
      </c>
      <c r="I141" s="159">
        <f t="shared" si="22"/>
        <v>65.21739130434783</v>
      </c>
      <c r="J141" s="160">
        <f t="shared" si="23"/>
        <v>30.434782608695656</v>
      </c>
    </row>
    <row r="142" spans="1:10" ht="15">
      <c r="A142" s="214" t="s">
        <v>439</v>
      </c>
      <c r="B142" s="103" t="s">
        <v>297</v>
      </c>
      <c r="C142" s="93">
        <v>28387</v>
      </c>
      <c r="D142" s="93">
        <v>33500</v>
      </c>
      <c r="E142" s="161">
        <v>38900</v>
      </c>
      <c r="F142" s="175">
        <f t="shared" si="24"/>
        <v>5400</v>
      </c>
      <c r="G142" s="147">
        <f t="shared" si="30"/>
        <v>5113</v>
      </c>
      <c r="H142" s="148">
        <f>+E142-C142</f>
        <v>10513</v>
      </c>
      <c r="I142" s="149">
        <f t="shared" si="22"/>
        <v>37.034558072357065</v>
      </c>
      <c r="J142" s="150">
        <f t="shared" si="23"/>
        <v>18.0117659492021</v>
      </c>
    </row>
    <row r="143" spans="1:10" ht="15">
      <c r="A143" s="215"/>
      <c r="B143" s="104" t="s">
        <v>440</v>
      </c>
      <c r="C143" s="94">
        <v>28387</v>
      </c>
      <c r="D143" s="94">
        <v>33500</v>
      </c>
      <c r="E143" s="162">
        <v>38900</v>
      </c>
      <c r="F143" s="176">
        <f t="shared" si="24"/>
        <v>5400</v>
      </c>
      <c r="G143" s="152">
        <f t="shared" si="30"/>
        <v>5113</v>
      </c>
      <c r="H143" s="153">
        <f t="shared" si="32" ref="H143:H184">+E143-C143</f>
        <v>10513</v>
      </c>
      <c r="I143" s="154">
        <f t="shared" si="22"/>
        <v>37.034558072357065</v>
      </c>
      <c r="J143" s="155">
        <f t="shared" si="23"/>
        <v>18.0117659492021</v>
      </c>
    </row>
    <row r="144" spans="1:10" ht="15">
      <c r="A144" s="215"/>
      <c r="B144" s="104" t="s">
        <v>298</v>
      </c>
      <c r="C144" s="94">
        <v>28387</v>
      </c>
      <c r="D144" s="94">
        <v>33500</v>
      </c>
      <c r="E144" s="162">
        <v>38900</v>
      </c>
      <c r="F144" s="176">
        <f t="shared" si="24"/>
        <v>5400</v>
      </c>
      <c r="G144" s="152">
        <f t="shared" si="30"/>
        <v>5113</v>
      </c>
      <c r="H144" s="153">
        <f t="shared" si="32"/>
        <v>10513</v>
      </c>
      <c r="I144" s="154">
        <f t="shared" si="22"/>
        <v>37.034558072357065</v>
      </c>
      <c r="J144" s="155">
        <f t="shared" si="23"/>
        <v>18.0117659492021</v>
      </c>
    </row>
    <row r="145" spans="1:10" ht="15">
      <c r="A145" s="215"/>
      <c r="B145" s="104" t="s">
        <v>299</v>
      </c>
      <c r="C145" s="94">
        <v>29127</v>
      </c>
      <c r="D145" s="94">
        <v>34000</v>
      </c>
      <c r="E145" s="162">
        <v>39900</v>
      </c>
      <c r="F145" s="176">
        <f t="shared" si="24"/>
        <v>5900</v>
      </c>
      <c r="G145" s="152">
        <f t="shared" si="30"/>
        <v>4873</v>
      </c>
      <c r="H145" s="153">
        <f t="shared" si="32"/>
        <v>10773</v>
      </c>
      <c r="I145" s="154">
        <f t="shared" si="33" ref="I145:I219">((H145/C145)*100)</f>
        <v>36.986301369863014</v>
      </c>
      <c r="J145" s="155">
        <f t="shared" si="34" ref="J145:J219">+((G145/C145)*100)</f>
        <v>16.730181618429636</v>
      </c>
    </row>
    <row r="146" spans="1:10" ht="15">
      <c r="A146" s="215"/>
      <c r="B146" s="104" t="s">
        <v>69</v>
      </c>
      <c r="C146" s="94">
        <v>25477</v>
      </c>
      <c r="D146" s="94">
        <v>30000</v>
      </c>
      <c r="E146" s="162">
        <v>34900</v>
      </c>
      <c r="F146" s="176">
        <f t="shared" si="24"/>
        <v>4900</v>
      </c>
      <c r="G146" s="152">
        <f t="shared" si="30"/>
        <v>4523</v>
      </c>
      <c r="H146" s="153">
        <f t="shared" si="32"/>
        <v>9423</v>
      </c>
      <c r="I146" s="154">
        <f t="shared" si="33"/>
        <v>36.986301369863014</v>
      </c>
      <c r="J146" s="155">
        <f t="shared" si="34"/>
        <v>17.753267653177378</v>
      </c>
    </row>
    <row r="147" spans="1:10" ht="15">
      <c r="A147" s="215"/>
      <c r="B147" s="104" t="s">
        <v>300</v>
      </c>
      <c r="C147" s="94">
        <v>35697</v>
      </c>
      <c r="D147" s="94">
        <v>42000</v>
      </c>
      <c r="E147" s="162">
        <v>48900</v>
      </c>
      <c r="F147" s="176">
        <f t="shared" si="24"/>
        <v>6900</v>
      </c>
      <c r="G147" s="152">
        <f t="shared" si="30"/>
        <v>6303</v>
      </c>
      <c r="H147" s="153">
        <f t="shared" si="32"/>
        <v>13203</v>
      </c>
      <c r="I147" s="154">
        <f t="shared" si="33"/>
        <v>36.986301369863014</v>
      </c>
      <c r="J147" s="155">
        <f t="shared" si="34"/>
        <v>17.656945961845533</v>
      </c>
    </row>
    <row r="148" spans="1:10" ht="15">
      <c r="A148" s="215"/>
      <c r="B148" s="104" t="s">
        <v>230</v>
      </c>
      <c r="C148" s="94">
        <v>35697</v>
      </c>
      <c r="D148" s="94">
        <v>42000</v>
      </c>
      <c r="E148" s="162">
        <v>48900</v>
      </c>
      <c r="F148" s="176">
        <f t="shared" si="24"/>
        <v>6900</v>
      </c>
      <c r="G148" s="152">
        <f t="shared" si="30"/>
        <v>6303</v>
      </c>
      <c r="H148" s="153">
        <f t="shared" si="32"/>
        <v>13203</v>
      </c>
      <c r="I148" s="154">
        <f t="shared" si="33"/>
        <v>36.986301369863014</v>
      </c>
      <c r="J148" s="155">
        <f t="shared" si="34"/>
        <v>17.656945961845533</v>
      </c>
    </row>
    <row r="149" spans="1:10" ht="15">
      <c r="A149" s="215"/>
      <c r="B149" s="104" t="s">
        <v>301</v>
      </c>
      <c r="C149" s="94">
        <v>30587</v>
      </c>
      <c r="D149" s="94">
        <v>36000</v>
      </c>
      <c r="E149" s="162">
        <v>41900</v>
      </c>
      <c r="F149" s="176">
        <f t="shared" si="24"/>
        <v>5900</v>
      </c>
      <c r="G149" s="152">
        <f t="shared" si="30"/>
        <v>5413</v>
      </c>
      <c r="H149" s="153">
        <f t="shared" si="32"/>
        <v>11313</v>
      </c>
      <c r="I149" s="154">
        <f t="shared" si="33"/>
        <v>36.986301369863014</v>
      </c>
      <c r="J149" s="155">
        <f t="shared" si="34"/>
        <v>17.69706084284173</v>
      </c>
    </row>
    <row r="150" spans="1:10" ht="15">
      <c r="A150" s="215"/>
      <c r="B150" s="104" t="s">
        <v>302</v>
      </c>
      <c r="C150" s="94">
        <v>30587</v>
      </c>
      <c r="D150" s="94">
        <v>36000</v>
      </c>
      <c r="E150" s="162">
        <v>41900</v>
      </c>
      <c r="F150" s="176">
        <f t="shared" si="24"/>
        <v>5900</v>
      </c>
      <c r="G150" s="152">
        <f t="shared" si="30"/>
        <v>5413</v>
      </c>
      <c r="H150" s="153">
        <f t="shared" si="32"/>
        <v>11313</v>
      </c>
      <c r="I150" s="154">
        <f t="shared" si="33"/>
        <v>36.986301369863014</v>
      </c>
      <c r="J150" s="155">
        <f t="shared" si="34"/>
        <v>17.69706084284173</v>
      </c>
    </row>
    <row r="151" spans="1:10" ht="15">
      <c r="A151" s="215"/>
      <c r="B151" s="104" t="s">
        <v>303</v>
      </c>
      <c r="C151" s="94">
        <v>28387</v>
      </c>
      <c r="D151" s="94">
        <v>33500</v>
      </c>
      <c r="E151" s="162">
        <v>38900</v>
      </c>
      <c r="F151" s="176">
        <f t="shared" si="24"/>
        <v>5400</v>
      </c>
      <c r="G151" s="152">
        <f t="shared" si="30"/>
        <v>5113</v>
      </c>
      <c r="H151" s="153">
        <f t="shared" si="32"/>
        <v>10513</v>
      </c>
      <c r="I151" s="154">
        <f t="shared" si="33"/>
        <v>37.034558072357065</v>
      </c>
      <c r="J151" s="155">
        <f t="shared" si="34"/>
        <v>18.0117659492021</v>
      </c>
    </row>
    <row r="152" spans="1:10" ht="15">
      <c r="A152" s="215"/>
      <c r="B152" s="104" t="s">
        <v>70</v>
      </c>
      <c r="C152" s="94">
        <v>28387</v>
      </c>
      <c r="D152" s="94">
        <v>33500</v>
      </c>
      <c r="E152" s="162">
        <v>38900</v>
      </c>
      <c r="F152" s="176">
        <f t="shared" si="24"/>
        <v>5400</v>
      </c>
      <c r="G152" s="152">
        <f t="shared" si="30"/>
        <v>5113</v>
      </c>
      <c r="H152" s="153">
        <f t="shared" si="32"/>
        <v>10513</v>
      </c>
      <c r="I152" s="154">
        <f t="shared" si="33"/>
        <v>37.034558072357065</v>
      </c>
      <c r="J152" s="155">
        <f t="shared" si="34"/>
        <v>18.0117659492021</v>
      </c>
    </row>
    <row r="153" spans="1:10" ht="15">
      <c r="A153" s="215"/>
      <c r="B153" s="104" t="s">
        <v>71</v>
      </c>
      <c r="C153" s="94">
        <v>28387</v>
      </c>
      <c r="D153" s="94">
        <v>33500</v>
      </c>
      <c r="E153" s="162">
        <v>38900</v>
      </c>
      <c r="F153" s="176">
        <f t="shared" si="24"/>
        <v>5400</v>
      </c>
      <c r="G153" s="152">
        <f t="shared" si="30"/>
        <v>5113</v>
      </c>
      <c r="H153" s="153">
        <f t="shared" si="32"/>
        <v>10513</v>
      </c>
      <c r="I153" s="154">
        <f t="shared" si="33"/>
        <v>37.034558072357065</v>
      </c>
      <c r="J153" s="155">
        <f t="shared" si="34"/>
        <v>18.0117659492021</v>
      </c>
    </row>
    <row r="154" spans="1:10" ht="15">
      <c r="A154" s="215"/>
      <c r="B154" s="104" t="s">
        <v>304</v>
      </c>
      <c r="C154" s="94">
        <v>29127</v>
      </c>
      <c r="D154" s="94">
        <v>34000</v>
      </c>
      <c r="E154" s="162">
        <v>39900</v>
      </c>
      <c r="F154" s="176">
        <f t="shared" si="24"/>
        <v>5900</v>
      </c>
      <c r="G154" s="152">
        <f t="shared" si="30"/>
        <v>4873</v>
      </c>
      <c r="H154" s="153">
        <f t="shared" si="32"/>
        <v>10773</v>
      </c>
      <c r="I154" s="154">
        <f t="shared" si="33"/>
        <v>36.986301369863014</v>
      </c>
      <c r="J154" s="155">
        <f t="shared" si="34"/>
        <v>16.730181618429636</v>
      </c>
    </row>
    <row r="155" spans="1:10" ht="15">
      <c r="A155" s="215"/>
      <c r="B155" s="105" t="s">
        <v>305</v>
      </c>
      <c r="C155" s="94">
        <v>32047</v>
      </c>
      <c r="D155" s="94">
        <v>38000</v>
      </c>
      <c r="E155" s="162">
        <v>43900</v>
      </c>
      <c r="F155" s="176">
        <f t="shared" si="24"/>
        <v>5900</v>
      </c>
      <c r="G155" s="152">
        <f t="shared" si="30"/>
        <v>5953</v>
      </c>
      <c r="H155" s="153">
        <f t="shared" si="32"/>
        <v>11853</v>
      </c>
      <c r="I155" s="154">
        <f t="shared" si="33"/>
        <v>36.986301369863014</v>
      </c>
      <c r="J155" s="155">
        <f t="shared" si="34"/>
        <v>18.575841732455455</v>
      </c>
    </row>
    <row r="156" spans="1:10" ht="15">
      <c r="A156" s="215"/>
      <c r="B156" s="104" t="s">
        <v>306</v>
      </c>
      <c r="C156" s="94">
        <v>42997</v>
      </c>
      <c r="D156" s="94">
        <v>51000</v>
      </c>
      <c r="E156" s="162">
        <v>58900</v>
      </c>
      <c r="F156" s="176">
        <f t="shared" si="24"/>
        <v>7900</v>
      </c>
      <c r="G156" s="152">
        <f t="shared" si="30"/>
        <v>8003</v>
      </c>
      <c r="H156" s="153">
        <f t="shared" si="32"/>
        <v>15903</v>
      </c>
      <c r="I156" s="154">
        <f t="shared" si="33"/>
        <v>36.986301369863014</v>
      </c>
      <c r="J156" s="155">
        <f t="shared" si="34"/>
        <v>18.612926483243015</v>
      </c>
    </row>
    <row r="157" spans="1:10" ht="15">
      <c r="A157" s="215"/>
      <c r="B157" s="104" t="s">
        <v>307</v>
      </c>
      <c r="C157" s="94">
        <v>29127</v>
      </c>
      <c r="D157" s="94">
        <v>34000</v>
      </c>
      <c r="E157" s="162">
        <v>39900</v>
      </c>
      <c r="F157" s="176">
        <f t="shared" si="24"/>
        <v>5900</v>
      </c>
      <c r="G157" s="152">
        <f t="shared" si="30"/>
        <v>4873</v>
      </c>
      <c r="H157" s="153">
        <f t="shared" si="32"/>
        <v>10773</v>
      </c>
      <c r="I157" s="154">
        <f t="shared" si="33"/>
        <v>36.986301369863014</v>
      </c>
      <c r="J157" s="155">
        <f t="shared" si="34"/>
        <v>16.730181618429636</v>
      </c>
    </row>
    <row r="158" spans="1:10" ht="15">
      <c r="A158" s="215"/>
      <c r="B158" s="104" t="s">
        <v>308</v>
      </c>
      <c r="C158" s="94">
        <v>29127</v>
      </c>
      <c r="D158" s="94">
        <v>34500</v>
      </c>
      <c r="E158" s="162">
        <v>39900</v>
      </c>
      <c r="F158" s="176">
        <f t="shared" si="35" ref="F158:F187">+E158-D158</f>
        <v>5400</v>
      </c>
      <c r="G158" s="152">
        <f t="shared" si="30"/>
        <v>5373</v>
      </c>
      <c r="H158" s="153">
        <f t="shared" si="32"/>
        <v>10773</v>
      </c>
      <c r="I158" s="154">
        <f t="shared" si="33"/>
        <v>36.986301369863014</v>
      </c>
      <c r="J158" s="155">
        <f t="shared" si="34"/>
        <v>18.44680193634772</v>
      </c>
    </row>
    <row r="159" spans="1:10" ht="15">
      <c r="A159" s="215"/>
      <c r="B159" s="104" t="s">
        <v>309</v>
      </c>
      <c r="C159" s="94">
        <v>35697</v>
      </c>
      <c r="D159" s="94">
        <v>42500</v>
      </c>
      <c r="E159" s="162">
        <v>48900</v>
      </c>
      <c r="F159" s="176">
        <f t="shared" si="35"/>
        <v>6400</v>
      </c>
      <c r="G159" s="152">
        <f t="shared" si="30"/>
        <v>6803</v>
      </c>
      <c r="H159" s="153">
        <f t="shared" si="32"/>
        <v>13203</v>
      </c>
      <c r="I159" s="154">
        <f t="shared" si="33"/>
        <v>36.986301369863014</v>
      </c>
      <c r="J159" s="155">
        <f t="shared" si="34"/>
        <v>19.05762388996274</v>
      </c>
    </row>
    <row r="160" spans="1:10" ht="15">
      <c r="A160" s="215"/>
      <c r="B160" s="104" t="s">
        <v>310</v>
      </c>
      <c r="C160" s="94">
        <v>32777</v>
      </c>
      <c r="D160" s="94">
        <v>39000</v>
      </c>
      <c r="E160" s="162">
        <v>44900</v>
      </c>
      <c r="F160" s="176">
        <f t="shared" si="35"/>
        <v>5900</v>
      </c>
      <c r="G160" s="152">
        <f t="shared" si="30"/>
        <v>6223</v>
      </c>
      <c r="H160" s="153">
        <f t="shared" si="32"/>
        <v>12123</v>
      </c>
      <c r="I160" s="154">
        <f t="shared" si="33"/>
        <v>36.986301369863014</v>
      </c>
      <c r="J160" s="155">
        <f t="shared" si="34"/>
        <v>18.985874241083685</v>
      </c>
    </row>
    <row r="161" spans="1:10" ht="15">
      <c r="A161" s="215"/>
      <c r="B161" s="104" t="s">
        <v>311</v>
      </c>
      <c r="C161" s="94">
        <v>29857</v>
      </c>
      <c r="D161" s="94">
        <v>35000</v>
      </c>
      <c r="E161" s="162">
        <v>40900</v>
      </c>
      <c r="F161" s="176">
        <f t="shared" si="35"/>
        <v>5900</v>
      </c>
      <c r="G161" s="152">
        <f t="shared" si="30"/>
        <v>5143</v>
      </c>
      <c r="H161" s="153">
        <f t="shared" si="32"/>
        <v>11043</v>
      </c>
      <c r="I161" s="154">
        <f t="shared" si="33"/>
        <v>36.986301369863014</v>
      </c>
      <c r="J161" s="155">
        <f t="shared" si="34"/>
        <v>17.225441270053924</v>
      </c>
    </row>
    <row r="162" spans="1:10" ht="15">
      <c r="A162" s="215"/>
      <c r="B162" s="104" t="s">
        <v>312</v>
      </c>
      <c r="C162" s="94">
        <v>47450</v>
      </c>
      <c r="D162" s="94">
        <v>58000</v>
      </c>
      <c r="E162" s="162">
        <v>65000</v>
      </c>
      <c r="F162" s="176">
        <f t="shared" si="35"/>
        <v>7000</v>
      </c>
      <c r="G162" s="152">
        <f t="shared" si="30"/>
        <v>10550</v>
      </c>
      <c r="H162" s="153">
        <f t="shared" si="32"/>
        <v>17550</v>
      </c>
      <c r="I162" s="154">
        <f t="shared" si="33"/>
        <v>36.986301369863014</v>
      </c>
      <c r="J162" s="155">
        <f t="shared" si="34"/>
        <v>22.233930453108535</v>
      </c>
    </row>
    <row r="163" spans="1:10" ht="15">
      <c r="A163" s="215"/>
      <c r="B163" s="104" t="s">
        <v>313</v>
      </c>
      <c r="C163" s="94">
        <v>26207</v>
      </c>
      <c r="D163" s="94">
        <v>31000</v>
      </c>
      <c r="E163" s="162">
        <v>35900</v>
      </c>
      <c r="F163" s="176">
        <f t="shared" si="35"/>
        <v>4900</v>
      </c>
      <c r="G163" s="152">
        <f t="shared" si="30"/>
        <v>4793</v>
      </c>
      <c r="H163" s="153">
        <f t="shared" si="32"/>
        <v>9693</v>
      </c>
      <c r="I163" s="154">
        <f t="shared" si="33"/>
        <v>36.986301369863014</v>
      </c>
      <c r="J163" s="155">
        <f t="shared" si="34"/>
        <v>18.28900675392071</v>
      </c>
    </row>
    <row r="164" spans="1:10" ht="15">
      <c r="A164" s="215"/>
      <c r="B164" s="104" t="s">
        <v>314</v>
      </c>
      <c r="C164" s="94">
        <v>26207</v>
      </c>
      <c r="D164" s="94">
        <v>31000</v>
      </c>
      <c r="E164" s="162">
        <v>35900</v>
      </c>
      <c r="F164" s="176">
        <f t="shared" si="35"/>
        <v>4900</v>
      </c>
      <c r="G164" s="152">
        <f t="shared" si="30"/>
        <v>4793</v>
      </c>
      <c r="H164" s="153">
        <f t="shared" si="32"/>
        <v>9693</v>
      </c>
      <c r="I164" s="154">
        <f t="shared" si="33"/>
        <v>36.986301369863014</v>
      </c>
      <c r="J164" s="155">
        <f t="shared" si="34"/>
        <v>18.28900675392071</v>
      </c>
    </row>
    <row r="165" spans="1:10" ht="15">
      <c r="A165" s="215"/>
      <c r="B165" s="104" t="s">
        <v>315</v>
      </c>
      <c r="C165" s="94">
        <v>27667</v>
      </c>
      <c r="D165" s="94">
        <v>33000</v>
      </c>
      <c r="E165" s="162">
        <v>37900</v>
      </c>
      <c r="F165" s="176">
        <f t="shared" si="35"/>
        <v>4900</v>
      </c>
      <c r="G165" s="152">
        <f t="shared" si="30"/>
        <v>5333</v>
      </c>
      <c r="H165" s="153">
        <f t="shared" si="32"/>
        <v>10233</v>
      </c>
      <c r="I165" s="154">
        <f t="shared" si="33"/>
        <v>36.986301369863014</v>
      </c>
      <c r="J165" s="155">
        <f t="shared" si="34"/>
        <v>19.275671377453286</v>
      </c>
    </row>
    <row r="166" spans="1:10" ht="15">
      <c r="A166" s="215"/>
      <c r="B166" s="104" t="s">
        <v>316</v>
      </c>
      <c r="C166" s="94">
        <v>34237</v>
      </c>
      <c r="D166" s="94">
        <v>41000</v>
      </c>
      <c r="E166" s="162">
        <v>46900</v>
      </c>
      <c r="F166" s="176">
        <f t="shared" si="35"/>
        <v>5900</v>
      </c>
      <c r="G166" s="152">
        <f t="shared" si="30"/>
        <v>6763</v>
      </c>
      <c r="H166" s="153">
        <f t="shared" si="32"/>
        <v>12663</v>
      </c>
      <c r="I166" s="154">
        <f t="shared" si="33"/>
        <v>36.986301369863014</v>
      </c>
      <c r="J166" s="155">
        <f t="shared" si="34"/>
        <v>19.753483073867454</v>
      </c>
    </row>
    <row r="167" spans="1:10" ht="15">
      <c r="A167" s="215"/>
      <c r="B167" s="104" t="s">
        <v>317</v>
      </c>
      <c r="C167" s="94">
        <v>26837</v>
      </c>
      <c r="D167" s="94">
        <v>32000</v>
      </c>
      <c r="E167" s="162">
        <v>36900</v>
      </c>
      <c r="F167" s="176">
        <f t="shared" si="35"/>
        <v>4900</v>
      </c>
      <c r="G167" s="152">
        <f t="shared" si="30"/>
        <v>5163</v>
      </c>
      <c r="H167" s="153">
        <f t="shared" si="32"/>
        <v>10063</v>
      </c>
      <c r="I167" s="154">
        <f t="shared" si="33"/>
        <v>37.496739575958564</v>
      </c>
      <c r="J167" s="155">
        <f t="shared" si="34"/>
        <v>19.238364943920708</v>
      </c>
    </row>
    <row r="168" spans="1:10" ht="15">
      <c r="A168" s="215"/>
      <c r="B168" s="104" t="s">
        <v>318</v>
      </c>
      <c r="C168" s="94">
        <v>26837</v>
      </c>
      <c r="D168" s="94">
        <v>32000</v>
      </c>
      <c r="E168" s="162">
        <v>36900</v>
      </c>
      <c r="F168" s="176">
        <f t="shared" si="35"/>
        <v>4900</v>
      </c>
      <c r="G168" s="152">
        <f t="shared" si="30"/>
        <v>5163</v>
      </c>
      <c r="H168" s="153">
        <f t="shared" si="32"/>
        <v>10063</v>
      </c>
      <c r="I168" s="154">
        <f t="shared" si="33"/>
        <v>37.496739575958564</v>
      </c>
      <c r="J168" s="155">
        <f t="shared" si="34"/>
        <v>19.238364943920708</v>
      </c>
    </row>
    <row r="169" spans="1:10" ht="15.75" thickBot="1">
      <c r="A169" s="216"/>
      <c r="B169" s="106" t="s">
        <v>319</v>
      </c>
      <c r="C169" s="95">
        <v>21097</v>
      </c>
      <c r="D169" s="95">
        <v>25000</v>
      </c>
      <c r="E169" s="163">
        <v>28900</v>
      </c>
      <c r="F169" s="177">
        <f t="shared" si="35"/>
        <v>3900</v>
      </c>
      <c r="G169" s="157">
        <f t="shared" si="30"/>
        <v>3903</v>
      </c>
      <c r="H169" s="158">
        <f t="shared" si="32"/>
        <v>7803</v>
      </c>
      <c r="I169" s="159">
        <f t="shared" si="33"/>
        <v>36.986301369863014</v>
      </c>
      <c r="J169" s="160">
        <f t="shared" si="34"/>
        <v>18.50026070057354</v>
      </c>
    </row>
    <row r="170" spans="1:10" ht="15">
      <c r="A170" s="217" t="s">
        <v>82</v>
      </c>
      <c r="B170" s="108" t="s">
        <v>321</v>
      </c>
      <c r="C170" s="93">
        <v>20800</v>
      </c>
      <c r="D170" s="93">
        <v>30000</v>
      </c>
      <c r="E170" s="161">
        <v>39000</v>
      </c>
      <c r="F170" s="175">
        <f t="shared" si="35"/>
        <v>9000</v>
      </c>
      <c r="G170" s="147">
        <f t="shared" si="30"/>
        <v>9200</v>
      </c>
      <c r="H170" s="148">
        <f t="shared" si="32"/>
        <v>18200</v>
      </c>
      <c r="I170" s="149">
        <f t="shared" si="33"/>
        <v>87.50</v>
      </c>
      <c r="J170" s="150">
        <f t="shared" si="34"/>
        <v>44.230769230769226</v>
      </c>
    </row>
    <row r="171" spans="1:10" ht="15">
      <c r="A171" s="218"/>
      <c r="B171" s="104" t="s">
        <v>322</v>
      </c>
      <c r="C171" s="94">
        <v>22200</v>
      </c>
      <c r="D171" s="94">
        <v>33000</v>
      </c>
      <c r="E171" s="151">
        <v>42000</v>
      </c>
      <c r="F171" s="176">
        <f t="shared" si="35"/>
        <v>9000</v>
      </c>
      <c r="G171" s="152">
        <f t="shared" si="30"/>
        <v>10800</v>
      </c>
      <c r="H171" s="153">
        <f t="shared" si="32"/>
        <v>19800</v>
      </c>
      <c r="I171" s="154">
        <f t="shared" si="33"/>
        <v>89.1891891891892</v>
      </c>
      <c r="J171" s="155">
        <f t="shared" si="34"/>
        <v>48.64864864864865</v>
      </c>
    </row>
    <row r="172" spans="1:10" ht="15">
      <c r="A172" s="218"/>
      <c r="B172" s="104" t="s">
        <v>323</v>
      </c>
      <c r="C172" s="94">
        <v>12700</v>
      </c>
      <c r="D172" s="94">
        <v>18000</v>
      </c>
      <c r="E172" s="151">
        <v>26000</v>
      </c>
      <c r="F172" s="176">
        <f t="shared" si="35"/>
        <v>8000</v>
      </c>
      <c r="G172" s="152">
        <f t="shared" si="30"/>
        <v>5300</v>
      </c>
      <c r="H172" s="153">
        <f t="shared" si="32"/>
        <v>13300</v>
      </c>
      <c r="I172" s="154">
        <f t="shared" si="33"/>
        <v>104.72440944881889</v>
      </c>
      <c r="J172" s="155">
        <f t="shared" si="34"/>
        <v>41.732283464566926</v>
      </c>
    </row>
    <row r="173" spans="1:10" ht="15.75" thickBot="1">
      <c r="A173" s="219"/>
      <c r="B173" s="106" t="s">
        <v>324</v>
      </c>
      <c r="C173" s="95">
        <v>20500</v>
      </c>
      <c r="D173" s="95">
        <v>28000</v>
      </c>
      <c r="E173" s="156">
        <v>38000</v>
      </c>
      <c r="F173" s="177">
        <f t="shared" si="35"/>
        <v>10000</v>
      </c>
      <c r="G173" s="157">
        <f t="shared" si="30"/>
        <v>7500</v>
      </c>
      <c r="H173" s="158">
        <f t="shared" si="32"/>
        <v>17500</v>
      </c>
      <c r="I173" s="159">
        <f t="shared" si="33"/>
        <v>85.36585365853658</v>
      </c>
      <c r="J173" s="160">
        <f t="shared" si="34"/>
        <v>36.58536585365854</v>
      </c>
    </row>
    <row r="174" spans="1:10" ht="15">
      <c r="A174" s="214" t="s">
        <v>428</v>
      </c>
      <c r="B174" s="103" t="s">
        <v>325</v>
      </c>
      <c r="C174" s="93">
        <v>39900</v>
      </c>
      <c r="D174" s="93">
        <v>48000</v>
      </c>
      <c r="E174" s="146">
        <v>58000</v>
      </c>
      <c r="F174" s="175">
        <f t="shared" si="35"/>
        <v>10000</v>
      </c>
      <c r="G174" s="147">
        <f t="shared" si="30"/>
        <v>8100</v>
      </c>
      <c r="H174" s="148">
        <f t="shared" si="32"/>
        <v>18100</v>
      </c>
      <c r="I174" s="149">
        <f t="shared" si="33"/>
        <v>45.363408521303256</v>
      </c>
      <c r="J174" s="150">
        <f t="shared" si="34"/>
        <v>20.30075187969925</v>
      </c>
    </row>
    <row r="175" spans="1:10" ht="15">
      <c r="A175" s="215"/>
      <c r="B175" s="109" t="s">
        <v>326</v>
      </c>
      <c r="C175" s="94">
        <v>34900</v>
      </c>
      <c r="D175" s="94">
        <v>41000</v>
      </c>
      <c r="E175" s="151">
        <v>51000</v>
      </c>
      <c r="F175" s="176">
        <f t="shared" si="35"/>
        <v>10000</v>
      </c>
      <c r="G175" s="152">
        <f t="shared" si="30"/>
        <v>6100</v>
      </c>
      <c r="H175" s="153">
        <f t="shared" si="32"/>
        <v>16100</v>
      </c>
      <c r="I175" s="154">
        <f t="shared" si="33"/>
        <v>46.13180515759313</v>
      </c>
      <c r="J175" s="155">
        <f t="shared" si="34"/>
        <v>17.478510028653297</v>
      </c>
    </row>
    <row r="176" spans="1:10" ht="15">
      <c r="A176" s="215"/>
      <c r="B176" s="109" t="s">
        <v>327</v>
      </c>
      <c r="C176" s="94">
        <v>31900</v>
      </c>
      <c r="D176" s="94">
        <v>38900</v>
      </c>
      <c r="E176" s="151">
        <v>46000</v>
      </c>
      <c r="F176" s="176">
        <f t="shared" si="35"/>
        <v>7100</v>
      </c>
      <c r="G176" s="152">
        <f t="shared" si="30"/>
        <v>7000</v>
      </c>
      <c r="H176" s="153">
        <f t="shared" si="32"/>
        <v>14100</v>
      </c>
      <c r="I176" s="154">
        <f t="shared" si="33"/>
        <v>44.20062695924764</v>
      </c>
      <c r="J176" s="155">
        <f t="shared" si="34"/>
        <v>21.9435736677116</v>
      </c>
    </row>
    <row r="177" spans="1:10" ht="15">
      <c r="A177" s="215"/>
      <c r="B177" s="109" t="s">
        <v>328</v>
      </c>
      <c r="C177" s="94">
        <v>25500</v>
      </c>
      <c r="D177" s="94">
        <v>29600</v>
      </c>
      <c r="E177" s="151">
        <v>37000</v>
      </c>
      <c r="F177" s="176">
        <f t="shared" si="35"/>
        <v>7400</v>
      </c>
      <c r="G177" s="152">
        <f t="shared" si="30"/>
        <v>4100</v>
      </c>
      <c r="H177" s="153">
        <f t="shared" si="32"/>
        <v>11500</v>
      </c>
      <c r="I177" s="154">
        <f t="shared" si="33"/>
        <v>45.09803921568628</v>
      </c>
      <c r="J177" s="155">
        <f t="shared" si="34"/>
        <v>16.07843137254902</v>
      </c>
    </row>
    <row r="178" spans="1:10" ht="15">
      <c r="A178" s="215"/>
      <c r="B178" s="109" t="s">
        <v>329</v>
      </c>
      <c r="C178" s="94">
        <v>32500</v>
      </c>
      <c r="D178" s="94">
        <v>37500</v>
      </c>
      <c r="E178" s="151">
        <v>47000</v>
      </c>
      <c r="F178" s="176">
        <f t="shared" si="35"/>
        <v>9500</v>
      </c>
      <c r="G178" s="152">
        <f t="shared" si="30"/>
        <v>5000</v>
      </c>
      <c r="H178" s="153">
        <f t="shared" si="32"/>
        <v>14500</v>
      </c>
      <c r="I178" s="154">
        <f t="shared" si="33"/>
        <v>44.61538461538462</v>
      </c>
      <c r="J178" s="155">
        <f t="shared" si="34"/>
        <v>15.384615384615385</v>
      </c>
    </row>
    <row r="179" spans="1:10" ht="15">
      <c r="A179" s="215"/>
      <c r="B179" s="109" t="s">
        <v>330</v>
      </c>
      <c r="C179" s="94">
        <v>32500</v>
      </c>
      <c r="D179" s="94">
        <v>37500</v>
      </c>
      <c r="E179" s="151">
        <v>47000</v>
      </c>
      <c r="F179" s="176">
        <f t="shared" si="35"/>
        <v>9500</v>
      </c>
      <c r="G179" s="152">
        <f t="shared" si="30"/>
        <v>5000</v>
      </c>
      <c r="H179" s="153">
        <f t="shared" si="32"/>
        <v>14500</v>
      </c>
      <c r="I179" s="154">
        <f t="shared" si="33"/>
        <v>44.61538461538462</v>
      </c>
      <c r="J179" s="155">
        <f t="shared" si="34"/>
        <v>15.384615384615385</v>
      </c>
    </row>
    <row r="180" spans="1:10" ht="15">
      <c r="A180" s="215"/>
      <c r="B180" s="109" t="s">
        <v>331</v>
      </c>
      <c r="C180" s="94">
        <v>26500</v>
      </c>
      <c r="D180" s="94">
        <v>31000</v>
      </c>
      <c r="E180" s="151">
        <v>38000</v>
      </c>
      <c r="F180" s="176">
        <f t="shared" si="35"/>
        <v>7000</v>
      </c>
      <c r="G180" s="152">
        <f t="shared" si="30"/>
        <v>4500</v>
      </c>
      <c r="H180" s="153">
        <f t="shared" si="32"/>
        <v>11500</v>
      </c>
      <c r="I180" s="154">
        <f t="shared" si="33"/>
        <v>43.39622641509434</v>
      </c>
      <c r="J180" s="155">
        <f t="shared" si="34"/>
        <v>16.9811320754717</v>
      </c>
    </row>
    <row r="181" spans="1:10" ht="15">
      <c r="A181" s="215"/>
      <c r="B181" s="109" t="s">
        <v>332</v>
      </c>
      <c r="C181" s="94">
        <v>179900</v>
      </c>
      <c r="D181" s="94">
        <v>210000</v>
      </c>
      <c r="E181" s="151">
        <v>280000</v>
      </c>
      <c r="F181" s="176">
        <f t="shared" si="35"/>
        <v>70000</v>
      </c>
      <c r="G181" s="152">
        <f t="shared" si="30"/>
        <v>30100</v>
      </c>
      <c r="H181" s="153">
        <f t="shared" si="32"/>
        <v>100100</v>
      </c>
      <c r="I181" s="154">
        <f t="shared" si="33"/>
        <v>55.6420233463035</v>
      </c>
      <c r="J181" s="155">
        <f t="shared" si="34"/>
        <v>16.731517509727624</v>
      </c>
    </row>
    <row r="182" spans="1:10" ht="15">
      <c r="A182" s="215"/>
      <c r="B182" s="109" t="s">
        <v>333</v>
      </c>
      <c r="C182" s="94">
        <v>88900</v>
      </c>
      <c r="D182" s="94">
        <v>109000</v>
      </c>
      <c r="E182" s="151">
        <v>129000</v>
      </c>
      <c r="F182" s="176">
        <f t="shared" si="35"/>
        <v>20000</v>
      </c>
      <c r="G182" s="152">
        <f t="shared" si="30"/>
        <v>20100</v>
      </c>
      <c r="H182" s="153">
        <f t="shared" si="32"/>
        <v>40100</v>
      </c>
      <c r="I182" s="154">
        <f t="shared" si="33"/>
        <v>45.10686164229472</v>
      </c>
      <c r="J182" s="155">
        <f t="shared" si="34"/>
        <v>22.609673790776153</v>
      </c>
    </row>
    <row r="183" spans="1:10" ht="15.75" thickBot="1">
      <c r="A183" s="216"/>
      <c r="B183" s="110" t="s">
        <v>334</v>
      </c>
      <c r="C183" s="95">
        <v>122900</v>
      </c>
      <c r="D183" s="95">
        <v>150000</v>
      </c>
      <c r="E183" s="156">
        <v>179000</v>
      </c>
      <c r="F183" s="177">
        <f t="shared" si="35"/>
        <v>29000</v>
      </c>
      <c r="G183" s="157">
        <f t="shared" si="30"/>
        <v>27100</v>
      </c>
      <c r="H183" s="158">
        <f t="shared" si="32"/>
        <v>56100</v>
      </c>
      <c r="I183" s="159">
        <f t="shared" si="33"/>
        <v>45.64686737184703</v>
      </c>
      <c r="J183" s="160">
        <f t="shared" si="34"/>
        <v>22.050447518307568</v>
      </c>
    </row>
    <row r="184" spans="1:10" ht="15.75">
      <c r="A184" s="217" t="s">
        <v>441</v>
      </c>
      <c r="B184" s="111" t="s">
        <v>336</v>
      </c>
      <c r="C184" s="93">
        <v>29500</v>
      </c>
      <c r="D184" s="93">
        <v>35000</v>
      </c>
      <c r="E184" s="146">
        <v>43000</v>
      </c>
      <c r="F184" s="175">
        <f>+E184-D184</f>
        <v>8000</v>
      </c>
      <c r="G184" s="164">
        <f t="shared" si="30"/>
        <v>5500</v>
      </c>
      <c r="H184" s="165">
        <f t="shared" si="32"/>
        <v>13500</v>
      </c>
      <c r="I184" s="149">
        <f t="shared" si="33"/>
        <v>45.76271186440678</v>
      </c>
      <c r="J184" s="150">
        <f t="shared" si="34"/>
        <v>18.64406779661017</v>
      </c>
    </row>
    <row r="185" spans="1:10" ht="15.75">
      <c r="A185" s="218"/>
      <c r="B185" s="112" t="s">
        <v>337</v>
      </c>
      <c r="C185" s="94">
        <v>26000</v>
      </c>
      <c r="D185" s="94">
        <v>34000</v>
      </c>
      <c r="E185" s="151">
        <v>40000</v>
      </c>
      <c r="F185" s="176">
        <f t="shared" si="35"/>
        <v>6000</v>
      </c>
      <c r="G185" s="166">
        <f>+D185-C185</f>
        <v>8000</v>
      </c>
      <c r="H185" s="167">
        <f>+E185-C185</f>
        <v>14000</v>
      </c>
      <c r="I185" s="154">
        <f t="shared" si="33"/>
        <v>53.84615384615385</v>
      </c>
      <c r="J185" s="155">
        <f t="shared" si="34"/>
        <v>30.76923076923077</v>
      </c>
    </row>
    <row r="186" spans="1:10" ht="15.75">
      <c r="A186" s="218"/>
      <c r="B186" s="112" t="s">
        <v>338</v>
      </c>
      <c r="C186" s="94">
        <v>80000</v>
      </c>
      <c r="D186" s="94">
        <v>95000</v>
      </c>
      <c r="E186" s="151">
        <v>110000</v>
      </c>
      <c r="F186" s="176">
        <f t="shared" si="35"/>
        <v>15000</v>
      </c>
      <c r="G186" s="166">
        <f>+D186-C186</f>
        <v>15000</v>
      </c>
      <c r="H186" s="167">
        <f>+E186-C186</f>
        <v>30000</v>
      </c>
      <c r="I186" s="154">
        <f t="shared" si="33"/>
        <v>37.50</v>
      </c>
      <c r="J186" s="155">
        <f t="shared" si="34"/>
        <v>18.75</v>
      </c>
    </row>
    <row r="187" spans="1:10" ht="16.5" thickBot="1">
      <c r="A187" s="219"/>
      <c r="B187" s="113" t="s">
        <v>339</v>
      </c>
      <c r="C187" s="95">
        <v>325000</v>
      </c>
      <c r="D187" s="95">
        <v>360000</v>
      </c>
      <c r="E187" s="156">
        <v>390000</v>
      </c>
      <c r="F187" s="177">
        <f t="shared" si="35"/>
        <v>30000</v>
      </c>
      <c r="G187" s="166">
        <f>+D187-C187</f>
        <v>35000</v>
      </c>
      <c r="H187" s="167">
        <f>+E187-C187</f>
        <v>65000</v>
      </c>
      <c r="I187" s="159">
        <f t="shared" si="33"/>
        <v>20</v>
      </c>
      <c r="J187" s="160">
        <f t="shared" si="34"/>
        <v>10.76923076923077</v>
      </c>
    </row>
    <row r="188" spans="1:10" ht="15.75">
      <c r="A188" s="211" t="s">
        <v>442</v>
      </c>
      <c r="B188" s="111" t="s">
        <v>341</v>
      </c>
      <c r="C188" s="84">
        <v>38000</v>
      </c>
      <c r="D188" s="93">
        <v>44000</v>
      </c>
      <c r="E188" s="146">
        <v>51900</v>
      </c>
      <c r="F188" s="175">
        <f>+E188-D188</f>
        <v>7900</v>
      </c>
      <c r="G188" s="164">
        <f>+D188-C188</f>
        <v>6000</v>
      </c>
      <c r="H188" s="165">
        <f>+E188-C188</f>
        <v>13900</v>
      </c>
      <c r="I188" s="149">
        <f t="shared" si="33"/>
        <v>36.578947368421055</v>
      </c>
      <c r="J188" s="150">
        <f t="shared" si="34"/>
        <v>15.789473684210526</v>
      </c>
    </row>
    <row r="189" spans="1:10" ht="15.75">
      <c r="A189" s="212"/>
      <c r="B189" s="112" t="s">
        <v>354</v>
      </c>
      <c r="C189" s="85">
        <v>44000</v>
      </c>
      <c r="D189" s="94">
        <v>52000</v>
      </c>
      <c r="E189" s="151">
        <v>59900</v>
      </c>
      <c r="F189" s="176">
        <f t="shared" si="36" ref="F189:F270">+E189-D189</f>
        <v>7900</v>
      </c>
      <c r="G189" s="166">
        <f t="shared" si="37" ref="G189:G270">+D189-C189</f>
        <v>8000</v>
      </c>
      <c r="H189" s="167">
        <f t="shared" si="38" ref="H189:H270">+E189-C189</f>
        <v>15900</v>
      </c>
      <c r="I189" s="154">
        <f t="shared" si="33"/>
        <v>36.13636363636364</v>
      </c>
      <c r="J189" s="155">
        <f t="shared" si="34"/>
        <v>18.181818181818183</v>
      </c>
    </row>
    <row r="190" spans="1:10" ht="15.75">
      <c r="A190" s="212"/>
      <c r="B190" s="112" t="s">
        <v>342</v>
      </c>
      <c r="C190" s="85">
        <v>29000</v>
      </c>
      <c r="D190" s="94">
        <v>33500</v>
      </c>
      <c r="E190" s="151">
        <v>40000</v>
      </c>
      <c r="F190" s="176">
        <f t="shared" si="36"/>
        <v>6500</v>
      </c>
      <c r="G190" s="166">
        <f t="shared" si="37"/>
        <v>4500</v>
      </c>
      <c r="H190" s="167">
        <f t="shared" si="38"/>
        <v>11000</v>
      </c>
      <c r="I190" s="154">
        <f t="shared" si="33"/>
        <v>37.93103448275862</v>
      </c>
      <c r="J190" s="155">
        <f t="shared" si="34"/>
        <v>15.517241379310345</v>
      </c>
    </row>
    <row r="191" spans="1:10" ht="15.75">
      <c r="A191" s="212"/>
      <c r="B191" s="112" t="s">
        <v>343</v>
      </c>
      <c r="C191" s="85">
        <v>45000</v>
      </c>
      <c r="D191" s="94">
        <v>55000</v>
      </c>
      <c r="E191" s="151">
        <v>64000</v>
      </c>
      <c r="F191" s="176">
        <f t="shared" si="36"/>
        <v>9000</v>
      </c>
      <c r="G191" s="166">
        <f t="shared" si="37"/>
        <v>10000</v>
      </c>
      <c r="H191" s="167">
        <f t="shared" si="38"/>
        <v>19000</v>
      </c>
      <c r="I191" s="154">
        <f t="shared" si="33"/>
        <v>42.22222222222222</v>
      </c>
      <c r="J191" s="155">
        <f t="shared" si="34"/>
        <v>22.22222222222222</v>
      </c>
    </row>
    <row r="192" spans="1:10" ht="15.75">
      <c r="A192" s="212"/>
      <c r="B192" s="112" t="s">
        <v>344</v>
      </c>
      <c r="C192" s="85">
        <v>27000</v>
      </c>
      <c r="D192" s="94">
        <v>32000</v>
      </c>
      <c r="E192" s="151">
        <v>36000</v>
      </c>
      <c r="F192" s="176">
        <f t="shared" si="36"/>
        <v>4000</v>
      </c>
      <c r="G192" s="166">
        <f t="shared" si="37"/>
        <v>5000</v>
      </c>
      <c r="H192" s="167">
        <f t="shared" si="38"/>
        <v>9000</v>
      </c>
      <c r="I192" s="154">
        <f t="shared" si="33"/>
        <v>33.33333333333333</v>
      </c>
      <c r="J192" s="155">
        <f t="shared" si="34"/>
        <v>18.51851851851852</v>
      </c>
    </row>
    <row r="193" spans="1:10" ht="15.75">
      <c r="A193" s="212"/>
      <c r="B193" s="112" t="s">
        <v>345</v>
      </c>
      <c r="C193" s="85">
        <v>36000</v>
      </c>
      <c r="D193" s="94">
        <v>42000</v>
      </c>
      <c r="E193" s="151">
        <v>47900</v>
      </c>
      <c r="F193" s="176">
        <f t="shared" si="36"/>
        <v>5900</v>
      </c>
      <c r="G193" s="166">
        <f t="shared" si="37"/>
        <v>6000</v>
      </c>
      <c r="H193" s="167">
        <f t="shared" si="38"/>
        <v>11900</v>
      </c>
      <c r="I193" s="154">
        <f t="shared" si="33"/>
        <v>33.05555555555556</v>
      </c>
      <c r="J193" s="155">
        <f t="shared" si="34"/>
        <v>16.666666666666664</v>
      </c>
    </row>
    <row r="194" spans="1:10" ht="15.75">
      <c r="A194" s="212"/>
      <c r="B194" s="112" t="s">
        <v>346</v>
      </c>
      <c r="C194" s="85">
        <v>34000</v>
      </c>
      <c r="D194" s="94">
        <v>39500</v>
      </c>
      <c r="E194" s="151">
        <v>45900</v>
      </c>
      <c r="F194" s="176">
        <f t="shared" si="36"/>
        <v>6400</v>
      </c>
      <c r="G194" s="166">
        <f t="shared" si="37"/>
        <v>5500</v>
      </c>
      <c r="H194" s="167">
        <f t="shared" si="38"/>
        <v>11900</v>
      </c>
      <c r="I194" s="154">
        <f t="shared" si="33"/>
        <v>35</v>
      </c>
      <c r="J194" s="155">
        <f t="shared" si="34"/>
        <v>16.176470588235293</v>
      </c>
    </row>
    <row r="195" spans="1:10" ht="15.75">
      <c r="A195" s="212"/>
      <c r="B195" s="112" t="s">
        <v>347</v>
      </c>
      <c r="C195" s="85">
        <v>34000</v>
      </c>
      <c r="D195" s="94">
        <v>40000</v>
      </c>
      <c r="E195" s="151">
        <v>45900</v>
      </c>
      <c r="F195" s="176">
        <f t="shared" si="36"/>
        <v>5900</v>
      </c>
      <c r="G195" s="166">
        <f t="shared" si="37"/>
        <v>6000</v>
      </c>
      <c r="H195" s="167">
        <f t="shared" si="38"/>
        <v>11900</v>
      </c>
      <c r="I195" s="154">
        <f t="shared" si="33"/>
        <v>35</v>
      </c>
      <c r="J195" s="155">
        <f t="shared" si="34"/>
        <v>17.647058823529413</v>
      </c>
    </row>
    <row r="196" spans="1:10" ht="15.75">
      <c r="A196" s="212"/>
      <c r="B196" s="112" t="s">
        <v>348</v>
      </c>
      <c r="C196" s="85">
        <v>34000</v>
      </c>
      <c r="D196" s="94">
        <v>39000</v>
      </c>
      <c r="E196" s="151">
        <v>45900</v>
      </c>
      <c r="F196" s="176">
        <f t="shared" si="36"/>
        <v>6900</v>
      </c>
      <c r="G196" s="166">
        <f t="shared" si="37"/>
        <v>5000</v>
      </c>
      <c r="H196" s="167">
        <f t="shared" si="38"/>
        <v>11900</v>
      </c>
      <c r="I196" s="154">
        <f t="shared" si="33"/>
        <v>35</v>
      </c>
      <c r="J196" s="155">
        <f t="shared" si="34"/>
        <v>14.705882352941178</v>
      </c>
    </row>
    <row r="197" spans="1:10" ht="15.75">
      <c r="A197" s="212"/>
      <c r="B197" s="112" t="s">
        <v>349</v>
      </c>
      <c r="C197" s="85">
        <v>45000</v>
      </c>
      <c r="D197" s="94">
        <v>52000</v>
      </c>
      <c r="E197" s="151">
        <v>60900</v>
      </c>
      <c r="F197" s="176">
        <f t="shared" si="36"/>
        <v>8900</v>
      </c>
      <c r="G197" s="166">
        <f t="shared" si="37"/>
        <v>7000</v>
      </c>
      <c r="H197" s="167">
        <f t="shared" si="38"/>
        <v>15900</v>
      </c>
      <c r="I197" s="154">
        <f t="shared" si="33"/>
        <v>35.333333333333336</v>
      </c>
      <c r="J197" s="155">
        <f t="shared" si="34"/>
        <v>15.555555555555555</v>
      </c>
    </row>
    <row r="198" spans="1:10" ht="15.75">
      <c r="A198" s="212"/>
      <c r="B198" s="112" t="s">
        <v>350</v>
      </c>
      <c r="C198" s="85">
        <v>33000</v>
      </c>
      <c r="D198" s="94">
        <v>38300</v>
      </c>
      <c r="E198" s="151">
        <v>44900</v>
      </c>
      <c r="F198" s="176">
        <f t="shared" si="36"/>
        <v>6600</v>
      </c>
      <c r="G198" s="166">
        <f t="shared" si="37"/>
        <v>5300</v>
      </c>
      <c r="H198" s="167">
        <f t="shared" si="38"/>
        <v>11900</v>
      </c>
      <c r="I198" s="154">
        <f t="shared" si="33"/>
        <v>36.06060606060606</v>
      </c>
      <c r="J198" s="155">
        <f t="shared" si="34"/>
        <v>16.060606060606062</v>
      </c>
    </row>
    <row r="199" spans="1:10" ht="15.75">
      <c r="A199" s="212"/>
      <c r="B199" s="112" t="s">
        <v>351</v>
      </c>
      <c r="C199" s="85">
        <v>33000</v>
      </c>
      <c r="D199" s="94">
        <v>36300</v>
      </c>
      <c r="E199" s="151">
        <v>44900</v>
      </c>
      <c r="F199" s="176">
        <f t="shared" si="36"/>
        <v>8600</v>
      </c>
      <c r="G199" s="166">
        <f t="shared" si="37"/>
        <v>3300</v>
      </c>
      <c r="H199" s="167">
        <f t="shared" si="38"/>
        <v>11900</v>
      </c>
      <c r="I199" s="154">
        <f t="shared" si="33"/>
        <v>36.06060606060606</v>
      </c>
      <c r="J199" s="155">
        <f t="shared" si="34"/>
        <v>10</v>
      </c>
    </row>
    <row r="200" spans="1:10" ht="15.75">
      <c r="A200" s="212"/>
      <c r="B200" s="112" t="s">
        <v>352</v>
      </c>
      <c r="C200" s="85">
        <v>36000</v>
      </c>
      <c r="D200" s="94">
        <v>40000</v>
      </c>
      <c r="E200" s="151">
        <v>49900</v>
      </c>
      <c r="F200" s="176">
        <f t="shared" si="36"/>
        <v>9900</v>
      </c>
      <c r="G200" s="166">
        <f t="shared" si="37"/>
        <v>4000</v>
      </c>
      <c r="H200" s="167">
        <f t="shared" si="38"/>
        <v>13900</v>
      </c>
      <c r="I200" s="154">
        <f t="shared" si="33"/>
        <v>38.611111111111114</v>
      </c>
      <c r="J200" s="155">
        <f t="shared" si="34"/>
        <v>11.11111111111111</v>
      </c>
    </row>
    <row r="201" spans="1:10" ht="16.5" thickBot="1">
      <c r="A201" s="213"/>
      <c r="B201" s="112" t="s">
        <v>353</v>
      </c>
      <c r="C201" s="85">
        <v>36700</v>
      </c>
      <c r="D201" s="94">
        <v>43000</v>
      </c>
      <c r="E201" s="151">
        <v>48900</v>
      </c>
      <c r="F201" s="177">
        <f t="shared" si="36"/>
        <v>5900</v>
      </c>
      <c r="G201" s="166">
        <f t="shared" si="37"/>
        <v>6300</v>
      </c>
      <c r="H201" s="167">
        <f t="shared" si="38"/>
        <v>12200</v>
      </c>
      <c r="I201" s="154">
        <f t="shared" si="33"/>
        <v>33.2425068119891</v>
      </c>
      <c r="J201" s="155">
        <f t="shared" si="34"/>
        <v>17.166212534059948</v>
      </c>
    </row>
    <row r="202" spans="1:10" ht="15">
      <c r="A202" s="205" t="s">
        <v>545</v>
      </c>
      <c r="B202" s="190" t="s">
        <v>546</v>
      </c>
      <c r="C202" s="84">
        <v>30000</v>
      </c>
      <c r="D202" s="93">
        <v>33000</v>
      </c>
      <c r="E202" s="146">
        <v>39950</v>
      </c>
      <c r="F202" s="187">
        <f>+E202-D202</f>
        <v>6950</v>
      </c>
      <c r="G202" s="164">
        <f>+D202-C202</f>
        <v>3000</v>
      </c>
      <c r="H202" s="165">
        <f>+E202-C202</f>
        <v>9950</v>
      </c>
      <c r="I202" s="149">
        <f t="shared" si="33"/>
        <v>33.166666666666664</v>
      </c>
      <c r="J202" s="150">
        <f t="shared" si="34"/>
        <v>10</v>
      </c>
    </row>
    <row r="203" spans="1:10" ht="15">
      <c r="A203" s="206"/>
      <c r="B203" s="191" t="s">
        <v>547</v>
      </c>
      <c r="C203" s="85">
        <v>30000</v>
      </c>
      <c r="D203" s="94">
        <v>33000</v>
      </c>
      <c r="E203" s="151">
        <v>39950</v>
      </c>
      <c r="F203" s="188">
        <f t="shared" si="39" ref="F203:F212">+E203-D203</f>
        <v>6950</v>
      </c>
      <c r="G203" s="166">
        <f t="shared" si="40" ref="G203:G212">+D203-C203</f>
        <v>3000</v>
      </c>
      <c r="H203" s="167">
        <f t="shared" si="41" ref="H203:H212">+E203-C203</f>
        <v>9950</v>
      </c>
      <c r="I203" s="154">
        <f t="shared" si="33"/>
        <v>33.166666666666664</v>
      </c>
      <c r="J203" s="155">
        <f t="shared" si="34"/>
        <v>10</v>
      </c>
    </row>
    <row r="204" spans="1:10" ht="15">
      <c r="A204" s="206"/>
      <c r="B204" s="192" t="s">
        <v>548</v>
      </c>
      <c r="C204" s="85">
        <v>30000</v>
      </c>
      <c r="D204" s="94">
        <v>33000</v>
      </c>
      <c r="E204" s="151">
        <v>39950</v>
      </c>
      <c r="F204" s="188">
        <f t="shared" si="39"/>
        <v>6950</v>
      </c>
      <c r="G204" s="166">
        <f t="shared" si="40"/>
        <v>3000</v>
      </c>
      <c r="H204" s="167">
        <f t="shared" si="41"/>
        <v>9950</v>
      </c>
      <c r="I204" s="154">
        <f t="shared" si="33"/>
        <v>33.166666666666664</v>
      </c>
      <c r="J204" s="155">
        <f t="shared" si="34"/>
        <v>10</v>
      </c>
    </row>
    <row r="205" spans="1:10" ht="15">
      <c r="A205" s="206"/>
      <c r="B205" s="192" t="s">
        <v>549</v>
      </c>
      <c r="C205" s="85">
        <v>33000</v>
      </c>
      <c r="D205" s="94">
        <v>35500</v>
      </c>
      <c r="E205" s="151">
        <v>43950</v>
      </c>
      <c r="F205" s="188">
        <f t="shared" si="39"/>
        <v>8450</v>
      </c>
      <c r="G205" s="166">
        <f t="shared" si="40"/>
        <v>2500</v>
      </c>
      <c r="H205" s="167">
        <f t="shared" si="41"/>
        <v>10950</v>
      </c>
      <c r="I205" s="154">
        <f t="shared" si="33"/>
        <v>33.18181818181819</v>
      </c>
      <c r="J205" s="155">
        <f t="shared" si="34"/>
        <v>7.575757575757576</v>
      </c>
    </row>
    <row r="206" spans="1:10" ht="15">
      <c r="A206" s="206"/>
      <c r="B206" s="192" t="s">
        <v>550</v>
      </c>
      <c r="C206" s="85">
        <v>30000</v>
      </c>
      <c r="D206" s="94">
        <v>33000</v>
      </c>
      <c r="E206" s="151">
        <v>39950</v>
      </c>
      <c r="F206" s="188">
        <f t="shared" si="39"/>
        <v>6950</v>
      </c>
      <c r="G206" s="166">
        <f t="shared" si="40"/>
        <v>3000</v>
      </c>
      <c r="H206" s="167">
        <f t="shared" si="41"/>
        <v>9950</v>
      </c>
      <c r="I206" s="154">
        <f t="shared" si="33"/>
        <v>33.166666666666664</v>
      </c>
      <c r="J206" s="155">
        <f t="shared" si="34"/>
        <v>10</v>
      </c>
    </row>
    <row r="207" spans="1:10" ht="15">
      <c r="A207" s="206"/>
      <c r="B207" s="192" t="s">
        <v>551</v>
      </c>
      <c r="C207" s="85">
        <v>30000</v>
      </c>
      <c r="D207" s="94">
        <v>33000</v>
      </c>
      <c r="E207" s="151">
        <v>39950</v>
      </c>
      <c r="F207" s="188">
        <f t="shared" si="39"/>
        <v>6950</v>
      </c>
      <c r="G207" s="166">
        <f t="shared" si="40"/>
        <v>3000</v>
      </c>
      <c r="H207" s="167">
        <f t="shared" si="41"/>
        <v>9950</v>
      </c>
      <c r="I207" s="154">
        <f t="shared" si="33"/>
        <v>33.166666666666664</v>
      </c>
      <c r="J207" s="155">
        <f t="shared" si="34"/>
        <v>10</v>
      </c>
    </row>
    <row r="208" spans="1:10" ht="15">
      <c r="A208" s="206"/>
      <c r="B208" s="192" t="s">
        <v>552</v>
      </c>
      <c r="C208" s="85">
        <v>30000</v>
      </c>
      <c r="D208" s="94">
        <v>33000</v>
      </c>
      <c r="E208" s="151">
        <v>39950</v>
      </c>
      <c r="F208" s="188">
        <f t="shared" si="39"/>
        <v>6950</v>
      </c>
      <c r="G208" s="166">
        <f t="shared" si="40"/>
        <v>3000</v>
      </c>
      <c r="H208" s="167">
        <f t="shared" si="41"/>
        <v>9950</v>
      </c>
      <c r="I208" s="154">
        <f t="shared" si="33"/>
        <v>33.166666666666664</v>
      </c>
      <c r="J208" s="155">
        <f t="shared" si="34"/>
        <v>10</v>
      </c>
    </row>
    <row r="209" spans="1:10" ht="15">
      <c r="A209" s="206"/>
      <c r="B209" s="192" t="s">
        <v>553</v>
      </c>
      <c r="C209" s="85">
        <v>33000</v>
      </c>
      <c r="D209" s="94">
        <v>35500</v>
      </c>
      <c r="E209" s="151">
        <v>43950</v>
      </c>
      <c r="F209" s="188">
        <f t="shared" si="39"/>
        <v>8450</v>
      </c>
      <c r="G209" s="166">
        <f t="shared" si="40"/>
        <v>2500</v>
      </c>
      <c r="H209" s="167">
        <f t="shared" si="41"/>
        <v>10950</v>
      </c>
      <c r="I209" s="154">
        <f t="shared" si="33"/>
        <v>33.18181818181819</v>
      </c>
      <c r="J209" s="155">
        <f t="shared" si="34"/>
        <v>7.575757575757576</v>
      </c>
    </row>
    <row r="210" spans="1:10" ht="15">
      <c r="A210" s="206"/>
      <c r="B210" s="192" t="s">
        <v>554</v>
      </c>
      <c r="C210" s="85">
        <v>53000</v>
      </c>
      <c r="D210" s="94">
        <v>60000</v>
      </c>
      <c r="E210" s="151">
        <v>69900</v>
      </c>
      <c r="F210" s="188">
        <f t="shared" si="39"/>
        <v>9900</v>
      </c>
      <c r="G210" s="166">
        <f t="shared" si="40"/>
        <v>7000</v>
      </c>
      <c r="H210" s="167">
        <f t="shared" si="41"/>
        <v>16900</v>
      </c>
      <c r="I210" s="154">
        <f t="shared" si="33"/>
        <v>31.886792452830186</v>
      </c>
      <c r="J210" s="155">
        <f t="shared" si="34"/>
        <v>13.20754716981132</v>
      </c>
    </row>
    <row r="211" spans="1:10" ht="15">
      <c r="A211" s="206"/>
      <c r="B211" s="192" t="s">
        <v>555</v>
      </c>
      <c r="C211" s="85">
        <v>30000</v>
      </c>
      <c r="D211" s="94">
        <v>33000</v>
      </c>
      <c r="E211" s="151">
        <v>39950</v>
      </c>
      <c r="F211" s="188">
        <f t="shared" si="39"/>
        <v>6950</v>
      </c>
      <c r="G211" s="166">
        <f t="shared" si="40"/>
        <v>3000</v>
      </c>
      <c r="H211" s="167">
        <f t="shared" si="41"/>
        <v>9950</v>
      </c>
      <c r="I211" s="154">
        <f t="shared" si="33"/>
        <v>33.166666666666664</v>
      </c>
      <c r="J211" s="155">
        <f t="shared" si="34"/>
        <v>10</v>
      </c>
    </row>
    <row r="212" spans="1:10" ht="15.75" thickBot="1">
      <c r="A212" s="207"/>
      <c r="B212" s="193" t="s">
        <v>556</v>
      </c>
      <c r="C212" s="86">
        <v>50800</v>
      </c>
      <c r="D212" s="95">
        <v>65000</v>
      </c>
      <c r="E212" s="156">
        <v>79900</v>
      </c>
      <c r="F212" s="189">
        <f t="shared" si="39"/>
        <v>14900</v>
      </c>
      <c r="G212" s="168">
        <f t="shared" si="40"/>
        <v>14200</v>
      </c>
      <c r="H212" s="169">
        <f t="shared" si="41"/>
        <v>29100</v>
      </c>
      <c r="I212" s="159">
        <f t="shared" si="33"/>
        <v>57.28346456692913</v>
      </c>
      <c r="J212" s="160">
        <f t="shared" si="34"/>
        <v>27.95275590551181</v>
      </c>
    </row>
    <row r="213" spans="1:10" ht="15.75">
      <c r="A213" s="224" t="s">
        <v>443</v>
      </c>
      <c r="B213" s="115" t="s">
        <v>356</v>
      </c>
      <c r="C213" s="93">
        <v>3500</v>
      </c>
      <c r="D213" s="93">
        <v>5500</v>
      </c>
      <c r="E213" s="146">
        <v>7000</v>
      </c>
      <c r="F213" s="175">
        <f t="shared" si="36"/>
        <v>1500</v>
      </c>
      <c r="G213" s="164">
        <f t="shared" si="37"/>
        <v>2000</v>
      </c>
      <c r="H213" s="165">
        <f t="shared" si="38"/>
        <v>3500</v>
      </c>
      <c r="I213" s="149">
        <f t="shared" si="33"/>
        <v>100</v>
      </c>
      <c r="J213" s="150">
        <f t="shared" si="34"/>
        <v>57.14285714285714</v>
      </c>
    </row>
    <row r="214" spans="1:10" ht="15.75">
      <c r="A214" s="225"/>
      <c r="B214" s="116" t="s">
        <v>357</v>
      </c>
      <c r="C214" s="94">
        <v>4000</v>
      </c>
      <c r="D214" s="94">
        <v>6500</v>
      </c>
      <c r="E214" s="151">
        <v>10000</v>
      </c>
      <c r="F214" s="176">
        <f t="shared" si="36"/>
        <v>3500</v>
      </c>
      <c r="G214" s="166">
        <f t="shared" si="37"/>
        <v>2500</v>
      </c>
      <c r="H214" s="167">
        <f t="shared" si="38"/>
        <v>6000</v>
      </c>
      <c r="I214" s="154">
        <f t="shared" si="33"/>
        <v>150</v>
      </c>
      <c r="J214" s="155">
        <f t="shared" si="34"/>
        <v>62.50</v>
      </c>
    </row>
    <row r="215" spans="1:10" ht="16.5" thickBot="1">
      <c r="A215" s="226"/>
      <c r="B215" s="116" t="s">
        <v>358</v>
      </c>
      <c r="C215" s="94">
        <v>18000</v>
      </c>
      <c r="D215" s="94">
        <v>23000</v>
      </c>
      <c r="E215" s="151">
        <v>26000</v>
      </c>
      <c r="F215" s="177">
        <f t="shared" si="36"/>
        <v>3000</v>
      </c>
      <c r="G215" s="168">
        <f t="shared" si="37"/>
        <v>5000</v>
      </c>
      <c r="H215" s="169">
        <f t="shared" si="38"/>
        <v>8000</v>
      </c>
      <c r="I215" s="159">
        <f t="shared" si="33"/>
        <v>44.44444444444444</v>
      </c>
      <c r="J215" s="160">
        <f t="shared" si="34"/>
        <v>27.77777777777778</v>
      </c>
    </row>
    <row r="216" spans="1:10" ht="15.75">
      <c r="A216" s="227" t="s">
        <v>444</v>
      </c>
      <c r="B216" s="115" t="s">
        <v>365</v>
      </c>
      <c r="C216" s="84">
        <v>24000</v>
      </c>
      <c r="D216" s="93">
        <v>32000</v>
      </c>
      <c r="E216" s="146">
        <v>42000</v>
      </c>
      <c r="F216" s="175">
        <f t="shared" si="36"/>
        <v>10000</v>
      </c>
      <c r="G216" s="164">
        <f t="shared" si="37"/>
        <v>8000</v>
      </c>
      <c r="H216" s="165">
        <f t="shared" si="38"/>
        <v>18000</v>
      </c>
      <c r="I216" s="149">
        <f t="shared" si="33"/>
        <v>75</v>
      </c>
      <c r="J216" s="150">
        <f t="shared" si="34"/>
        <v>33.33333333333333</v>
      </c>
    </row>
    <row r="217" spans="1:10" ht="15.75">
      <c r="A217" s="228"/>
      <c r="B217" s="116" t="s">
        <v>445</v>
      </c>
      <c r="C217" s="85">
        <v>15000</v>
      </c>
      <c r="D217" s="94">
        <v>19000</v>
      </c>
      <c r="E217" s="151">
        <v>24000</v>
      </c>
      <c r="F217" s="176">
        <f t="shared" si="36"/>
        <v>5000</v>
      </c>
      <c r="G217" s="166">
        <f t="shared" si="37"/>
        <v>4000</v>
      </c>
      <c r="H217" s="167">
        <f t="shared" si="38"/>
        <v>9000</v>
      </c>
      <c r="I217" s="154">
        <f t="shared" si="33"/>
        <v>60</v>
      </c>
      <c r="J217" s="155">
        <f t="shared" si="34"/>
        <v>26.666666666666668</v>
      </c>
    </row>
    <row r="218" spans="1:10" ht="15.75">
      <c r="A218" s="228"/>
      <c r="B218" s="116" t="s">
        <v>366</v>
      </c>
      <c r="C218" s="85">
        <v>23000</v>
      </c>
      <c r="D218" s="94">
        <v>29000</v>
      </c>
      <c r="E218" s="151">
        <v>37800</v>
      </c>
      <c r="F218" s="176">
        <f t="shared" si="36"/>
        <v>8800</v>
      </c>
      <c r="G218" s="166">
        <f t="shared" si="37"/>
        <v>6000</v>
      </c>
      <c r="H218" s="167">
        <f t="shared" si="38"/>
        <v>14800</v>
      </c>
      <c r="I218" s="154">
        <f t="shared" si="33"/>
        <v>64.34782608695652</v>
      </c>
      <c r="J218" s="155">
        <f t="shared" si="34"/>
        <v>26.08695652173913</v>
      </c>
    </row>
    <row r="219" spans="1:10" ht="15.75">
      <c r="A219" s="228"/>
      <c r="B219" s="116" t="s">
        <v>367</v>
      </c>
      <c r="C219" s="85">
        <v>14000</v>
      </c>
      <c r="D219" s="94">
        <v>16500</v>
      </c>
      <c r="E219" s="151">
        <v>20000</v>
      </c>
      <c r="F219" s="176">
        <f t="shared" si="36"/>
        <v>3500</v>
      </c>
      <c r="G219" s="166">
        <f t="shared" si="37"/>
        <v>2500</v>
      </c>
      <c r="H219" s="167">
        <f t="shared" si="38"/>
        <v>6000</v>
      </c>
      <c r="I219" s="154">
        <f t="shared" si="33"/>
        <v>42.857142857142854</v>
      </c>
      <c r="J219" s="155">
        <f t="shared" si="34"/>
        <v>17.857142857142858</v>
      </c>
    </row>
    <row r="220" spans="1:10" ht="15.75">
      <c r="A220" s="228"/>
      <c r="B220" s="116" t="s">
        <v>368</v>
      </c>
      <c r="C220" s="85">
        <v>16000</v>
      </c>
      <c r="D220" s="94">
        <v>20000</v>
      </c>
      <c r="E220" s="151">
        <v>26500</v>
      </c>
      <c r="F220" s="176">
        <f t="shared" si="36"/>
        <v>6500</v>
      </c>
      <c r="G220" s="166">
        <f t="shared" si="37"/>
        <v>4000</v>
      </c>
      <c r="H220" s="167">
        <f t="shared" si="38"/>
        <v>10500</v>
      </c>
      <c r="I220" s="154">
        <f t="shared" si="42" ref="I220:I292">((H220/C220)*100)</f>
        <v>65.625</v>
      </c>
      <c r="J220" s="155">
        <f t="shared" si="43" ref="J220:J292">+((G220/C220)*100)</f>
        <v>25</v>
      </c>
    </row>
    <row r="221" spans="1:10" ht="15.75">
      <c r="A221" s="228"/>
      <c r="B221" s="116" t="s">
        <v>369</v>
      </c>
      <c r="C221" s="85">
        <v>9000</v>
      </c>
      <c r="D221" s="94">
        <v>13000</v>
      </c>
      <c r="E221" s="151">
        <v>16000</v>
      </c>
      <c r="F221" s="176">
        <f t="shared" si="36"/>
        <v>3000</v>
      </c>
      <c r="G221" s="166">
        <f t="shared" si="37"/>
        <v>4000</v>
      </c>
      <c r="H221" s="167">
        <f t="shared" si="38"/>
        <v>7000</v>
      </c>
      <c r="I221" s="154">
        <f t="shared" si="42"/>
        <v>77.77777777777779</v>
      </c>
      <c r="J221" s="155">
        <f t="shared" si="43"/>
        <v>44.44444444444444</v>
      </c>
    </row>
    <row r="222" spans="1:10" ht="15.75">
      <c r="A222" s="228"/>
      <c r="B222" s="116" t="s">
        <v>370</v>
      </c>
      <c r="C222" s="85">
        <v>10000</v>
      </c>
      <c r="D222" s="94">
        <v>13500</v>
      </c>
      <c r="E222" s="151">
        <v>16800</v>
      </c>
      <c r="F222" s="176">
        <f t="shared" si="36"/>
        <v>3300</v>
      </c>
      <c r="G222" s="166">
        <f t="shared" si="37"/>
        <v>3500</v>
      </c>
      <c r="H222" s="167">
        <f t="shared" si="38"/>
        <v>6800</v>
      </c>
      <c r="I222" s="154">
        <f t="shared" si="42"/>
        <v>68</v>
      </c>
      <c r="J222" s="155">
        <f t="shared" si="43"/>
        <v>35</v>
      </c>
    </row>
    <row r="223" spans="1:10" ht="15.75">
      <c r="A223" s="228"/>
      <c r="B223" s="116" t="s">
        <v>371</v>
      </c>
      <c r="C223" s="85">
        <v>14000</v>
      </c>
      <c r="D223" s="94">
        <v>17500</v>
      </c>
      <c r="E223" s="151">
        <v>23000</v>
      </c>
      <c r="F223" s="176">
        <f t="shared" si="36"/>
        <v>5500</v>
      </c>
      <c r="G223" s="166">
        <f t="shared" si="37"/>
        <v>3500</v>
      </c>
      <c r="H223" s="167">
        <f t="shared" si="38"/>
        <v>9000</v>
      </c>
      <c r="I223" s="154">
        <f t="shared" si="42"/>
        <v>64.28571428571429</v>
      </c>
      <c r="J223" s="155">
        <f t="shared" si="43"/>
        <v>25</v>
      </c>
    </row>
    <row r="224" spans="1:10" ht="15.75">
      <c r="A224" s="228"/>
      <c r="B224" s="116" t="s">
        <v>372</v>
      </c>
      <c r="C224" s="85">
        <v>15000</v>
      </c>
      <c r="D224" s="94">
        <v>20000</v>
      </c>
      <c r="E224" s="151">
        <v>25000</v>
      </c>
      <c r="F224" s="176">
        <f t="shared" si="36"/>
        <v>5000</v>
      </c>
      <c r="G224" s="166">
        <f t="shared" si="37"/>
        <v>5000</v>
      </c>
      <c r="H224" s="167">
        <f t="shared" si="38"/>
        <v>10000</v>
      </c>
      <c r="I224" s="154">
        <f t="shared" si="42"/>
        <v>66.66666666666666</v>
      </c>
      <c r="J224" s="155">
        <f t="shared" si="43"/>
        <v>33.33333333333333</v>
      </c>
    </row>
    <row r="225" spans="1:10" ht="15.75">
      <c r="A225" s="228"/>
      <c r="B225" s="116" t="s">
        <v>373</v>
      </c>
      <c r="C225" s="85">
        <v>16000</v>
      </c>
      <c r="D225" s="94">
        <v>20000</v>
      </c>
      <c r="E225" s="151">
        <v>25000</v>
      </c>
      <c r="F225" s="176">
        <f t="shared" si="36"/>
        <v>5000</v>
      </c>
      <c r="G225" s="166">
        <f t="shared" si="37"/>
        <v>4000</v>
      </c>
      <c r="H225" s="167">
        <f t="shared" si="38"/>
        <v>9000</v>
      </c>
      <c r="I225" s="154">
        <f t="shared" si="42"/>
        <v>56.25</v>
      </c>
      <c r="J225" s="155">
        <f t="shared" si="43"/>
        <v>25</v>
      </c>
    </row>
    <row r="226" spans="1:10" ht="15.75">
      <c r="A226" s="228"/>
      <c r="B226" s="116" t="s">
        <v>374</v>
      </c>
      <c r="C226" s="85">
        <v>26000</v>
      </c>
      <c r="D226" s="94">
        <v>33000</v>
      </c>
      <c r="E226" s="151">
        <v>40900</v>
      </c>
      <c r="F226" s="176">
        <f t="shared" si="36"/>
        <v>7900</v>
      </c>
      <c r="G226" s="166">
        <f t="shared" si="37"/>
        <v>7000</v>
      </c>
      <c r="H226" s="167">
        <f t="shared" si="38"/>
        <v>14900</v>
      </c>
      <c r="I226" s="154">
        <f t="shared" si="42"/>
        <v>57.30769230769231</v>
      </c>
      <c r="J226" s="155">
        <f t="shared" si="43"/>
        <v>26.923076923076923</v>
      </c>
    </row>
    <row r="227" spans="1:10" ht="15.75">
      <c r="A227" s="228"/>
      <c r="B227" s="116" t="s">
        <v>375</v>
      </c>
      <c r="C227" s="85">
        <v>20000</v>
      </c>
      <c r="D227" s="94">
        <v>24500</v>
      </c>
      <c r="E227" s="151">
        <v>29400</v>
      </c>
      <c r="F227" s="176">
        <f t="shared" si="36"/>
        <v>4900</v>
      </c>
      <c r="G227" s="166">
        <f t="shared" si="37"/>
        <v>4500</v>
      </c>
      <c r="H227" s="167">
        <f t="shared" si="38"/>
        <v>9400</v>
      </c>
      <c r="I227" s="154">
        <f t="shared" si="42"/>
        <v>47</v>
      </c>
      <c r="J227" s="155">
        <f t="shared" si="43"/>
        <v>22.50</v>
      </c>
    </row>
    <row r="228" spans="1:10" ht="15.75">
      <c r="A228" s="228"/>
      <c r="B228" s="116" t="s">
        <v>376</v>
      </c>
      <c r="C228" s="85">
        <v>11000</v>
      </c>
      <c r="D228" s="94">
        <v>14500</v>
      </c>
      <c r="E228" s="151">
        <v>18000</v>
      </c>
      <c r="F228" s="176">
        <f t="shared" si="36"/>
        <v>3500</v>
      </c>
      <c r="G228" s="166">
        <f t="shared" si="37"/>
        <v>3500</v>
      </c>
      <c r="H228" s="167">
        <f t="shared" si="38"/>
        <v>7000</v>
      </c>
      <c r="I228" s="154">
        <f t="shared" si="42"/>
        <v>63.63636363636363</v>
      </c>
      <c r="J228" s="155">
        <f t="shared" si="43"/>
        <v>31.818181818181817</v>
      </c>
    </row>
    <row r="229" spans="1:10" ht="15.75">
      <c r="A229" s="228"/>
      <c r="B229" s="116" t="s">
        <v>377</v>
      </c>
      <c r="C229" s="85">
        <v>36000</v>
      </c>
      <c r="D229" s="94">
        <v>47000</v>
      </c>
      <c r="E229" s="151">
        <v>60900</v>
      </c>
      <c r="F229" s="176">
        <f t="shared" si="36"/>
        <v>13900</v>
      </c>
      <c r="G229" s="166">
        <f t="shared" si="37"/>
        <v>11000</v>
      </c>
      <c r="H229" s="167">
        <f t="shared" si="38"/>
        <v>24900</v>
      </c>
      <c r="I229" s="154">
        <f t="shared" si="42"/>
        <v>69.16666666666667</v>
      </c>
      <c r="J229" s="155">
        <f t="shared" si="43"/>
        <v>30.555555555555557</v>
      </c>
    </row>
    <row r="230" spans="1:10" ht="15.75">
      <c r="A230" s="228"/>
      <c r="B230" s="116" t="s">
        <v>378</v>
      </c>
      <c r="C230" s="85">
        <v>36000</v>
      </c>
      <c r="D230" s="94">
        <v>47000</v>
      </c>
      <c r="E230" s="151">
        <v>60900</v>
      </c>
      <c r="F230" s="176">
        <f t="shared" si="36"/>
        <v>13900</v>
      </c>
      <c r="G230" s="166">
        <f t="shared" si="37"/>
        <v>11000</v>
      </c>
      <c r="H230" s="167">
        <f t="shared" si="38"/>
        <v>24900</v>
      </c>
      <c r="I230" s="154">
        <f t="shared" si="42"/>
        <v>69.16666666666667</v>
      </c>
      <c r="J230" s="155">
        <f t="shared" si="43"/>
        <v>30.555555555555557</v>
      </c>
    </row>
    <row r="231" spans="1:10" ht="15.75">
      <c r="A231" s="228"/>
      <c r="B231" s="116" t="s">
        <v>379</v>
      </c>
      <c r="C231" s="85">
        <v>12000</v>
      </c>
      <c r="D231" s="94">
        <v>16000</v>
      </c>
      <c r="E231" s="151">
        <v>20000</v>
      </c>
      <c r="F231" s="176">
        <f t="shared" si="36"/>
        <v>4000</v>
      </c>
      <c r="G231" s="166">
        <f t="shared" si="37"/>
        <v>4000</v>
      </c>
      <c r="H231" s="167">
        <f t="shared" si="38"/>
        <v>8000</v>
      </c>
      <c r="I231" s="154">
        <f t="shared" si="42"/>
        <v>66.66666666666666</v>
      </c>
      <c r="J231" s="155">
        <f t="shared" si="43"/>
        <v>33.33333333333333</v>
      </c>
    </row>
    <row r="232" spans="1:10" ht="15.75">
      <c r="A232" s="228"/>
      <c r="B232" s="116" t="s">
        <v>561</v>
      </c>
      <c r="C232" s="85">
        <v>9000</v>
      </c>
      <c r="D232" s="94">
        <v>13000</v>
      </c>
      <c r="E232" s="151">
        <v>16000</v>
      </c>
      <c r="F232" s="176">
        <f t="shared" si="36"/>
        <v>3000</v>
      </c>
      <c r="G232" s="166">
        <f t="shared" si="37"/>
        <v>4000</v>
      </c>
      <c r="H232" s="167">
        <f t="shared" si="38"/>
        <v>7000</v>
      </c>
      <c r="I232" s="154">
        <f t="shared" si="42"/>
        <v>77.77777777777779</v>
      </c>
      <c r="J232" s="155">
        <f t="shared" si="43"/>
        <v>44.44444444444444</v>
      </c>
    </row>
    <row r="233" spans="1:10" ht="15.75">
      <c r="A233" s="228"/>
      <c r="B233" s="116" t="s">
        <v>563</v>
      </c>
      <c r="C233" s="85">
        <v>10000</v>
      </c>
      <c r="D233" s="94">
        <v>13400</v>
      </c>
      <c r="E233" s="151">
        <v>16000</v>
      </c>
      <c r="F233" s="176">
        <f t="shared" si="36"/>
        <v>2600</v>
      </c>
      <c r="G233" s="166">
        <f t="shared" si="37"/>
        <v>3400</v>
      </c>
      <c r="H233" s="167">
        <f t="shared" si="38"/>
        <v>6000</v>
      </c>
      <c r="I233" s="154">
        <f t="shared" si="42"/>
        <v>60</v>
      </c>
      <c r="J233" s="155">
        <f t="shared" si="43"/>
        <v>34</v>
      </c>
    </row>
    <row r="234" spans="1:10" ht="15.75">
      <c r="A234" s="228"/>
      <c r="B234" s="116" t="s">
        <v>564</v>
      </c>
      <c r="C234" s="85">
        <v>10000</v>
      </c>
      <c r="D234" s="94">
        <v>13400</v>
      </c>
      <c r="E234" s="151">
        <v>16000</v>
      </c>
      <c r="F234" s="176">
        <f t="shared" si="44" ref="F234">+E234-D234</f>
        <v>2600</v>
      </c>
      <c r="G234" s="166">
        <f t="shared" si="45" ref="G234">+D234-C234</f>
        <v>3400</v>
      </c>
      <c r="H234" s="167">
        <f t="shared" si="46" ref="H234">+E234-C234</f>
        <v>6000</v>
      </c>
      <c r="I234" s="154">
        <f t="shared" si="47" ref="I234">((H234/C234)*100)</f>
        <v>60</v>
      </c>
      <c r="J234" s="155">
        <f t="shared" si="48" ref="J234">+((G234/C234)*100)</f>
        <v>34</v>
      </c>
    </row>
    <row r="235" spans="1:10" ht="16.5" thickBot="1">
      <c r="A235" s="229"/>
      <c r="B235" s="116" t="s">
        <v>380</v>
      </c>
      <c r="C235" s="85">
        <v>13000</v>
      </c>
      <c r="D235" s="94">
        <v>17000</v>
      </c>
      <c r="E235" s="151">
        <v>22000</v>
      </c>
      <c r="F235" s="177">
        <f t="shared" si="36"/>
        <v>5000</v>
      </c>
      <c r="G235" s="168">
        <f t="shared" si="37"/>
        <v>4000</v>
      </c>
      <c r="H235" s="169">
        <f t="shared" si="38"/>
        <v>9000</v>
      </c>
      <c r="I235" s="159">
        <f t="shared" si="42"/>
        <v>69.23076923076923</v>
      </c>
      <c r="J235" s="160">
        <f t="shared" si="43"/>
        <v>30.76923076923077</v>
      </c>
    </row>
    <row r="236" spans="1:10" ht="15.75">
      <c r="A236" s="224" t="s">
        <v>405</v>
      </c>
      <c r="B236" s="115" t="s">
        <v>406</v>
      </c>
      <c r="C236" s="84">
        <v>11000</v>
      </c>
      <c r="D236" s="93">
        <v>13500</v>
      </c>
      <c r="E236" s="146">
        <v>16000</v>
      </c>
      <c r="F236" s="175">
        <f t="shared" si="36"/>
        <v>2500</v>
      </c>
      <c r="G236" s="164">
        <f t="shared" si="37"/>
        <v>2500</v>
      </c>
      <c r="H236" s="165">
        <f t="shared" si="38"/>
        <v>5000</v>
      </c>
      <c r="I236" s="149">
        <f t="shared" si="42"/>
        <v>45.45454545454545</v>
      </c>
      <c r="J236" s="150">
        <f t="shared" si="43"/>
        <v>22.727272727272727</v>
      </c>
    </row>
    <row r="237" spans="1:10" ht="15.75">
      <c r="A237" s="225"/>
      <c r="B237" s="116" t="s">
        <v>407</v>
      </c>
      <c r="C237" s="85">
        <v>16000</v>
      </c>
      <c r="D237" s="94">
        <v>20000</v>
      </c>
      <c r="E237" s="151">
        <v>24000</v>
      </c>
      <c r="F237" s="176">
        <f t="shared" si="36"/>
        <v>4000</v>
      </c>
      <c r="G237" s="166">
        <f t="shared" si="37"/>
        <v>4000</v>
      </c>
      <c r="H237" s="167">
        <f t="shared" si="38"/>
        <v>8000</v>
      </c>
      <c r="I237" s="154">
        <f t="shared" si="42"/>
        <v>50</v>
      </c>
      <c r="J237" s="155">
        <f t="shared" si="43"/>
        <v>25</v>
      </c>
    </row>
    <row r="238" spans="1:10" ht="15.75">
      <c r="A238" s="225"/>
      <c r="B238" s="116" t="s">
        <v>76</v>
      </c>
      <c r="C238" s="85">
        <v>18000</v>
      </c>
      <c r="D238" s="94">
        <v>19500</v>
      </c>
      <c r="E238" s="151">
        <v>21000</v>
      </c>
      <c r="F238" s="176">
        <f t="shared" si="36"/>
        <v>1500</v>
      </c>
      <c r="G238" s="166">
        <f t="shared" si="37"/>
        <v>1500</v>
      </c>
      <c r="H238" s="167">
        <f t="shared" si="38"/>
        <v>3000</v>
      </c>
      <c r="I238" s="154">
        <f t="shared" si="42"/>
        <v>16.666666666666664</v>
      </c>
      <c r="J238" s="155">
        <f t="shared" si="43"/>
        <v>8.333333333333332</v>
      </c>
    </row>
    <row r="239" spans="1:10" ht="15.75">
      <c r="A239" s="225"/>
      <c r="B239" s="116" t="s">
        <v>408</v>
      </c>
      <c r="C239" s="85">
        <v>13000</v>
      </c>
      <c r="D239" s="94">
        <v>16000</v>
      </c>
      <c r="E239" s="151">
        <v>19000</v>
      </c>
      <c r="F239" s="176">
        <f t="shared" si="36"/>
        <v>3000</v>
      </c>
      <c r="G239" s="166">
        <f t="shared" si="37"/>
        <v>3000</v>
      </c>
      <c r="H239" s="167">
        <f t="shared" si="38"/>
        <v>6000</v>
      </c>
      <c r="I239" s="154">
        <f t="shared" si="42"/>
        <v>46.15384615384615</v>
      </c>
      <c r="J239" s="155">
        <f t="shared" si="43"/>
        <v>23.076923076923077</v>
      </c>
    </row>
    <row r="240" spans="1:10" ht="15.75">
      <c r="A240" s="225"/>
      <c r="B240" s="116" t="s">
        <v>409</v>
      </c>
      <c r="C240" s="85">
        <v>8000</v>
      </c>
      <c r="D240" s="94">
        <v>10000</v>
      </c>
      <c r="E240" s="151">
        <v>12000</v>
      </c>
      <c r="F240" s="176">
        <f t="shared" si="36"/>
        <v>2000</v>
      </c>
      <c r="G240" s="166">
        <f t="shared" si="37"/>
        <v>2000</v>
      </c>
      <c r="H240" s="167">
        <f t="shared" si="38"/>
        <v>4000</v>
      </c>
      <c r="I240" s="154">
        <f t="shared" si="42"/>
        <v>50</v>
      </c>
      <c r="J240" s="155">
        <f t="shared" si="43"/>
        <v>25</v>
      </c>
    </row>
    <row r="241" spans="1:10" ht="15.75">
      <c r="A241" s="225"/>
      <c r="B241" s="116" t="s">
        <v>410</v>
      </c>
      <c r="C241" s="85">
        <v>4000</v>
      </c>
      <c r="D241" s="94">
        <v>4600</v>
      </c>
      <c r="E241" s="151">
        <v>5600</v>
      </c>
      <c r="F241" s="176">
        <f t="shared" si="36"/>
        <v>1000</v>
      </c>
      <c r="G241" s="166">
        <f t="shared" si="37"/>
        <v>600</v>
      </c>
      <c r="H241" s="167">
        <f t="shared" si="38"/>
        <v>1600</v>
      </c>
      <c r="I241" s="154">
        <f t="shared" si="42"/>
        <v>40</v>
      </c>
      <c r="J241" s="155">
        <f t="shared" si="43"/>
        <v>15</v>
      </c>
    </row>
    <row r="242" spans="1:10" ht="15.75">
      <c r="A242" s="225"/>
      <c r="B242" s="116" t="s">
        <v>567</v>
      </c>
      <c r="C242" s="85">
        <v>17000</v>
      </c>
      <c r="D242" s="94">
        <v>19500</v>
      </c>
      <c r="E242" s="151">
        <v>21000</v>
      </c>
      <c r="F242" s="176">
        <f t="shared" si="36"/>
        <v>1500</v>
      </c>
      <c r="G242" s="166">
        <f t="shared" si="37"/>
        <v>2500</v>
      </c>
      <c r="H242" s="167">
        <f t="shared" si="38"/>
        <v>4000</v>
      </c>
      <c r="I242" s="154">
        <f t="shared" si="42"/>
        <v>23.52941176470588</v>
      </c>
      <c r="J242" s="155">
        <f t="shared" si="43"/>
        <v>14.705882352941178</v>
      </c>
    </row>
    <row r="243" spans="1:10" ht="16.5" thickBot="1">
      <c r="A243" s="226"/>
      <c r="B243" s="116" t="s">
        <v>411</v>
      </c>
      <c r="C243" s="85">
        <v>18000</v>
      </c>
      <c r="D243" s="94">
        <v>28000</v>
      </c>
      <c r="E243" s="151">
        <v>38000</v>
      </c>
      <c r="F243" s="177">
        <f t="shared" si="36"/>
        <v>10000</v>
      </c>
      <c r="G243" s="168">
        <f t="shared" si="37"/>
        <v>10000</v>
      </c>
      <c r="H243" s="169">
        <f t="shared" si="38"/>
        <v>20000</v>
      </c>
      <c r="I243" s="159">
        <f t="shared" si="42"/>
        <v>111.11111111111111</v>
      </c>
      <c r="J243" s="160">
        <f t="shared" si="43"/>
        <v>55.55555555555556</v>
      </c>
    </row>
    <row r="244" spans="1:10" ht="15.75">
      <c r="A244" s="230" t="s">
        <v>382</v>
      </c>
      <c r="B244" s="115" t="s">
        <v>383</v>
      </c>
      <c r="C244" s="84">
        <v>15500</v>
      </c>
      <c r="D244" s="93">
        <v>20500</v>
      </c>
      <c r="E244" s="146">
        <v>26000</v>
      </c>
      <c r="F244" s="175">
        <f t="shared" si="36"/>
        <v>5500</v>
      </c>
      <c r="G244" s="164">
        <f t="shared" si="37"/>
        <v>5000</v>
      </c>
      <c r="H244" s="165">
        <f t="shared" si="38"/>
        <v>10500</v>
      </c>
      <c r="I244" s="149">
        <f t="shared" si="42"/>
        <v>67.74193548387096</v>
      </c>
      <c r="J244" s="150">
        <f t="shared" si="43"/>
        <v>32.25806451612903</v>
      </c>
    </row>
    <row r="245" spans="1:10" ht="15.75">
      <c r="A245" s="231"/>
      <c r="B245" s="116" t="s">
        <v>384</v>
      </c>
      <c r="C245" s="85">
        <v>10500</v>
      </c>
      <c r="D245" s="94">
        <v>15000</v>
      </c>
      <c r="E245" s="151">
        <v>20000</v>
      </c>
      <c r="F245" s="176">
        <f t="shared" si="36"/>
        <v>5000</v>
      </c>
      <c r="G245" s="166">
        <f t="shared" si="37"/>
        <v>4500</v>
      </c>
      <c r="H245" s="167">
        <f t="shared" si="38"/>
        <v>9500</v>
      </c>
      <c r="I245" s="154">
        <f t="shared" si="42"/>
        <v>90.47619047619048</v>
      </c>
      <c r="J245" s="155">
        <f t="shared" si="43"/>
        <v>42.857142857142854</v>
      </c>
    </row>
    <row r="246" spans="1:10" ht="15.75">
      <c r="A246" s="231"/>
      <c r="B246" s="116" t="s">
        <v>385</v>
      </c>
      <c r="C246" s="85">
        <v>13500</v>
      </c>
      <c r="D246" s="94">
        <v>18000</v>
      </c>
      <c r="E246" s="151">
        <v>24000</v>
      </c>
      <c r="F246" s="176">
        <f t="shared" si="36"/>
        <v>6000</v>
      </c>
      <c r="G246" s="166">
        <f t="shared" si="37"/>
        <v>4500</v>
      </c>
      <c r="H246" s="167">
        <f t="shared" si="38"/>
        <v>10500</v>
      </c>
      <c r="I246" s="154">
        <f t="shared" si="42"/>
        <v>77.77777777777779</v>
      </c>
      <c r="J246" s="155">
        <f t="shared" si="43"/>
        <v>33.33333333333333</v>
      </c>
    </row>
    <row r="247" spans="1:10" ht="15.75">
      <c r="A247" s="231"/>
      <c r="B247" s="116" t="s">
        <v>386</v>
      </c>
      <c r="C247" s="85">
        <v>15500</v>
      </c>
      <c r="D247" s="94">
        <v>19000</v>
      </c>
      <c r="E247" s="151">
        <v>23000</v>
      </c>
      <c r="F247" s="176">
        <f t="shared" si="36"/>
        <v>4000</v>
      </c>
      <c r="G247" s="166">
        <f t="shared" si="37"/>
        <v>3500</v>
      </c>
      <c r="H247" s="167">
        <f t="shared" si="38"/>
        <v>7500</v>
      </c>
      <c r="I247" s="154">
        <f t="shared" si="42"/>
        <v>48.38709677419355</v>
      </c>
      <c r="J247" s="155">
        <f t="shared" si="43"/>
        <v>22.58064516129032</v>
      </c>
    </row>
    <row r="248" spans="1:10" ht="15.75">
      <c r="A248" s="231"/>
      <c r="B248" s="116" t="s">
        <v>387</v>
      </c>
      <c r="C248" s="85">
        <v>16000</v>
      </c>
      <c r="D248" s="94">
        <v>22000</v>
      </c>
      <c r="E248" s="151">
        <v>28000</v>
      </c>
      <c r="F248" s="176">
        <f t="shared" si="36"/>
        <v>6000</v>
      </c>
      <c r="G248" s="166">
        <f t="shared" si="37"/>
        <v>6000</v>
      </c>
      <c r="H248" s="167">
        <f t="shared" si="38"/>
        <v>12000</v>
      </c>
      <c r="I248" s="154">
        <f t="shared" si="42"/>
        <v>75</v>
      </c>
      <c r="J248" s="155">
        <f t="shared" si="43"/>
        <v>37.50</v>
      </c>
    </row>
    <row r="249" spans="1:10" ht="15.75">
      <c r="A249" s="231"/>
      <c r="B249" s="116" t="s">
        <v>388</v>
      </c>
      <c r="C249" s="85">
        <v>18000</v>
      </c>
      <c r="D249" s="94">
        <v>23000</v>
      </c>
      <c r="E249" s="151">
        <v>28000</v>
      </c>
      <c r="F249" s="176">
        <f t="shared" si="36"/>
        <v>5000</v>
      </c>
      <c r="G249" s="166">
        <f t="shared" si="37"/>
        <v>5000</v>
      </c>
      <c r="H249" s="167">
        <f t="shared" si="38"/>
        <v>10000</v>
      </c>
      <c r="I249" s="154">
        <f t="shared" si="42"/>
        <v>55.55555555555556</v>
      </c>
      <c r="J249" s="155">
        <f t="shared" si="43"/>
        <v>27.77777777777778</v>
      </c>
    </row>
    <row r="250" spans="1:10" ht="15.75">
      <c r="A250" s="231"/>
      <c r="B250" s="116" t="s">
        <v>389</v>
      </c>
      <c r="C250" s="85">
        <v>16000</v>
      </c>
      <c r="D250" s="94">
        <v>21000</v>
      </c>
      <c r="E250" s="151">
        <v>27000</v>
      </c>
      <c r="F250" s="176">
        <f t="shared" si="36"/>
        <v>6000</v>
      </c>
      <c r="G250" s="166">
        <f t="shared" si="37"/>
        <v>5000</v>
      </c>
      <c r="H250" s="167">
        <f t="shared" si="38"/>
        <v>11000</v>
      </c>
      <c r="I250" s="154">
        <f t="shared" si="42"/>
        <v>68.75</v>
      </c>
      <c r="J250" s="155">
        <f t="shared" si="43"/>
        <v>31.25</v>
      </c>
    </row>
    <row r="251" spans="1:10" ht="15.75">
      <c r="A251" s="231"/>
      <c r="B251" s="116" t="s">
        <v>390</v>
      </c>
      <c r="C251" s="85">
        <v>26000</v>
      </c>
      <c r="D251" s="94">
        <v>34000</v>
      </c>
      <c r="E251" s="151">
        <v>44000</v>
      </c>
      <c r="F251" s="176">
        <f t="shared" si="36"/>
        <v>10000</v>
      </c>
      <c r="G251" s="166">
        <f t="shared" si="37"/>
        <v>8000</v>
      </c>
      <c r="H251" s="167">
        <f t="shared" si="38"/>
        <v>18000</v>
      </c>
      <c r="I251" s="154">
        <f t="shared" si="42"/>
        <v>69.23076923076923</v>
      </c>
      <c r="J251" s="155">
        <f t="shared" si="43"/>
        <v>30.76923076923077</v>
      </c>
    </row>
    <row r="252" spans="1:10" ht="15.75">
      <c r="A252" s="231"/>
      <c r="B252" s="116" t="s">
        <v>391</v>
      </c>
      <c r="C252" s="85">
        <v>14000</v>
      </c>
      <c r="D252" s="94">
        <v>18000</v>
      </c>
      <c r="E252" s="151">
        <v>22000</v>
      </c>
      <c r="F252" s="176">
        <f t="shared" si="36"/>
        <v>4000</v>
      </c>
      <c r="G252" s="166">
        <f t="shared" si="37"/>
        <v>4000</v>
      </c>
      <c r="H252" s="167">
        <f t="shared" si="38"/>
        <v>8000</v>
      </c>
      <c r="I252" s="154">
        <f t="shared" si="42"/>
        <v>57.14285714285714</v>
      </c>
      <c r="J252" s="155">
        <f t="shared" si="43"/>
        <v>28.57142857142857</v>
      </c>
    </row>
    <row r="253" spans="1:10" ht="15.75">
      <c r="A253" s="231"/>
      <c r="B253" s="116" t="s">
        <v>392</v>
      </c>
      <c r="C253" s="85">
        <v>9500</v>
      </c>
      <c r="D253" s="94">
        <v>12500</v>
      </c>
      <c r="E253" s="151">
        <v>16000</v>
      </c>
      <c r="F253" s="176">
        <f t="shared" si="36"/>
        <v>3500</v>
      </c>
      <c r="G253" s="166">
        <f t="shared" si="37"/>
        <v>3000</v>
      </c>
      <c r="H253" s="167">
        <f t="shared" si="38"/>
        <v>6500</v>
      </c>
      <c r="I253" s="154">
        <f t="shared" si="42"/>
        <v>68.42105263157895</v>
      </c>
      <c r="J253" s="155">
        <f t="shared" si="43"/>
        <v>31.57894736842105</v>
      </c>
    </row>
    <row r="254" spans="1:10" ht="15.75">
      <c r="A254" s="231"/>
      <c r="B254" s="116" t="s">
        <v>393</v>
      </c>
      <c r="C254" s="85">
        <v>12500</v>
      </c>
      <c r="D254" s="94">
        <v>16500</v>
      </c>
      <c r="E254" s="151">
        <v>21000</v>
      </c>
      <c r="F254" s="176">
        <f t="shared" si="36"/>
        <v>4500</v>
      </c>
      <c r="G254" s="166">
        <f t="shared" si="37"/>
        <v>4000</v>
      </c>
      <c r="H254" s="167">
        <f t="shared" si="38"/>
        <v>8500</v>
      </c>
      <c r="I254" s="154">
        <f t="shared" si="42"/>
        <v>68</v>
      </c>
      <c r="J254" s="155">
        <f t="shared" si="43"/>
        <v>32</v>
      </c>
    </row>
    <row r="255" spans="1:10" ht="15.75">
      <c r="A255" s="231"/>
      <c r="B255" s="116" t="s">
        <v>394</v>
      </c>
      <c r="C255" s="85">
        <v>12000</v>
      </c>
      <c r="D255" s="94">
        <v>17000</v>
      </c>
      <c r="E255" s="151">
        <v>22000</v>
      </c>
      <c r="F255" s="176">
        <f t="shared" si="36"/>
        <v>5000</v>
      </c>
      <c r="G255" s="166">
        <f t="shared" si="37"/>
        <v>5000</v>
      </c>
      <c r="H255" s="167">
        <f t="shared" si="38"/>
        <v>10000</v>
      </c>
      <c r="I255" s="154">
        <f t="shared" si="42"/>
        <v>83.33333333333334</v>
      </c>
      <c r="J255" s="155">
        <f t="shared" si="43"/>
        <v>41.66666666666667</v>
      </c>
    </row>
    <row r="256" spans="1:10" ht="15.75">
      <c r="A256" s="231"/>
      <c r="B256" s="116" t="s">
        <v>395</v>
      </c>
      <c r="C256" s="85">
        <v>14000</v>
      </c>
      <c r="D256" s="94">
        <v>19000</v>
      </c>
      <c r="E256" s="151">
        <v>24000</v>
      </c>
      <c r="F256" s="176">
        <f t="shared" si="36"/>
        <v>5000</v>
      </c>
      <c r="G256" s="166">
        <f t="shared" si="37"/>
        <v>5000</v>
      </c>
      <c r="H256" s="167">
        <f t="shared" si="38"/>
        <v>10000</v>
      </c>
      <c r="I256" s="154">
        <f t="shared" si="42"/>
        <v>71.42857142857143</v>
      </c>
      <c r="J256" s="155">
        <f t="shared" si="43"/>
        <v>35.714285714285715</v>
      </c>
    </row>
    <row r="257" spans="1:10" ht="15.75">
      <c r="A257" s="231"/>
      <c r="B257" s="116" t="s">
        <v>396</v>
      </c>
      <c r="C257" s="85">
        <v>13000</v>
      </c>
      <c r="D257" s="94">
        <v>19000</v>
      </c>
      <c r="E257" s="151">
        <v>24000</v>
      </c>
      <c r="F257" s="176">
        <f t="shared" si="36"/>
        <v>5000</v>
      </c>
      <c r="G257" s="166">
        <f t="shared" si="37"/>
        <v>6000</v>
      </c>
      <c r="H257" s="167">
        <f t="shared" si="38"/>
        <v>11000</v>
      </c>
      <c r="I257" s="154">
        <f t="shared" si="42"/>
        <v>84.61538461538461</v>
      </c>
      <c r="J257" s="155">
        <f t="shared" si="43"/>
        <v>46.15384615384615</v>
      </c>
    </row>
    <row r="258" spans="1:10" ht="15.75">
      <c r="A258" s="231"/>
      <c r="B258" s="116" t="s">
        <v>397</v>
      </c>
      <c r="C258" s="85">
        <v>13000</v>
      </c>
      <c r="D258" s="94">
        <v>19000</v>
      </c>
      <c r="E258" s="151">
        <v>24000</v>
      </c>
      <c r="F258" s="176">
        <f t="shared" si="36"/>
        <v>5000</v>
      </c>
      <c r="G258" s="166">
        <f t="shared" si="37"/>
        <v>6000</v>
      </c>
      <c r="H258" s="167">
        <f t="shared" si="38"/>
        <v>11000</v>
      </c>
      <c r="I258" s="154">
        <f t="shared" si="42"/>
        <v>84.61538461538461</v>
      </c>
      <c r="J258" s="155">
        <f t="shared" si="43"/>
        <v>46.15384615384615</v>
      </c>
    </row>
    <row r="259" spans="1:10" ht="15.75">
      <c r="A259" s="231"/>
      <c r="B259" s="116" t="s">
        <v>398</v>
      </c>
      <c r="C259" s="85">
        <v>13000</v>
      </c>
      <c r="D259" s="94">
        <v>18000</v>
      </c>
      <c r="E259" s="151">
        <v>23000</v>
      </c>
      <c r="F259" s="176">
        <f t="shared" si="36"/>
        <v>5000</v>
      </c>
      <c r="G259" s="166">
        <f t="shared" si="37"/>
        <v>5000</v>
      </c>
      <c r="H259" s="167">
        <f t="shared" si="38"/>
        <v>10000</v>
      </c>
      <c r="I259" s="154">
        <f t="shared" si="42"/>
        <v>76.92307692307693</v>
      </c>
      <c r="J259" s="155">
        <f t="shared" si="43"/>
        <v>38.46153846153847</v>
      </c>
    </row>
    <row r="260" spans="1:10" ht="15.75">
      <c r="A260" s="231"/>
      <c r="B260" s="116" t="s">
        <v>399</v>
      </c>
      <c r="C260" s="85">
        <v>11000</v>
      </c>
      <c r="D260" s="94">
        <v>15000</v>
      </c>
      <c r="E260" s="151">
        <v>20000</v>
      </c>
      <c r="F260" s="176">
        <f t="shared" si="36"/>
        <v>5000</v>
      </c>
      <c r="G260" s="166">
        <f t="shared" si="37"/>
        <v>4000</v>
      </c>
      <c r="H260" s="167">
        <f t="shared" si="38"/>
        <v>9000</v>
      </c>
      <c r="I260" s="154">
        <f t="shared" si="42"/>
        <v>81.81818181818183</v>
      </c>
      <c r="J260" s="155">
        <f t="shared" si="43"/>
        <v>36.36363636363637</v>
      </c>
    </row>
    <row r="261" spans="1:10" ht="15.75">
      <c r="A261" s="231"/>
      <c r="B261" s="116" t="s">
        <v>400</v>
      </c>
      <c r="C261" s="85">
        <v>7000</v>
      </c>
      <c r="D261" s="94">
        <v>9500</v>
      </c>
      <c r="E261" s="151">
        <v>12000</v>
      </c>
      <c r="F261" s="176">
        <f t="shared" si="36"/>
        <v>2500</v>
      </c>
      <c r="G261" s="166">
        <f t="shared" si="37"/>
        <v>2500</v>
      </c>
      <c r="H261" s="167">
        <f t="shared" si="38"/>
        <v>5000</v>
      </c>
      <c r="I261" s="154">
        <f t="shared" si="42"/>
        <v>71.42857142857143</v>
      </c>
      <c r="J261" s="155">
        <f t="shared" si="43"/>
        <v>35.714285714285715</v>
      </c>
    </row>
    <row r="262" spans="1:10" ht="15.75">
      <c r="A262" s="231"/>
      <c r="B262" s="116" t="s">
        <v>401</v>
      </c>
      <c r="C262" s="85">
        <v>9500</v>
      </c>
      <c r="D262" s="94">
        <v>12500</v>
      </c>
      <c r="E262" s="151">
        <v>16000</v>
      </c>
      <c r="F262" s="176">
        <f t="shared" si="36"/>
        <v>3500</v>
      </c>
      <c r="G262" s="166">
        <f t="shared" si="37"/>
        <v>3000</v>
      </c>
      <c r="H262" s="167">
        <f t="shared" si="38"/>
        <v>6500</v>
      </c>
      <c r="I262" s="154">
        <f t="shared" si="42"/>
        <v>68.42105263157895</v>
      </c>
      <c r="J262" s="155">
        <f t="shared" si="43"/>
        <v>31.57894736842105</v>
      </c>
    </row>
    <row r="263" spans="1:10" ht="15.75">
      <c r="A263" s="231"/>
      <c r="B263" s="116" t="s">
        <v>402</v>
      </c>
      <c r="C263" s="85">
        <v>15000</v>
      </c>
      <c r="D263" s="94">
        <v>17500</v>
      </c>
      <c r="E263" s="151">
        <v>20000</v>
      </c>
      <c r="F263" s="176">
        <f t="shared" si="36"/>
        <v>2500</v>
      </c>
      <c r="G263" s="166">
        <f t="shared" si="37"/>
        <v>2500</v>
      </c>
      <c r="H263" s="167">
        <f t="shared" si="38"/>
        <v>5000</v>
      </c>
      <c r="I263" s="154">
        <f t="shared" si="42"/>
        <v>33.33333333333333</v>
      </c>
      <c r="J263" s="155">
        <f t="shared" si="43"/>
        <v>16.666666666666664</v>
      </c>
    </row>
    <row r="264" spans="1:10" ht="15.75">
      <c r="A264" s="231"/>
      <c r="B264" s="116" t="s">
        <v>403</v>
      </c>
      <c r="C264" s="85">
        <v>15000</v>
      </c>
      <c r="D264" s="94">
        <v>18500</v>
      </c>
      <c r="E264" s="151">
        <v>23000</v>
      </c>
      <c r="F264" s="176">
        <f t="shared" si="36"/>
        <v>4500</v>
      </c>
      <c r="G264" s="166">
        <f t="shared" si="37"/>
        <v>3500</v>
      </c>
      <c r="H264" s="167">
        <f t="shared" si="38"/>
        <v>8000</v>
      </c>
      <c r="I264" s="154">
        <f t="shared" si="42"/>
        <v>53.333333333333336</v>
      </c>
      <c r="J264" s="155">
        <f t="shared" si="43"/>
        <v>23.333333333333332</v>
      </c>
    </row>
    <row r="265" spans="1:10" ht="15.75">
      <c r="A265" s="231"/>
      <c r="B265" s="116" t="s">
        <v>572</v>
      </c>
      <c r="C265" s="85">
        <v>12500</v>
      </c>
      <c r="D265" s="94">
        <v>16500</v>
      </c>
      <c r="E265" s="151">
        <v>23000</v>
      </c>
      <c r="F265" s="176">
        <f t="shared" si="36"/>
        <v>6500</v>
      </c>
      <c r="G265" s="166">
        <f t="shared" si="37"/>
        <v>4000</v>
      </c>
      <c r="H265" s="167">
        <f t="shared" si="38"/>
        <v>10500</v>
      </c>
      <c r="I265" s="154">
        <f t="shared" si="42"/>
        <v>84</v>
      </c>
      <c r="J265" s="155">
        <f t="shared" si="43"/>
        <v>32</v>
      </c>
    </row>
    <row r="266" spans="1:10" ht="15.75">
      <c r="A266" s="231"/>
      <c r="B266" s="116" t="s">
        <v>573</v>
      </c>
      <c r="C266" s="85">
        <v>12500</v>
      </c>
      <c r="D266" s="94">
        <v>17000</v>
      </c>
      <c r="E266" s="151">
        <v>22000</v>
      </c>
      <c r="F266" s="176">
        <f t="shared" si="36"/>
        <v>5000</v>
      </c>
      <c r="G266" s="166">
        <f t="shared" si="37"/>
        <v>4500</v>
      </c>
      <c r="H266" s="167">
        <f t="shared" si="38"/>
        <v>9500</v>
      </c>
      <c r="I266" s="154">
        <f t="shared" si="42"/>
        <v>76</v>
      </c>
      <c r="J266" s="155">
        <f t="shared" si="43"/>
        <v>36</v>
      </c>
    </row>
    <row r="267" spans="1:10" ht="15.75">
      <c r="A267" s="231"/>
      <c r="B267" s="116" t="s">
        <v>568</v>
      </c>
      <c r="C267" s="85">
        <v>13500</v>
      </c>
      <c r="D267" s="94">
        <v>17300</v>
      </c>
      <c r="E267" s="151">
        <v>22000</v>
      </c>
      <c r="F267" s="176">
        <f t="shared" si="36"/>
        <v>4700</v>
      </c>
      <c r="G267" s="166">
        <f t="shared" si="37"/>
        <v>3800</v>
      </c>
      <c r="H267" s="167">
        <f t="shared" si="38"/>
        <v>8500</v>
      </c>
      <c r="I267" s="154">
        <f t="shared" si="42"/>
        <v>62.96296296296296</v>
      </c>
      <c r="J267" s="155">
        <f t="shared" si="43"/>
        <v>28.14814814814815</v>
      </c>
    </row>
    <row r="268" spans="1:10" ht="16.5" thickBot="1">
      <c r="A268" s="232"/>
      <c r="B268" s="116" t="s">
        <v>404</v>
      </c>
      <c r="C268" s="85">
        <v>14500</v>
      </c>
      <c r="D268" s="94">
        <v>19000</v>
      </c>
      <c r="E268" s="151">
        <v>24000</v>
      </c>
      <c r="F268" s="177">
        <f t="shared" si="36"/>
        <v>5000</v>
      </c>
      <c r="G268" s="168">
        <f t="shared" si="37"/>
        <v>4500</v>
      </c>
      <c r="H268" s="169">
        <f t="shared" si="38"/>
        <v>9500</v>
      </c>
      <c r="I268" s="159">
        <f t="shared" si="42"/>
        <v>65.51724137931035</v>
      </c>
      <c r="J268" s="160">
        <f t="shared" si="43"/>
        <v>31.03448275862069</v>
      </c>
    </row>
    <row r="269" spans="1:10" ht="15.75">
      <c r="A269" s="230" t="s">
        <v>412</v>
      </c>
      <c r="B269" s="115" t="s">
        <v>413</v>
      </c>
      <c r="C269" s="84">
        <v>27000</v>
      </c>
      <c r="D269" s="93">
        <v>31000</v>
      </c>
      <c r="E269" s="146">
        <v>35000</v>
      </c>
      <c r="F269" s="175">
        <f t="shared" si="36"/>
        <v>4000</v>
      </c>
      <c r="G269" s="164">
        <f t="shared" si="37"/>
        <v>4000</v>
      </c>
      <c r="H269" s="165">
        <f t="shared" si="38"/>
        <v>8000</v>
      </c>
      <c r="I269" s="149">
        <f t="shared" si="42"/>
        <v>29.629629629629626</v>
      </c>
      <c r="J269" s="150">
        <f t="shared" si="43"/>
        <v>14.814814814814813</v>
      </c>
    </row>
    <row r="270" spans="1:10" ht="15.75">
      <c r="A270" s="231"/>
      <c r="B270" s="116" t="s">
        <v>414</v>
      </c>
      <c r="C270" s="85">
        <v>15000</v>
      </c>
      <c r="D270" s="94">
        <v>20000</v>
      </c>
      <c r="E270" s="151">
        <v>25000</v>
      </c>
      <c r="F270" s="176">
        <f t="shared" si="36"/>
        <v>5000</v>
      </c>
      <c r="G270" s="166">
        <f t="shared" si="37"/>
        <v>5000</v>
      </c>
      <c r="H270" s="167">
        <f t="shared" si="38"/>
        <v>10000</v>
      </c>
      <c r="I270" s="154">
        <f t="shared" si="42"/>
        <v>66.66666666666666</v>
      </c>
      <c r="J270" s="155">
        <f t="shared" si="43"/>
        <v>33.33333333333333</v>
      </c>
    </row>
    <row r="271" spans="1:10" ht="15.75">
      <c r="A271" s="231"/>
      <c r="B271" s="116" t="s">
        <v>415</v>
      </c>
      <c r="C271" s="85">
        <v>10000</v>
      </c>
      <c r="D271" s="94">
        <v>12500</v>
      </c>
      <c r="E271" s="151">
        <v>15000</v>
      </c>
      <c r="F271" s="176">
        <f t="shared" si="49" ref="F271:F292">+E271-D271</f>
        <v>2500</v>
      </c>
      <c r="G271" s="166">
        <f t="shared" si="50" ref="G271:G292">+D271-C271</f>
        <v>2500</v>
      </c>
      <c r="H271" s="167">
        <f t="shared" si="51" ref="H271:H292">+E271-C271</f>
        <v>5000</v>
      </c>
      <c r="I271" s="154">
        <f t="shared" si="42"/>
        <v>50</v>
      </c>
      <c r="J271" s="155">
        <f t="shared" si="43"/>
        <v>25</v>
      </c>
    </row>
    <row r="272" spans="1:10" ht="16.5" thickBot="1">
      <c r="A272" s="232"/>
      <c r="B272" s="116" t="s">
        <v>416</v>
      </c>
      <c r="C272" s="85">
        <v>10000</v>
      </c>
      <c r="D272" s="94">
        <v>15000</v>
      </c>
      <c r="E272" s="151">
        <v>20000</v>
      </c>
      <c r="F272" s="176">
        <f t="shared" si="49"/>
        <v>5000</v>
      </c>
      <c r="G272" s="166">
        <f t="shared" si="50"/>
        <v>5000</v>
      </c>
      <c r="H272" s="167">
        <f t="shared" si="51"/>
        <v>10000</v>
      </c>
      <c r="I272" s="154">
        <f t="shared" si="42"/>
        <v>100</v>
      </c>
      <c r="J272" s="155">
        <f t="shared" si="43"/>
        <v>50</v>
      </c>
    </row>
    <row r="273" spans="1:10" ht="15">
      <c r="A273" s="233" t="s">
        <v>417</v>
      </c>
      <c r="B273" s="119" t="s">
        <v>418</v>
      </c>
      <c r="C273" s="84">
        <v>12000</v>
      </c>
      <c r="D273" s="93">
        <v>14500</v>
      </c>
      <c r="E273" s="146">
        <v>18000</v>
      </c>
      <c r="F273" s="175">
        <f t="shared" si="49"/>
        <v>3500</v>
      </c>
      <c r="G273" s="164">
        <f t="shared" si="50"/>
        <v>2500</v>
      </c>
      <c r="H273" s="165">
        <f t="shared" si="51"/>
        <v>6000</v>
      </c>
      <c r="I273" s="149">
        <f>((H273/C273)*100)</f>
        <v>50</v>
      </c>
      <c r="J273" s="150">
        <f t="shared" si="43"/>
        <v>20.833333333333336</v>
      </c>
    </row>
    <row r="274" spans="1:10" ht="15">
      <c r="A274" s="234"/>
      <c r="B274" s="172" t="s">
        <v>419</v>
      </c>
      <c r="C274" s="85">
        <v>19000</v>
      </c>
      <c r="D274" s="94">
        <v>21000</v>
      </c>
      <c r="E274" s="151">
        <v>23000</v>
      </c>
      <c r="F274" s="176">
        <f t="shared" si="52" ref="F274:F276">+E274-D274</f>
        <v>2000</v>
      </c>
      <c r="G274" s="166">
        <f t="shared" si="53" ref="G274:G276">+D274-C274</f>
        <v>2000</v>
      </c>
      <c r="H274" s="167">
        <f t="shared" si="54" ref="H274:H276">+E274-C274</f>
        <v>4000</v>
      </c>
      <c r="I274" s="154">
        <f t="shared" si="55" ref="I274:I276">((H274/C274)*100)</f>
        <v>21.052631578947366</v>
      </c>
      <c r="J274" s="155">
        <f t="shared" si="56" ref="J274:J276">+((G274/C274)*100)</f>
        <v>10.526315789473683</v>
      </c>
    </row>
    <row r="275" spans="1:10" ht="15">
      <c r="A275" s="234"/>
      <c r="B275" s="172" t="s">
        <v>604</v>
      </c>
      <c r="C275" s="94">
        <v>11197</v>
      </c>
      <c r="D275" s="94">
        <v>14500</v>
      </c>
      <c r="E275" s="151">
        <v>18000</v>
      </c>
      <c r="F275" s="176">
        <f t="shared" si="52"/>
        <v>3500</v>
      </c>
      <c r="G275" s="166">
        <f t="shared" si="53"/>
        <v>3303</v>
      </c>
      <c r="H275" s="167">
        <f t="shared" si="54"/>
        <v>6803</v>
      </c>
      <c r="I275" s="154">
        <f t="shared" si="55"/>
        <v>60.75734571760293</v>
      </c>
      <c r="J275" s="155">
        <f t="shared" si="56"/>
        <v>29.498972939180142</v>
      </c>
    </row>
    <row r="276" spans="1:10" ht="15.75" thickBot="1">
      <c r="A276" s="235"/>
      <c r="B276" s="120" t="s">
        <v>605</v>
      </c>
      <c r="C276" s="95">
        <v>12897</v>
      </c>
      <c r="D276" s="95">
        <v>19000</v>
      </c>
      <c r="E276" s="156">
        <v>23000</v>
      </c>
      <c r="F276" s="177">
        <f t="shared" si="52"/>
        <v>4000</v>
      </c>
      <c r="G276" s="168">
        <f t="shared" si="53"/>
        <v>6103</v>
      </c>
      <c r="H276" s="169">
        <f t="shared" si="54"/>
        <v>10103</v>
      </c>
      <c r="I276" s="159">
        <f t="shared" si="55"/>
        <v>78.33604714274638</v>
      </c>
      <c r="J276" s="160">
        <f t="shared" si="56"/>
        <v>47.321082422268745</v>
      </c>
    </row>
    <row r="277" spans="1:10" ht="15">
      <c r="A277" s="223" t="s">
        <v>77</v>
      </c>
      <c r="B277" s="117" t="s">
        <v>360</v>
      </c>
      <c r="C277" s="85">
        <v>40000</v>
      </c>
      <c r="D277" s="94">
        <v>43000</v>
      </c>
      <c r="E277" s="94">
        <v>50000</v>
      </c>
      <c r="F277" s="176">
        <f t="shared" si="49"/>
        <v>7000</v>
      </c>
      <c r="G277" s="166">
        <f t="shared" si="50"/>
        <v>3000</v>
      </c>
      <c r="H277" s="167">
        <f t="shared" si="51"/>
        <v>10000</v>
      </c>
      <c r="I277" s="170">
        <f t="shared" si="42"/>
        <v>25</v>
      </c>
      <c r="J277" s="155">
        <f t="shared" si="43"/>
        <v>7.50</v>
      </c>
    </row>
    <row r="278" spans="1:10" ht="15">
      <c r="A278" s="209"/>
      <c r="B278" s="117" t="s">
        <v>198</v>
      </c>
      <c r="C278" s="85">
        <v>36000</v>
      </c>
      <c r="D278" s="94">
        <v>39000</v>
      </c>
      <c r="E278" s="94">
        <v>45000</v>
      </c>
      <c r="F278" s="176">
        <f t="shared" si="49"/>
        <v>6000</v>
      </c>
      <c r="G278" s="166">
        <f t="shared" si="50"/>
        <v>3000</v>
      </c>
      <c r="H278" s="167">
        <f t="shared" si="51"/>
        <v>9000</v>
      </c>
      <c r="I278" s="170">
        <f t="shared" si="42"/>
        <v>25</v>
      </c>
      <c r="J278" s="155">
        <f t="shared" si="43"/>
        <v>8.333333333333332</v>
      </c>
    </row>
    <row r="279" spans="1:10" ht="15">
      <c r="A279" s="209"/>
      <c r="B279" s="117" t="s">
        <v>361</v>
      </c>
      <c r="C279" s="85">
        <v>40000</v>
      </c>
      <c r="D279" s="94">
        <v>43000</v>
      </c>
      <c r="E279" s="94">
        <v>50000</v>
      </c>
      <c r="F279" s="176">
        <f t="shared" si="49"/>
        <v>7000</v>
      </c>
      <c r="G279" s="166">
        <f t="shared" si="50"/>
        <v>3000</v>
      </c>
      <c r="H279" s="167">
        <f t="shared" si="51"/>
        <v>10000</v>
      </c>
      <c r="I279" s="170">
        <f t="shared" si="42"/>
        <v>25</v>
      </c>
      <c r="J279" s="155">
        <f t="shared" si="43"/>
        <v>7.50</v>
      </c>
    </row>
    <row r="280" spans="1:10" ht="15">
      <c r="A280" s="209"/>
      <c r="B280" s="117" t="s">
        <v>337</v>
      </c>
      <c r="C280" s="85">
        <v>40000</v>
      </c>
      <c r="D280" s="94">
        <v>43000</v>
      </c>
      <c r="E280" s="94">
        <v>50000</v>
      </c>
      <c r="F280" s="176">
        <f t="shared" si="49"/>
        <v>7000</v>
      </c>
      <c r="G280" s="166">
        <f t="shared" si="50"/>
        <v>3000</v>
      </c>
      <c r="H280" s="167">
        <f t="shared" si="51"/>
        <v>10000</v>
      </c>
      <c r="I280" s="170">
        <f t="shared" si="42"/>
        <v>25</v>
      </c>
      <c r="J280" s="155">
        <f t="shared" si="43"/>
        <v>7.50</v>
      </c>
    </row>
    <row r="281" spans="1:10" ht="15">
      <c r="A281" s="209"/>
      <c r="B281" s="117" t="s">
        <v>362</v>
      </c>
      <c r="C281" s="85">
        <v>28000</v>
      </c>
      <c r="D281" s="94">
        <v>31000</v>
      </c>
      <c r="E281" s="94">
        <v>35000</v>
      </c>
      <c r="F281" s="176">
        <f t="shared" si="49"/>
        <v>4000</v>
      </c>
      <c r="G281" s="166">
        <f t="shared" si="50"/>
        <v>3000</v>
      </c>
      <c r="H281" s="167">
        <f t="shared" si="51"/>
        <v>7000</v>
      </c>
      <c r="I281" s="170">
        <f t="shared" si="42"/>
        <v>25</v>
      </c>
      <c r="J281" s="155">
        <f t="shared" si="43"/>
        <v>10.714285714285714</v>
      </c>
    </row>
    <row r="282" spans="1:10" ht="15">
      <c r="A282" s="209"/>
      <c r="B282" s="117" t="s">
        <v>363</v>
      </c>
      <c r="C282" s="85">
        <v>52000</v>
      </c>
      <c r="D282" s="94">
        <v>58000</v>
      </c>
      <c r="E282" s="94">
        <v>65000</v>
      </c>
      <c r="F282" s="176">
        <f t="shared" si="49"/>
        <v>7000</v>
      </c>
      <c r="G282" s="166">
        <f t="shared" si="50"/>
        <v>6000</v>
      </c>
      <c r="H282" s="167">
        <f t="shared" si="51"/>
        <v>13000</v>
      </c>
      <c r="I282" s="170">
        <f t="shared" si="42"/>
        <v>25</v>
      </c>
      <c r="J282" s="155">
        <f t="shared" si="43"/>
        <v>11.538461538461538</v>
      </c>
    </row>
    <row r="283" spans="1:10" ht="15.75" thickBot="1">
      <c r="A283" s="209"/>
      <c r="B283" s="117" t="s">
        <v>364</v>
      </c>
      <c r="C283" s="85">
        <v>40000</v>
      </c>
      <c r="D283" s="94">
        <v>43000</v>
      </c>
      <c r="E283" s="94">
        <v>50000</v>
      </c>
      <c r="F283" s="176">
        <f t="shared" si="49"/>
        <v>7000</v>
      </c>
      <c r="G283" s="166">
        <f t="shared" si="50"/>
        <v>3000</v>
      </c>
      <c r="H283" s="167">
        <f t="shared" si="51"/>
        <v>10000</v>
      </c>
      <c r="I283" s="170">
        <f t="shared" si="42"/>
        <v>25</v>
      </c>
      <c r="J283" s="155">
        <f t="shared" si="43"/>
        <v>7.50</v>
      </c>
    </row>
    <row r="284" spans="1:10" ht="15">
      <c r="A284" s="208" t="s">
        <v>424</v>
      </c>
      <c r="B284" s="171" t="s">
        <v>420</v>
      </c>
      <c r="C284" s="93">
        <v>11000</v>
      </c>
      <c r="D284" s="93">
        <v>15000</v>
      </c>
      <c r="E284" s="146">
        <v>20000</v>
      </c>
      <c r="F284" s="194">
        <f t="shared" si="49"/>
        <v>5000</v>
      </c>
      <c r="G284" s="164">
        <f t="shared" si="50"/>
        <v>4000</v>
      </c>
      <c r="H284" s="165">
        <f t="shared" si="51"/>
        <v>9000</v>
      </c>
      <c r="I284" s="149">
        <f t="shared" si="42"/>
        <v>81.81818181818183</v>
      </c>
      <c r="J284" s="150">
        <f t="shared" si="43"/>
        <v>36.36363636363637</v>
      </c>
    </row>
    <row r="285" spans="1:10" ht="15">
      <c r="A285" s="209"/>
      <c r="B285" s="172" t="s">
        <v>421</v>
      </c>
      <c r="C285" s="85">
        <v>10800</v>
      </c>
      <c r="D285" s="94">
        <v>12000</v>
      </c>
      <c r="E285" s="151">
        <v>15000</v>
      </c>
      <c r="F285" s="195">
        <f t="shared" si="49"/>
        <v>3000</v>
      </c>
      <c r="G285" s="166">
        <f t="shared" si="50"/>
        <v>1200</v>
      </c>
      <c r="H285" s="167">
        <f t="shared" si="51"/>
        <v>4200</v>
      </c>
      <c r="I285" s="154">
        <f t="shared" si="42"/>
        <v>38.88888888888889</v>
      </c>
      <c r="J285" s="155">
        <f t="shared" si="43"/>
        <v>11.11111111111111</v>
      </c>
    </row>
    <row r="286" spans="1:10" ht="15">
      <c r="A286" s="209"/>
      <c r="B286" s="172" t="s">
        <v>422</v>
      </c>
      <c r="C286" s="85">
        <v>85000</v>
      </c>
      <c r="D286" s="94">
        <v>90000</v>
      </c>
      <c r="E286" s="151">
        <v>110000</v>
      </c>
      <c r="F286" s="195">
        <f t="shared" si="49"/>
        <v>20000</v>
      </c>
      <c r="G286" s="166">
        <f t="shared" si="50"/>
        <v>5000</v>
      </c>
      <c r="H286" s="167">
        <f t="shared" si="51"/>
        <v>25000</v>
      </c>
      <c r="I286" s="154">
        <f t="shared" si="42"/>
        <v>29.411764705882355</v>
      </c>
      <c r="J286" s="155">
        <f t="shared" si="43"/>
        <v>5.88235294117647</v>
      </c>
    </row>
    <row r="287" spans="1:10" ht="15">
      <c r="A287" s="209"/>
      <c r="B287" s="172" t="s">
        <v>449</v>
      </c>
      <c r="C287" s="101">
        <v>33000</v>
      </c>
      <c r="D287" s="94">
        <v>41000</v>
      </c>
      <c r="E287" s="151">
        <v>50000</v>
      </c>
      <c r="F287" s="195">
        <f t="shared" si="49"/>
        <v>9000</v>
      </c>
      <c r="G287" s="166">
        <f t="shared" si="50"/>
        <v>8000</v>
      </c>
      <c r="H287" s="167">
        <f t="shared" si="51"/>
        <v>17000</v>
      </c>
      <c r="I287" s="154">
        <f t="shared" si="42"/>
        <v>51.515151515151516</v>
      </c>
      <c r="J287" s="155">
        <f t="shared" si="43"/>
        <v>24.242424242424242</v>
      </c>
    </row>
    <row r="288" spans="1:10" ht="15">
      <c r="A288" s="209"/>
      <c r="B288" s="172" t="s">
        <v>450</v>
      </c>
      <c r="C288" s="101">
        <v>50000</v>
      </c>
      <c r="D288" s="94">
        <v>57000</v>
      </c>
      <c r="E288" s="151">
        <v>64900</v>
      </c>
      <c r="F288" s="195">
        <f t="shared" si="49"/>
        <v>7900</v>
      </c>
      <c r="G288" s="166">
        <f t="shared" si="50"/>
        <v>7000</v>
      </c>
      <c r="H288" s="167">
        <f t="shared" si="51"/>
        <v>14900</v>
      </c>
      <c r="I288" s="154">
        <f t="shared" si="42"/>
        <v>29.799999999999997</v>
      </c>
      <c r="J288" s="155">
        <f t="shared" si="43"/>
        <v>14.000000000000002</v>
      </c>
    </row>
    <row r="289" spans="1:10" ht="15">
      <c r="A289" s="209"/>
      <c r="B289" s="172" t="s">
        <v>423</v>
      </c>
      <c r="C289" s="85">
        <v>51000</v>
      </c>
      <c r="D289" s="94">
        <v>58000</v>
      </c>
      <c r="E289" s="151">
        <v>65800</v>
      </c>
      <c r="F289" s="195">
        <f t="shared" si="49"/>
        <v>7800</v>
      </c>
      <c r="G289" s="166">
        <f t="shared" si="50"/>
        <v>7000</v>
      </c>
      <c r="H289" s="167">
        <f t="shared" si="51"/>
        <v>14800</v>
      </c>
      <c r="I289" s="154">
        <f t="shared" si="42"/>
        <v>29.01960784313726</v>
      </c>
      <c r="J289" s="155">
        <f t="shared" si="43"/>
        <v>13.725490196078432</v>
      </c>
    </row>
    <row r="290" spans="1:10" ht="15">
      <c r="A290" s="209"/>
      <c r="B290" s="172" t="s">
        <v>566</v>
      </c>
      <c r="C290" s="85">
        <v>18000</v>
      </c>
      <c r="D290" s="94">
        <v>21000</v>
      </c>
      <c r="E290" s="151">
        <v>25000</v>
      </c>
      <c r="F290" s="195">
        <f t="shared" si="49"/>
        <v>4000</v>
      </c>
      <c r="G290" s="166">
        <f t="shared" si="50"/>
        <v>3000</v>
      </c>
      <c r="H290" s="167">
        <f t="shared" si="51"/>
        <v>7000</v>
      </c>
      <c r="I290" s="154">
        <f t="shared" si="42"/>
        <v>38.88888888888889</v>
      </c>
      <c r="J290" s="155">
        <f t="shared" si="43"/>
        <v>16.666666666666664</v>
      </c>
    </row>
    <row r="291" spans="1:10" ht="15">
      <c r="A291" s="209"/>
      <c r="B291" s="117" t="s">
        <v>559</v>
      </c>
      <c r="C291" s="85">
        <v>12900</v>
      </c>
      <c r="D291" s="94">
        <v>15000</v>
      </c>
      <c r="E291" s="151">
        <v>18900</v>
      </c>
      <c r="F291" s="195">
        <f t="shared" si="49"/>
        <v>3900</v>
      </c>
      <c r="G291" s="166">
        <f t="shared" si="50"/>
        <v>2100</v>
      </c>
      <c r="H291" s="167">
        <f t="shared" si="51"/>
        <v>6000</v>
      </c>
      <c r="I291" s="154">
        <f t="shared" si="42"/>
        <v>46.51162790697674</v>
      </c>
      <c r="J291" s="155">
        <f t="shared" si="43"/>
        <v>16.27906976744186</v>
      </c>
    </row>
    <row r="292" spans="1:10" ht="15.75" thickBot="1">
      <c r="A292" s="210"/>
      <c r="B292" s="118" t="s">
        <v>560</v>
      </c>
      <c r="C292" s="86">
        <v>9600</v>
      </c>
      <c r="D292" s="95">
        <v>11500</v>
      </c>
      <c r="E292" s="156">
        <v>13900</v>
      </c>
      <c r="F292" s="196">
        <f t="shared" si="49"/>
        <v>2400</v>
      </c>
      <c r="G292" s="168">
        <f t="shared" si="50"/>
        <v>1900</v>
      </c>
      <c r="H292" s="169">
        <f t="shared" si="51"/>
        <v>4300</v>
      </c>
      <c r="I292" s="159">
        <f t="shared" si="42"/>
        <v>44.79166666666667</v>
      </c>
      <c r="J292" s="160">
        <f t="shared" si="43"/>
        <v>19.791666666666664</v>
      </c>
    </row>
    <row r="293" spans="2:10" ht="15">
      <c r="B293" s="198"/>
      <c r="C293" s="94"/>
      <c r="D293" s="94"/>
      <c r="E293" s="94"/>
      <c r="G293" s="198"/>
      <c r="H293" s="198"/>
      <c r="I293" s="170"/>
      <c r="J293" s="170"/>
    </row>
  </sheetData>
  <mergeCells count="21">
    <mergeCell ref="A216:A235"/>
    <mergeCell ref="A236:A243"/>
    <mergeCell ref="A244:A268"/>
    <mergeCell ref="A269:A272"/>
    <mergeCell ref="A273:A276"/>
    <mergeCell ref="A202:A212"/>
    <mergeCell ref="A284:A292"/>
    <mergeCell ref="A188:A201"/>
    <mergeCell ref="A2:A32"/>
    <mergeCell ref="A33:A36"/>
    <mergeCell ref="A37:A46"/>
    <mergeCell ref="A47:A51"/>
    <mergeCell ref="A52:A71"/>
    <mergeCell ref="A72:A119"/>
    <mergeCell ref="A120:A141"/>
    <mergeCell ref="A142:A169"/>
    <mergeCell ref="A170:A173"/>
    <mergeCell ref="A174:A183"/>
    <mergeCell ref="A184:A187"/>
    <mergeCell ref="A277:A283"/>
    <mergeCell ref="A213:A21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W998"/>
  <sheetViews>
    <sheetView workbookViewId="0" topLeftCell="A1">
      <pane ySplit="1" topLeftCell="A2" activePane="bottomLeft" state="frozen"/>
      <selection pane="topLeft" activeCell="A1" sqref="A1"/>
      <selection pane="bottomLeft" activeCell="B3" sqref="B3"/>
    </sheetView>
  </sheetViews>
  <sheetFormatPr defaultColWidth="14.4242857142857" defaultRowHeight="15" customHeight="1"/>
  <cols>
    <col min="1" max="1" width="33.5714285714286" customWidth="1"/>
    <col min="2" max="2" width="16.4285714285714" customWidth="1"/>
    <col min="3" max="3" width="5.42857142857143" customWidth="1"/>
    <col min="4" max="4" width="5.57142857142857" customWidth="1"/>
    <col min="5" max="5" width="5.85714285714286" customWidth="1"/>
    <col min="6" max="6" width="6" customWidth="1"/>
    <col min="7" max="7" width="7.57142857142857" customWidth="1"/>
    <col min="8" max="8" width="11.7142857142857" customWidth="1"/>
    <col min="9" max="9" width="5.42857142857143" customWidth="1"/>
    <col min="10" max="10" width="5.57142857142857" customWidth="1"/>
    <col min="11" max="11" width="5.85714285714286" customWidth="1"/>
    <col min="12" max="12" width="6" customWidth="1"/>
    <col min="13" max="13" width="7.57142857142857" customWidth="1"/>
    <col min="14" max="14" width="7.28571428571429" customWidth="1"/>
    <col min="15" max="15" width="5.42857142857143" customWidth="1"/>
    <col min="16" max="16" width="5.57142857142857" customWidth="1"/>
    <col min="17" max="17" width="5.85714285714286" customWidth="1"/>
    <col min="18" max="18" width="6" customWidth="1"/>
    <col min="19" max="19" width="7.57142857142857" customWidth="1"/>
    <col min="20" max="20" width="7.28571428571429" customWidth="1"/>
    <col min="21" max="21" width="5.42857142857143" customWidth="1"/>
    <col min="22" max="22" width="5.57142857142857" customWidth="1"/>
    <col min="23" max="23" width="5.85714285714286" customWidth="1"/>
    <col min="24" max="24" width="6" customWidth="1"/>
    <col min="25" max="25" width="7.57142857142857" customWidth="1"/>
    <col min="26" max="26" width="7.28571428571429" customWidth="1"/>
    <col min="27" max="27" width="5.42857142857143" customWidth="1"/>
    <col min="28" max="28" width="5.57142857142857" customWidth="1"/>
    <col min="29" max="29" width="5.85714285714286" customWidth="1"/>
    <col min="30" max="30" width="6" customWidth="1"/>
    <col min="31" max="31" width="7.57142857142857" customWidth="1"/>
    <col min="32" max="32" width="7.28571428571429" customWidth="1"/>
    <col min="33" max="33" width="5.42857142857143" customWidth="1"/>
    <col min="34" max="34" width="5.57142857142857" customWidth="1"/>
    <col min="35" max="35" width="5.85714285714286" customWidth="1"/>
    <col min="36" max="36" width="6" customWidth="1"/>
    <col min="37" max="37" width="7.57142857142857" customWidth="1"/>
    <col min="38" max="38" width="7.28571428571429" customWidth="1"/>
    <col min="39" max="39" width="5.42857142857143" customWidth="1"/>
    <col min="40" max="40" width="5.57142857142857" customWidth="1"/>
    <col min="41" max="41" width="5.85714285714286" customWidth="1"/>
    <col min="42" max="42" width="6" customWidth="1"/>
    <col min="43" max="43" width="7.57142857142857" customWidth="1"/>
    <col min="44" max="44" width="7.28571428571429" customWidth="1"/>
    <col min="45" max="45" width="5.42857142857143" customWidth="1"/>
    <col min="46" max="46" width="5.57142857142857" customWidth="1"/>
    <col min="47" max="47" width="5.85714285714286" customWidth="1"/>
    <col min="48" max="48" width="6" customWidth="1"/>
    <col min="49" max="49" width="7.57142857142857" customWidth="1"/>
    <col min="50" max="50" width="7.28571428571429" customWidth="1"/>
    <col min="51" max="51" width="5.42857142857143" customWidth="1"/>
    <col min="52" max="52" width="5.57142857142857" customWidth="1"/>
    <col min="53" max="53" width="5.85714285714286" customWidth="1"/>
    <col min="54" max="54" width="6" customWidth="1"/>
    <col min="55" max="55" width="7.57142857142857" customWidth="1"/>
    <col min="56" max="56" width="7.28571428571429" customWidth="1"/>
    <col min="57" max="57" width="5.42857142857143" customWidth="1"/>
    <col min="58" max="58" width="5.57142857142857" customWidth="1"/>
    <col min="59" max="59" width="5.85714285714286" customWidth="1"/>
    <col min="60" max="60" width="6" customWidth="1"/>
    <col min="61" max="61" width="7.57142857142857" customWidth="1"/>
    <col min="62" max="62" width="7.28571428571429" customWidth="1"/>
    <col min="63" max="63" width="5.42857142857143" customWidth="1"/>
    <col min="64" max="64" width="5.57142857142857" customWidth="1"/>
    <col min="65" max="65" width="5.85714285714286" customWidth="1"/>
    <col min="66" max="66" width="6" customWidth="1"/>
    <col min="67" max="67" width="7.57142857142857" customWidth="1"/>
    <col min="68" max="68" width="7.28571428571429" customWidth="1"/>
    <col min="69" max="69" width="5.42857142857143" customWidth="1"/>
    <col min="70" max="70" width="5.57142857142857" customWidth="1"/>
    <col min="71" max="71" width="5.85714285714286" customWidth="1"/>
    <col min="72" max="72" width="6" customWidth="1"/>
    <col min="73" max="73" width="7.57142857142857" customWidth="1"/>
    <col min="74" max="74" width="7.28571428571429" customWidth="1"/>
    <col min="75" max="75" width="7.57142857142857" customWidth="1"/>
  </cols>
  <sheetData>
    <row r="1" spans="1:75" ht="15.75" thickBot="1">
      <c r="A1" s="1"/>
      <c r="B1" s="32"/>
      <c r="C1" s="202" t="s">
        <v>1</v>
      </c>
      <c r="D1" s="203"/>
      <c r="E1" s="203"/>
      <c r="F1" s="203"/>
      <c r="G1" s="203"/>
      <c r="H1" s="204"/>
      <c r="I1" s="202" t="s">
        <v>2</v>
      </c>
      <c r="J1" s="203"/>
      <c r="K1" s="203"/>
      <c r="L1" s="203"/>
      <c r="M1" s="203"/>
      <c r="N1" s="204"/>
      <c r="O1" s="202" t="s">
        <v>3</v>
      </c>
      <c r="P1" s="203"/>
      <c r="Q1" s="203"/>
      <c r="R1" s="203"/>
      <c r="S1" s="203"/>
      <c r="T1" s="204"/>
      <c r="U1" s="202" t="s">
        <v>4</v>
      </c>
      <c r="V1" s="203"/>
      <c r="W1" s="203"/>
      <c r="X1" s="203"/>
      <c r="Y1" s="203"/>
      <c r="Z1" s="204"/>
      <c r="AA1" s="202" t="s">
        <v>5</v>
      </c>
      <c r="AB1" s="203"/>
      <c r="AC1" s="203"/>
      <c r="AD1" s="203"/>
      <c r="AE1" s="203"/>
      <c r="AF1" s="204"/>
      <c r="AG1" s="202" t="s">
        <v>6</v>
      </c>
      <c r="AH1" s="203"/>
      <c r="AI1" s="203"/>
      <c r="AJ1" s="203"/>
      <c r="AK1" s="203"/>
      <c r="AL1" s="204"/>
      <c r="AM1" s="202" t="s">
        <v>7</v>
      </c>
      <c r="AN1" s="203"/>
      <c r="AO1" s="203"/>
      <c r="AP1" s="203"/>
      <c r="AQ1" s="203"/>
      <c r="AR1" s="204"/>
      <c r="AS1" s="202" t="s">
        <v>8</v>
      </c>
      <c r="AT1" s="203"/>
      <c r="AU1" s="203"/>
      <c r="AV1" s="203"/>
      <c r="AW1" s="203"/>
      <c r="AX1" s="204"/>
      <c r="AY1" s="202" t="s">
        <v>9</v>
      </c>
      <c r="AZ1" s="203"/>
      <c r="BA1" s="203"/>
      <c r="BB1" s="203"/>
      <c r="BC1" s="203"/>
      <c r="BD1" s="204"/>
      <c r="BE1" s="202" t="s">
        <v>10</v>
      </c>
      <c r="BF1" s="203"/>
      <c r="BG1" s="203"/>
      <c r="BH1" s="203"/>
      <c r="BI1" s="203"/>
      <c r="BJ1" s="204"/>
      <c r="BK1" s="202" t="s">
        <v>11</v>
      </c>
      <c r="BL1" s="203"/>
      <c r="BM1" s="203"/>
      <c r="BN1" s="203"/>
      <c r="BO1" s="203"/>
      <c r="BP1" s="204"/>
      <c r="BQ1" s="202" t="s">
        <v>12</v>
      </c>
      <c r="BR1" s="203"/>
      <c r="BS1" s="203"/>
      <c r="BT1" s="203"/>
      <c r="BU1" s="203"/>
      <c r="BV1" s="204"/>
      <c r="BW1" s="3" t="s">
        <v>1</v>
      </c>
    </row>
    <row r="2" spans="1:75" ht="15.75" thickBot="1">
      <c r="A2" s="4" t="s">
        <v>13</v>
      </c>
      <c r="B2" s="5" t="s">
        <v>14</v>
      </c>
      <c r="C2" s="6" t="s">
        <v>15</v>
      </c>
      <c r="D2" s="64" t="s">
        <v>111</v>
      </c>
      <c r="E2" s="65" t="s">
        <v>16</v>
      </c>
      <c r="F2" s="8" t="s">
        <v>17</v>
      </c>
      <c r="G2" s="9" t="s">
        <v>18</v>
      </c>
      <c r="H2" s="10" t="s">
        <v>19</v>
      </c>
      <c r="I2" s="6" t="s">
        <v>15</v>
      </c>
      <c r="J2" s="64" t="s">
        <v>111</v>
      </c>
      <c r="K2" s="65" t="s">
        <v>16</v>
      </c>
      <c r="L2" s="8" t="s">
        <v>17</v>
      </c>
      <c r="M2" s="9" t="s">
        <v>18</v>
      </c>
      <c r="N2" s="10" t="s">
        <v>19</v>
      </c>
      <c r="O2" s="6" t="s">
        <v>15</v>
      </c>
      <c r="P2" s="64" t="s">
        <v>111</v>
      </c>
      <c r="Q2" s="65" t="s">
        <v>16</v>
      </c>
      <c r="R2" s="8" t="s">
        <v>17</v>
      </c>
      <c r="S2" s="9" t="s">
        <v>18</v>
      </c>
      <c r="T2" s="10" t="s">
        <v>19</v>
      </c>
      <c r="U2" s="6" t="s">
        <v>15</v>
      </c>
      <c r="V2" s="64" t="s">
        <v>111</v>
      </c>
      <c r="W2" s="65" t="s">
        <v>16</v>
      </c>
      <c r="X2" s="8" t="s">
        <v>17</v>
      </c>
      <c r="Y2" s="9" t="s">
        <v>18</v>
      </c>
      <c r="Z2" s="10" t="s">
        <v>19</v>
      </c>
      <c r="AA2" s="6" t="s">
        <v>15</v>
      </c>
      <c r="AB2" s="64" t="s">
        <v>111</v>
      </c>
      <c r="AC2" s="65" t="s">
        <v>16</v>
      </c>
      <c r="AD2" s="8" t="s">
        <v>17</v>
      </c>
      <c r="AE2" s="9" t="s">
        <v>18</v>
      </c>
      <c r="AF2" s="10" t="s">
        <v>19</v>
      </c>
      <c r="AG2" s="6" t="s">
        <v>15</v>
      </c>
      <c r="AH2" s="64" t="s">
        <v>111</v>
      </c>
      <c r="AI2" s="65" t="s">
        <v>16</v>
      </c>
      <c r="AJ2" s="8" t="s">
        <v>17</v>
      </c>
      <c r="AK2" s="9" t="s">
        <v>18</v>
      </c>
      <c r="AL2" s="10" t="s">
        <v>19</v>
      </c>
      <c r="AM2" s="6" t="s">
        <v>15</v>
      </c>
      <c r="AN2" s="64" t="s">
        <v>111</v>
      </c>
      <c r="AO2" s="65" t="s">
        <v>16</v>
      </c>
      <c r="AP2" s="8" t="s">
        <v>17</v>
      </c>
      <c r="AQ2" s="9" t="s">
        <v>18</v>
      </c>
      <c r="AR2" s="10" t="s">
        <v>19</v>
      </c>
      <c r="AS2" s="6" t="s">
        <v>15</v>
      </c>
      <c r="AT2" s="64" t="s">
        <v>111</v>
      </c>
      <c r="AU2" s="65" t="s">
        <v>16</v>
      </c>
      <c r="AV2" s="8" t="s">
        <v>17</v>
      </c>
      <c r="AW2" s="9" t="s">
        <v>18</v>
      </c>
      <c r="AX2" s="10" t="s">
        <v>19</v>
      </c>
      <c r="AY2" s="6" t="s">
        <v>15</v>
      </c>
      <c r="AZ2" s="64" t="s">
        <v>111</v>
      </c>
      <c r="BA2" s="65" t="s">
        <v>16</v>
      </c>
      <c r="BB2" s="8" t="s">
        <v>17</v>
      </c>
      <c r="BC2" s="9" t="s">
        <v>18</v>
      </c>
      <c r="BD2" s="10" t="s">
        <v>19</v>
      </c>
      <c r="BE2" s="6" t="s">
        <v>15</v>
      </c>
      <c r="BF2" s="64" t="s">
        <v>111</v>
      </c>
      <c r="BG2" s="65" t="s">
        <v>16</v>
      </c>
      <c r="BH2" s="8" t="s">
        <v>17</v>
      </c>
      <c r="BI2" s="9" t="s">
        <v>18</v>
      </c>
      <c r="BJ2" s="10" t="s">
        <v>19</v>
      </c>
      <c r="BK2" s="6" t="s">
        <v>15</v>
      </c>
      <c r="BL2" s="64" t="s">
        <v>111</v>
      </c>
      <c r="BM2" s="65" t="s">
        <v>16</v>
      </c>
      <c r="BN2" s="8" t="s">
        <v>17</v>
      </c>
      <c r="BO2" s="9" t="s">
        <v>18</v>
      </c>
      <c r="BP2" s="10" t="s">
        <v>19</v>
      </c>
      <c r="BQ2" s="6" t="s">
        <v>15</v>
      </c>
      <c r="BR2" s="64" t="s">
        <v>111</v>
      </c>
      <c r="BS2" s="65" t="s">
        <v>16</v>
      </c>
      <c r="BT2" s="8" t="s">
        <v>17</v>
      </c>
      <c r="BU2" s="9" t="s">
        <v>18</v>
      </c>
      <c r="BV2" s="10" t="s">
        <v>19</v>
      </c>
      <c r="BW2" s="6" t="s">
        <v>15</v>
      </c>
    </row>
    <row r="3" spans="1:75" ht="15.75" thickBot="1">
      <c r="A3" s="4"/>
      <c r="B3" s="17"/>
      <c r="C3" s="22"/>
      <c r="D3" s="66"/>
      <c r="E3" s="67"/>
      <c r="F3" s="15">
        <f t="shared" si="0" ref="F3:F27">+C3+E3</f>
        <v>0</v>
      </c>
      <c r="G3" s="16">
        <f t="shared" si="1" ref="G3:G27">+F3-I3</f>
        <v>0</v>
      </c>
      <c r="H3" s="17">
        <f t="shared" si="2" ref="H3:H27">((F3-G3)*$B3)</f>
        <v>0</v>
      </c>
      <c r="I3" s="22"/>
      <c r="J3" s="66"/>
      <c r="K3" s="67"/>
      <c r="L3" s="15">
        <f t="shared" si="3" ref="L3:L27">+I3+K3</f>
        <v>0</v>
      </c>
      <c r="M3" s="16">
        <f t="shared" si="4" ref="M3:M27">+L3-O3</f>
        <v>0</v>
      </c>
      <c r="N3" s="17">
        <f t="shared" si="5" ref="N3:N27">((L3-M3)*$B3)</f>
        <v>0</v>
      </c>
      <c r="O3" s="22"/>
      <c r="P3" s="66"/>
      <c r="Q3" s="67"/>
      <c r="R3" s="15">
        <f t="shared" si="6" ref="R3:R27">+O3+Q3</f>
        <v>0</v>
      </c>
      <c r="S3" s="16">
        <f t="shared" si="7" ref="S3:S27">+R3-U3</f>
        <v>0</v>
      </c>
      <c r="T3" s="17">
        <f t="shared" si="8" ref="T3:T27">((R3-S3)*$B3)</f>
        <v>0</v>
      </c>
      <c r="U3" s="22"/>
      <c r="V3" s="66"/>
      <c r="W3" s="67"/>
      <c r="X3" s="15">
        <f t="shared" si="9" ref="X3:X27">+U3+W3</f>
        <v>0</v>
      </c>
      <c r="Y3" s="16">
        <f t="shared" si="10" ref="Y3:Y27">+X3-AA3</f>
        <v>0</v>
      </c>
      <c r="Z3" s="17">
        <f t="shared" si="11" ref="Z3:Z27">((X3-Y3)*$B3)</f>
        <v>0</v>
      </c>
      <c r="AA3" s="22"/>
      <c r="AB3" s="66"/>
      <c r="AC3" s="67"/>
      <c r="AD3" s="15">
        <f t="shared" si="12" ref="AD3:AD27">+AA3+AC3</f>
        <v>0</v>
      </c>
      <c r="AE3" s="16">
        <f t="shared" si="13" ref="AE3:AE27">+AD3-AG3</f>
        <v>0</v>
      </c>
      <c r="AF3" s="17">
        <f t="shared" si="14" ref="AF3:AF27">((AD3-AE3)*$B3)</f>
        <v>0</v>
      </c>
      <c r="AG3" s="22"/>
      <c r="AH3" s="66"/>
      <c r="AI3" s="67"/>
      <c r="AJ3" s="15">
        <f t="shared" si="15" ref="AJ3:AJ27">+AG3+AI3</f>
        <v>0</v>
      </c>
      <c r="AK3" s="16">
        <f t="shared" si="16" ref="AK3:AK27">+AJ3-AM3</f>
        <v>0</v>
      </c>
      <c r="AL3" s="17">
        <f t="shared" si="17" ref="AL3:AL27">((AJ3-AK3)*$B3)</f>
        <v>0</v>
      </c>
      <c r="AM3" s="22"/>
      <c r="AN3" s="66"/>
      <c r="AO3" s="67"/>
      <c r="AP3" s="15">
        <f t="shared" si="18" ref="AP3:AP27">+AM3+AO3</f>
        <v>0</v>
      </c>
      <c r="AQ3" s="16">
        <f t="shared" si="19" ref="AQ3:AQ27">+AP3-AS3</f>
        <v>0</v>
      </c>
      <c r="AR3" s="17">
        <f t="shared" si="20" ref="AR3:AR27">((AP3-AQ3)*$B3)</f>
        <v>0</v>
      </c>
      <c r="AS3" s="22"/>
      <c r="AT3" s="66"/>
      <c r="AU3" s="67"/>
      <c r="AV3" s="15">
        <f t="shared" si="21" ref="AV3:AV27">+AS3+AU3</f>
        <v>0</v>
      </c>
      <c r="AW3" s="16">
        <f t="shared" si="22" ref="AW3:AW27">+AV3-AY3</f>
        <v>0</v>
      </c>
      <c r="AX3" s="17">
        <f t="shared" si="23" ref="AX3:AX27">((AV3-AW3)*$B3)</f>
        <v>0</v>
      </c>
      <c r="AY3" s="22"/>
      <c r="AZ3" s="66"/>
      <c r="BA3" s="67"/>
      <c r="BB3" s="15">
        <f t="shared" si="24" ref="BB3:BB27">+AY3+BA3</f>
        <v>0</v>
      </c>
      <c r="BC3" s="16">
        <f t="shared" si="25" ref="BC3:BC27">+BB3-BE3</f>
        <v>0</v>
      </c>
      <c r="BD3" s="17">
        <f t="shared" si="26" ref="BD3:BD27">((BB3-BC3)*$B3)</f>
        <v>0</v>
      </c>
      <c r="BE3" s="22"/>
      <c r="BF3" s="66"/>
      <c r="BG3" s="67"/>
      <c r="BH3" s="15">
        <f t="shared" si="27" ref="BH3:BH27">+BE3+BG3</f>
        <v>0</v>
      </c>
      <c r="BI3" s="16">
        <f t="shared" si="28" ref="BI3:BI27">+BH3-BK3</f>
        <v>0</v>
      </c>
      <c r="BJ3" s="17">
        <f t="shared" si="29" ref="BJ3:BJ27">((BH3-BI3)*$B3)</f>
        <v>0</v>
      </c>
      <c r="BK3" s="22"/>
      <c r="BL3" s="66"/>
      <c r="BM3" s="67"/>
      <c r="BN3" s="15">
        <f t="shared" si="30" ref="BN3:BN27">+BK3+BM3</f>
        <v>0</v>
      </c>
      <c r="BO3" s="16">
        <f t="shared" si="31" ref="BO3:BO27">+BN3-BQ3</f>
        <v>0</v>
      </c>
      <c r="BP3" s="17">
        <f t="shared" si="32" ref="BP3:BP27">((BN3-BO3)*$B3)</f>
        <v>0</v>
      </c>
      <c r="BQ3" s="22"/>
      <c r="BR3" s="66"/>
      <c r="BS3" s="67"/>
      <c r="BT3" s="15">
        <f t="shared" si="33" ref="BT3:BT27">+BQ3+BS3</f>
        <v>0</v>
      </c>
      <c r="BU3" s="16">
        <f t="shared" si="34" ref="BU3:BU27">+BT3-BW3</f>
        <v>0</v>
      </c>
      <c r="BV3" s="17">
        <f t="shared" si="35" ref="BV3:BV27">((BT3-BU3)*$B3)</f>
        <v>0</v>
      </c>
      <c r="BW3" s="22"/>
    </row>
    <row r="4" spans="1:75" ht="15.75" thickBot="1">
      <c r="A4" s="4"/>
      <c r="B4" s="17"/>
      <c r="C4" s="22"/>
      <c r="D4" s="66"/>
      <c r="E4" s="67"/>
      <c r="F4" s="15">
        <f t="shared" si="0"/>
        <v>0</v>
      </c>
      <c r="G4" s="16">
        <f t="shared" si="1"/>
        <v>0</v>
      </c>
      <c r="H4" s="17">
        <f t="shared" si="2"/>
        <v>0</v>
      </c>
      <c r="I4" s="22"/>
      <c r="J4" s="66"/>
      <c r="K4" s="67"/>
      <c r="L4" s="15">
        <f t="shared" si="3"/>
        <v>0</v>
      </c>
      <c r="M4" s="16">
        <f t="shared" si="4"/>
        <v>0</v>
      </c>
      <c r="N4" s="17">
        <f t="shared" si="5"/>
        <v>0</v>
      </c>
      <c r="O4" s="22"/>
      <c r="P4" s="66"/>
      <c r="Q4" s="67"/>
      <c r="R4" s="15">
        <f t="shared" si="6"/>
        <v>0</v>
      </c>
      <c r="S4" s="16">
        <f t="shared" si="7"/>
        <v>0</v>
      </c>
      <c r="T4" s="17">
        <f t="shared" si="8"/>
        <v>0</v>
      </c>
      <c r="U4" s="22"/>
      <c r="V4" s="66"/>
      <c r="W4" s="67"/>
      <c r="X4" s="15">
        <f t="shared" si="9"/>
        <v>0</v>
      </c>
      <c r="Y4" s="16">
        <f t="shared" si="10"/>
        <v>0</v>
      </c>
      <c r="Z4" s="17">
        <f t="shared" si="11"/>
        <v>0</v>
      </c>
      <c r="AA4" s="22"/>
      <c r="AB4" s="66"/>
      <c r="AC4" s="67"/>
      <c r="AD4" s="15">
        <f t="shared" si="12"/>
        <v>0</v>
      </c>
      <c r="AE4" s="16">
        <f t="shared" si="13"/>
        <v>0</v>
      </c>
      <c r="AF4" s="17">
        <f t="shared" si="14"/>
        <v>0</v>
      </c>
      <c r="AG4" s="22"/>
      <c r="AH4" s="66"/>
      <c r="AI4" s="67"/>
      <c r="AJ4" s="15">
        <f t="shared" si="15"/>
        <v>0</v>
      </c>
      <c r="AK4" s="16">
        <f t="shared" si="16"/>
        <v>0</v>
      </c>
      <c r="AL4" s="17">
        <f t="shared" si="17"/>
        <v>0</v>
      </c>
      <c r="AM4" s="22"/>
      <c r="AN4" s="66"/>
      <c r="AO4" s="67"/>
      <c r="AP4" s="15">
        <f t="shared" si="18"/>
        <v>0</v>
      </c>
      <c r="AQ4" s="16">
        <f t="shared" si="19"/>
        <v>0</v>
      </c>
      <c r="AR4" s="17">
        <f t="shared" si="20"/>
        <v>0</v>
      </c>
      <c r="AS4" s="22"/>
      <c r="AT4" s="66"/>
      <c r="AU4" s="67"/>
      <c r="AV4" s="15">
        <f t="shared" si="21"/>
        <v>0</v>
      </c>
      <c r="AW4" s="16">
        <f t="shared" si="22"/>
        <v>0</v>
      </c>
      <c r="AX4" s="17">
        <f t="shared" si="23"/>
        <v>0</v>
      </c>
      <c r="AY4" s="22"/>
      <c r="AZ4" s="66"/>
      <c r="BA4" s="67"/>
      <c r="BB4" s="15">
        <f t="shared" si="24"/>
        <v>0</v>
      </c>
      <c r="BC4" s="16">
        <f t="shared" si="25"/>
        <v>0</v>
      </c>
      <c r="BD4" s="17">
        <f t="shared" si="26"/>
        <v>0</v>
      </c>
      <c r="BE4" s="22"/>
      <c r="BF4" s="66"/>
      <c r="BG4" s="67"/>
      <c r="BH4" s="15">
        <f t="shared" si="27"/>
        <v>0</v>
      </c>
      <c r="BI4" s="16">
        <f t="shared" si="28"/>
        <v>0</v>
      </c>
      <c r="BJ4" s="17">
        <f t="shared" si="29"/>
        <v>0</v>
      </c>
      <c r="BK4" s="22"/>
      <c r="BL4" s="66"/>
      <c r="BM4" s="67"/>
      <c r="BN4" s="15">
        <f t="shared" si="30"/>
        <v>0</v>
      </c>
      <c r="BO4" s="16">
        <f t="shared" si="31"/>
        <v>0</v>
      </c>
      <c r="BP4" s="17">
        <f t="shared" si="32"/>
        <v>0</v>
      </c>
      <c r="BQ4" s="22"/>
      <c r="BR4" s="66"/>
      <c r="BS4" s="67"/>
      <c r="BT4" s="15">
        <f t="shared" si="33"/>
        <v>0</v>
      </c>
      <c r="BU4" s="16">
        <f t="shared" si="34"/>
        <v>0</v>
      </c>
      <c r="BV4" s="17">
        <f t="shared" si="35"/>
        <v>0</v>
      </c>
      <c r="BW4" s="22"/>
    </row>
    <row r="5" spans="1:75" ht="15.75" thickBot="1">
      <c r="A5" s="4"/>
      <c r="B5" s="17"/>
      <c r="C5" s="22"/>
      <c r="D5" s="66"/>
      <c r="E5" s="67"/>
      <c r="F5" s="15">
        <f t="shared" si="0"/>
        <v>0</v>
      </c>
      <c r="G5" s="16">
        <f t="shared" si="1"/>
        <v>0</v>
      </c>
      <c r="H5" s="17">
        <f t="shared" si="2"/>
        <v>0</v>
      </c>
      <c r="I5" s="22"/>
      <c r="J5" s="66"/>
      <c r="K5" s="67"/>
      <c r="L5" s="15">
        <f t="shared" si="3"/>
        <v>0</v>
      </c>
      <c r="M5" s="16">
        <f t="shared" si="4"/>
        <v>0</v>
      </c>
      <c r="N5" s="17">
        <f t="shared" si="5"/>
        <v>0</v>
      </c>
      <c r="O5" s="22"/>
      <c r="P5" s="66"/>
      <c r="Q5" s="67"/>
      <c r="R5" s="15">
        <f t="shared" si="6"/>
        <v>0</v>
      </c>
      <c r="S5" s="16">
        <f t="shared" si="7"/>
        <v>0</v>
      </c>
      <c r="T5" s="17">
        <f t="shared" si="8"/>
        <v>0</v>
      </c>
      <c r="U5" s="22"/>
      <c r="V5" s="66"/>
      <c r="W5" s="67"/>
      <c r="X5" s="15">
        <f t="shared" si="9"/>
        <v>0</v>
      </c>
      <c r="Y5" s="16">
        <f t="shared" si="10"/>
        <v>0</v>
      </c>
      <c r="Z5" s="17">
        <f t="shared" si="11"/>
        <v>0</v>
      </c>
      <c r="AA5" s="22"/>
      <c r="AB5" s="66"/>
      <c r="AC5" s="67"/>
      <c r="AD5" s="15">
        <f t="shared" si="12"/>
        <v>0</v>
      </c>
      <c r="AE5" s="16">
        <f t="shared" si="13"/>
        <v>0</v>
      </c>
      <c r="AF5" s="17">
        <f t="shared" si="14"/>
        <v>0</v>
      </c>
      <c r="AG5" s="22"/>
      <c r="AH5" s="66"/>
      <c r="AI5" s="67"/>
      <c r="AJ5" s="15">
        <f t="shared" si="15"/>
        <v>0</v>
      </c>
      <c r="AK5" s="16">
        <f t="shared" si="16"/>
        <v>0</v>
      </c>
      <c r="AL5" s="17">
        <f t="shared" si="17"/>
        <v>0</v>
      </c>
      <c r="AM5" s="22"/>
      <c r="AN5" s="66"/>
      <c r="AO5" s="67"/>
      <c r="AP5" s="15">
        <f t="shared" si="18"/>
        <v>0</v>
      </c>
      <c r="AQ5" s="16">
        <f t="shared" si="19"/>
        <v>0</v>
      </c>
      <c r="AR5" s="17">
        <f t="shared" si="20"/>
        <v>0</v>
      </c>
      <c r="AS5" s="22"/>
      <c r="AT5" s="66"/>
      <c r="AU5" s="67"/>
      <c r="AV5" s="15">
        <f t="shared" si="21"/>
        <v>0</v>
      </c>
      <c r="AW5" s="16">
        <f t="shared" si="22"/>
        <v>0</v>
      </c>
      <c r="AX5" s="17">
        <f t="shared" si="23"/>
        <v>0</v>
      </c>
      <c r="AY5" s="22"/>
      <c r="AZ5" s="66"/>
      <c r="BA5" s="67"/>
      <c r="BB5" s="15">
        <f t="shared" si="24"/>
        <v>0</v>
      </c>
      <c r="BC5" s="16">
        <f t="shared" si="25"/>
        <v>0</v>
      </c>
      <c r="BD5" s="17">
        <f t="shared" si="26"/>
        <v>0</v>
      </c>
      <c r="BE5" s="22"/>
      <c r="BF5" s="66"/>
      <c r="BG5" s="67"/>
      <c r="BH5" s="15">
        <f t="shared" si="27"/>
        <v>0</v>
      </c>
      <c r="BI5" s="16">
        <f t="shared" si="28"/>
        <v>0</v>
      </c>
      <c r="BJ5" s="17">
        <f t="shared" si="29"/>
        <v>0</v>
      </c>
      <c r="BK5" s="22"/>
      <c r="BL5" s="66"/>
      <c r="BM5" s="67"/>
      <c r="BN5" s="15">
        <f t="shared" si="30"/>
        <v>0</v>
      </c>
      <c r="BO5" s="16">
        <f t="shared" si="31"/>
        <v>0</v>
      </c>
      <c r="BP5" s="17">
        <f t="shared" si="32"/>
        <v>0</v>
      </c>
      <c r="BQ5" s="22"/>
      <c r="BR5" s="66"/>
      <c r="BS5" s="67"/>
      <c r="BT5" s="15">
        <f t="shared" si="33"/>
        <v>0</v>
      </c>
      <c r="BU5" s="16">
        <f t="shared" si="34"/>
        <v>0</v>
      </c>
      <c r="BV5" s="17">
        <f t="shared" si="35"/>
        <v>0</v>
      </c>
      <c r="BW5" s="22"/>
    </row>
    <row r="6" spans="1:75" ht="15.75" thickBot="1">
      <c r="A6" s="4"/>
      <c r="B6" s="17"/>
      <c r="C6" s="22"/>
      <c r="D6" s="66"/>
      <c r="E6" s="67"/>
      <c r="F6" s="15">
        <f t="shared" si="0"/>
        <v>0</v>
      </c>
      <c r="G6" s="16">
        <f t="shared" si="1"/>
        <v>0</v>
      </c>
      <c r="H6" s="17">
        <f t="shared" si="2"/>
        <v>0</v>
      </c>
      <c r="I6" s="22"/>
      <c r="J6" s="66"/>
      <c r="K6" s="67"/>
      <c r="L6" s="15">
        <f t="shared" si="3"/>
        <v>0</v>
      </c>
      <c r="M6" s="16">
        <f t="shared" si="4"/>
        <v>0</v>
      </c>
      <c r="N6" s="17">
        <f t="shared" si="5"/>
        <v>0</v>
      </c>
      <c r="O6" s="22"/>
      <c r="P6" s="66"/>
      <c r="Q6" s="67"/>
      <c r="R6" s="15">
        <f t="shared" si="6"/>
        <v>0</v>
      </c>
      <c r="S6" s="16">
        <f t="shared" si="7"/>
        <v>0</v>
      </c>
      <c r="T6" s="17">
        <f t="shared" si="8"/>
        <v>0</v>
      </c>
      <c r="U6" s="22"/>
      <c r="V6" s="66"/>
      <c r="W6" s="67"/>
      <c r="X6" s="15">
        <f t="shared" si="9"/>
        <v>0</v>
      </c>
      <c r="Y6" s="16">
        <f t="shared" si="10"/>
        <v>0</v>
      </c>
      <c r="Z6" s="17">
        <f t="shared" si="11"/>
        <v>0</v>
      </c>
      <c r="AA6" s="22"/>
      <c r="AB6" s="66"/>
      <c r="AC6" s="67"/>
      <c r="AD6" s="15">
        <f t="shared" si="12"/>
        <v>0</v>
      </c>
      <c r="AE6" s="16">
        <f t="shared" si="13"/>
        <v>0</v>
      </c>
      <c r="AF6" s="17">
        <f t="shared" si="14"/>
        <v>0</v>
      </c>
      <c r="AG6" s="22"/>
      <c r="AH6" s="66"/>
      <c r="AI6" s="67"/>
      <c r="AJ6" s="15">
        <f t="shared" si="15"/>
        <v>0</v>
      </c>
      <c r="AK6" s="16">
        <f t="shared" si="16"/>
        <v>0</v>
      </c>
      <c r="AL6" s="17">
        <f t="shared" si="17"/>
        <v>0</v>
      </c>
      <c r="AM6" s="22"/>
      <c r="AN6" s="66"/>
      <c r="AO6" s="67"/>
      <c r="AP6" s="15">
        <f t="shared" si="18"/>
        <v>0</v>
      </c>
      <c r="AQ6" s="16">
        <f t="shared" si="19"/>
        <v>0</v>
      </c>
      <c r="AR6" s="17">
        <f t="shared" si="20"/>
        <v>0</v>
      </c>
      <c r="AS6" s="22"/>
      <c r="AT6" s="66"/>
      <c r="AU6" s="67"/>
      <c r="AV6" s="15">
        <f t="shared" si="21"/>
        <v>0</v>
      </c>
      <c r="AW6" s="16">
        <f t="shared" si="22"/>
        <v>0</v>
      </c>
      <c r="AX6" s="17">
        <f t="shared" si="23"/>
        <v>0</v>
      </c>
      <c r="AY6" s="22"/>
      <c r="AZ6" s="66"/>
      <c r="BA6" s="67"/>
      <c r="BB6" s="15">
        <f t="shared" si="24"/>
        <v>0</v>
      </c>
      <c r="BC6" s="16">
        <f t="shared" si="25"/>
        <v>0</v>
      </c>
      <c r="BD6" s="17">
        <f t="shared" si="26"/>
        <v>0</v>
      </c>
      <c r="BE6" s="22"/>
      <c r="BF6" s="66"/>
      <c r="BG6" s="67"/>
      <c r="BH6" s="15">
        <f t="shared" si="27"/>
        <v>0</v>
      </c>
      <c r="BI6" s="16">
        <f t="shared" si="28"/>
        <v>0</v>
      </c>
      <c r="BJ6" s="17">
        <f t="shared" si="29"/>
        <v>0</v>
      </c>
      <c r="BK6" s="22"/>
      <c r="BL6" s="66"/>
      <c r="BM6" s="67"/>
      <c r="BN6" s="15">
        <f t="shared" si="30"/>
        <v>0</v>
      </c>
      <c r="BO6" s="16">
        <f t="shared" si="31"/>
        <v>0</v>
      </c>
      <c r="BP6" s="17">
        <f t="shared" si="32"/>
        <v>0</v>
      </c>
      <c r="BQ6" s="22"/>
      <c r="BR6" s="66"/>
      <c r="BS6" s="67"/>
      <c r="BT6" s="15">
        <f t="shared" si="33"/>
        <v>0</v>
      </c>
      <c r="BU6" s="16">
        <f t="shared" si="34"/>
        <v>0</v>
      </c>
      <c r="BV6" s="17">
        <f t="shared" si="35"/>
        <v>0</v>
      </c>
      <c r="BW6" s="22"/>
    </row>
    <row r="7" spans="1:75" ht="15.75" thickBot="1">
      <c r="A7" s="4"/>
      <c r="B7" s="17"/>
      <c r="C7" s="22"/>
      <c r="D7" s="66"/>
      <c r="E7" s="67"/>
      <c r="F7" s="15">
        <f t="shared" si="0"/>
        <v>0</v>
      </c>
      <c r="G7" s="16">
        <f t="shared" si="1"/>
        <v>0</v>
      </c>
      <c r="H7" s="17">
        <f t="shared" si="2"/>
        <v>0</v>
      </c>
      <c r="I7" s="22"/>
      <c r="J7" s="66"/>
      <c r="K7" s="67"/>
      <c r="L7" s="15">
        <f t="shared" si="3"/>
        <v>0</v>
      </c>
      <c r="M7" s="16">
        <f t="shared" si="4"/>
        <v>0</v>
      </c>
      <c r="N7" s="17">
        <f t="shared" si="5"/>
        <v>0</v>
      </c>
      <c r="O7" s="22"/>
      <c r="P7" s="66"/>
      <c r="Q7" s="67"/>
      <c r="R7" s="15">
        <f t="shared" si="6"/>
        <v>0</v>
      </c>
      <c r="S7" s="16">
        <f t="shared" si="7"/>
        <v>0</v>
      </c>
      <c r="T7" s="17">
        <f t="shared" si="8"/>
        <v>0</v>
      </c>
      <c r="U7" s="22"/>
      <c r="V7" s="66"/>
      <c r="W7" s="67"/>
      <c r="X7" s="15">
        <f t="shared" si="9"/>
        <v>0</v>
      </c>
      <c r="Y7" s="16">
        <f t="shared" si="10"/>
        <v>0</v>
      </c>
      <c r="Z7" s="17">
        <f t="shared" si="11"/>
        <v>0</v>
      </c>
      <c r="AA7" s="22"/>
      <c r="AB7" s="66"/>
      <c r="AC7" s="67"/>
      <c r="AD7" s="15">
        <f t="shared" si="12"/>
        <v>0</v>
      </c>
      <c r="AE7" s="16">
        <f t="shared" si="13"/>
        <v>0</v>
      </c>
      <c r="AF7" s="17">
        <f t="shared" si="14"/>
        <v>0</v>
      </c>
      <c r="AG7" s="22"/>
      <c r="AH7" s="66"/>
      <c r="AI7" s="67"/>
      <c r="AJ7" s="15">
        <f t="shared" si="15"/>
        <v>0</v>
      </c>
      <c r="AK7" s="16">
        <f t="shared" si="16"/>
        <v>0</v>
      </c>
      <c r="AL7" s="17">
        <f t="shared" si="17"/>
        <v>0</v>
      </c>
      <c r="AM7" s="22"/>
      <c r="AN7" s="66"/>
      <c r="AO7" s="67"/>
      <c r="AP7" s="15">
        <f t="shared" si="18"/>
        <v>0</v>
      </c>
      <c r="AQ7" s="16">
        <f t="shared" si="19"/>
        <v>0</v>
      </c>
      <c r="AR7" s="17">
        <f t="shared" si="20"/>
        <v>0</v>
      </c>
      <c r="AS7" s="22"/>
      <c r="AT7" s="66"/>
      <c r="AU7" s="67"/>
      <c r="AV7" s="15">
        <f t="shared" si="21"/>
        <v>0</v>
      </c>
      <c r="AW7" s="16">
        <f t="shared" si="22"/>
        <v>0</v>
      </c>
      <c r="AX7" s="17">
        <f t="shared" si="23"/>
        <v>0</v>
      </c>
      <c r="AY7" s="22"/>
      <c r="AZ7" s="66"/>
      <c r="BA7" s="67"/>
      <c r="BB7" s="15">
        <f t="shared" si="24"/>
        <v>0</v>
      </c>
      <c r="BC7" s="16">
        <f t="shared" si="25"/>
        <v>0</v>
      </c>
      <c r="BD7" s="17">
        <f t="shared" si="26"/>
        <v>0</v>
      </c>
      <c r="BE7" s="22"/>
      <c r="BF7" s="66"/>
      <c r="BG7" s="67"/>
      <c r="BH7" s="15">
        <f t="shared" si="27"/>
        <v>0</v>
      </c>
      <c r="BI7" s="16">
        <f t="shared" si="28"/>
        <v>0</v>
      </c>
      <c r="BJ7" s="17">
        <f t="shared" si="29"/>
        <v>0</v>
      </c>
      <c r="BK7" s="22"/>
      <c r="BL7" s="66"/>
      <c r="BM7" s="67"/>
      <c r="BN7" s="15">
        <f t="shared" si="30"/>
        <v>0</v>
      </c>
      <c r="BO7" s="16">
        <f t="shared" si="31"/>
        <v>0</v>
      </c>
      <c r="BP7" s="17">
        <f t="shared" si="32"/>
        <v>0</v>
      </c>
      <c r="BQ7" s="22"/>
      <c r="BR7" s="66"/>
      <c r="BS7" s="67"/>
      <c r="BT7" s="15">
        <f t="shared" si="33"/>
        <v>0</v>
      </c>
      <c r="BU7" s="16">
        <f t="shared" si="34"/>
        <v>0</v>
      </c>
      <c r="BV7" s="17">
        <f t="shared" si="35"/>
        <v>0</v>
      </c>
      <c r="BW7" s="22"/>
    </row>
    <row r="8" spans="1:75" ht="15.75" thickBot="1">
      <c r="A8" s="4"/>
      <c r="B8" s="17"/>
      <c r="C8" s="22"/>
      <c r="D8" s="66"/>
      <c r="E8" s="67"/>
      <c r="F8" s="15">
        <f t="shared" si="0"/>
        <v>0</v>
      </c>
      <c r="G8" s="16">
        <f t="shared" si="1"/>
        <v>0</v>
      </c>
      <c r="H8" s="17">
        <f t="shared" si="2"/>
        <v>0</v>
      </c>
      <c r="I8" s="22"/>
      <c r="J8" s="66"/>
      <c r="K8" s="67"/>
      <c r="L8" s="15">
        <f t="shared" si="3"/>
        <v>0</v>
      </c>
      <c r="M8" s="16">
        <f t="shared" si="4"/>
        <v>0</v>
      </c>
      <c r="N8" s="17">
        <f t="shared" si="5"/>
        <v>0</v>
      </c>
      <c r="O8" s="22"/>
      <c r="P8" s="66"/>
      <c r="Q8" s="67"/>
      <c r="R8" s="15">
        <f t="shared" si="6"/>
        <v>0</v>
      </c>
      <c r="S8" s="16">
        <f t="shared" si="7"/>
        <v>0</v>
      </c>
      <c r="T8" s="17">
        <f t="shared" si="8"/>
        <v>0</v>
      </c>
      <c r="U8" s="22"/>
      <c r="V8" s="66"/>
      <c r="W8" s="67"/>
      <c r="X8" s="15">
        <f t="shared" si="9"/>
        <v>0</v>
      </c>
      <c r="Y8" s="16">
        <f t="shared" si="10"/>
        <v>0</v>
      </c>
      <c r="Z8" s="17">
        <f t="shared" si="11"/>
        <v>0</v>
      </c>
      <c r="AA8" s="22"/>
      <c r="AB8" s="66"/>
      <c r="AC8" s="67"/>
      <c r="AD8" s="15">
        <f t="shared" si="12"/>
        <v>0</v>
      </c>
      <c r="AE8" s="16">
        <f t="shared" si="13"/>
        <v>0</v>
      </c>
      <c r="AF8" s="17">
        <f t="shared" si="14"/>
        <v>0</v>
      </c>
      <c r="AG8" s="22"/>
      <c r="AH8" s="66"/>
      <c r="AI8" s="67"/>
      <c r="AJ8" s="15">
        <f t="shared" si="15"/>
        <v>0</v>
      </c>
      <c r="AK8" s="16">
        <f t="shared" si="16"/>
        <v>0</v>
      </c>
      <c r="AL8" s="17">
        <f t="shared" si="17"/>
        <v>0</v>
      </c>
      <c r="AM8" s="22"/>
      <c r="AN8" s="66"/>
      <c r="AO8" s="67"/>
      <c r="AP8" s="15">
        <f t="shared" si="18"/>
        <v>0</v>
      </c>
      <c r="AQ8" s="16">
        <f t="shared" si="19"/>
        <v>0</v>
      </c>
      <c r="AR8" s="17">
        <f t="shared" si="20"/>
        <v>0</v>
      </c>
      <c r="AS8" s="22"/>
      <c r="AT8" s="66"/>
      <c r="AU8" s="67"/>
      <c r="AV8" s="15">
        <f t="shared" si="21"/>
        <v>0</v>
      </c>
      <c r="AW8" s="16">
        <f t="shared" si="22"/>
        <v>0</v>
      </c>
      <c r="AX8" s="17">
        <f t="shared" si="23"/>
        <v>0</v>
      </c>
      <c r="AY8" s="22"/>
      <c r="AZ8" s="66"/>
      <c r="BA8" s="67"/>
      <c r="BB8" s="15">
        <f t="shared" si="24"/>
        <v>0</v>
      </c>
      <c r="BC8" s="16">
        <f t="shared" si="25"/>
        <v>0</v>
      </c>
      <c r="BD8" s="17">
        <f t="shared" si="26"/>
        <v>0</v>
      </c>
      <c r="BE8" s="22"/>
      <c r="BF8" s="66"/>
      <c r="BG8" s="67"/>
      <c r="BH8" s="15">
        <f t="shared" si="27"/>
        <v>0</v>
      </c>
      <c r="BI8" s="16">
        <f t="shared" si="28"/>
        <v>0</v>
      </c>
      <c r="BJ8" s="17">
        <f t="shared" si="29"/>
        <v>0</v>
      </c>
      <c r="BK8" s="22"/>
      <c r="BL8" s="66"/>
      <c r="BM8" s="67"/>
      <c r="BN8" s="15">
        <f t="shared" si="30"/>
        <v>0</v>
      </c>
      <c r="BO8" s="16">
        <f t="shared" si="31"/>
        <v>0</v>
      </c>
      <c r="BP8" s="17">
        <f t="shared" si="32"/>
        <v>0</v>
      </c>
      <c r="BQ8" s="22"/>
      <c r="BR8" s="66"/>
      <c r="BS8" s="67"/>
      <c r="BT8" s="15">
        <f t="shared" si="33"/>
        <v>0</v>
      </c>
      <c r="BU8" s="16">
        <f t="shared" si="34"/>
        <v>0</v>
      </c>
      <c r="BV8" s="17">
        <f t="shared" si="35"/>
        <v>0</v>
      </c>
      <c r="BW8" s="22"/>
    </row>
    <row r="9" spans="1:75" ht="15.75" thickBot="1">
      <c r="A9" s="4"/>
      <c r="B9" s="17"/>
      <c r="C9" s="22"/>
      <c r="D9" s="66"/>
      <c r="E9" s="67"/>
      <c r="F9" s="15">
        <f t="shared" si="0"/>
        <v>0</v>
      </c>
      <c r="G9" s="16">
        <f t="shared" si="1"/>
        <v>0</v>
      </c>
      <c r="H9" s="17">
        <f t="shared" si="2"/>
        <v>0</v>
      </c>
      <c r="I9" s="22"/>
      <c r="J9" s="66"/>
      <c r="K9" s="67"/>
      <c r="L9" s="15">
        <f t="shared" si="3"/>
        <v>0</v>
      </c>
      <c r="M9" s="16">
        <f t="shared" si="4"/>
        <v>0</v>
      </c>
      <c r="N9" s="17">
        <f t="shared" si="5"/>
        <v>0</v>
      </c>
      <c r="O9" s="22"/>
      <c r="P9" s="66"/>
      <c r="Q9" s="67"/>
      <c r="R9" s="15">
        <f t="shared" si="6"/>
        <v>0</v>
      </c>
      <c r="S9" s="16">
        <f t="shared" si="7"/>
        <v>0</v>
      </c>
      <c r="T9" s="17">
        <f t="shared" si="8"/>
        <v>0</v>
      </c>
      <c r="U9" s="22"/>
      <c r="V9" s="66"/>
      <c r="W9" s="67"/>
      <c r="X9" s="15">
        <f t="shared" si="9"/>
        <v>0</v>
      </c>
      <c r="Y9" s="16">
        <f t="shared" si="10"/>
        <v>0</v>
      </c>
      <c r="Z9" s="17">
        <f t="shared" si="11"/>
        <v>0</v>
      </c>
      <c r="AA9" s="22"/>
      <c r="AB9" s="66"/>
      <c r="AC9" s="67"/>
      <c r="AD9" s="15">
        <f t="shared" si="12"/>
        <v>0</v>
      </c>
      <c r="AE9" s="16">
        <f t="shared" si="13"/>
        <v>0</v>
      </c>
      <c r="AF9" s="17">
        <f t="shared" si="14"/>
        <v>0</v>
      </c>
      <c r="AG9" s="22"/>
      <c r="AH9" s="66"/>
      <c r="AI9" s="67"/>
      <c r="AJ9" s="15">
        <f t="shared" si="15"/>
        <v>0</v>
      </c>
      <c r="AK9" s="16">
        <f t="shared" si="16"/>
        <v>0</v>
      </c>
      <c r="AL9" s="17">
        <f t="shared" si="17"/>
        <v>0</v>
      </c>
      <c r="AM9" s="22"/>
      <c r="AN9" s="66"/>
      <c r="AO9" s="67"/>
      <c r="AP9" s="15">
        <f t="shared" si="18"/>
        <v>0</v>
      </c>
      <c r="AQ9" s="16">
        <f t="shared" si="19"/>
        <v>0</v>
      </c>
      <c r="AR9" s="17">
        <f t="shared" si="20"/>
        <v>0</v>
      </c>
      <c r="AS9" s="22"/>
      <c r="AT9" s="66"/>
      <c r="AU9" s="67"/>
      <c r="AV9" s="15">
        <f t="shared" si="21"/>
        <v>0</v>
      </c>
      <c r="AW9" s="16">
        <f t="shared" si="22"/>
        <v>0</v>
      </c>
      <c r="AX9" s="17">
        <f t="shared" si="23"/>
        <v>0</v>
      </c>
      <c r="AY9" s="22"/>
      <c r="AZ9" s="66"/>
      <c r="BA9" s="67"/>
      <c r="BB9" s="15">
        <f t="shared" si="24"/>
        <v>0</v>
      </c>
      <c r="BC9" s="16">
        <f t="shared" si="25"/>
        <v>0</v>
      </c>
      <c r="BD9" s="17">
        <f t="shared" si="26"/>
        <v>0</v>
      </c>
      <c r="BE9" s="22"/>
      <c r="BF9" s="66"/>
      <c r="BG9" s="67"/>
      <c r="BH9" s="15">
        <f t="shared" si="27"/>
        <v>0</v>
      </c>
      <c r="BI9" s="16">
        <f t="shared" si="28"/>
        <v>0</v>
      </c>
      <c r="BJ9" s="17">
        <f t="shared" si="29"/>
        <v>0</v>
      </c>
      <c r="BK9" s="22"/>
      <c r="BL9" s="66"/>
      <c r="BM9" s="67"/>
      <c r="BN9" s="15">
        <f t="shared" si="30"/>
        <v>0</v>
      </c>
      <c r="BO9" s="16">
        <f t="shared" si="31"/>
        <v>0</v>
      </c>
      <c r="BP9" s="17">
        <f t="shared" si="32"/>
        <v>0</v>
      </c>
      <c r="BQ9" s="22"/>
      <c r="BR9" s="66"/>
      <c r="BS9" s="67"/>
      <c r="BT9" s="15">
        <f t="shared" si="33"/>
        <v>0</v>
      </c>
      <c r="BU9" s="16">
        <f t="shared" si="34"/>
        <v>0</v>
      </c>
      <c r="BV9" s="17">
        <f t="shared" si="35"/>
        <v>0</v>
      </c>
      <c r="BW9" s="22"/>
    </row>
    <row r="10" spans="1:75" ht="15.75" thickBot="1">
      <c r="A10" s="4"/>
      <c r="B10" s="17"/>
      <c r="C10" s="22"/>
      <c r="D10" s="66"/>
      <c r="E10" s="67"/>
      <c r="F10" s="15">
        <f t="shared" si="0"/>
        <v>0</v>
      </c>
      <c r="G10" s="16">
        <f t="shared" si="1"/>
        <v>0</v>
      </c>
      <c r="H10" s="17">
        <f t="shared" si="2"/>
        <v>0</v>
      </c>
      <c r="I10" s="22"/>
      <c r="J10" s="66"/>
      <c r="K10" s="67"/>
      <c r="L10" s="15">
        <f t="shared" si="3"/>
        <v>0</v>
      </c>
      <c r="M10" s="16">
        <f t="shared" si="4"/>
        <v>0</v>
      </c>
      <c r="N10" s="17">
        <f t="shared" si="5"/>
        <v>0</v>
      </c>
      <c r="O10" s="22"/>
      <c r="P10" s="66"/>
      <c r="Q10" s="67"/>
      <c r="R10" s="15">
        <f t="shared" si="6"/>
        <v>0</v>
      </c>
      <c r="S10" s="16">
        <f t="shared" si="7"/>
        <v>0</v>
      </c>
      <c r="T10" s="17">
        <f t="shared" si="8"/>
        <v>0</v>
      </c>
      <c r="U10" s="22"/>
      <c r="V10" s="66"/>
      <c r="W10" s="67"/>
      <c r="X10" s="15">
        <f t="shared" si="9"/>
        <v>0</v>
      </c>
      <c r="Y10" s="16">
        <f t="shared" si="10"/>
        <v>0</v>
      </c>
      <c r="Z10" s="17">
        <f t="shared" si="11"/>
        <v>0</v>
      </c>
      <c r="AA10" s="22"/>
      <c r="AB10" s="66"/>
      <c r="AC10" s="67"/>
      <c r="AD10" s="15">
        <f t="shared" si="12"/>
        <v>0</v>
      </c>
      <c r="AE10" s="16">
        <f t="shared" si="13"/>
        <v>0</v>
      </c>
      <c r="AF10" s="17">
        <f t="shared" si="14"/>
        <v>0</v>
      </c>
      <c r="AG10" s="22"/>
      <c r="AH10" s="66"/>
      <c r="AI10" s="67"/>
      <c r="AJ10" s="15">
        <f t="shared" si="15"/>
        <v>0</v>
      </c>
      <c r="AK10" s="16">
        <f t="shared" si="16"/>
        <v>0</v>
      </c>
      <c r="AL10" s="17">
        <f t="shared" si="17"/>
        <v>0</v>
      </c>
      <c r="AM10" s="22"/>
      <c r="AN10" s="66"/>
      <c r="AO10" s="67"/>
      <c r="AP10" s="15">
        <f t="shared" si="18"/>
        <v>0</v>
      </c>
      <c r="AQ10" s="16">
        <f t="shared" si="19"/>
        <v>0</v>
      </c>
      <c r="AR10" s="17">
        <f t="shared" si="20"/>
        <v>0</v>
      </c>
      <c r="AS10" s="22"/>
      <c r="AT10" s="66"/>
      <c r="AU10" s="67"/>
      <c r="AV10" s="15">
        <f t="shared" si="21"/>
        <v>0</v>
      </c>
      <c r="AW10" s="16">
        <f t="shared" si="22"/>
        <v>0</v>
      </c>
      <c r="AX10" s="17">
        <f t="shared" si="23"/>
        <v>0</v>
      </c>
      <c r="AY10" s="22"/>
      <c r="AZ10" s="66"/>
      <c r="BA10" s="67"/>
      <c r="BB10" s="15">
        <f t="shared" si="24"/>
        <v>0</v>
      </c>
      <c r="BC10" s="16">
        <f t="shared" si="25"/>
        <v>0</v>
      </c>
      <c r="BD10" s="17">
        <f t="shared" si="26"/>
        <v>0</v>
      </c>
      <c r="BE10" s="22"/>
      <c r="BF10" s="66"/>
      <c r="BG10" s="67"/>
      <c r="BH10" s="15">
        <f t="shared" si="27"/>
        <v>0</v>
      </c>
      <c r="BI10" s="16">
        <f t="shared" si="28"/>
        <v>0</v>
      </c>
      <c r="BJ10" s="17">
        <f t="shared" si="29"/>
        <v>0</v>
      </c>
      <c r="BK10" s="22"/>
      <c r="BL10" s="66"/>
      <c r="BM10" s="67"/>
      <c r="BN10" s="15">
        <f t="shared" si="30"/>
        <v>0</v>
      </c>
      <c r="BO10" s="16">
        <f t="shared" si="31"/>
        <v>0</v>
      </c>
      <c r="BP10" s="17">
        <f t="shared" si="32"/>
        <v>0</v>
      </c>
      <c r="BQ10" s="22"/>
      <c r="BR10" s="66"/>
      <c r="BS10" s="67"/>
      <c r="BT10" s="15">
        <f t="shared" si="33"/>
        <v>0</v>
      </c>
      <c r="BU10" s="16">
        <f t="shared" si="34"/>
        <v>0</v>
      </c>
      <c r="BV10" s="17">
        <f t="shared" si="35"/>
        <v>0</v>
      </c>
      <c r="BW10" s="22"/>
    </row>
    <row r="11" spans="1:75" ht="15.75" thickBot="1">
      <c r="A11" s="4"/>
      <c r="B11" s="17"/>
      <c r="C11" s="22"/>
      <c r="D11" s="66"/>
      <c r="E11" s="67"/>
      <c r="F11" s="15">
        <f t="shared" si="0"/>
        <v>0</v>
      </c>
      <c r="G11" s="16">
        <f t="shared" si="1"/>
        <v>0</v>
      </c>
      <c r="H11" s="17">
        <f t="shared" si="2"/>
        <v>0</v>
      </c>
      <c r="I11" s="22"/>
      <c r="J11" s="66"/>
      <c r="K11" s="67"/>
      <c r="L11" s="15">
        <f t="shared" si="3"/>
        <v>0</v>
      </c>
      <c r="M11" s="16">
        <f t="shared" si="4"/>
        <v>0</v>
      </c>
      <c r="N11" s="17">
        <f t="shared" si="5"/>
        <v>0</v>
      </c>
      <c r="O11" s="22"/>
      <c r="P11" s="66"/>
      <c r="Q11" s="67"/>
      <c r="R11" s="15">
        <f t="shared" si="6"/>
        <v>0</v>
      </c>
      <c r="S11" s="16">
        <f t="shared" si="7"/>
        <v>0</v>
      </c>
      <c r="T11" s="17">
        <f t="shared" si="8"/>
        <v>0</v>
      </c>
      <c r="U11" s="22"/>
      <c r="V11" s="66"/>
      <c r="W11" s="67"/>
      <c r="X11" s="15">
        <f t="shared" si="9"/>
        <v>0</v>
      </c>
      <c r="Y11" s="16">
        <f t="shared" si="10"/>
        <v>0</v>
      </c>
      <c r="Z11" s="17">
        <f t="shared" si="11"/>
        <v>0</v>
      </c>
      <c r="AA11" s="22"/>
      <c r="AB11" s="66"/>
      <c r="AC11" s="67"/>
      <c r="AD11" s="15">
        <f t="shared" si="12"/>
        <v>0</v>
      </c>
      <c r="AE11" s="16">
        <f t="shared" si="13"/>
        <v>0</v>
      </c>
      <c r="AF11" s="17">
        <f t="shared" si="14"/>
        <v>0</v>
      </c>
      <c r="AG11" s="22"/>
      <c r="AH11" s="66"/>
      <c r="AI11" s="67"/>
      <c r="AJ11" s="15">
        <f t="shared" si="15"/>
        <v>0</v>
      </c>
      <c r="AK11" s="16">
        <f t="shared" si="16"/>
        <v>0</v>
      </c>
      <c r="AL11" s="17">
        <f t="shared" si="17"/>
        <v>0</v>
      </c>
      <c r="AM11" s="22"/>
      <c r="AN11" s="66"/>
      <c r="AO11" s="67"/>
      <c r="AP11" s="15">
        <f t="shared" si="18"/>
        <v>0</v>
      </c>
      <c r="AQ11" s="16">
        <f t="shared" si="19"/>
        <v>0</v>
      </c>
      <c r="AR11" s="17">
        <f t="shared" si="20"/>
        <v>0</v>
      </c>
      <c r="AS11" s="22"/>
      <c r="AT11" s="66"/>
      <c r="AU11" s="67"/>
      <c r="AV11" s="15">
        <f t="shared" si="21"/>
        <v>0</v>
      </c>
      <c r="AW11" s="16">
        <f t="shared" si="22"/>
        <v>0</v>
      </c>
      <c r="AX11" s="17">
        <f t="shared" si="23"/>
        <v>0</v>
      </c>
      <c r="AY11" s="22"/>
      <c r="AZ11" s="66"/>
      <c r="BA11" s="67"/>
      <c r="BB11" s="15">
        <f t="shared" si="24"/>
        <v>0</v>
      </c>
      <c r="BC11" s="16">
        <f t="shared" si="25"/>
        <v>0</v>
      </c>
      <c r="BD11" s="17">
        <f t="shared" si="26"/>
        <v>0</v>
      </c>
      <c r="BE11" s="22"/>
      <c r="BF11" s="66"/>
      <c r="BG11" s="67"/>
      <c r="BH11" s="15">
        <f t="shared" si="27"/>
        <v>0</v>
      </c>
      <c r="BI11" s="16">
        <f t="shared" si="28"/>
        <v>0</v>
      </c>
      <c r="BJ11" s="17">
        <f t="shared" si="29"/>
        <v>0</v>
      </c>
      <c r="BK11" s="22"/>
      <c r="BL11" s="66"/>
      <c r="BM11" s="67"/>
      <c r="BN11" s="15">
        <f t="shared" si="30"/>
        <v>0</v>
      </c>
      <c r="BO11" s="16">
        <f t="shared" si="31"/>
        <v>0</v>
      </c>
      <c r="BP11" s="17">
        <f t="shared" si="32"/>
        <v>0</v>
      </c>
      <c r="BQ11" s="22"/>
      <c r="BR11" s="66"/>
      <c r="BS11" s="67"/>
      <c r="BT11" s="15">
        <f t="shared" si="33"/>
        <v>0</v>
      </c>
      <c r="BU11" s="16">
        <f t="shared" si="34"/>
        <v>0</v>
      </c>
      <c r="BV11" s="17">
        <f t="shared" si="35"/>
        <v>0</v>
      </c>
      <c r="BW11" s="22"/>
    </row>
    <row r="12" spans="1:75" ht="15.75" thickBot="1">
      <c r="A12" s="4"/>
      <c r="B12" s="17"/>
      <c r="C12" s="22"/>
      <c r="D12" s="66"/>
      <c r="E12" s="67"/>
      <c r="F12" s="15">
        <f t="shared" si="0"/>
        <v>0</v>
      </c>
      <c r="G12" s="16">
        <f t="shared" si="1"/>
        <v>0</v>
      </c>
      <c r="H12" s="17">
        <f t="shared" si="2"/>
        <v>0</v>
      </c>
      <c r="I12" s="22"/>
      <c r="J12" s="66"/>
      <c r="K12" s="67"/>
      <c r="L12" s="15">
        <f t="shared" si="3"/>
        <v>0</v>
      </c>
      <c r="M12" s="16">
        <f t="shared" si="4"/>
        <v>0</v>
      </c>
      <c r="N12" s="17">
        <f t="shared" si="5"/>
        <v>0</v>
      </c>
      <c r="O12" s="22"/>
      <c r="P12" s="66"/>
      <c r="Q12" s="67"/>
      <c r="R12" s="15">
        <f t="shared" si="6"/>
        <v>0</v>
      </c>
      <c r="S12" s="16">
        <f t="shared" si="7"/>
        <v>0</v>
      </c>
      <c r="T12" s="17">
        <f t="shared" si="8"/>
        <v>0</v>
      </c>
      <c r="U12" s="22"/>
      <c r="V12" s="66"/>
      <c r="W12" s="67"/>
      <c r="X12" s="15">
        <f t="shared" si="9"/>
        <v>0</v>
      </c>
      <c r="Y12" s="16">
        <f t="shared" si="10"/>
        <v>0</v>
      </c>
      <c r="Z12" s="17">
        <f t="shared" si="11"/>
        <v>0</v>
      </c>
      <c r="AA12" s="22"/>
      <c r="AB12" s="66"/>
      <c r="AC12" s="67"/>
      <c r="AD12" s="15">
        <f t="shared" si="12"/>
        <v>0</v>
      </c>
      <c r="AE12" s="16">
        <f t="shared" si="13"/>
        <v>0</v>
      </c>
      <c r="AF12" s="17">
        <f t="shared" si="14"/>
        <v>0</v>
      </c>
      <c r="AG12" s="22"/>
      <c r="AH12" s="66"/>
      <c r="AI12" s="67"/>
      <c r="AJ12" s="15">
        <f t="shared" si="15"/>
        <v>0</v>
      </c>
      <c r="AK12" s="16">
        <f t="shared" si="16"/>
        <v>0</v>
      </c>
      <c r="AL12" s="17">
        <f t="shared" si="17"/>
        <v>0</v>
      </c>
      <c r="AM12" s="22"/>
      <c r="AN12" s="66"/>
      <c r="AO12" s="67"/>
      <c r="AP12" s="15">
        <f t="shared" si="18"/>
        <v>0</v>
      </c>
      <c r="AQ12" s="16">
        <f t="shared" si="19"/>
        <v>0</v>
      </c>
      <c r="AR12" s="17">
        <f t="shared" si="20"/>
        <v>0</v>
      </c>
      <c r="AS12" s="22"/>
      <c r="AT12" s="66"/>
      <c r="AU12" s="67"/>
      <c r="AV12" s="15">
        <f t="shared" si="21"/>
        <v>0</v>
      </c>
      <c r="AW12" s="16">
        <f t="shared" si="22"/>
        <v>0</v>
      </c>
      <c r="AX12" s="17">
        <f t="shared" si="23"/>
        <v>0</v>
      </c>
      <c r="AY12" s="22"/>
      <c r="AZ12" s="66"/>
      <c r="BA12" s="67"/>
      <c r="BB12" s="15">
        <f t="shared" si="24"/>
        <v>0</v>
      </c>
      <c r="BC12" s="16">
        <f t="shared" si="25"/>
        <v>0</v>
      </c>
      <c r="BD12" s="17">
        <f t="shared" si="26"/>
        <v>0</v>
      </c>
      <c r="BE12" s="22"/>
      <c r="BF12" s="66"/>
      <c r="BG12" s="67"/>
      <c r="BH12" s="15">
        <f t="shared" si="27"/>
        <v>0</v>
      </c>
      <c r="BI12" s="16">
        <f t="shared" si="28"/>
        <v>0</v>
      </c>
      <c r="BJ12" s="17">
        <f t="shared" si="29"/>
        <v>0</v>
      </c>
      <c r="BK12" s="22"/>
      <c r="BL12" s="66"/>
      <c r="BM12" s="67"/>
      <c r="BN12" s="15">
        <f t="shared" si="30"/>
        <v>0</v>
      </c>
      <c r="BO12" s="16">
        <f t="shared" si="31"/>
        <v>0</v>
      </c>
      <c r="BP12" s="17">
        <f t="shared" si="32"/>
        <v>0</v>
      </c>
      <c r="BQ12" s="22"/>
      <c r="BR12" s="66"/>
      <c r="BS12" s="67"/>
      <c r="BT12" s="15">
        <f t="shared" si="33"/>
        <v>0</v>
      </c>
      <c r="BU12" s="16">
        <f t="shared" si="34"/>
        <v>0</v>
      </c>
      <c r="BV12" s="17">
        <f t="shared" si="35"/>
        <v>0</v>
      </c>
      <c r="BW12" s="22"/>
    </row>
    <row r="13" spans="1:75" ht="15.75" thickBot="1">
      <c r="A13" s="4"/>
      <c r="B13" s="17"/>
      <c r="C13" s="22"/>
      <c r="D13" s="66"/>
      <c r="E13" s="67"/>
      <c r="F13" s="15">
        <f t="shared" si="0"/>
        <v>0</v>
      </c>
      <c r="G13" s="16">
        <f t="shared" si="1"/>
        <v>0</v>
      </c>
      <c r="H13" s="17">
        <f t="shared" si="2"/>
        <v>0</v>
      </c>
      <c r="I13" s="22"/>
      <c r="J13" s="66"/>
      <c r="K13" s="67"/>
      <c r="L13" s="15">
        <f t="shared" si="3"/>
        <v>0</v>
      </c>
      <c r="M13" s="16">
        <f t="shared" si="4"/>
        <v>0</v>
      </c>
      <c r="N13" s="17">
        <f t="shared" si="5"/>
        <v>0</v>
      </c>
      <c r="O13" s="22"/>
      <c r="P13" s="66"/>
      <c r="Q13" s="67"/>
      <c r="R13" s="15">
        <f t="shared" si="6"/>
        <v>0</v>
      </c>
      <c r="S13" s="16">
        <f t="shared" si="7"/>
        <v>0</v>
      </c>
      <c r="T13" s="17">
        <f t="shared" si="8"/>
        <v>0</v>
      </c>
      <c r="U13" s="22"/>
      <c r="V13" s="66"/>
      <c r="W13" s="67"/>
      <c r="X13" s="15">
        <f t="shared" si="9"/>
        <v>0</v>
      </c>
      <c r="Y13" s="16">
        <f t="shared" si="10"/>
        <v>0</v>
      </c>
      <c r="Z13" s="17">
        <f t="shared" si="11"/>
        <v>0</v>
      </c>
      <c r="AA13" s="22"/>
      <c r="AB13" s="66"/>
      <c r="AC13" s="67"/>
      <c r="AD13" s="15">
        <f t="shared" si="12"/>
        <v>0</v>
      </c>
      <c r="AE13" s="16">
        <f t="shared" si="13"/>
        <v>0</v>
      </c>
      <c r="AF13" s="17">
        <f t="shared" si="14"/>
        <v>0</v>
      </c>
      <c r="AG13" s="22"/>
      <c r="AH13" s="66"/>
      <c r="AI13" s="67"/>
      <c r="AJ13" s="15">
        <f t="shared" si="15"/>
        <v>0</v>
      </c>
      <c r="AK13" s="16">
        <f t="shared" si="16"/>
        <v>0</v>
      </c>
      <c r="AL13" s="17">
        <f t="shared" si="17"/>
        <v>0</v>
      </c>
      <c r="AM13" s="22"/>
      <c r="AN13" s="66"/>
      <c r="AO13" s="67"/>
      <c r="AP13" s="15">
        <f t="shared" si="18"/>
        <v>0</v>
      </c>
      <c r="AQ13" s="16">
        <f t="shared" si="19"/>
        <v>0</v>
      </c>
      <c r="AR13" s="17">
        <f t="shared" si="20"/>
        <v>0</v>
      </c>
      <c r="AS13" s="22"/>
      <c r="AT13" s="66"/>
      <c r="AU13" s="67"/>
      <c r="AV13" s="15">
        <f t="shared" si="21"/>
        <v>0</v>
      </c>
      <c r="AW13" s="16">
        <f t="shared" si="22"/>
        <v>0</v>
      </c>
      <c r="AX13" s="17">
        <f t="shared" si="23"/>
        <v>0</v>
      </c>
      <c r="AY13" s="22"/>
      <c r="AZ13" s="66"/>
      <c r="BA13" s="67"/>
      <c r="BB13" s="15">
        <f t="shared" si="24"/>
        <v>0</v>
      </c>
      <c r="BC13" s="16">
        <f t="shared" si="25"/>
        <v>0</v>
      </c>
      <c r="BD13" s="17">
        <f t="shared" si="26"/>
        <v>0</v>
      </c>
      <c r="BE13" s="22"/>
      <c r="BF13" s="66"/>
      <c r="BG13" s="67"/>
      <c r="BH13" s="15">
        <f t="shared" si="27"/>
        <v>0</v>
      </c>
      <c r="BI13" s="16">
        <f t="shared" si="28"/>
        <v>0</v>
      </c>
      <c r="BJ13" s="17">
        <f t="shared" si="29"/>
        <v>0</v>
      </c>
      <c r="BK13" s="22"/>
      <c r="BL13" s="66"/>
      <c r="BM13" s="67"/>
      <c r="BN13" s="15">
        <f t="shared" si="30"/>
        <v>0</v>
      </c>
      <c r="BO13" s="16">
        <f t="shared" si="31"/>
        <v>0</v>
      </c>
      <c r="BP13" s="17">
        <f t="shared" si="32"/>
        <v>0</v>
      </c>
      <c r="BQ13" s="22"/>
      <c r="BR13" s="66"/>
      <c r="BS13" s="67"/>
      <c r="BT13" s="15">
        <f t="shared" si="33"/>
        <v>0</v>
      </c>
      <c r="BU13" s="16">
        <f t="shared" si="34"/>
        <v>0</v>
      </c>
      <c r="BV13" s="17">
        <f t="shared" si="35"/>
        <v>0</v>
      </c>
      <c r="BW13" s="22"/>
    </row>
    <row r="14" spans="1:75" ht="15.75" thickBot="1">
      <c r="A14" s="4"/>
      <c r="B14" s="17"/>
      <c r="C14" s="22"/>
      <c r="D14" s="66"/>
      <c r="E14" s="67"/>
      <c r="F14" s="15">
        <f t="shared" si="0"/>
        <v>0</v>
      </c>
      <c r="G14" s="16">
        <f t="shared" si="1"/>
        <v>0</v>
      </c>
      <c r="H14" s="17">
        <f t="shared" si="2"/>
        <v>0</v>
      </c>
      <c r="I14" s="22"/>
      <c r="J14" s="66"/>
      <c r="K14" s="67"/>
      <c r="L14" s="15">
        <f t="shared" si="3"/>
        <v>0</v>
      </c>
      <c r="M14" s="16">
        <f t="shared" si="4"/>
        <v>0</v>
      </c>
      <c r="N14" s="17">
        <f t="shared" si="5"/>
        <v>0</v>
      </c>
      <c r="O14" s="22"/>
      <c r="P14" s="66"/>
      <c r="Q14" s="67"/>
      <c r="R14" s="15">
        <f t="shared" si="6"/>
        <v>0</v>
      </c>
      <c r="S14" s="16">
        <f t="shared" si="7"/>
        <v>0</v>
      </c>
      <c r="T14" s="17">
        <f t="shared" si="8"/>
        <v>0</v>
      </c>
      <c r="U14" s="22"/>
      <c r="V14" s="66"/>
      <c r="W14" s="67"/>
      <c r="X14" s="15">
        <f t="shared" si="9"/>
        <v>0</v>
      </c>
      <c r="Y14" s="16">
        <f t="shared" si="10"/>
        <v>0</v>
      </c>
      <c r="Z14" s="17">
        <f t="shared" si="11"/>
        <v>0</v>
      </c>
      <c r="AA14" s="22"/>
      <c r="AB14" s="66"/>
      <c r="AC14" s="67"/>
      <c r="AD14" s="15">
        <f t="shared" si="12"/>
        <v>0</v>
      </c>
      <c r="AE14" s="16">
        <f t="shared" si="13"/>
        <v>0</v>
      </c>
      <c r="AF14" s="17">
        <f t="shared" si="14"/>
        <v>0</v>
      </c>
      <c r="AG14" s="22"/>
      <c r="AH14" s="66"/>
      <c r="AI14" s="67"/>
      <c r="AJ14" s="15">
        <f t="shared" si="15"/>
        <v>0</v>
      </c>
      <c r="AK14" s="16">
        <f t="shared" si="16"/>
        <v>0</v>
      </c>
      <c r="AL14" s="17">
        <f t="shared" si="17"/>
        <v>0</v>
      </c>
      <c r="AM14" s="22"/>
      <c r="AN14" s="66"/>
      <c r="AO14" s="67"/>
      <c r="AP14" s="15">
        <f t="shared" si="18"/>
        <v>0</v>
      </c>
      <c r="AQ14" s="16">
        <f t="shared" si="19"/>
        <v>0</v>
      </c>
      <c r="AR14" s="17">
        <f t="shared" si="20"/>
        <v>0</v>
      </c>
      <c r="AS14" s="22"/>
      <c r="AT14" s="66"/>
      <c r="AU14" s="67"/>
      <c r="AV14" s="15">
        <f t="shared" si="21"/>
        <v>0</v>
      </c>
      <c r="AW14" s="16">
        <f t="shared" si="22"/>
        <v>0</v>
      </c>
      <c r="AX14" s="17">
        <f t="shared" si="23"/>
        <v>0</v>
      </c>
      <c r="AY14" s="22"/>
      <c r="AZ14" s="66"/>
      <c r="BA14" s="67"/>
      <c r="BB14" s="15">
        <f t="shared" si="24"/>
        <v>0</v>
      </c>
      <c r="BC14" s="16">
        <f t="shared" si="25"/>
        <v>0</v>
      </c>
      <c r="BD14" s="17">
        <f t="shared" si="26"/>
        <v>0</v>
      </c>
      <c r="BE14" s="22"/>
      <c r="BF14" s="66"/>
      <c r="BG14" s="67"/>
      <c r="BH14" s="15">
        <f t="shared" si="27"/>
        <v>0</v>
      </c>
      <c r="BI14" s="16">
        <f t="shared" si="28"/>
        <v>0</v>
      </c>
      <c r="BJ14" s="17">
        <f t="shared" si="29"/>
        <v>0</v>
      </c>
      <c r="BK14" s="22"/>
      <c r="BL14" s="66"/>
      <c r="BM14" s="67"/>
      <c r="BN14" s="15">
        <f t="shared" si="30"/>
        <v>0</v>
      </c>
      <c r="BO14" s="16">
        <f t="shared" si="31"/>
        <v>0</v>
      </c>
      <c r="BP14" s="17">
        <f t="shared" si="32"/>
        <v>0</v>
      </c>
      <c r="BQ14" s="22"/>
      <c r="BR14" s="66"/>
      <c r="BS14" s="67"/>
      <c r="BT14" s="15">
        <f t="shared" si="33"/>
        <v>0</v>
      </c>
      <c r="BU14" s="16">
        <f t="shared" si="34"/>
        <v>0</v>
      </c>
      <c r="BV14" s="17">
        <f t="shared" si="35"/>
        <v>0</v>
      </c>
      <c r="BW14" s="22"/>
    </row>
    <row r="15" spans="1:75" ht="15.75" thickBot="1">
      <c r="A15" s="4"/>
      <c r="B15" s="17"/>
      <c r="C15" s="22"/>
      <c r="D15" s="66"/>
      <c r="E15" s="67"/>
      <c r="F15" s="15">
        <f t="shared" si="0"/>
        <v>0</v>
      </c>
      <c r="G15" s="16">
        <f t="shared" si="1"/>
        <v>0</v>
      </c>
      <c r="H15" s="17">
        <f t="shared" si="2"/>
        <v>0</v>
      </c>
      <c r="I15" s="22"/>
      <c r="J15" s="66"/>
      <c r="K15" s="67"/>
      <c r="L15" s="15">
        <f t="shared" si="3"/>
        <v>0</v>
      </c>
      <c r="M15" s="16">
        <f t="shared" si="4"/>
        <v>0</v>
      </c>
      <c r="N15" s="17">
        <f t="shared" si="5"/>
        <v>0</v>
      </c>
      <c r="O15" s="22"/>
      <c r="P15" s="66"/>
      <c r="Q15" s="67"/>
      <c r="R15" s="15">
        <f t="shared" si="6"/>
        <v>0</v>
      </c>
      <c r="S15" s="16">
        <f t="shared" si="7"/>
        <v>0</v>
      </c>
      <c r="T15" s="17">
        <f t="shared" si="8"/>
        <v>0</v>
      </c>
      <c r="U15" s="22"/>
      <c r="V15" s="66"/>
      <c r="W15" s="67"/>
      <c r="X15" s="15">
        <f t="shared" si="9"/>
        <v>0</v>
      </c>
      <c r="Y15" s="16">
        <f t="shared" si="10"/>
        <v>0</v>
      </c>
      <c r="Z15" s="17">
        <f t="shared" si="11"/>
        <v>0</v>
      </c>
      <c r="AA15" s="22"/>
      <c r="AB15" s="66"/>
      <c r="AC15" s="67"/>
      <c r="AD15" s="15">
        <f t="shared" si="12"/>
        <v>0</v>
      </c>
      <c r="AE15" s="16">
        <f t="shared" si="13"/>
        <v>0</v>
      </c>
      <c r="AF15" s="17">
        <f t="shared" si="14"/>
        <v>0</v>
      </c>
      <c r="AG15" s="22"/>
      <c r="AH15" s="66"/>
      <c r="AI15" s="67"/>
      <c r="AJ15" s="15">
        <f t="shared" si="15"/>
        <v>0</v>
      </c>
      <c r="AK15" s="16">
        <f t="shared" si="16"/>
        <v>0</v>
      </c>
      <c r="AL15" s="17">
        <f t="shared" si="17"/>
        <v>0</v>
      </c>
      <c r="AM15" s="22"/>
      <c r="AN15" s="66"/>
      <c r="AO15" s="67"/>
      <c r="AP15" s="15">
        <f t="shared" si="18"/>
        <v>0</v>
      </c>
      <c r="AQ15" s="16">
        <f t="shared" si="19"/>
        <v>0</v>
      </c>
      <c r="AR15" s="17">
        <f t="shared" si="20"/>
        <v>0</v>
      </c>
      <c r="AS15" s="22"/>
      <c r="AT15" s="66"/>
      <c r="AU15" s="67"/>
      <c r="AV15" s="15">
        <f t="shared" si="21"/>
        <v>0</v>
      </c>
      <c r="AW15" s="16">
        <f t="shared" si="22"/>
        <v>0</v>
      </c>
      <c r="AX15" s="17">
        <f t="shared" si="23"/>
        <v>0</v>
      </c>
      <c r="AY15" s="22"/>
      <c r="AZ15" s="66"/>
      <c r="BA15" s="67"/>
      <c r="BB15" s="15">
        <f t="shared" si="24"/>
        <v>0</v>
      </c>
      <c r="BC15" s="16">
        <f t="shared" si="25"/>
        <v>0</v>
      </c>
      <c r="BD15" s="17">
        <f t="shared" si="26"/>
        <v>0</v>
      </c>
      <c r="BE15" s="22"/>
      <c r="BF15" s="66"/>
      <c r="BG15" s="67"/>
      <c r="BH15" s="15">
        <f t="shared" si="27"/>
        <v>0</v>
      </c>
      <c r="BI15" s="16">
        <f t="shared" si="28"/>
        <v>0</v>
      </c>
      <c r="BJ15" s="17">
        <f t="shared" si="29"/>
        <v>0</v>
      </c>
      <c r="BK15" s="22"/>
      <c r="BL15" s="66"/>
      <c r="BM15" s="67"/>
      <c r="BN15" s="15">
        <f t="shared" si="30"/>
        <v>0</v>
      </c>
      <c r="BO15" s="16">
        <f t="shared" si="31"/>
        <v>0</v>
      </c>
      <c r="BP15" s="17">
        <f t="shared" si="32"/>
        <v>0</v>
      </c>
      <c r="BQ15" s="22"/>
      <c r="BR15" s="66"/>
      <c r="BS15" s="67"/>
      <c r="BT15" s="15">
        <f t="shared" si="33"/>
        <v>0</v>
      </c>
      <c r="BU15" s="16">
        <f t="shared" si="34"/>
        <v>0</v>
      </c>
      <c r="BV15" s="17">
        <f t="shared" si="35"/>
        <v>0</v>
      </c>
      <c r="BW15" s="22"/>
    </row>
    <row r="16" spans="1:75" ht="15.75" thickBot="1">
      <c r="A16" s="4"/>
      <c r="B16" s="17"/>
      <c r="C16" s="22"/>
      <c r="D16" s="66"/>
      <c r="E16" s="67"/>
      <c r="F16" s="15">
        <f t="shared" si="0"/>
        <v>0</v>
      </c>
      <c r="G16" s="16">
        <f t="shared" si="1"/>
        <v>0</v>
      </c>
      <c r="H16" s="17">
        <f t="shared" si="2"/>
        <v>0</v>
      </c>
      <c r="I16" s="22"/>
      <c r="J16" s="66"/>
      <c r="K16" s="67"/>
      <c r="L16" s="15">
        <f t="shared" si="3"/>
        <v>0</v>
      </c>
      <c r="M16" s="16">
        <f t="shared" si="4"/>
        <v>0</v>
      </c>
      <c r="N16" s="17">
        <f t="shared" si="5"/>
        <v>0</v>
      </c>
      <c r="O16" s="22"/>
      <c r="P16" s="66"/>
      <c r="Q16" s="67"/>
      <c r="R16" s="15">
        <f t="shared" si="6"/>
        <v>0</v>
      </c>
      <c r="S16" s="16">
        <f t="shared" si="7"/>
        <v>0</v>
      </c>
      <c r="T16" s="17">
        <f t="shared" si="8"/>
        <v>0</v>
      </c>
      <c r="U16" s="22"/>
      <c r="V16" s="66"/>
      <c r="W16" s="67"/>
      <c r="X16" s="15">
        <f t="shared" si="9"/>
        <v>0</v>
      </c>
      <c r="Y16" s="16">
        <f t="shared" si="10"/>
        <v>0</v>
      </c>
      <c r="Z16" s="17">
        <f t="shared" si="11"/>
        <v>0</v>
      </c>
      <c r="AA16" s="22"/>
      <c r="AB16" s="66"/>
      <c r="AC16" s="67"/>
      <c r="AD16" s="15">
        <f t="shared" si="12"/>
        <v>0</v>
      </c>
      <c r="AE16" s="16">
        <f t="shared" si="13"/>
        <v>0</v>
      </c>
      <c r="AF16" s="17">
        <f t="shared" si="14"/>
        <v>0</v>
      </c>
      <c r="AG16" s="22"/>
      <c r="AH16" s="66"/>
      <c r="AI16" s="67"/>
      <c r="AJ16" s="15">
        <f t="shared" si="15"/>
        <v>0</v>
      </c>
      <c r="AK16" s="16">
        <f t="shared" si="16"/>
        <v>0</v>
      </c>
      <c r="AL16" s="17">
        <f t="shared" si="17"/>
        <v>0</v>
      </c>
      <c r="AM16" s="22"/>
      <c r="AN16" s="66"/>
      <c r="AO16" s="67"/>
      <c r="AP16" s="15">
        <f t="shared" si="18"/>
        <v>0</v>
      </c>
      <c r="AQ16" s="16">
        <f t="shared" si="19"/>
        <v>0</v>
      </c>
      <c r="AR16" s="17">
        <f t="shared" si="20"/>
        <v>0</v>
      </c>
      <c r="AS16" s="22"/>
      <c r="AT16" s="66"/>
      <c r="AU16" s="67"/>
      <c r="AV16" s="15">
        <f t="shared" si="21"/>
        <v>0</v>
      </c>
      <c r="AW16" s="16">
        <f t="shared" si="22"/>
        <v>0</v>
      </c>
      <c r="AX16" s="17">
        <f t="shared" si="23"/>
        <v>0</v>
      </c>
      <c r="AY16" s="22"/>
      <c r="AZ16" s="66"/>
      <c r="BA16" s="67"/>
      <c r="BB16" s="15">
        <f t="shared" si="24"/>
        <v>0</v>
      </c>
      <c r="BC16" s="16">
        <f t="shared" si="25"/>
        <v>0</v>
      </c>
      <c r="BD16" s="17">
        <f t="shared" si="26"/>
        <v>0</v>
      </c>
      <c r="BE16" s="22"/>
      <c r="BF16" s="66"/>
      <c r="BG16" s="67"/>
      <c r="BH16" s="15">
        <f t="shared" si="27"/>
        <v>0</v>
      </c>
      <c r="BI16" s="16">
        <f t="shared" si="28"/>
        <v>0</v>
      </c>
      <c r="BJ16" s="17">
        <f t="shared" si="29"/>
        <v>0</v>
      </c>
      <c r="BK16" s="22"/>
      <c r="BL16" s="66"/>
      <c r="BM16" s="67"/>
      <c r="BN16" s="15">
        <f t="shared" si="30"/>
        <v>0</v>
      </c>
      <c r="BO16" s="16">
        <f t="shared" si="31"/>
        <v>0</v>
      </c>
      <c r="BP16" s="17">
        <f t="shared" si="32"/>
        <v>0</v>
      </c>
      <c r="BQ16" s="22"/>
      <c r="BR16" s="66"/>
      <c r="BS16" s="67"/>
      <c r="BT16" s="15">
        <f t="shared" si="33"/>
        <v>0</v>
      </c>
      <c r="BU16" s="16">
        <f t="shared" si="34"/>
        <v>0</v>
      </c>
      <c r="BV16" s="17">
        <f t="shared" si="35"/>
        <v>0</v>
      </c>
      <c r="BW16" s="22"/>
    </row>
    <row r="17" spans="1:75" ht="15.75" thickBot="1">
      <c r="A17" s="4"/>
      <c r="B17" s="17"/>
      <c r="C17" s="22"/>
      <c r="D17" s="66"/>
      <c r="E17" s="67"/>
      <c r="F17" s="15">
        <f t="shared" si="0"/>
        <v>0</v>
      </c>
      <c r="G17" s="16">
        <f t="shared" si="1"/>
        <v>0</v>
      </c>
      <c r="H17" s="17">
        <f t="shared" si="2"/>
        <v>0</v>
      </c>
      <c r="I17" s="22"/>
      <c r="J17" s="66"/>
      <c r="K17" s="67"/>
      <c r="L17" s="15">
        <f t="shared" si="3"/>
        <v>0</v>
      </c>
      <c r="M17" s="16">
        <f t="shared" si="4"/>
        <v>0</v>
      </c>
      <c r="N17" s="17">
        <f t="shared" si="5"/>
        <v>0</v>
      </c>
      <c r="O17" s="22"/>
      <c r="P17" s="66"/>
      <c r="Q17" s="67"/>
      <c r="R17" s="15">
        <f t="shared" si="6"/>
        <v>0</v>
      </c>
      <c r="S17" s="16">
        <f t="shared" si="7"/>
        <v>0</v>
      </c>
      <c r="T17" s="17">
        <f t="shared" si="8"/>
        <v>0</v>
      </c>
      <c r="U17" s="22"/>
      <c r="V17" s="66"/>
      <c r="W17" s="67"/>
      <c r="X17" s="15">
        <f t="shared" si="9"/>
        <v>0</v>
      </c>
      <c r="Y17" s="16">
        <f t="shared" si="10"/>
        <v>0</v>
      </c>
      <c r="Z17" s="17">
        <f t="shared" si="11"/>
        <v>0</v>
      </c>
      <c r="AA17" s="22"/>
      <c r="AB17" s="66"/>
      <c r="AC17" s="67"/>
      <c r="AD17" s="15">
        <f t="shared" si="12"/>
        <v>0</v>
      </c>
      <c r="AE17" s="16">
        <f t="shared" si="13"/>
        <v>0</v>
      </c>
      <c r="AF17" s="17">
        <f t="shared" si="14"/>
        <v>0</v>
      </c>
      <c r="AG17" s="22"/>
      <c r="AH17" s="66"/>
      <c r="AI17" s="67"/>
      <c r="AJ17" s="15">
        <f t="shared" si="15"/>
        <v>0</v>
      </c>
      <c r="AK17" s="16">
        <f t="shared" si="16"/>
        <v>0</v>
      </c>
      <c r="AL17" s="17">
        <f t="shared" si="17"/>
        <v>0</v>
      </c>
      <c r="AM17" s="22"/>
      <c r="AN17" s="66"/>
      <c r="AO17" s="67"/>
      <c r="AP17" s="15">
        <f t="shared" si="18"/>
        <v>0</v>
      </c>
      <c r="AQ17" s="16">
        <f t="shared" si="19"/>
        <v>0</v>
      </c>
      <c r="AR17" s="17">
        <f t="shared" si="20"/>
        <v>0</v>
      </c>
      <c r="AS17" s="22"/>
      <c r="AT17" s="66"/>
      <c r="AU17" s="67"/>
      <c r="AV17" s="15">
        <f t="shared" si="21"/>
        <v>0</v>
      </c>
      <c r="AW17" s="16">
        <f t="shared" si="22"/>
        <v>0</v>
      </c>
      <c r="AX17" s="17">
        <f t="shared" si="23"/>
        <v>0</v>
      </c>
      <c r="AY17" s="22"/>
      <c r="AZ17" s="66"/>
      <c r="BA17" s="67"/>
      <c r="BB17" s="15">
        <f t="shared" si="24"/>
        <v>0</v>
      </c>
      <c r="BC17" s="16">
        <f t="shared" si="25"/>
        <v>0</v>
      </c>
      <c r="BD17" s="17">
        <f t="shared" si="26"/>
        <v>0</v>
      </c>
      <c r="BE17" s="22"/>
      <c r="BF17" s="66"/>
      <c r="BG17" s="67"/>
      <c r="BH17" s="15">
        <f t="shared" si="27"/>
        <v>0</v>
      </c>
      <c r="BI17" s="16">
        <f t="shared" si="28"/>
        <v>0</v>
      </c>
      <c r="BJ17" s="17">
        <f t="shared" si="29"/>
        <v>0</v>
      </c>
      <c r="BK17" s="22"/>
      <c r="BL17" s="66"/>
      <c r="BM17" s="67"/>
      <c r="BN17" s="15">
        <f t="shared" si="30"/>
        <v>0</v>
      </c>
      <c r="BO17" s="16">
        <f t="shared" si="31"/>
        <v>0</v>
      </c>
      <c r="BP17" s="17">
        <f t="shared" si="32"/>
        <v>0</v>
      </c>
      <c r="BQ17" s="22"/>
      <c r="BR17" s="66"/>
      <c r="BS17" s="67"/>
      <c r="BT17" s="15">
        <f t="shared" si="33"/>
        <v>0</v>
      </c>
      <c r="BU17" s="16">
        <f t="shared" si="34"/>
        <v>0</v>
      </c>
      <c r="BV17" s="17">
        <f t="shared" si="35"/>
        <v>0</v>
      </c>
      <c r="BW17" s="22"/>
    </row>
    <row r="18" spans="1:75" ht="15.75" thickBot="1">
      <c r="A18" s="4"/>
      <c r="B18" s="17"/>
      <c r="C18" s="22"/>
      <c r="D18" s="66"/>
      <c r="E18" s="67"/>
      <c r="F18" s="15">
        <f t="shared" si="0"/>
        <v>0</v>
      </c>
      <c r="G18" s="16">
        <f t="shared" si="1"/>
        <v>0</v>
      </c>
      <c r="H18" s="17">
        <f t="shared" si="2"/>
        <v>0</v>
      </c>
      <c r="I18" s="22"/>
      <c r="J18" s="66"/>
      <c r="K18" s="67"/>
      <c r="L18" s="15">
        <f t="shared" si="3"/>
        <v>0</v>
      </c>
      <c r="M18" s="16">
        <f t="shared" si="4"/>
        <v>0</v>
      </c>
      <c r="N18" s="17">
        <f t="shared" si="5"/>
        <v>0</v>
      </c>
      <c r="O18" s="22"/>
      <c r="P18" s="66"/>
      <c r="Q18" s="67"/>
      <c r="R18" s="15">
        <f t="shared" si="6"/>
        <v>0</v>
      </c>
      <c r="S18" s="16">
        <f t="shared" si="7"/>
        <v>0</v>
      </c>
      <c r="T18" s="17">
        <f t="shared" si="8"/>
        <v>0</v>
      </c>
      <c r="U18" s="22"/>
      <c r="V18" s="66"/>
      <c r="W18" s="67"/>
      <c r="X18" s="15">
        <f t="shared" si="9"/>
        <v>0</v>
      </c>
      <c r="Y18" s="16">
        <f t="shared" si="10"/>
        <v>0</v>
      </c>
      <c r="Z18" s="17">
        <f t="shared" si="11"/>
        <v>0</v>
      </c>
      <c r="AA18" s="22"/>
      <c r="AB18" s="66"/>
      <c r="AC18" s="67"/>
      <c r="AD18" s="15">
        <f t="shared" si="12"/>
        <v>0</v>
      </c>
      <c r="AE18" s="16">
        <f t="shared" si="13"/>
        <v>0</v>
      </c>
      <c r="AF18" s="17">
        <f t="shared" si="14"/>
        <v>0</v>
      </c>
      <c r="AG18" s="22"/>
      <c r="AH18" s="66"/>
      <c r="AI18" s="67"/>
      <c r="AJ18" s="15">
        <f t="shared" si="15"/>
        <v>0</v>
      </c>
      <c r="AK18" s="16">
        <f t="shared" si="16"/>
        <v>0</v>
      </c>
      <c r="AL18" s="17">
        <f t="shared" si="17"/>
        <v>0</v>
      </c>
      <c r="AM18" s="22"/>
      <c r="AN18" s="66"/>
      <c r="AO18" s="67"/>
      <c r="AP18" s="15">
        <f t="shared" si="18"/>
        <v>0</v>
      </c>
      <c r="AQ18" s="16">
        <f t="shared" si="19"/>
        <v>0</v>
      </c>
      <c r="AR18" s="17">
        <f t="shared" si="20"/>
        <v>0</v>
      </c>
      <c r="AS18" s="22"/>
      <c r="AT18" s="66"/>
      <c r="AU18" s="67"/>
      <c r="AV18" s="15">
        <f t="shared" si="21"/>
        <v>0</v>
      </c>
      <c r="AW18" s="16">
        <f t="shared" si="22"/>
        <v>0</v>
      </c>
      <c r="AX18" s="17">
        <f t="shared" si="23"/>
        <v>0</v>
      </c>
      <c r="AY18" s="22"/>
      <c r="AZ18" s="66"/>
      <c r="BA18" s="67"/>
      <c r="BB18" s="15">
        <f t="shared" si="24"/>
        <v>0</v>
      </c>
      <c r="BC18" s="16">
        <f t="shared" si="25"/>
        <v>0</v>
      </c>
      <c r="BD18" s="17">
        <f t="shared" si="26"/>
        <v>0</v>
      </c>
      <c r="BE18" s="22"/>
      <c r="BF18" s="66"/>
      <c r="BG18" s="67"/>
      <c r="BH18" s="15">
        <f t="shared" si="27"/>
        <v>0</v>
      </c>
      <c r="BI18" s="16">
        <f t="shared" si="28"/>
        <v>0</v>
      </c>
      <c r="BJ18" s="17">
        <f t="shared" si="29"/>
        <v>0</v>
      </c>
      <c r="BK18" s="22"/>
      <c r="BL18" s="66"/>
      <c r="BM18" s="67"/>
      <c r="BN18" s="15">
        <f t="shared" si="30"/>
        <v>0</v>
      </c>
      <c r="BO18" s="16">
        <f t="shared" si="31"/>
        <v>0</v>
      </c>
      <c r="BP18" s="17">
        <f t="shared" si="32"/>
        <v>0</v>
      </c>
      <c r="BQ18" s="22"/>
      <c r="BR18" s="66"/>
      <c r="BS18" s="67"/>
      <c r="BT18" s="15">
        <f t="shared" si="33"/>
        <v>0</v>
      </c>
      <c r="BU18" s="16">
        <f t="shared" si="34"/>
        <v>0</v>
      </c>
      <c r="BV18" s="17">
        <f t="shared" si="35"/>
        <v>0</v>
      </c>
      <c r="BW18" s="22"/>
    </row>
    <row r="19" spans="1:75" ht="15.75" thickBot="1">
      <c r="A19" s="4"/>
      <c r="B19" s="17"/>
      <c r="C19" s="22"/>
      <c r="D19" s="66"/>
      <c r="E19" s="67"/>
      <c r="F19" s="15">
        <f t="shared" si="0"/>
        <v>0</v>
      </c>
      <c r="G19" s="16">
        <f t="shared" si="1"/>
        <v>0</v>
      </c>
      <c r="H19" s="17">
        <f t="shared" si="2"/>
        <v>0</v>
      </c>
      <c r="I19" s="22"/>
      <c r="J19" s="66"/>
      <c r="K19" s="67"/>
      <c r="L19" s="15">
        <f t="shared" si="3"/>
        <v>0</v>
      </c>
      <c r="M19" s="16">
        <f t="shared" si="4"/>
        <v>0</v>
      </c>
      <c r="N19" s="17">
        <f t="shared" si="5"/>
        <v>0</v>
      </c>
      <c r="O19" s="22"/>
      <c r="P19" s="66"/>
      <c r="Q19" s="67"/>
      <c r="R19" s="15">
        <f t="shared" si="6"/>
        <v>0</v>
      </c>
      <c r="S19" s="16">
        <f t="shared" si="7"/>
        <v>0</v>
      </c>
      <c r="T19" s="17">
        <f t="shared" si="8"/>
        <v>0</v>
      </c>
      <c r="U19" s="22"/>
      <c r="V19" s="66"/>
      <c r="W19" s="67"/>
      <c r="X19" s="15">
        <f t="shared" si="9"/>
        <v>0</v>
      </c>
      <c r="Y19" s="16">
        <f t="shared" si="10"/>
        <v>0</v>
      </c>
      <c r="Z19" s="17">
        <f t="shared" si="11"/>
        <v>0</v>
      </c>
      <c r="AA19" s="22"/>
      <c r="AB19" s="66"/>
      <c r="AC19" s="67"/>
      <c r="AD19" s="15">
        <f t="shared" si="12"/>
        <v>0</v>
      </c>
      <c r="AE19" s="16">
        <f t="shared" si="13"/>
        <v>0</v>
      </c>
      <c r="AF19" s="17">
        <f t="shared" si="14"/>
        <v>0</v>
      </c>
      <c r="AG19" s="22"/>
      <c r="AH19" s="66"/>
      <c r="AI19" s="67"/>
      <c r="AJ19" s="15">
        <f t="shared" si="15"/>
        <v>0</v>
      </c>
      <c r="AK19" s="16">
        <f t="shared" si="16"/>
        <v>0</v>
      </c>
      <c r="AL19" s="17">
        <f t="shared" si="17"/>
        <v>0</v>
      </c>
      <c r="AM19" s="22"/>
      <c r="AN19" s="66"/>
      <c r="AO19" s="67"/>
      <c r="AP19" s="15">
        <f t="shared" si="18"/>
        <v>0</v>
      </c>
      <c r="AQ19" s="16">
        <f t="shared" si="19"/>
        <v>0</v>
      </c>
      <c r="AR19" s="17">
        <f t="shared" si="20"/>
        <v>0</v>
      </c>
      <c r="AS19" s="22"/>
      <c r="AT19" s="66"/>
      <c r="AU19" s="67"/>
      <c r="AV19" s="15">
        <f t="shared" si="21"/>
        <v>0</v>
      </c>
      <c r="AW19" s="16">
        <f t="shared" si="22"/>
        <v>0</v>
      </c>
      <c r="AX19" s="17">
        <f t="shared" si="23"/>
        <v>0</v>
      </c>
      <c r="AY19" s="22"/>
      <c r="AZ19" s="66"/>
      <c r="BA19" s="67"/>
      <c r="BB19" s="15">
        <f t="shared" si="24"/>
        <v>0</v>
      </c>
      <c r="BC19" s="16">
        <f t="shared" si="25"/>
        <v>0</v>
      </c>
      <c r="BD19" s="17">
        <f t="shared" si="26"/>
        <v>0</v>
      </c>
      <c r="BE19" s="22"/>
      <c r="BF19" s="66"/>
      <c r="BG19" s="67"/>
      <c r="BH19" s="15">
        <f t="shared" si="27"/>
        <v>0</v>
      </c>
      <c r="BI19" s="16">
        <f t="shared" si="28"/>
        <v>0</v>
      </c>
      <c r="BJ19" s="17">
        <f t="shared" si="29"/>
        <v>0</v>
      </c>
      <c r="BK19" s="22"/>
      <c r="BL19" s="66"/>
      <c r="BM19" s="67"/>
      <c r="BN19" s="15">
        <f t="shared" si="30"/>
        <v>0</v>
      </c>
      <c r="BO19" s="16">
        <f t="shared" si="31"/>
        <v>0</v>
      </c>
      <c r="BP19" s="17">
        <f t="shared" si="32"/>
        <v>0</v>
      </c>
      <c r="BQ19" s="22"/>
      <c r="BR19" s="66"/>
      <c r="BS19" s="67"/>
      <c r="BT19" s="15">
        <f t="shared" si="33"/>
        <v>0</v>
      </c>
      <c r="BU19" s="16">
        <f t="shared" si="34"/>
        <v>0</v>
      </c>
      <c r="BV19" s="17">
        <f t="shared" si="35"/>
        <v>0</v>
      </c>
      <c r="BW19" s="22"/>
    </row>
    <row r="20" spans="1:75" ht="15.75" thickBot="1">
      <c r="A20" s="4"/>
      <c r="B20" s="17"/>
      <c r="C20" s="22"/>
      <c r="D20" s="66"/>
      <c r="E20" s="67"/>
      <c r="F20" s="15">
        <f t="shared" si="0"/>
        <v>0</v>
      </c>
      <c r="G20" s="16">
        <f t="shared" si="1"/>
        <v>0</v>
      </c>
      <c r="H20" s="17">
        <f t="shared" si="2"/>
        <v>0</v>
      </c>
      <c r="I20" s="22"/>
      <c r="J20" s="66"/>
      <c r="K20" s="67"/>
      <c r="L20" s="15">
        <f t="shared" si="3"/>
        <v>0</v>
      </c>
      <c r="M20" s="16">
        <f t="shared" si="4"/>
        <v>0</v>
      </c>
      <c r="N20" s="17">
        <f t="shared" si="5"/>
        <v>0</v>
      </c>
      <c r="O20" s="22"/>
      <c r="P20" s="66"/>
      <c r="Q20" s="67"/>
      <c r="R20" s="15">
        <f t="shared" si="6"/>
        <v>0</v>
      </c>
      <c r="S20" s="16">
        <f t="shared" si="7"/>
        <v>0</v>
      </c>
      <c r="T20" s="17">
        <f t="shared" si="8"/>
        <v>0</v>
      </c>
      <c r="U20" s="22"/>
      <c r="V20" s="66"/>
      <c r="W20" s="67"/>
      <c r="X20" s="15">
        <f t="shared" si="9"/>
        <v>0</v>
      </c>
      <c r="Y20" s="16">
        <f t="shared" si="10"/>
        <v>0</v>
      </c>
      <c r="Z20" s="17">
        <f t="shared" si="11"/>
        <v>0</v>
      </c>
      <c r="AA20" s="22"/>
      <c r="AB20" s="66"/>
      <c r="AC20" s="67"/>
      <c r="AD20" s="15">
        <f t="shared" si="12"/>
        <v>0</v>
      </c>
      <c r="AE20" s="16">
        <f t="shared" si="13"/>
        <v>0</v>
      </c>
      <c r="AF20" s="17">
        <f t="shared" si="14"/>
        <v>0</v>
      </c>
      <c r="AG20" s="22"/>
      <c r="AH20" s="66"/>
      <c r="AI20" s="67"/>
      <c r="AJ20" s="15">
        <f t="shared" si="15"/>
        <v>0</v>
      </c>
      <c r="AK20" s="16">
        <f t="shared" si="16"/>
        <v>0</v>
      </c>
      <c r="AL20" s="17">
        <f t="shared" si="17"/>
        <v>0</v>
      </c>
      <c r="AM20" s="22"/>
      <c r="AN20" s="66"/>
      <c r="AO20" s="67"/>
      <c r="AP20" s="15">
        <f t="shared" si="18"/>
        <v>0</v>
      </c>
      <c r="AQ20" s="16">
        <f t="shared" si="19"/>
        <v>0</v>
      </c>
      <c r="AR20" s="17">
        <f t="shared" si="20"/>
        <v>0</v>
      </c>
      <c r="AS20" s="22"/>
      <c r="AT20" s="66"/>
      <c r="AU20" s="67"/>
      <c r="AV20" s="15">
        <f t="shared" si="21"/>
        <v>0</v>
      </c>
      <c r="AW20" s="16">
        <f t="shared" si="22"/>
        <v>0</v>
      </c>
      <c r="AX20" s="17">
        <f t="shared" si="23"/>
        <v>0</v>
      </c>
      <c r="AY20" s="22"/>
      <c r="AZ20" s="66"/>
      <c r="BA20" s="67"/>
      <c r="BB20" s="15">
        <f t="shared" si="24"/>
        <v>0</v>
      </c>
      <c r="BC20" s="16">
        <f t="shared" si="25"/>
        <v>0</v>
      </c>
      <c r="BD20" s="17">
        <f t="shared" si="26"/>
        <v>0</v>
      </c>
      <c r="BE20" s="22"/>
      <c r="BF20" s="66"/>
      <c r="BG20" s="67"/>
      <c r="BH20" s="15">
        <f t="shared" si="27"/>
        <v>0</v>
      </c>
      <c r="BI20" s="16">
        <f t="shared" si="28"/>
        <v>0</v>
      </c>
      <c r="BJ20" s="17">
        <f t="shared" si="29"/>
        <v>0</v>
      </c>
      <c r="BK20" s="22"/>
      <c r="BL20" s="66"/>
      <c r="BM20" s="67"/>
      <c r="BN20" s="15">
        <f t="shared" si="30"/>
        <v>0</v>
      </c>
      <c r="BO20" s="16">
        <f t="shared" si="31"/>
        <v>0</v>
      </c>
      <c r="BP20" s="17">
        <f t="shared" si="32"/>
        <v>0</v>
      </c>
      <c r="BQ20" s="22"/>
      <c r="BR20" s="66"/>
      <c r="BS20" s="67"/>
      <c r="BT20" s="15">
        <f t="shared" si="33"/>
        <v>0</v>
      </c>
      <c r="BU20" s="16">
        <f t="shared" si="34"/>
        <v>0</v>
      </c>
      <c r="BV20" s="17">
        <f t="shared" si="35"/>
        <v>0</v>
      </c>
      <c r="BW20" s="22"/>
    </row>
    <row r="21" spans="1:75" ht="15.75" customHeight="1" thickBot="1">
      <c r="A21" s="4"/>
      <c r="B21" s="17"/>
      <c r="C21" s="22"/>
      <c r="D21" s="66"/>
      <c r="E21" s="67"/>
      <c r="F21" s="15">
        <f t="shared" si="0"/>
        <v>0</v>
      </c>
      <c r="G21" s="16">
        <f t="shared" si="1"/>
        <v>0</v>
      </c>
      <c r="H21" s="17">
        <f t="shared" si="2"/>
        <v>0</v>
      </c>
      <c r="I21" s="22"/>
      <c r="J21" s="66"/>
      <c r="K21" s="67"/>
      <c r="L21" s="15">
        <f t="shared" si="3"/>
        <v>0</v>
      </c>
      <c r="M21" s="16">
        <f t="shared" si="4"/>
        <v>0</v>
      </c>
      <c r="N21" s="17">
        <f t="shared" si="5"/>
        <v>0</v>
      </c>
      <c r="O21" s="22"/>
      <c r="P21" s="66"/>
      <c r="Q21" s="67"/>
      <c r="R21" s="15">
        <f t="shared" si="6"/>
        <v>0</v>
      </c>
      <c r="S21" s="16">
        <f t="shared" si="7"/>
        <v>0</v>
      </c>
      <c r="T21" s="17">
        <f t="shared" si="8"/>
        <v>0</v>
      </c>
      <c r="U21" s="22"/>
      <c r="V21" s="66"/>
      <c r="W21" s="67"/>
      <c r="X21" s="15">
        <f t="shared" si="9"/>
        <v>0</v>
      </c>
      <c r="Y21" s="16">
        <f t="shared" si="10"/>
        <v>0</v>
      </c>
      <c r="Z21" s="17">
        <f t="shared" si="11"/>
        <v>0</v>
      </c>
      <c r="AA21" s="22"/>
      <c r="AB21" s="66"/>
      <c r="AC21" s="67"/>
      <c r="AD21" s="15">
        <f t="shared" si="12"/>
        <v>0</v>
      </c>
      <c r="AE21" s="16">
        <f t="shared" si="13"/>
        <v>0</v>
      </c>
      <c r="AF21" s="17">
        <f t="shared" si="14"/>
        <v>0</v>
      </c>
      <c r="AG21" s="22"/>
      <c r="AH21" s="66"/>
      <c r="AI21" s="67"/>
      <c r="AJ21" s="15">
        <f t="shared" si="15"/>
        <v>0</v>
      </c>
      <c r="AK21" s="16">
        <f t="shared" si="16"/>
        <v>0</v>
      </c>
      <c r="AL21" s="17">
        <f t="shared" si="17"/>
        <v>0</v>
      </c>
      <c r="AM21" s="22"/>
      <c r="AN21" s="66"/>
      <c r="AO21" s="67"/>
      <c r="AP21" s="15">
        <f t="shared" si="18"/>
        <v>0</v>
      </c>
      <c r="AQ21" s="16">
        <f t="shared" si="19"/>
        <v>0</v>
      </c>
      <c r="AR21" s="17">
        <f t="shared" si="20"/>
        <v>0</v>
      </c>
      <c r="AS21" s="22"/>
      <c r="AT21" s="66"/>
      <c r="AU21" s="67"/>
      <c r="AV21" s="15">
        <f t="shared" si="21"/>
        <v>0</v>
      </c>
      <c r="AW21" s="16">
        <f t="shared" si="22"/>
        <v>0</v>
      </c>
      <c r="AX21" s="17">
        <f t="shared" si="23"/>
        <v>0</v>
      </c>
      <c r="AY21" s="22"/>
      <c r="AZ21" s="66"/>
      <c r="BA21" s="67"/>
      <c r="BB21" s="15">
        <f t="shared" si="24"/>
        <v>0</v>
      </c>
      <c r="BC21" s="16">
        <f t="shared" si="25"/>
        <v>0</v>
      </c>
      <c r="BD21" s="17">
        <f t="shared" si="26"/>
        <v>0</v>
      </c>
      <c r="BE21" s="22"/>
      <c r="BF21" s="66"/>
      <c r="BG21" s="67"/>
      <c r="BH21" s="15">
        <f t="shared" si="27"/>
        <v>0</v>
      </c>
      <c r="BI21" s="16">
        <f t="shared" si="28"/>
        <v>0</v>
      </c>
      <c r="BJ21" s="17">
        <f t="shared" si="29"/>
        <v>0</v>
      </c>
      <c r="BK21" s="22"/>
      <c r="BL21" s="66"/>
      <c r="BM21" s="67"/>
      <c r="BN21" s="15">
        <f t="shared" si="30"/>
        <v>0</v>
      </c>
      <c r="BO21" s="16">
        <f t="shared" si="31"/>
        <v>0</v>
      </c>
      <c r="BP21" s="17">
        <f t="shared" si="32"/>
        <v>0</v>
      </c>
      <c r="BQ21" s="22"/>
      <c r="BR21" s="66"/>
      <c r="BS21" s="67"/>
      <c r="BT21" s="15">
        <f t="shared" si="33"/>
        <v>0</v>
      </c>
      <c r="BU21" s="16">
        <f t="shared" si="34"/>
        <v>0</v>
      </c>
      <c r="BV21" s="17">
        <f t="shared" si="35"/>
        <v>0</v>
      </c>
      <c r="BW21" s="22"/>
    </row>
    <row r="22" spans="1:75" ht="15.75" customHeight="1" thickBot="1">
      <c r="A22" s="4"/>
      <c r="B22" s="17"/>
      <c r="C22" s="22"/>
      <c r="D22" s="66"/>
      <c r="E22" s="67"/>
      <c r="F22" s="15">
        <f t="shared" si="0"/>
        <v>0</v>
      </c>
      <c r="G22" s="16">
        <f t="shared" si="1"/>
        <v>0</v>
      </c>
      <c r="H22" s="17">
        <f t="shared" si="2"/>
        <v>0</v>
      </c>
      <c r="I22" s="22"/>
      <c r="J22" s="66"/>
      <c r="K22" s="67"/>
      <c r="L22" s="15">
        <f t="shared" si="3"/>
        <v>0</v>
      </c>
      <c r="M22" s="16">
        <f t="shared" si="4"/>
        <v>0</v>
      </c>
      <c r="N22" s="17">
        <f t="shared" si="5"/>
        <v>0</v>
      </c>
      <c r="O22" s="22"/>
      <c r="P22" s="66"/>
      <c r="Q22" s="67"/>
      <c r="R22" s="15">
        <f t="shared" si="6"/>
        <v>0</v>
      </c>
      <c r="S22" s="16">
        <f t="shared" si="7"/>
        <v>0</v>
      </c>
      <c r="T22" s="17">
        <f t="shared" si="8"/>
        <v>0</v>
      </c>
      <c r="U22" s="22"/>
      <c r="V22" s="66"/>
      <c r="W22" s="67"/>
      <c r="X22" s="15">
        <f t="shared" si="9"/>
        <v>0</v>
      </c>
      <c r="Y22" s="16">
        <f t="shared" si="10"/>
        <v>0</v>
      </c>
      <c r="Z22" s="17">
        <f t="shared" si="11"/>
        <v>0</v>
      </c>
      <c r="AA22" s="22"/>
      <c r="AB22" s="66"/>
      <c r="AC22" s="67"/>
      <c r="AD22" s="15">
        <f t="shared" si="12"/>
        <v>0</v>
      </c>
      <c r="AE22" s="16">
        <f t="shared" si="13"/>
        <v>0</v>
      </c>
      <c r="AF22" s="17">
        <f t="shared" si="14"/>
        <v>0</v>
      </c>
      <c r="AG22" s="22"/>
      <c r="AH22" s="66"/>
      <c r="AI22" s="67"/>
      <c r="AJ22" s="15">
        <f t="shared" si="15"/>
        <v>0</v>
      </c>
      <c r="AK22" s="16">
        <f t="shared" si="16"/>
        <v>0</v>
      </c>
      <c r="AL22" s="17">
        <f t="shared" si="17"/>
        <v>0</v>
      </c>
      <c r="AM22" s="22"/>
      <c r="AN22" s="66"/>
      <c r="AO22" s="67"/>
      <c r="AP22" s="15">
        <f t="shared" si="18"/>
        <v>0</v>
      </c>
      <c r="AQ22" s="16">
        <f t="shared" si="19"/>
        <v>0</v>
      </c>
      <c r="AR22" s="17">
        <f t="shared" si="20"/>
        <v>0</v>
      </c>
      <c r="AS22" s="22"/>
      <c r="AT22" s="66"/>
      <c r="AU22" s="67"/>
      <c r="AV22" s="15">
        <f t="shared" si="21"/>
        <v>0</v>
      </c>
      <c r="AW22" s="16">
        <f t="shared" si="22"/>
        <v>0</v>
      </c>
      <c r="AX22" s="17">
        <f t="shared" si="23"/>
        <v>0</v>
      </c>
      <c r="AY22" s="22"/>
      <c r="AZ22" s="66"/>
      <c r="BA22" s="67"/>
      <c r="BB22" s="15">
        <f t="shared" si="24"/>
        <v>0</v>
      </c>
      <c r="BC22" s="16">
        <f t="shared" si="25"/>
        <v>0</v>
      </c>
      <c r="BD22" s="17">
        <f t="shared" si="26"/>
        <v>0</v>
      </c>
      <c r="BE22" s="22"/>
      <c r="BF22" s="66"/>
      <c r="BG22" s="67"/>
      <c r="BH22" s="15">
        <f t="shared" si="27"/>
        <v>0</v>
      </c>
      <c r="BI22" s="16">
        <f t="shared" si="28"/>
        <v>0</v>
      </c>
      <c r="BJ22" s="17">
        <f t="shared" si="29"/>
        <v>0</v>
      </c>
      <c r="BK22" s="22"/>
      <c r="BL22" s="66"/>
      <c r="BM22" s="67"/>
      <c r="BN22" s="15">
        <f t="shared" si="30"/>
        <v>0</v>
      </c>
      <c r="BO22" s="16">
        <f t="shared" si="31"/>
        <v>0</v>
      </c>
      <c r="BP22" s="17">
        <f t="shared" si="32"/>
        <v>0</v>
      </c>
      <c r="BQ22" s="22"/>
      <c r="BR22" s="66"/>
      <c r="BS22" s="67"/>
      <c r="BT22" s="15">
        <f t="shared" si="33"/>
        <v>0</v>
      </c>
      <c r="BU22" s="16">
        <f t="shared" si="34"/>
        <v>0</v>
      </c>
      <c r="BV22" s="17">
        <f t="shared" si="35"/>
        <v>0</v>
      </c>
      <c r="BW22" s="22"/>
    </row>
    <row r="23" spans="1:75" ht="15.75" customHeight="1" thickBot="1">
      <c r="A23" s="4"/>
      <c r="B23" s="17"/>
      <c r="C23" s="22"/>
      <c r="D23" s="66"/>
      <c r="E23" s="67"/>
      <c r="F23" s="15">
        <f t="shared" si="0"/>
        <v>0</v>
      </c>
      <c r="G23" s="16">
        <f t="shared" si="1"/>
        <v>0</v>
      </c>
      <c r="H23" s="17">
        <f t="shared" si="2"/>
        <v>0</v>
      </c>
      <c r="I23" s="22"/>
      <c r="J23" s="66"/>
      <c r="K23" s="67"/>
      <c r="L23" s="15">
        <f t="shared" si="3"/>
        <v>0</v>
      </c>
      <c r="M23" s="16">
        <f t="shared" si="4"/>
        <v>0</v>
      </c>
      <c r="N23" s="17">
        <f t="shared" si="5"/>
        <v>0</v>
      </c>
      <c r="O23" s="22"/>
      <c r="P23" s="66"/>
      <c r="Q23" s="67"/>
      <c r="R23" s="15">
        <f t="shared" si="6"/>
        <v>0</v>
      </c>
      <c r="S23" s="16">
        <f t="shared" si="7"/>
        <v>0</v>
      </c>
      <c r="T23" s="17">
        <f t="shared" si="8"/>
        <v>0</v>
      </c>
      <c r="U23" s="22"/>
      <c r="V23" s="66"/>
      <c r="W23" s="67"/>
      <c r="X23" s="15">
        <f t="shared" si="9"/>
        <v>0</v>
      </c>
      <c r="Y23" s="16">
        <f t="shared" si="10"/>
        <v>0</v>
      </c>
      <c r="Z23" s="17">
        <f t="shared" si="11"/>
        <v>0</v>
      </c>
      <c r="AA23" s="22"/>
      <c r="AB23" s="66"/>
      <c r="AC23" s="67"/>
      <c r="AD23" s="15">
        <f t="shared" si="12"/>
        <v>0</v>
      </c>
      <c r="AE23" s="16">
        <f t="shared" si="13"/>
        <v>0</v>
      </c>
      <c r="AF23" s="17">
        <f t="shared" si="14"/>
        <v>0</v>
      </c>
      <c r="AG23" s="22"/>
      <c r="AH23" s="66"/>
      <c r="AI23" s="67"/>
      <c r="AJ23" s="15">
        <f t="shared" si="15"/>
        <v>0</v>
      </c>
      <c r="AK23" s="16">
        <f t="shared" si="16"/>
        <v>0</v>
      </c>
      <c r="AL23" s="17">
        <f t="shared" si="17"/>
        <v>0</v>
      </c>
      <c r="AM23" s="22"/>
      <c r="AN23" s="66"/>
      <c r="AO23" s="67"/>
      <c r="AP23" s="15">
        <f t="shared" si="18"/>
        <v>0</v>
      </c>
      <c r="AQ23" s="16">
        <f t="shared" si="19"/>
        <v>0</v>
      </c>
      <c r="AR23" s="17">
        <f t="shared" si="20"/>
        <v>0</v>
      </c>
      <c r="AS23" s="22"/>
      <c r="AT23" s="66"/>
      <c r="AU23" s="67"/>
      <c r="AV23" s="15">
        <f t="shared" si="21"/>
        <v>0</v>
      </c>
      <c r="AW23" s="16">
        <f t="shared" si="22"/>
        <v>0</v>
      </c>
      <c r="AX23" s="17">
        <f t="shared" si="23"/>
        <v>0</v>
      </c>
      <c r="AY23" s="22"/>
      <c r="AZ23" s="66"/>
      <c r="BA23" s="67"/>
      <c r="BB23" s="15">
        <f t="shared" si="24"/>
        <v>0</v>
      </c>
      <c r="BC23" s="16">
        <f t="shared" si="25"/>
        <v>0</v>
      </c>
      <c r="BD23" s="17">
        <f t="shared" si="26"/>
        <v>0</v>
      </c>
      <c r="BE23" s="22"/>
      <c r="BF23" s="66"/>
      <c r="BG23" s="67"/>
      <c r="BH23" s="15">
        <f t="shared" si="27"/>
        <v>0</v>
      </c>
      <c r="BI23" s="16">
        <f t="shared" si="28"/>
        <v>0</v>
      </c>
      <c r="BJ23" s="17">
        <f t="shared" si="29"/>
        <v>0</v>
      </c>
      <c r="BK23" s="22"/>
      <c r="BL23" s="66"/>
      <c r="BM23" s="67"/>
      <c r="BN23" s="15">
        <f t="shared" si="30"/>
        <v>0</v>
      </c>
      <c r="BO23" s="16">
        <f t="shared" si="31"/>
        <v>0</v>
      </c>
      <c r="BP23" s="17">
        <f t="shared" si="32"/>
        <v>0</v>
      </c>
      <c r="BQ23" s="22"/>
      <c r="BR23" s="66"/>
      <c r="BS23" s="67"/>
      <c r="BT23" s="15">
        <f t="shared" si="33"/>
        <v>0</v>
      </c>
      <c r="BU23" s="16">
        <f t="shared" si="34"/>
        <v>0</v>
      </c>
      <c r="BV23" s="17">
        <f t="shared" si="35"/>
        <v>0</v>
      </c>
      <c r="BW23" s="22"/>
    </row>
    <row r="24" spans="1:75" ht="15.75" customHeight="1" thickBot="1">
      <c r="A24" s="4"/>
      <c r="B24" s="17"/>
      <c r="C24" s="22"/>
      <c r="D24" s="66"/>
      <c r="E24" s="67"/>
      <c r="F24" s="15">
        <f t="shared" si="0"/>
        <v>0</v>
      </c>
      <c r="G24" s="16">
        <f t="shared" si="1"/>
        <v>0</v>
      </c>
      <c r="H24" s="17">
        <f t="shared" si="2"/>
        <v>0</v>
      </c>
      <c r="I24" s="22"/>
      <c r="J24" s="66"/>
      <c r="K24" s="67"/>
      <c r="L24" s="15">
        <f t="shared" si="3"/>
        <v>0</v>
      </c>
      <c r="M24" s="16">
        <f t="shared" si="4"/>
        <v>0</v>
      </c>
      <c r="N24" s="17">
        <f t="shared" si="5"/>
        <v>0</v>
      </c>
      <c r="O24" s="22"/>
      <c r="P24" s="66"/>
      <c r="Q24" s="67"/>
      <c r="R24" s="15">
        <f t="shared" si="6"/>
        <v>0</v>
      </c>
      <c r="S24" s="16">
        <f t="shared" si="7"/>
        <v>0</v>
      </c>
      <c r="T24" s="17">
        <f t="shared" si="8"/>
        <v>0</v>
      </c>
      <c r="U24" s="22"/>
      <c r="V24" s="66"/>
      <c r="W24" s="67"/>
      <c r="X24" s="15">
        <f t="shared" si="9"/>
        <v>0</v>
      </c>
      <c r="Y24" s="16">
        <f t="shared" si="10"/>
        <v>0</v>
      </c>
      <c r="Z24" s="17">
        <f t="shared" si="11"/>
        <v>0</v>
      </c>
      <c r="AA24" s="22"/>
      <c r="AB24" s="66"/>
      <c r="AC24" s="67"/>
      <c r="AD24" s="15">
        <f t="shared" si="12"/>
        <v>0</v>
      </c>
      <c r="AE24" s="16">
        <f t="shared" si="13"/>
        <v>0</v>
      </c>
      <c r="AF24" s="17">
        <f t="shared" si="14"/>
        <v>0</v>
      </c>
      <c r="AG24" s="22"/>
      <c r="AH24" s="66"/>
      <c r="AI24" s="67"/>
      <c r="AJ24" s="15">
        <f t="shared" si="15"/>
        <v>0</v>
      </c>
      <c r="AK24" s="16">
        <f t="shared" si="16"/>
        <v>0</v>
      </c>
      <c r="AL24" s="17">
        <f t="shared" si="17"/>
        <v>0</v>
      </c>
      <c r="AM24" s="22"/>
      <c r="AN24" s="66"/>
      <c r="AO24" s="67"/>
      <c r="AP24" s="15">
        <f t="shared" si="18"/>
        <v>0</v>
      </c>
      <c r="AQ24" s="16">
        <f t="shared" si="19"/>
        <v>0</v>
      </c>
      <c r="AR24" s="17">
        <f t="shared" si="20"/>
        <v>0</v>
      </c>
      <c r="AS24" s="22"/>
      <c r="AT24" s="66"/>
      <c r="AU24" s="67"/>
      <c r="AV24" s="15">
        <f t="shared" si="21"/>
        <v>0</v>
      </c>
      <c r="AW24" s="16">
        <f t="shared" si="22"/>
        <v>0</v>
      </c>
      <c r="AX24" s="17">
        <f t="shared" si="23"/>
        <v>0</v>
      </c>
      <c r="AY24" s="22"/>
      <c r="AZ24" s="66"/>
      <c r="BA24" s="67"/>
      <c r="BB24" s="15">
        <f t="shared" si="24"/>
        <v>0</v>
      </c>
      <c r="BC24" s="16">
        <f t="shared" si="25"/>
        <v>0</v>
      </c>
      <c r="BD24" s="17">
        <f t="shared" si="26"/>
        <v>0</v>
      </c>
      <c r="BE24" s="22"/>
      <c r="BF24" s="66"/>
      <c r="BG24" s="67"/>
      <c r="BH24" s="15">
        <f t="shared" si="27"/>
        <v>0</v>
      </c>
      <c r="BI24" s="16">
        <f t="shared" si="28"/>
        <v>0</v>
      </c>
      <c r="BJ24" s="17">
        <f t="shared" si="29"/>
        <v>0</v>
      </c>
      <c r="BK24" s="22"/>
      <c r="BL24" s="66"/>
      <c r="BM24" s="67"/>
      <c r="BN24" s="15">
        <f t="shared" si="30"/>
        <v>0</v>
      </c>
      <c r="BO24" s="16">
        <f t="shared" si="31"/>
        <v>0</v>
      </c>
      <c r="BP24" s="17">
        <f t="shared" si="32"/>
        <v>0</v>
      </c>
      <c r="BQ24" s="22"/>
      <c r="BR24" s="66"/>
      <c r="BS24" s="67"/>
      <c r="BT24" s="15">
        <f t="shared" si="33"/>
        <v>0</v>
      </c>
      <c r="BU24" s="16">
        <f t="shared" si="34"/>
        <v>0</v>
      </c>
      <c r="BV24" s="17">
        <f t="shared" si="35"/>
        <v>0</v>
      </c>
      <c r="BW24" s="22"/>
    </row>
    <row r="25" spans="1:75" ht="15.75" customHeight="1" thickBot="1">
      <c r="A25" s="4"/>
      <c r="B25" s="17"/>
      <c r="C25" s="22"/>
      <c r="D25" s="66"/>
      <c r="E25" s="67"/>
      <c r="F25" s="15">
        <f t="shared" si="0"/>
        <v>0</v>
      </c>
      <c r="G25" s="16">
        <f t="shared" si="1"/>
        <v>0</v>
      </c>
      <c r="H25" s="17">
        <f t="shared" si="2"/>
        <v>0</v>
      </c>
      <c r="I25" s="22"/>
      <c r="J25" s="66"/>
      <c r="K25" s="67"/>
      <c r="L25" s="15">
        <f t="shared" si="3"/>
        <v>0</v>
      </c>
      <c r="M25" s="16">
        <f t="shared" si="4"/>
        <v>0</v>
      </c>
      <c r="N25" s="17">
        <f t="shared" si="5"/>
        <v>0</v>
      </c>
      <c r="O25" s="22"/>
      <c r="P25" s="66"/>
      <c r="Q25" s="67"/>
      <c r="R25" s="15">
        <f t="shared" si="6"/>
        <v>0</v>
      </c>
      <c r="S25" s="16">
        <f t="shared" si="7"/>
        <v>0</v>
      </c>
      <c r="T25" s="17">
        <f t="shared" si="8"/>
        <v>0</v>
      </c>
      <c r="U25" s="22"/>
      <c r="V25" s="66"/>
      <c r="W25" s="67"/>
      <c r="X25" s="15">
        <f t="shared" si="9"/>
        <v>0</v>
      </c>
      <c r="Y25" s="16">
        <f t="shared" si="10"/>
        <v>0</v>
      </c>
      <c r="Z25" s="17">
        <f t="shared" si="11"/>
        <v>0</v>
      </c>
      <c r="AA25" s="22"/>
      <c r="AB25" s="66"/>
      <c r="AC25" s="67"/>
      <c r="AD25" s="15">
        <f t="shared" si="12"/>
        <v>0</v>
      </c>
      <c r="AE25" s="16">
        <f t="shared" si="13"/>
        <v>0</v>
      </c>
      <c r="AF25" s="17">
        <f t="shared" si="14"/>
        <v>0</v>
      </c>
      <c r="AG25" s="22"/>
      <c r="AH25" s="66"/>
      <c r="AI25" s="67"/>
      <c r="AJ25" s="15">
        <f t="shared" si="15"/>
        <v>0</v>
      </c>
      <c r="AK25" s="16">
        <f t="shared" si="16"/>
        <v>0</v>
      </c>
      <c r="AL25" s="17">
        <f t="shared" si="17"/>
        <v>0</v>
      </c>
      <c r="AM25" s="22"/>
      <c r="AN25" s="66"/>
      <c r="AO25" s="67"/>
      <c r="AP25" s="15">
        <f t="shared" si="18"/>
        <v>0</v>
      </c>
      <c r="AQ25" s="16">
        <f t="shared" si="19"/>
        <v>0</v>
      </c>
      <c r="AR25" s="17">
        <f t="shared" si="20"/>
        <v>0</v>
      </c>
      <c r="AS25" s="22"/>
      <c r="AT25" s="66"/>
      <c r="AU25" s="67"/>
      <c r="AV25" s="15">
        <f t="shared" si="21"/>
        <v>0</v>
      </c>
      <c r="AW25" s="16">
        <f t="shared" si="22"/>
        <v>0</v>
      </c>
      <c r="AX25" s="17">
        <f t="shared" si="23"/>
        <v>0</v>
      </c>
      <c r="AY25" s="22"/>
      <c r="AZ25" s="66"/>
      <c r="BA25" s="67"/>
      <c r="BB25" s="15">
        <f t="shared" si="24"/>
        <v>0</v>
      </c>
      <c r="BC25" s="16">
        <f t="shared" si="25"/>
        <v>0</v>
      </c>
      <c r="BD25" s="17">
        <f t="shared" si="26"/>
        <v>0</v>
      </c>
      <c r="BE25" s="22"/>
      <c r="BF25" s="66"/>
      <c r="BG25" s="67"/>
      <c r="BH25" s="15">
        <f t="shared" si="27"/>
        <v>0</v>
      </c>
      <c r="BI25" s="16">
        <f t="shared" si="28"/>
        <v>0</v>
      </c>
      <c r="BJ25" s="17">
        <f t="shared" si="29"/>
        <v>0</v>
      </c>
      <c r="BK25" s="22"/>
      <c r="BL25" s="66"/>
      <c r="BM25" s="67"/>
      <c r="BN25" s="15">
        <f t="shared" si="30"/>
        <v>0</v>
      </c>
      <c r="BO25" s="16">
        <f t="shared" si="31"/>
        <v>0</v>
      </c>
      <c r="BP25" s="17">
        <f t="shared" si="32"/>
        <v>0</v>
      </c>
      <c r="BQ25" s="22"/>
      <c r="BR25" s="66"/>
      <c r="BS25" s="67"/>
      <c r="BT25" s="15">
        <f t="shared" si="33"/>
        <v>0</v>
      </c>
      <c r="BU25" s="16">
        <f t="shared" si="34"/>
        <v>0</v>
      </c>
      <c r="BV25" s="17">
        <f t="shared" si="35"/>
        <v>0</v>
      </c>
      <c r="BW25" s="22"/>
    </row>
    <row r="26" spans="1:75" ht="15.75" customHeight="1" thickBot="1">
      <c r="A26" s="4"/>
      <c r="B26" s="17"/>
      <c r="C26" s="22"/>
      <c r="D26" s="66"/>
      <c r="E26" s="67"/>
      <c r="F26" s="15">
        <f t="shared" si="0"/>
        <v>0</v>
      </c>
      <c r="G26" s="16">
        <f t="shared" si="1"/>
        <v>0</v>
      </c>
      <c r="H26" s="17">
        <f t="shared" si="2"/>
        <v>0</v>
      </c>
      <c r="I26" s="22"/>
      <c r="J26" s="66"/>
      <c r="K26" s="67"/>
      <c r="L26" s="15">
        <f t="shared" si="3"/>
        <v>0</v>
      </c>
      <c r="M26" s="16">
        <f t="shared" si="4"/>
        <v>0</v>
      </c>
      <c r="N26" s="17">
        <f t="shared" si="5"/>
        <v>0</v>
      </c>
      <c r="O26" s="22"/>
      <c r="P26" s="66"/>
      <c r="Q26" s="67"/>
      <c r="R26" s="15">
        <f t="shared" si="6"/>
        <v>0</v>
      </c>
      <c r="S26" s="16">
        <f t="shared" si="7"/>
        <v>0</v>
      </c>
      <c r="T26" s="17">
        <f t="shared" si="8"/>
        <v>0</v>
      </c>
      <c r="U26" s="22"/>
      <c r="V26" s="66"/>
      <c r="W26" s="67"/>
      <c r="X26" s="15">
        <f t="shared" si="9"/>
        <v>0</v>
      </c>
      <c r="Y26" s="16">
        <f t="shared" si="10"/>
        <v>0</v>
      </c>
      <c r="Z26" s="17">
        <f t="shared" si="11"/>
        <v>0</v>
      </c>
      <c r="AA26" s="22"/>
      <c r="AB26" s="66"/>
      <c r="AC26" s="67"/>
      <c r="AD26" s="15">
        <f t="shared" si="12"/>
        <v>0</v>
      </c>
      <c r="AE26" s="16">
        <f t="shared" si="13"/>
        <v>0</v>
      </c>
      <c r="AF26" s="17">
        <f t="shared" si="14"/>
        <v>0</v>
      </c>
      <c r="AG26" s="22"/>
      <c r="AH26" s="66"/>
      <c r="AI26" s="67"/>
      <c r="AJ26" s="15">
        <f t="shared" si="15"/>
        <v>0</v>
      </c>
      <c r="AK26" s="16">
        <f t="shared" si="16"/>
        <v>0</v>
      </c>
      <c r="AL26" s="17">
        <f t="shared" si="17"/>
        <v>0</v>
      </c>
      <c r="AM26" s="22"/>
      <c r="AN26" s="66"/>
      <c r="AO26" s="67"/>
      <c r="AP26" s="15">
        <f t="shared" si="18"/>
        <v>0</v>
      </c>
      <c r="AQ26" s="16">
        <f t="shared" si="19"/>
        <v>0</v>
      </c>
      <c r="AR26" s="17">
        <f t="shared" si="20"/>
        <v>0</v>
      </c>
      <c r="AS26" s="22"/>
      <c r="AT26" s="66"/>
      <c r="AU26" s="67"/>
      <c r="AV26" s="15">
        <f t="shared" si="21"/>
        <v>0</v>
      </c>
      <c r="AW26" s="16">
        <f t="shared" si="22"/>
        <v>0</v>
      </c>
      <c r="AX26" s="17">
        <f t="shared" si="23"/>
        <v>0</v>
      </c>
      <c r="AY26" s="22"/>
      <c r="AZ26" s="66"/>
      <c r="BA26" s="67"/>
      <c r="BB26" s="15">
        <f t="shared" si="24"/>
        <v>0</v>
      </c>
      <c r="BC26" s="16">
        <f t="shared" si="25"/>
        <v>0</v>
      </c>
      <c r="BD26" s="17">
        <f t="shared" si="26"/>
        <v>0</v>
      </c>
      <c r="BE26" s="22"/>
      <c r="BF26" s="66"/>
      <c r="BG26" s="67"/>
      <c r="BH26" s="15">
        <f t="shared" si="27"/>
        <v>0</v>
      </c>
      <c r="BI26" s="16">
        <f t="shared" si="28"/>
        <v>0</v>
      </c>
      <c r="BJ26" s="17">
        <f t="shared" si="29"/>
        <v>0</v>
      </c>
      <c r="BK26" s="22"/>
      <c r="BL26" s="66"/>
      <c r="BM26" s="67"/>
      <c r="BN26" s="15">
        <f t="shared" si="30"/>
        <v>0</v>
      </c>
      <c r="BO26" s="16">
        <f t="shared" si="31"/>
        <v>0</v>
      </c>
      <c r="BP26" s="17">
        <f t="shared" si="32"/>
        <v>0</v>
      </c>
      <c r="BQ26" s="22"/>
      <c r="BR26" s="66"/>
      <c r="BS26" s="67"/>
      <c r="BT26" s="15">
        <f t="shared" si="33"/>
        <v>0</v>
      </c>
      <c r="BU26" s="16">
        <f t="shared" si="34"/>
        <v>0</v>
      </c>
      <c r="BV26" s="17">
        <f t="shared" si="35"/>
        <v>0</v>
      </c>
      <c r="BW26" s="22"/>
    </row>
    <row r="27" spans="1:75" ht="15.75" customHeight="1" thickBot="1">
      <c r="A27" s="34"/>
      <c r="B27" s="17"/>
      <c r="C27" s="22"/>
      <c r="D27" s="66"/>
      <c r="E27" s="67"/>
      <c r="F27" s="15">
        <f t="shared" si="0"/>
        <v>0</v>
      </c>
      <c r="G27" s="16">
        <f t="shared" si="1"/>
        <v>0</v>
      </c>
      <c r="H27" s="17">
        <f t="shared" si="2"/>
        <v>0</v>
      </c>
      <c r="I27" s="22"/>
      <c r="J27" s="66"/>
      <c r="K27" s="67"/>
      <c r="L27" s="15">
        <f t="shared" si="3"/>
        <v>0</v>
      </c>
      <c r="M27" s="16">
        <f t="shared" si="4"/>
        <v>0</v>
      </c>
      <c r="N27" s="17">
        <f t="shared" si="5"/>
        <v>0</v>
      </c>
      <c r="O27" s="22"/>
      <c r="P27" s="66"/>
      <c r="Q27" s="67"/>
      <c r="R27" s="15">
        <f t="shared" si="6"/>
        <v>0</v>
      </c>
      <c r="S27" s="16">
        <f t="shared" si="7"/>
        <v>0</v>
      </c>
      <c r="T27" s="17">
        <f t="shared" si="8"/>
        <v>0</v>
      </c>
      <c r="U27" s="22"/>
      <c r="V27" s="66"/>
      <c r="W27" s="67"/>
      <c r="X27" s="15">
        <f t="shared" si="9"/>
        <v>0</v>
      </c>
      <c r="Y27" s="16">
        <f t="shared" si="10"/>
        <v>0</v>
      </c>
      <c r="Z27" s="17">
        <f t="shared" si="11"/>
        <v>0</v>
      </c>
      <c r="AA27" s="22"/>
      <c r="AB27" s="66"/>
      <c r="AC27" s="67"/>
      <c r="AD27" s="15">
        <f t="shared" si="12"/>
        <v>0</v>
      </c>
      <c r="AE27" s="16">
        <f t="shared" si="13"/>
        <v>0</v>
      </c>
      <c r="AF27" s="17">
        <f t="shared" si="14"/>
        <v>0</v>
      </c>
      <c r="AG27" s="22"/>
      <c r="AH27" s="66"/>
      <c r="AI27" s="67"/>
      <c r="AJ27" s="15">
        <f t="shared" si="15"/>
        <v>0</v>
      </c>
      <c r="AK27" s="16">
        <f t="shared" si="16"/>
        <v>0</v>
      </c>
      <c r="AL27" s="17">
        <f t="shared" si="17"/>
        <v>0</v>
      </c>
      <c r="AM27" s="22"/>
      <c r="AN27" s="66"/>
      <c r="AO27" s="67"/>
      <c r="AP27" s="15">
        <f t="shared" si="18"/>
        <v>0</v>
      </c>
      <c r="AQ27" s="16">
        <f t="shared" si="19"/>
        <v>0</v>
      </c>
      <c r="AR27" s="17">
        <f t="shared" si="20"/>
        <v>0</v>
      </c>
      <c r="AS27" s="22"/>
      <c r="AT27" s="66"/>
      <c r="AU27" s="67"/>
      <c r="AV27" s="15">
        <f t="shared" si="21"/>
        <v>0</v>
      </c>
      <c r="AW27" s="16">
        <f t="shared" si="22"/>
        <v>0</v>
      </c>
      <c r="AX27" s="17">
        <f t="shared" si="23"/>
        <v>0</v>
      </c>
      <c r="AY27" s="22"/>
      <c r="AZ27" s="66"/>
      <c r="BA27" s="67"/>
      <c r="BB27" s="15">
        <f t="shared" si="24"/>
        <v>0</v>
      </c>
      <c r="BC27" s="16">
        <f t="shared" si="25"/>
        <v>0</v>
      </c>
      <c r="BD27" s="17">
        <f t="shared" si="26"/>
        <v>0</v>
      </c>
      <c r="BE27" s="22"/>
      <c r="BF27" s="66"/>
      <c r="BG27" s="67"/>
      <c r="BH27" s="15">
        <f t="shared" si="27"/>
        <v>0</v>
      </c>
      <c r="BI27" s="16">
        <f t="shared" si="28"/>
        <v>0</v>
      </c>
      <c r="BJ27" s="17">
        <f t="shared" si="29"/>
        <v>0</v>
      </c>
      <c r="BK27" s="22"/>
      <c r="BL27" s="66"/>
      <c r="BM27" s="67"/>
      <c r="BN27" s="15">
        <f t="shared" si="30"/>
        <v>0</v>
      </c>
      <c r="BO27" s="16">
        <f t="shared" si="31"/>
        <v>0</v>
      </c>
      <c r="BP27" s="17">
        <f t="shared" si="32"/>
        <v>0</v>
      </c>
      <c r="BQ27" s="22"/>
      <c r="BR27" s="66"/>
      <c r="BS27" s="67"/>
      <c r="BT27" s="15">
        <f t="shared" si="33"/>
        <v>0</v>
      </c>
      <c r="BU27" s="16">
        <f t="shared" si="34"/>
        <v>0</v>
      </c>
      <c r="BV27" s="17">
        <f t="shared" si="35"/>
        <v>0</v>
      </c>
      <c r="BW27" s="22"/>
    </row>
    <row r="28" spans="1:75" ht="15.75" customHeight="1" thickBot="1">
      <c r="A28" s="24"/>
      <c r="B28" s="25"/>
      <c r="C28" s="24"/>
      <c r="D28" s="24"/>
      <c r="E28" s="24"/>
      <c r="F28" s="24"/>
      <c r="G28" s="24"/>
      <c r="H28" s="68">
        <f>SUM(H3:H27)</f>
        <v>0</v>
      </c>
      <c r="I28" s="24"/>
      <c r="J28" s="24"/>
      <c r="K28" s="24"/>
      <c r="L28" s="24"/>
      <c r="M28" s="24"/>
      <c r="N28" s="68">
        <f>SUM(N3:N27)</f>
        <v>0</v>
      </c>
      <c r="O28" s="24"/>
      <c r="P28" s="24"/>
      <c r="Q28" s="24"/>
      <c r="R28" s="24"/>
      <c r="S28" s="24"/>
      <c r="T28" s="68">
        <f>SUM(T3:T27)</f>
        <v>0</v>
      </c>
      <c r="U28" s="24"/>
      <c r="V28" s="24"/>
      <c r="W28" s="24"/>
      <c r="X28" s="24"/>
      <c r="Y28" s="24"/>
      <c r="Z28" s="68">
        <f>SUM(Z3:Z27)</f>
        <v>0</v>
      </c>
      <c r="AA28" s="24"/>
      <c r="AB28" s="24"/>
      <c r="AC28" s="24"/>
      <c r="AD28" s="24"/>
      <c r="AE28" s="24"/>
      <c r="AF28" s="68">
        <f>SUM(AF3:AF27)</f>
        <v>0</v>
      </c>
      <c r="AG28" s="24"/>
      <c r="AH28" s="24"/>
      <c r="AI28" s="24"/>
      <c r="AJ28" s="24"/>
      <c r="AK28" s="24"/>
      <c r="AL28" s="68">
        <f>SUM(AL3:AL27)</f>
        <v>0</v>
      </c>
      <c r="AM28" s="24"/>
      <c r="AN28" s="24"/>
      <c r="AO28" s="24"/>
      <c r="AP28" s="24"/>
      <c r="AQ28" s="24"/>
      <c r="AR28" s="68">
        <f>SUM(AR3:AR27)</f>
        <v>0</v>
      </c>
      <c r="AS28" s="24"/>
      <c r="AT28" s="24"/>
      <c r="AU28" s="24"/>
      <c r="AV28" s="24"/>
      <c r="AW28" s="24"/>
      <c r="AX28" s="68">
        <f>SUM(AX3:AX27)</f>
        <v>0</v>
      </c>
      <c r="AY28" s="24"/>
      <c r="AZ28" s="24"/>
      <c r="BA28" s="24"/>
      <c r="BB28" s="24"/>
      <c r="BC28" s="24"/>
      <c r="BD28" s="68">
        <f>SUM(BD3:BD27)</f>
        <v>0</v>
      </c>
      <c r="BE28" s="24"/>
      <c r="BF28" s="24"/>
      <c r="BG28" s="24"/>
      <c r="BH28" s="24"/>
      <c r="BI28" s="24"/>
      <c r="BJ28" s="68">
        <f>SUM(BJ3:BJ27)</f>
        <v>0</v>
      </c>
      <c r="BK28" s="24"/>
      <c r="BL28" s="24"/>
      <c r="BM28" s="24"/>
      <c r="BN28" s="24"/>
      <c r="BO28" s="24"/>
      <c r="BP28" s="68">
        <f>SUM(BP3:BP27)</f>
        <v>0</v>
      </c>
      <c r="BQ28" s="24"/>
      <c r="BR28" s="24"/>
      <c r="BS28" s="24"/>
      <c r="BT28" s="24"/>
      <c r="BU28" s="24"/>
      <c r="BV28" s="68">
        <f>SUM(BV3:BV27)</f>
        <v>0</v>
      </c>
      <c r="BW28" s="24"/>
    </row>
    <row r="29" spans="1:75" ht="15.75" customHeight="1">
      <c r="A29" s="69"/>
      <c r="B29" s="70"/>
      <c r="C29" s="69"/>
      <c r="D29" s="69"/>
      <c r="E29" s="69"/>
      <c r="F29" s="69"/>
      <c r="G29" s="71"/>
      <c r="H29" s="69"/>
      <c r="I29" s="69"/>
      <c r="J29" s="69"/>
      <c r="K29" s="69"/>
      <c r="L29" s="69"/>
      <c r="M29" s="71"/>
      <c r="N29" s="69"/>
      <c r="O29" s="69"/>
      <c r="P29" s="69"/>
      <c r="Q29" s="69"/>
      <c r="R29" s="69"/>
      <c r="S29" s="71"/>
      <c r="T29" s="69"/>
      <c r="U29" s="69"/>
      <c r="V29" s="69"/>
      <c r="W29" s="69"/>
      <c r="X29" s="69"/>
      <c r="Y29" s="71"/>
      <c r="Z29" s="69"/>
      <c r="AA29" s="69"/>
      <c r="AB29" s="69"/>
      <c r="AC29" s="69"/>
      <c r="AD29" s="69"/>
      <c r="AE29" s="71"/>
      <c r="AF29" s="69"/>
      <c r="AG29" s="69"/>
      <c r="AH29" s="69"/>
      <c r="AI29" s="69"/>
      <c r="AJ29" s="69"/>
      <c r="AK29" s="71"/>
      <c r="AL29" s="69"/>
      <c r="AM29" s="69"/>
      <c r="AN29" s="69"/>
      <c r="AO29" s="69"/>
      <c r="AP29" s="69"/>
      <c r="AQ29" s="71"/>
      <c r="AR29" s="69"/>
      <c r="AS29" s="69"/>
      <c r="AT29" s="69"/>
      <c r="AU29" s="69"/>
      <c r="AV29" s="69"/>
      <c r="AW29" s="71"/>
      <c r="AX29" s="72"/>
      <c r="AY29" s="69"/>
      <c r="AZ29" s="69"/>
      <c r="BA29" s="69"/>
      <c r="BB29" s="69"/>
      <c r="BC29" s="71"/>
      <c r="BD29" s="72"/>
      <c r="BE29" s="69"/>
      <c r="BF29" s="69"/>
      <c r="BG29" s="69"/>
      <c r="BH29" s="69"/>
      <c r="BI29" s="71"/>
      <c r="BJ29" s="69"/>
      <c r="BK29" s="69"/>
      <c r="BL29" s="69"/>
      <c r="BM29" s="69"/>
      <c r="BN29" s="69"/>
      <c r="BO29" s="71"/>
      <c r="BP29" s="69"/>
      <c r="BQ29" s="69"/>
      <c r="BR29" s="69"/>
      <c r="BS29" s="69"/>
      <c r="BT29" s="69"/>
      <c r="BU29" s="71"/>
      <c r="BV29" s="69"/>
      <c r="BW29" s="69"/>
    </row>
    <row r="30" spans="2:8" ht="15.75" customHeight="1">
      <c r="B30" s="35"/>
      <c r="H30" s="36"/>
    </row>
    <row r="31" spans="2:8" ht="15.75" customHeight="1">
      <c r="B31" s="35"/>
      <c r="H31" s="36"/>
    </row>
    <row r="32" spans="2:8" ht="15.75" customHeight="1">
      <c r="B32" s="35"/>
      <c r="H32" s="36"/>
    </row>
    <row r="33" spans="2:8" ht="15.75" customHeight="1">
      <c r="B33" s="35"/>
      <c r="H33" s="36"/>
    </row>
    <row r="34" spans="2:8" ht="15.75" customHeight="1">
      <c r="B34" s="35"/>
      <c r="H34" s="36"/>
    </row>
    <row r="35" spans="2:8" ht="15.75" customHeight="1">
      <c r="B35" s="35"/>
      <c r="H35" s="36"/>
    </row>
    <row r="36" spans="2:8" ht="15.75" customHeight="1">
      <c r="B36" s="35"/>
      <c r="H36" s="36"/>
    </row>
    <row r="37" spans="2:8" ht="15.75" customHeight="1">
      <c r="B37" s="35"/>
      <c r="H37" s="36"/>
    </row>
    <row r="38" spans="2:8" ht="15.75" customHeight="1">
      <c r="B38" s="35"/>
      <c r="H38" s="36"/>
    </row>
    <row r="39" spans="2:8" ht="15.75" customHeight="1">
      <c r="B39" s="35"/>
      <c r="H39" s="36"/>
    </row>
    <row r="40" spans="2:8" ht="15.75" customHeight="1">
      <c r="B40" s="35"/>
      <c r="H40" s="36"/>
    </row>
    <row r="41" spans="2:8" ht="15.75" customHeight="1">
      <c r="B41" s="35"/>
      <c r="H41" s="36"/>
    </row>
    <row r="42" spans="2:8" ht="15.75" customHeight="1">
      <c r="B42" s="35"/>
      <c r="H42" s="36"/>
    </row>
    <row r="43" spans="2:8" ht="15.75" customHeight="1">
      <c r="B43" s="35"/>
      <c r="H43" s="36"/>
    </row>
    <row r="44" spans="2:8" ht="15.75" customHeight="1">
      <c r="B44" s="35"/>
      <c r="H44" s="36"/>
    </row>
    <row r="45" spans="2:8" ht="15.75" customHeight="1">
      <c r="B45" s="35"/>
      <c r="H45" s="36"/>
    </row>
    <row r="46" spans="2:8" ht="15.75" customHeight="1">
      <c r="B46" s="35"/>
      <c r="H46" s="36"/>
    </row>
    <row r="47" spans="2:8" ht="15.75" customHeight="1">
      <c r="B47" s="35"/>
      <c r="H47" s="36"/>
    </row>
    <row r="48" spans="2:8" ht="15.75" customHeight="1">
      <c r="B48" s="35"/>
      <c r="H48" s="36"/>
    </row>
    <row r="49" spans="2:8" ht="15.75" customHeight="1">
      <c r="B49" s="35"/>
      <c r="H49" s="36"/>
    </row>
    <row r="50" spans="2:8" ht="15.75" customHeight="1">
      <c r="B50" s="35"/>
      <c r="H50" s="36"/>
    </row>
    <row r="51" spans="2:8" ht="15.75" customHeight="1">
      <c r="B51" s="35"/>
      <c r="H51" s="36"/>
    </row>
    <row r="52" spans="2:8" ht="15.75" customHeight="1">
      <c r="B52" s="35"/>
      <c r="H52" s="36"/>
    </row>
    <row r="53" spans="2:8" ht="15.75" customHeight="1">
      <c r="B53" s="35"/>
      <c r="H53" s="36"/>
    </row>
    <row r="54" spans="2:8" ht="15.75" customHeight="1">
      <c r="B54" s="35"/>
      <c r="H54" s="36"/>
    </row>
    <row r="55" spans="2:8" ht="15.75" customHeight="1">
      <c r="B55" s="35"/>
      <c r="H55" s="36"/>
    </row>
    <row r="56" spans="2:8" ht="15.75" customHeight="1">
      <c r="B56" s="35"/>
      <c r="H56" s="36"/>
    </row>
    <row r="57" spans="2:8" ht="15.75" customHeight="1">
      <c r="B57" s="35"/>
      <c r="H57" s="36"/>
    </row>
    <row r="58" spans="2:8" ht="15.75" customHeight="1">
      <c r="B58" s="35"/>
      <c r="H58" s="36"/>
    </row>
    <row r="59" spans="2:8" ht="15.75" customHeight="1">
      <c r="B59" s="35"/>
      <c r="H59" s="36"/>
    </row>
    <row r="60" spans="2:8" ht="15.75" customHeight="1">
      <c r="B60" s="35"/>
      <c r="H60" s="36"/>
    </row>
    <row r="61" spans="2:8" ht="15.75" customHeight="1">
      <c r="B61" s="35"/>
      <c r="H61" s="36"/>
    </row>
    <row r="62" spans="2:8" ht="15.75" customHeight="1">
      <c r="B62" s="35"/>
      <c r="H62" s="36"/>
    </row>
    <row r="63" spans="2:8" ht="15.75" customHeight="1">
      <c r="B63" s="35"/>
      <c r="H63" s="36"/>
    </row>
    <row r="64" spans="2:8" ht="15.75" customHeight="1">
      <c r="B64" s="35"/>
      <c r="H64" s="36"/>
    </row>
    <row r="65" spans="2:8" ht="15.75" customHeight="1">
      <c r="B65" s="35"/>
      <c r="H65" s="36"/>
    </row>
    <row r="66" spans="2:8" ht="15.75" customHeight="1">
      <c r="B66" s="35"/>
      <c r="H66" s="36"/>
    </row>
    <row r="67" spans="2:8" ht="15.75" customHeight="1">
      <c r="B67" s="35"/>
      <c r="H67" s="36"/>
    </row>
    <row r="68" spans="2:8" ht="15.75" customHeight="1">
      <c r="B68" s="35"/>
      <c r="H68" s="36"/>
    </row>
    <row r="69" spans="2:8" ht="15.75" customHeight="1">
      <c r="B69" s="35"/>
      <c r="H69" s="36"/>
    </row>
    <row r="70" spans="2:8" ht="15.75" customHeight="1">
      <c r="B70" s="35"/>
      <c r="H70" s="36"/>
    </row>
    <row r="71" spans="2:8" ht="15.75" customHeight="1">
      <c r="B71" s="35"/>
      <c r="H71" s="36"/>
    </row>
    <row r="72" spans="2:8" ht="15.75" customHeight="1">
      <c r="B72" s="35"/>
      <c r="H72" s="36"/>
    </row>
    <row r="73" spans="2:8" ht="15.75" customHeight="1">
      <c r="B73" s="35"/>
      <c r="H73" s="36"/>
    </row>
    <row r="74" spans="2:8" ht="15.75" customHeight="1">
      <c r="B74" s="35"/>
      <c r="H74" s="36"/>
    </row>
    <row r="75" spans="2:8" ht="15.75" customHeight="1">
      <c r="B75" s="35"/>
      <c r="H75" s="36"/>
    </row>
    <row r="76" spans="2:8" ht="15.75" customHeight="1">
      <c r="B76" s="35"/>
      <c r="H76" s="36"/>
    </row>
    <row r="77" spans="2:8" ht="15.75" customHeight="1">
      <c r="B77" s="35"/>
      <c r="H77" s="36"/>
    </row>
    <row r="78" spans="2:8" ht="15.75" customHeight="1">
      <c r="B78" s="35"/>
      <c r="H78" s="36"/>
    </row>
    <row r="79" spans="2:8" ht="15.75" customHeight="1">
      <c r="B79" s="35"/>
      <c r="H79" s="36"/>
    </row>
    <row r="80" spans="2:8" ht="15.75" customHeight="1">
      <c r="B80" s="35"/>
      <c r="H80" s="36"/>
    </row>
    <row r="81" spans="2:8" ht="15.75" customHeight="1">
      <c r="B81" s="35"/>
      <c r="H81" s="36"/>
    </row>
    <row r="82" spans="2:8" ht="15.75" customHeight="1">
      <c r="B82" s="35"/>
      <c r="H82" s="36"/>
    </row>
    <row r="83" spans="2:8" ht="15.75" customHeight="1">
      <c r="B83" s="35"/>
      <c r="H83" s="36"/>
    </row>
    <row r="84" spans="2:8" ht="15.75" customHeight="1">
      <c r="B84" s="35"/>
      <c r="H84" s="36"/>
    </row>
    <row r="85" spans="2:8" ht="15.75" customHeight="1">
      <c r="B85" s="35"/>
      <c r="H85" s="36"/>
    </row>
    <row r="86" spans="2:8" ht="15.75" customHeight="1">
      <c r="B86" s="35"/>
      <c r="H86" s="36"/>
    </row>
    <row r="87" spans="2:8" ht="15.75" customHeight="1">
      <c r="B87" s="35"/>
      <c r="H87" s="36"/>
    </row>
    <row r="88" spans="2:8" ht="15.75" customHeight="1">
      <c r="B88" s="35"/>
      <c r="H88" s="36"/>
    </row>
    <row r="89" spans="2:8" ht="15.75" customHeight="1">
      <c r="B89" s="35"/>
      <c r="H89" s="36"/>
    </row>
    <row r="90" spans="2:8" ht="15.75" customHeight="1">
      <c r="B90" s="35"/>
      <c r="H90" s="36"/>
    </row>
    <row r="91" spans="2:8" ht="15.75" customHeight="1">
      <c r="B91" s="35"/>
      <c r="H91" s="36"/>
    </row>
    <row r="92" spans="2:8" ht="15.75" customHeight="1">
      <c r="B92" s="35"/>
      <c r="H92" s="36"/>
    </row>
    <row r="93" spans="2:8" ht="15.75" customHeight="1">
      <c r="B93" s="35"/>
      <c r="H93" s="36"/>
    </row>
    <row r="94" spans="2:8" ht="15.75" customHeight="1">
      <c r="B94" s="35"/>
      <c r="H94" s="36"/>
    </row>
    <row r="95" spans="2:8" ht="15.75" customHeight="1">
      <c r="B95" s="35"/>
      <c r="H95" s="36"/>
    </row>
    <row r="96" spans="2:8" ht="15.75" customHeight="1">
      <c r="B96" s="35"/>
      <c r="H96" s="36"/>
    </row>
    <row r="97" spans="2:8" ht="15.75" customHeight="1">
      <c r="B97" s="35"/>
      <c r="H97" s="36"/>
    </row>
    <row r="98" spans="2:8" ht="15.75" customHeight="1">
      <c r="B98" s="35"/>
      <c r="H98" s="36"/>
    </row>
    <row r="99" spans="2:8" ht="15.75" customHeight="1">
      <c r="B99" s="35"/>
      <c r="H99" s="36"/>
    </row>
    <row r="100" spans="2:8" ht="15.75" customHeight="1">
      <c r="B100" s="35"/>
      <c r="H100" s="36"/>
    </row>
    <row r="101" spans="2:8" ht="15.75" customHeight="1">
      <c r="B101" s="35"/>
      <c r="H101" s="36"/>
    </row>
    <row r="102" spans="2:8" ht="15.75" customHeight="1">
      <c r="B102" s="35"/>
      <c r="H102" s="36"/>
    </row>
    <row r="103" spans="2:8" ht="15.75" customHeight="1">
      <c r="B103" s="35"/>
      <c r="H103" s="36"/>
    </row>
    <row r="104" spans="2:8" ht="15.75" customHeight="1">
      <c r="B104" s="35"/>
      <c r="H104" s="36"/>
    </row>
    <row r="105" spans="2:8" ht="15.75" customHeight="1">
      <c r="B105" s="35"/>
      <c r="H105" s="36"/>
    </row>
    <row r="106" spans="2:8" ht="15.75" customHeight="1">
      <c r="B106" s="35"/>
      <c r="H106" s="36"/>
    </row>
    <row r="107" spans="2:8" ht="15.75" customHeight="1">
      <c r="B107" s="35"/>
      <c r="H107" s="36"/>
    </row>
    <row r="108" spans="2:8" ht="15.75" customHeight="1">
      <c r="B108" s="35"/>
      <c r="H108" s="36"/>
    </row>
    <row r="109" spans="2:8" ht="15.75" customHeight="1">
      <c r="B109" s="35"/>
      <c r="H109" s="36"/>
    </row>
    <row r="110" spans="2:8" ht="15.75" customHeight="1">
      <c r="B110" s="35"/>
      <c r="H110" s="36"/>
    </row>
    <row r="111" spans="2:8" ht="15.75" customHeight="1">
      <c r="B111" s="35"/>
      <c r="H111" s="36"/>
    </row>
    <row r="112" spans="2:8" ht="15.75" customHeight="1">
      <c r="B112" s="35"/>
      <c r="H112" s="36"/>
    </row>
    <row r="113" spans="2:8" ht="15.75" customHeight="1">
      <c r="B113" s="35"/>
      <c r="H113" s="36"/>
    </row>
    <row r="114" spans="2:8" ht="15.75" customHeight="1">
      <c r="B114" s="35"/>
      <c r="H114" s="36"/>
    </row>
    <row r="115" spans="2:8" ht="15.75" customHeight="1">
      <c r="B115" s="35"/>
      <c r="H115" s="36"/>
    </row>
    <row r="116" spans="2:8" ht="15.75" customHeight="1">
      <c r="B116" s="35"/>
      <c r="H116" s="36"/>
    </row>
    <row r="117" spans="2:8" ht="15.75" customHeight="1">
      <c r="B117" s="35"/>
      <c r="H117" s="36"/>
    </row>
    <row r="118" spans="2:8" ht="15.75" customHeight="1">
      <c r="B118" s="35"/>
      <c r="H118" s="36"/>
    </row>
    <row r="119" spans="2:8" ht="15.75" customHeight="1">
      <c r="B119" s="35"/>
      <c r="H119" s="36"/>
    </row>
    <row r="120" spans="2:8" ht="15.75" customHeight="1">
      <c r="B120" s="35"/>
      <c r="H120" s="36"/>
    </row>
    <row r="121" spans="2:8" ht="15.75" customHeight="1">
      <c r="B121" s="35"/>
      <c r="H121" s="36"/>
    </row>
    <row r="122" spans="2:8" ht="15.75" customHeight="1">
      <c r="B122" s="35"/>
      <c r="H122" s="36"/>
    </row>
    <row r="123" spans="2:8" ht="15.75" customHeight="1">
      <c r="B123" s="35"/>
      <c r="H123" s="36"/>
    </row>
    <row r="124" spans="2:8" ht="15.75" customHeight="1">
      <c r="B124" s="35"/>
      <c r="H124" s="36"/>
    </row>
    <row r="125" spans="2:8" ht="15.75" customHeight="1">
      <c r="B125" s="35"/>
      <c r="H125" s="36"/>
    </row>
    <row r="126" spans="2:8" ht="15.75" customHeight="1">
      <c r="B126" s="35"/>
      <c r="H126" s="36"/>
    </row>
    <row r="127" spans="2:8" ht="15.75" customHeight="1">
      <c r="B127" s="35"/>
      <c r="H127" s="36"/>
    </row>
    <row r="128" spans="2:8" ht="15.75" customHeight="1">
      <c r="B128" s="35"/>
      <c r="H128" s="36"/>
    </row>
    <row r="129" spans="2:8" ht="15.75" customHeight="1">
      <c r="B129" s="35"/>
      <c r="H129" s="36"/>
    </row>
    <row r="130" spans="2:8" ht="15.75" customHeight="1">
      <c r="B130" s="35"/>
      <c r="H130" s="36"/>
    </row>
    <row r="131" spans="2:8" ht="15.75" customHeight="1">
      <c r="B131" s="35"/>
      <c r="H131" s="36"/>
    </row>
    <row r="132" spans="2:8" ht="15.75" customHeight="1">
      <c r="B132" s="35"/>
      <c r="H132" s="36"/>
    </row>
    <row r="133" spans="2:8" ht="15.75" customHeight="1">
      <c r="B133" s="35"/>
      <c r="H133" s="36"/>
    </row>
    <row r="134" spans="2:8" ht="15.75" customHeight="1">
      <c r="B134" s="35"/>
      <c r="H134" s="36"/>
    </row>
    <row r="135" spans="2:8" ht="15.75" customHeight="1">
      <c r="B135" s="35"/>
      <c r="H135" s="36"/>
    </row>
    <row r="136" spans="2:8" ht="15.75" customHeight="1">
      <c r="B136" s="35"/>
      <c r="H136" s="36"/>
    </row>
    <row r="137" spans="2:8" ht="15.75" customHeight="1">
      <c r="B137" s="35"/>
      <c r="H137" s="36"/>
    </row>
    <row r="138" spans="2:8" ht="15.75" customHeight="1">
      <c r="B138" s="35"/>
      <c r="H138" s="36"/>
    </row>
    <row r="139" spans="2:8" ht="15.75" customHeight="1">
      <c r="B139" s="35"/>
      <c r="H139" s="36"/>
    </row>
    <row r="140" spans="2:8" ht="15.75" customHeight="1">
      <c r="B140" s="35"/>
      <c r="H140" s="36"/>
    </row>
    <row r="141" spans="2:8" ht="15.75" customHeight="1">
      <c r="B141" s="35"/>
      <c r="H141" s="36"/>
    </row>
    <row r="142" spans="2:8" ht="15.75" customHeight="1">
      <c r="B142" s="35"/>
      <c r="H142" s="36"/>
    </row>
    <row r="143" spans="2:8" ht="15.75" customHeight="1">
      <c r="B143" s="35"/>
      <c r="H143" s="36"/>
    </row>
    <row r="144" spans="2:8" ht="15.75" customHeight="1">
      <c r="B144" s="35"/>
      <c r="H144" s="36"/>
    </row>
    <row r="145" spans="2:8" ht="15.75" customHeight="1">
      <c r="B145" s="35"/>
      <c r="H145" s="36"/>
    </row>
    <row r="146" spans="2:8" ht="15.75" customHeight="1">
      <c r="B146" s="35"/>
      <c r="H146" s="36"/>
    </row>
    <row r="147" spans="2:8" ht="15.75" customHeight="1">
      <c r="B147" s="35"/>
      <c r="H147" s="36"/>
    </row>
    <row r="148" spans="2:8" ht="15.75" customHeight="1">
      <c r="B148" s="35"/>
      <c r="H148" s="36"/>
    </row>
    <row r="149" spans="2:8" ht="15.75" customHeight="1">
      <c r="B149" s="35"/>
      <c r="H149" s="36"/>
    </row>
    <row r="150" spans="2:8" ht="15.75" customHeight="1">
      <c r="B150" s="35"/>
      <c r="H150" s="36"/>
    </row>
    <row r="151" spans="2:8" ht="15.75" customHeight="1">
      <c r="B151" s="35"/>
      <c r="H151" s="36"/>
    </row>
    <row r="152" spans="2:8" ht="15.75" customHeight="1">
      <c r="B152" s="35"/>
      <c r="H152" s="36"/>
    </row>
    <row r="153" spans="2:8" ht="15.75" customHeight="1">
      <c r="B153" s="35"/>
      <c r="H153" s="36"/>
    </row>
    <row r="154" spans="2:8" ht="15.75" customHeight="1">
      <c r="B154" s="35"/>
      <c r="H154" s="36"/>
    </row>
    <row r="155" spans="2:8" ht="15.75" customHeight="1">
      <c r="B155" s="35"/>
      <c r="H155" s="36"/>
    </row>
    <row r="156" spans="2:8" ht="15.75" customHeight="1">
      <c r="B156" s="35"/>
      <c r="H156" s="36"/>
    </row>
    <row r="157" spans="2:8" ht="15.75" customHeight="1">
      <c r="B157" s="35"/>
      <c r="H157" s="36"/>
    </row>
    <row r="158" spans="2:8" ht="15.75" customHeight="1">
      <c r="B158" s="35"/>
      <c r="H158" s="36"/>
    </row>
    <row r="159" spans="2:8" ht="15.75" customHeight="1">
      <c r="B159" s="35"/>
      <c r="H159" s="36"/>
    </row>
    <row r="160" spans="2:8" ht="15.75" customHeight="1">
      <c r="B160" s="35"/>
      <c r="H160" s="36"/>
    </row>
    <row r="161" spans="2:8" ht="15.75" customHeight="1">
      <c r="B161" s="35"/>
      <c r="H161" s="36"/>
    </row>
    <row r="162" spans="2:8" ht="15.75" customHeight="1">
      <c r="B162" s="35"/>
      <c r="H162" s="36"/>
    </row>
    <row r="163" spans="2:8" ht="15.75" customHeight="1">
      <c r="B163" s="35"/>
      <c r="H163" s="36"/>
    </row>
    <row r="164" spans="2:8" ht="15.75" customHeight="1">
      <c r="B164" s="35"/>
      <c r="H164" s="36"/>
    </row>
    <row r="165" spans="2:8" ht="15.75" customHeight="1">
      <c r="B165" s="35"/>
      <c r="H165" s="36"/>
    </row>
    <row r="166" spans="2:8" ht="15.75" customHeight="1">
      <c r="B166" s="35"/>
      <c r="H166" s="36"/>
    </row>
    <row r="167" spans="2:8" ht="15.75" customHeight="1">
      <c r="B167" s="35"/>
      <c r="H167" s="36"/>
    </row>
    <row r="168" spans="2:8" ht="15.75" customHeight="1">
      <c r="B168" s="35"/>
      <c r="H168" s="36"/>
    </row>
    <row r="169" spans="2:8" ht="15.75" customHeight="1">
      <c r="B169" s="35"/>
      <c r="H169" s="36"/>
    </row>
    <row r="170" spans="2:8" ht="15.75" customHeight="1">
      <c r="B170" s="35"/>
      <c r="H170" s="36"/>
    </row>
    <row r="171" spans="2:8" ht="15.75" customHeight="1">
      <c r="B171" s="35"/>
      <c r="H171" s="36"/>
    </row>
    <row r="172" spans="2:8" ht="15.75" customHeight="1">
      <c r="B172" s="35"/>
      <c r="H172" s="36"/>
    </row>
    <row r="173" spans="2:8" ht="15.75" customHeight="1">
      <c r="B173" s="35"/>
      <c r="H173" s="36"/>
    </row>
    <row r="174" spans="2:8" ht="15.75" customHeight="1">
      <c r="B174" s="35"/>
      <c r="H174" s="36"/>
    </row>
    <row r="175" spans="2:8" ht="15.75" customHeight="1">
      <c r="B175" s="35"/>
      <c r="H175" s="36"/>
    </row>
    <row r="176" spans="2:8" ht="15.75" customHeight="1">
      <c r="B176" s="35"/>
      <c r="H176" s="36"/>
    </row>
    <row r="177" spans="2:8" ht="15.75" customHeight="1">
      <c r="B177" s="35"/>
      <c r="H177" s="36"/>
    </row>
    <row r="178" spans="2:8" ht="15.75" customHeight="1">
      <c r="B178" s="35"/>
      <c r="H178" s="36"/>
    </row>
    <row r="179" spans="2:8" ht="15.75" customHeight="1">
      <c r="B179" s="35"/>
      <c r="H179" s="36"/>
    </row>
    <row r="180" spans="2:8" ht="15.75" customHeight="1">
      <c r="B180" s="35"/>
      <c r="H180" s="36"/>
    </row>
    <row r="181" spans="2:8" ht="15.75" customHeight="1">
      <c r="B181" s="35"/>
      <c r="H181" s="36"/>
    </row>
    <row r="182" spans="2:8" ht="15.75" customHeight="1">
      <c r="B182" s="35"/>
      <c r="H182" s="36"/>
    </row>
    <row r="183" spans="2:8" ht="15.75" customHeight="1">
      <c r="B183" s="35"/>
      <c r="H183" s="36"/>
    </row>
    <row r="184" spans="2:8" ht="15.75" customHeight="1">
      <c r="B184" s="35"/>
      <c r="H184" s="36"/>
    </row>
    <row r="185" spans="2:8" ht="15.75" customHeight="1">
      <c r="B185" s="35"/>
      <c r="H185" s="36"/>
    </row>
    <row r="186" spans="2:8" ht="15.75" customHeight="1">
      <c r="B186" s="35"/>
      <c r="H186" s="36"/>
    </row>
    <row r="187" spans="2:8" ht="15.75" customHeight="1">
      <c r="B187" s="35"/>
      <c r="H187" s="36"/>
    </row>
    <row r="188" spans="2:8" ht="15.75" customHeight="1">
      <c r="B188" s="35"/>
      <c r="H188" s="36"/>
    </row>
    <row r="189" spans="2:8" ht="15.75" customHeight="1">
      <c r="B189" s="35"/>
      <c r="H189" s="36"/>
    </row>
    <row r="190" spans="2:8" ht="15.75" customHeight="1">
      <c r="B190" s="35"/>
      <c r="H190" s="36"/>
    </row>
    <row r="191" spans="2:8" ht="15.75" customHeight="1">
      <c r="B191" s="35"/>
      <c r="H191" s="36"/>
    </row>
    <row r="192" spans="2:8" ht="15.75" customHeight="1">
      <c r="B192" s="35"/>
      <c r="H192" s="36"/>
    </row>
    <row r="193" spans="2:8" ht="15.75" customHeight="1">
      <c r="B193" s="35"/>
      <c r="H193" s="36"/>
    </row>
    <row r="194" spans="2:8" ht="15.75" customHeight="1">
      <c r="B194" s="35"/>
      <c r="H194" s="36"/>
    </row>
    <row r="195" spans="2:8" ht="15.75" customHeight="1">
      <c r="B195" s="35"/>
      <c r="H195" s="36"/>
    </row>
    <row r="196" spans="2:8" ht="15.75" customHeight="1">
      <c r="B196" s="35"/>
      <c r="H196" s="36"/>
    </row>
    <row r="197" spans="2:8" ht="15.75" customHeight="1">
      <c r="B197" s="35"/>
      <c r="H197" s="36"/>
    </row>
    <row r="198" spans="2:8" ht="15.75" customHeight="1">
      <c r="B198" s="35"/>
      <c r="H198" s="36"/>
    </row>
    <row r="199" spans="2:8" ht="15.75" customHeight="1">
      <c r="B199" s="35"/>
      <c r="H199" s="36"/>
    </row>
    <row r="200" spans="2:8" ht="15.75" customHeight="1">
      <c r="B200" s="35"/>
      <c r="H200" s="36"/>
    </row>
    <row r="201" spans="2:8" ht="15.75" customHeight="1">
      <c r="B201" s="35"/>
      <c r="H201" s="36"/>
    </row>
    <row r="202" spans="2:8" ht="15.75" customHeight="1">
      <c r="B202" s="35"/>
      <c r="H202" s="36"/>
    </row>
    <row r="203" spans="2:8" ht="15.75" customHeight="1">
      <c r="B203" s="35"/>
      <c r="H203" s="36"/>
    </row>
    <row r="204" spans="2:8" ht="15.75" customHeight="1">
      <c r="B204" s="35"/>
      <c r="H204" s="36"/>
    </row>
    <row r="205" spans="2:8" ht="15.75" customHeight="1">
      <c r="B205" s="35"/>
      <c r="H205" s="36"/>
    </row>
    <row r="206" spans="2:8" ht="15.75" customHeight="1">
      <c r="B206" s="35"/>
      <c r="H206" s="36"/>
    </row>
    <row r="207" spans="2:8" ht="15.75" customHeight="1">
      <c r="B207" s="35"/>
      <c r="H207" s="36"/>
    </row>
    <row r="208" spans="2:8" ht="15.75" customHeight="1">
      <c r="B208" s="35"/>
      <c r="H208" s="36"/>
    </row>
    <row r="209" spans="2:8" ht="15.75" customHeight="1">
      <c r="B209" s="35"/>
      <c r="H209" s="36"/>
    </row>
    <row r="210" spans="2:8" ht="15.75" customHeight="1">
      <c r="B210" s="35"/>
      <c r="H210" s="36"/>
    </row>
    <row r="211" spans="2:8" ht="15.75" customHeight="1">
      <c r="B211" s="35"/>
      <c r="H211" s="36"/>
    </row>
    <row r="212" spans="2:8" ht="15.75" customHeight="1">
      <c r="B212" s="35"/>
      <c r="H212" s="36"/>
    </row>
    <row r="213" spans="2:8" ht="15.75" customHeight="1">
      <c r="B213" s="35"/>
      <c r="H213" s="36"/>
    </row>
    <row r="214" spans="2:8" ht="15.75" customHeight="1">
      <c r="B214" s="35"/>
      <c r="H214" s="36"/>
    </row>
    <row r="215" spans="2:8" ht="15.75" customHeight="1">
      <c r="B215" s="35"/>
      <c r="H215" s="36"/>
    </row>
    <row r="216" spans="2:8" ht="15.75" customHeight="1">
      <c r="B216" s="35"/>
      <c r="H216" s="36"/>
    </row>
    <row r="217" spans="2:8" ht="15.75" customHeight="1">
      <c r="B217" s="35"/>
      <c r="H217" s="36"/>
    </row>
    <row r="218" spans="2:8" ht="15.75" customHeight="1">
      <c r="B218" s="35"/>
      <c r="H218" s="36"/>
    </row>
    <row r="219" spans="2:8" ht="15.75" customHeight="1">
      <c r="B219" s="35"/>
      <c r="H219" s="36"/>
    </row>
    <row r="220" spans="2:8" ht="15.75" customHeight="1">
      <c r="B220" s="35"/>
      <c r="H220" s="36"/>
    </row>
    <row r="221" spans="2:8" ht="15.75" customHeight="1">
      <c r="B221" s="35"/>
      <c r="H221" s="36"/>
    </row>
    <row r="222" spans="2:8" ht="15.75" customHeight="1">
      <c r="B222" s="35"/>
      <c r="H222" s="36"/>
    </row>
    <row r="223" spans="2:8" ht="15.75" customHeight="1">
      <c r="B223" s="35"/>
      <c r="H223" s="36"/>
    </row>
    <row r="224" spans="2:8" ht="15.75" customHeight="1">
      <c r="B224" s="35"/>
      <c r="H224" s="36"/>
    </row>
    <row r="225" spans="2:8" ht="15.75" customHeight="1">
      <c r="B225" s="35"/>
      <c r="H225" s="36"/>
    </row>
    <row r="226" spans="2:8" ht="15.75" customHeight="1">
      <c r="B226" s="35"/>
      <c r="H226" s="36"/>
    </row>
    <row r="227" spans="2:8" ht="15.75" customHeight="1">
      <c r="B227" s="35"/>
      <c r="H227" s="36"/>
    </row>
    <row r="228" spans="2:8" ht="15.75" customHeight="1">
      <c r="B228" s="35"/>
      <c r="H228" s="36"/>
    </row>
    <row r="229" spans="2:8" ht="15.75" customHeight="1">
      <c r="B229" s="35"/>
      <c r="H229" s="36"/>
    </row>
    <row r="230" spans="2:8" ht="15.75" customHeight="1">
      <c r="B230" s="35"/>
      <c r="H230" s="36"/>
    </row>
    <row r="231" spans="2:8" ht="15.75" customHeight="1">
      <c r="B231" s="35"/>
      <c r="H231" s="36"/>
    </row>
    <row r="232" spans="2:8" ht="15.75" customHeight="1">
      <c r="B232" s="35"/>
      <c r="H232" s="36"/>
    </row>
    <row r="233" spans="2:8" ht="15.75" customHeight="1">
      <c r="B233" s="35"/>
      <c r="H233" s="36"/>
    </row>
    <row r="234" spans="2:8" ht="15.75" customHeight="1">
      <c r="B234" s="35"/>
      <c r="H234" s="36"/>
    </row>
    <row r="235" spans="2:8" ht="15.75" customHeight="1">
      <c r="B235" s="35"/>
      <c r="H235" s="36"/>
    </row>
    <row r="236" spans="2:8" ht="15.75" customHeight="1">
      <c r="B236" s="35"/>
      <c r="H236" s="36"/>
    </row>
    <row r="237" spans="2:8" ht="15.75" customHeight="1">
      <c r="B237" s="35"/>
      <c r="H237" s="36"/>
    </row>
    <row r="238" spans="2:8" ht="15.75" customHeight="1">
      <c r="B238" s="35"/>
      <c r="H238" s="36"/>
    </row>
    <row r="239" spans="2:8" ht="15.75" customHeight="1">
      <c r="B239" s="35"/>
      <c r="H239" s="36"/>
    </row>
    <row r="240" spans="2:8" ht="15.75" customHeight="1">
      <c r="B240" s="35"/>
      <c r="H240" s="36"/>
    </row>
    <row r="241" spans="2:8" ht="15.75" customHeight="1">
      <c r="B241" s="35"/>
      <c r="H241" s="36"/>
    </row>
    <row r="242" spans="2:8" ht="15.75" customHeight="1">
      <c r="B242" s="35"/>
      <c r="H242" s="36"/>
    </row>
    <row r="243" spans="2:8" ht="15.75" customHeight="1">
      <c r="B243" s="35"/>
      <c r="H243" s="36"/>
    </row>
    <row r="244" spans="2:8" ht="15.75" customHeight="1">
      <c r="B244" s="35"/>
      <c r="H244" s="36"/>
    </row>
    <row r="245" spans="2:8" ht="15.75" customHeight="1">
      <c r="B245" s="35"/>
      <c r="H245" s="36"/>
    </row>
    <row r="246" spans="2:8" ht="15.75" customHeight="1">
      <c r="B246" s="35"/>
      <c r="H246" s="36"/>
    </row>
    <row r="247" spans="2:8" ht="15.75" customHeight="1">
      <c r="B247" s="35"/>
      <c r="H247" s="36"/>
    </row>
    <row r="248" spans="2:8" ht="15.75" customHeight="1">
      <c r="B248" s="35"/>
      <c r="H248" s="36"/>
    </row>
    <row r="249" spans="2:8" ht="15.75" customHeight="1">
      <c r="B249" s="35"/>
      <c r="H249" s="36"/>
    </row>
    <row r="250" spans="2:8" ht="15.75" customHeight="1">
      <c r="B250" s="35"/>
      <c r="H250" s="36"/>
    </row>
    <row r="251" spans="2:8" ht="15.75" customHeight="1">
      <c r="B251" s="35"/>
      <c r="H251" s="36"/>
    </row>
    <row r="252" spans="2:8" ht="15.75" customHeight="1">
      <c r="B252" s="35"/>
      <c r="H252" s="36"/>
    </row>
    <row r="253" spans="2:8" ht="15.75" customHeight="1">
      <c r="B253" s="35"/>
      <c r="H253" s="36"/>
    </row>
    <row r="254" spans="2:8" ht="15.75" customHeight="1">
      <c r="B254" s="35"/>
      <c r="H254" s="36"/>
    </row>
    <row r="255" spans="2:8" ht="15.75" customHeight="1">
      <c r="B255" s="35"/>
      <c r="H255" s="36"/>
    </row>
    <row r="256" spans="2:8" ht="15.75" customHeight="1">
      <c r="B256" s="35"/>
      <c r="H256" s="36"/>
    </row>
    <row r="257" spans="2:8" ht="15.75" customHeight="1">
      <c r="B257" s="35"/>
      <c r="H257" s="36"/>
    </row>
    <row r="258" spans="2:8" ht="15.75" customHeight="1">
      <c r="B258" s="35"/>
      <c r="H258" s="36"/>
    </row>
    <row r="259" spans="2:8" ht="15.75" customHeight="1">
      <c r="B259" s="35"/>
      <c r="H259" s="36"/>
    </row>
    <row r="260" spans="2:8" ht="15.75" customHeight="1">
      <c r="B260" s="35"/>
      <c r="H260" s="36"/>
    </row>
    <row r="261" spans="2:8" ht="15.75" customHeight="1">
      <c r="B261" s="35"/>
      <c r="H261" s="36"/>
    </row>
    <row r="262" spans="2:8" ht="15.75" customHeight="1">
      <c r="B262" s="35"/>
      <c r="H262" s="36"/>
    </row>
    <row r="263" spans="2:8" ht="15.75" customHeight="1">
      <c r="B263" s="35"/>
      <c r="H263" s="36"/>
    </row>
    <row r="264" spans="2:8" ht="15.75" customHeight="1">
      <c r="B264" s="35"/>
      <c r="H264" s="36"/>
    </row>
    <row r="265" spans="2:8" ht="15.75" customHeight="1">
      <c r="B265" s="35"/>
      <c r="H265" s="36"/>
    </row>
    <row r="266" spans="2:8" ht="15.75" customHeight="1">
      <c r="B266" s="35"/>
      <c r="H266" s="36"/>
    </row>
    <row r="267" spans="2:8" ht="15.75" customHeight="1">
      <c r="B267" s="35"/>
      <c r="H267" s="36"/>
    </row>
    <row r="268" spans="2:8" ht="15.75" customHeight="1">
      <c r="B268" s="35"/>
      <c r="H268" s="36"/>
    </row>
    <row r="269" spans="2:8" ht="15.75" customHeight="1">
      <c r="B269" s="35"/>
      <c r="H269" s="36"/>
    </row>
    <row r="270" spans="2:8" ht="15.75" customHeight="1">
      <c r="B270" s="35"/>
      <c r="H270" s="36"/>
    </row>
    <row r="271" spans="2:8" ht="15.75" customHeight="1">
      <c r="B271" s="35"/>
      <c r="H271" s="36"/>
    </row>
    <row r="272" spans="2:8" ht="15.75" customHeight="1">
      <c r="B272" s="35"/>
      <c r="H272" s="36"/>
    </row>
    <row r="273" spans="2:8" ht="15.75" customHeight="1">
      <c r="B273" s="35"/>
      <c r="H273" s="36"/>
    </row>
    <row r="274" spans="2:8" ht="15.75" customHeight="1">
      <c r="B274" s="35"/>
      <c r="H274" s="36"/>
    </row>
    <row r="275" spans="2:8" ht="15.75" customHeight="1">
      <c r="B275" s="35"/>
      <c r="H275" s="36"/>
    </row>
    <row r="276" spans="2:8" ht="15.75" customHeight="1">
      <c r="B276" s="35"/>
      <c r="H276" s="36"/>
    </row>
    <row r="277" spans="2:8" ht="15.75" customHeight="1">
      <c r="B277" s="35"/>
      <c r="H277" s="36"/>
    </row>
    <row r="278" spans="2:8" ht="15.75" customHeight="1">
      <c r="B278" s="35"/>
      <c r="H278" s="36"/>
    </row>
    <row r="279" spans="2:8" ht="15.75" customHeight="1">
      <c r="B279" s="35"/>
      <c r="H279" s="36"/>
    </row>
    <row r="280" spans="2:8" ht="15.75" customHeight="1">
      <c r="B280" s="35"/>
      <c r="H280" s="36"/>
    </row>
    <row r="281" spans="2:8" ht="15.75" customHeight="1">
      <c r="B281" s="35"/>
      <c r="H281" s="36"/>
    </row>
    <row r="282" spans="2:8" ht="15.75" customHeight="1">
      <c r="B282" s="35"/>
      <c r="H282" s="36"/>
    </row>
    <row r="283" spans="2:8" ht="15.75" customHeight="1">
      <c r="B283" s="35"/>
      <c r="H283" s="36"/>
    </row>
    <row r="284" spans="2:8" ht="15.75" customHeight="1">
      <c r="B284" s="35"/>
      <c r="H284" s="36"/>
    </row>
    <row r="285" spans="2:8" ht="15.75" customHeight="1">
      <c r="B285" s="35"/>
      <c r="H285" s="36"/>
    </row>
    <row r="286" spans="2:8" ht="15.75" customHeight="1">
      <c r="B286" s="35"/>
      <c r="H286" s="36"/>
    </row>
    <row r="287" spans="2:8" ht="15.75" customHeight="1">
      <c r="B287" s="35"/>
      <c r="H287" s="36"/>
    </row>
    <row r="288" spans="2:8" ht="15.75" customHeight="1">
      <c r="B288" s="35"/>
      <c r="H288" s="36"/>
    </row>
    <row r="289" spans="2:8" ht="15.75" customHeight="1">
      <c r="B289" s="35"/>
      <c r="H289" s="36"/>
    </row>
    <row r="290" spans="2:8" ht="15.75" customHeight="1">
      <c r="B290" s="35"/>
      <c r="H290" s="36"/>
    </row>
    <row r="291" spans="2:8" ht="15.75" customHeight="1">
      <c r="B291" s="35"/>
      <c r="H291" s="36"/>
    </row>
    <row r="292" spans="2:8" ht="15.75" customHeight="1">
      <c r="B292" s="35"/>
      <c r="H292" s="36"/>
    </row>
    <row r="293" spans="2:8" ht="15.75" customHeight="1">
      <c r="B293" s="35"/>
      <c r="H293" s="36"/>
    </row>
    <row r="294" spans="2:8" ht="15.75" customHeight="1">
      <c r="B294" s="35"/>
      <c r="H294" s="36"/>
    </row>
    <row r="295" spans="2:8" ht="15.75" customHeight="1">
      <c r="B295" s="35"/>
      <c r="H295" s="36"/>
    </row>
    <row r="296" spans="2:8" ht="15.75" customHeight="1">
      <c r="B296" s="35"/>
      <c r="H296" s="36"/>
    </row>
    <row r="297" spans="2:8" ht="15.75" customHeight="1">
      <c r="B297" s="35"/>
      <c r="H297" s="36"/>
    </row>
    <row r="298" spans="2:8" ht="15.75" customHeight="1">
      <c r="B298" s="35"/>
      <c r="H298" s="36"/>
    </row>
    <row r="299" spans="2:8" ht="15.75" customHeight="1">
      <c r="B299" s="35"/>
      <c r="H299" s="36"/>
    </row>
    <row r="300" spans="2:8" ht="15.75" customHeight="1">
      <c r="B300" s="35"/>
      <c r="H300" s="36"/>
    </row>
    <row r="301" spans="2:8" ht="15.75" customHeight="1">
      <c r="B301" s="35"/>
      <c r="H301" s="36"/>
    </row>
    <row r="302" spans="2:8" ht="15.75" customHeight="1">
      <c r="B302" s="35"/>
      <c r="H302" s="36"/>
    </row>
    <row r="303" spans="2:8" ht="15.75" customHeight="1">
      <c r="B303" s="35"/>
      <c r="H303" s="36"/>
    </row>
    <row r="304" spans="2:8" ht="15.75" customHeight="1">
      <c r="B304" s="35"/>
      <c r="H304" s="36"/>
    </row>
    <row r="305" spans="2:8" ht="15.75" customHeight="1">
      <c r="B305" s="35"/>
      <c r="H305" s="36"/>
    </row>
    <row r="306" spans="2:8" ht="15.75" customHeight="1">
      <c r="B306" s="35"/>
      <c r="H306" s="36"/>
    </row>
    <row r="307" spans="2:8" ht="15.75" customHeight="1">
      <c r="B307" s="35"/>
      <c r="H307" s="36"/>
    </row>
    <row r="308" spans="2:8" ht="15.75" customHeight="1">
      <c r="B308" s="35"/>
      <c r="H308" s="36"/>
    </row>
    <row r="309" spans="2:8" ht="15.75" customHeight="1">
      <c r="B309" s="35"/>
      <c r="H309" s="36"/>
    </row>
    <row r="310" spans="2:8" ht="15.75" customHeight="1">
      <c r="B310" s="35"/>
      <c r="H310" s="36"/>
    </row>
    <row r="311" spans="2:8" ht="15.75" customHeight="1">
      <c r="B311" s="35"/>
      <c r="H311" s="36"/>
    </row>
    <row r="312" spans="2:8" ht="15.75" customHeight="1">
      <c r="B312" s="35"/>
      <c r="H312" s="36"/>
    </row>
    <row r="313" spans="2:8" ht="15.75" customHeight="1">
      <c r="B313" s="35"/>
      <c r="H313" s="36"/>
    </row>
    <row r="314" spans="2:8" ht="15.75" customHeight="1">
      <c r="B314" s="35"/>
      <c r="H314" s="36"/>
    </row>
    <row r="315" spans="2:8" ht="15.75" customHeight="1">
      <c r="B315" s="35"/>
      <c r="H315" s="36"/>
    </row>
    <row r="316" spans="2:8" ht="15.75" customHeight="1">
      <c r="B316" s="35"/>
      <c r="H316" s="36"/>
    </row>
    <row r="317" spans="2:8" ht="15.75" customHeight="1">
      <c r="B317" s="35"/>
      <c r="H317" s="36"/>
    </row>
    <row r="318" spans="2:8" ht="15.75" customHeight="1">
      <c r="B318" s="35"/>
      <c r="H318" s="36"/>
    </row>
    <row r="319" spans="2:8" ht="15.75" customHeight="1">
      <c r="B319" s="35"/>
      <c r="H319" s="36"/>
    </row>
    <row r="320" spans="2:8" ht="15.75" customHeight="1">
      <c r="B320" s="35"/>
      <c r="H320" s="36"/>
    </row>
    <row r="321" spans="2:8" ht="15.75" customHeight="1">
      <c r="B321" s="35"/>
      <c r="H321" s="36"/>
    </row>
    <row r="322" spans="2:8" ht="15.75" customHeight="1">
      <c r="B322" s="35"/>
      <c r="H322" s="36"/>
    </row>
    <row r="323" spans="2:8" ht="15.75" customHeight="1">
      <c r="B323" s="35"/>
      <c r="H323" s="36"/>
    </row>
    <row r="324" spans="2:8" ht="15.75" customHeight="1">
      <c r="B324" s="35"/>
      <c r="H324" s="36"/>
    </row>
    <row r="325" spans="2:8" ht="15.75" customHeight="1">
      <c r="B325" s="35"/>
      <c r="H325" s="36"/>
    </row>
    <row r="326" spans="2:8" ht="15.75" customHeight="1">
      <c r="B326" s="35"/>
      <c r="H326" s="36"/>
    </row>
    <row r="327" spans="2:8" ht="15.75" customHeight="1">
      <c r="B327" s="35"/>
      <c r="H327" s="36"/>
    </row>
    <row r="328" spans="2:8" ht="15.75" customHeight="1">
      <c r="B328" s="35"/>
      <c r="H328" s="36"/>
    </row>
    <row r="329" spans="2:8" ht="15.75" customHeight="1">
      <c r="B329" s="35"/>
      <c r="H329" s="36"/>
    </row>
    <row r="330" spans="2:8" ht="15.75" customHeight="1">
      <c r="B330" s="35"/>
      <c r="H330" s="36"/>
    </row>
    <row r="331" spans="2:8" ht="15.75" customHeight="1">
      <c r="B331" s="35"/>
      <c r="H331" s="36"/>
    </row>
    <row r="332" spans="2:8" ht="15.75" customHeight="1">
      <c r="B332" s="35"/>
      <c r="H332" s="36"/>
    </row>
    <row r="333" spans="2:8" ht="15.75" customHeight="1">
      <c r="B333" s="35"/>
      <c r="H333" s="36"/>
    </row>
    <row r="334" spans="2:8" ht="15.75" customHeight="1">
      <c r="B334" s="35"/>
      <c r="H334" s="36"/>
    </row>
    <row r="335" spans="2:8" ht="15.75" customHeight="1">
      <c r="B335" s="35"/>
      <c r="H335" s="36"/>
    </row>
    <row r="336" spans="2:8" ht="15.75" customHeight="1">
      <c r="B336" s="35"/>
      <c r="H336" s="36"/>
    </row>
    <row r="337" spans="2:8" ht="15.75" customHeight="1">
      <c r="B337" s="35"/>
      <c r="H337" s="36"/>
    </row>
    <row r="338" spans="2:8" ht="15.75" customHeight="1">
      <c r="B338" s="35"/>
      <c r="H338" s="36"/>
    </row>
    <row r="339" spans="2:8" ht="15.75" customHeight="1">
      <c r="B339" s="35"/>
      <c r="H339" s="36"/>
    </row>
    <row r="340" spans="2:8" ht="15.75" customHeight="1">
      <c r="B340" s="35"/>
      <c r="H340" s="36"/>
    </row>
    <row r="341" spans="2:8" ht="15.75" customHeight="1">
      <c r="B341" s="35"/>
      <c r="H341" s="36"/>
    </row>
    <row r="342" spans="2:8" ht="15.75" customHeight="1">
      <c r="B342" s="35"/>
      <c r="H342" s="36"/>
    </row>
    <row r="343" spans="2:8" ht="15.75" customHeight="1">
      <c r="B343" s="35"/>
      <c r="H343" s="36"/>
    </row>
    <row r="344" spans="2:8" ht="15.75" customHeight="1">
      <c r="B344" s="35"/>
      <c r="H344" s="36"/>
    </row>
    <row r="345" spans="2:8" ht="15.75" customHeight="1">
      <c r="B345" s="35"/>
      <c r="H345" s="36"/>
    </row>
    <row r="346" spans="2:8" ht="15.75" customHeight="1">
      <c r="B346" s="35"/>
      <c r="H346" s="36"/>
    </row>
    <row r="347" spans="2:8" ht="15.75" customHeight="1">
      <c r="B347" s="35"/>
      <c r="H347" s="36"/>
    </row>
    <row r="348" spans="2:8" ht="15.75" customHeight="1">
      <c r="B348" s="35"/>
      <c r="H348" s="36"/>
    </row>
    <row r="349" spans="2:8" ht="15.75" customHeight="1">
      <c r="B349" s="35"/>
      <c r="H349" s="36"/>
    </row>
    <row r="350" spans="2:8" ht="15.75" customHeight="1">
      <c r="B350" s="35"/>
      <c r="H350" s="36"/>
    </row>
    <row r="351" spans="2:8" ht="15.75" customHeight="1">
      <c r="B351" s="35"/>
      <c r="H351" s="36"/>
    </row>
    <row r="352" spans="2:8" ht="15.75" customHeight="1">
      <c r="B352" s="35"/>
      <c r="H352" s="36"/>
    </row>
    <row r="353" spans="2:8" ht="15.75" customHeight="1">
      <c r="B353" s="35"/>
      <c r="H353" s="36"/>
    </row>
    <row r="354" spans="2:8" ht="15.75" customHeight="1">
      <c r="B354" s="35"/>
      <c r="H354" s="36"/>
    </row>
    <row r="355" spans="2:8" ht="15.75" customHeight="1">
      <c r="B355" s="35"/>
      <c r="H355" s="36"/>
    </row>
    <row r="356" spans="2:8" ht="15.75" customHeight="1">
      <c r="B356" s="35"/>
      <c r="H356" s="36"/>
    </row>
    <row r="357" spans="2:8" ht="15.75" customHeight="1">
      <c r="B357" s="35"/>
      <c r="H357" s="36"/>
    </row>
    <row r="358" spans="2:8" ht="15.75" customHeight="1">
      <c r="B358" s="35"/>
      <c r="H358" s="36"/>
    </row>
    <row r="359" spans="2:8" ht="15.75" customHeight="1">
      <c r="B359" s="35"/>
      <c r="H359" s="36"/>
    </row>
    <row r="360" spans="2:8" ht="15.75" customHeight="1">
      <c r="B360" s="35"/>
      <c r="H360" s="36"/>
    </row>
    <row r="361" spans="2:8" ht="15.75" customHeight="1">
      <c r="B361" s="35"/>
      <c r="H361" s="36"/>
    </row>
    <row r="362" spans="2:8" ht="15.75" customHeight="1">
      <c r="B362" s="35"/>
      <c r="H362" s="36"/>
    </row>
    <row r="363" spans="2:8" ht="15.75" customHeight="1">
      <c r="B363" s="35"/>
      <c r="H363" s="36"/>
    </row>
    <row r="364" spans="2:8" ht="15.75" customHeight="1">
      <c r="B364" s="35"/>
      <c r="H364" s="36"/>
    </row>
    <row r="365" spans="2:8" ht="15.75" customHeight="1">
      <c r="B365" s="35"/>
      <c r="H365" s="36"/>
    </row>
    <row r="366" spans="2:8" ht="15.75" customHeight="1">
      <c r="B366" s="35"/>
      <c r="H366" s="36"/>
    </row>
    <row r="367" spans="2:8" ht="15.75" customHeight="1">
      <c r="B367" s="35"/>
      <c r="H367" s="36"/>
    </row>
    <row r="368" spans="2:8" ht="15.75" customHeight="1">
      <c r="B368" s="35"/>
      <c r="H368" s="36"/>
    </row>
    <row r="369" spans="2:8" ht="15.75" customHeight="1">
      <c r="B369" s="35"/>
      <c r="H369" s="36"/>
    </row>
    <row r="370" spans="2:8" ht="15.75" customHeight="1">
      <c r="B370" s="35"/>
      <c r="H370" s="36"/>
    </row>
    <row r="371" spans="2:8" ht="15.75" customHeight="1">
      <c r="B371" s="35"/>
      <c r="H371" s="36"/>
    </row>
    <row r="372" spans="2:8" ht="15.75" customHeight="1">
      <c r="B372" s="35"/>
      <c r="H372" s="36"/>
    </row>
    <row r="373" spans="2:8" ht="15.75" customHeight="1">
      <c r="B373" s="35"/>
      <c r="H373" s="36"/>
    </row>
    <row r="374" spans="2:8" ht="15.75" customHeight="1">
      <c r="B374" s="35"/>
      <c r="H374" s="36"/>
    </row>
    <row r="375" spans="2:8" ht="15.75" customHeight="1">
      <c r="B375" s="35"/>
      <c r="H375" s="36"/>
    </row>
    <row r="376" spans="2:8" ht="15.75" customHeight="1">
      <c r="B376" s="35"/>
      <c r="H376" s="36"/>
    </row>
    <row r="377" spans="2:8" ht="15.75" customHeight="1">
      <c r="B377" s="35"/>
      <c r="H377" s="36"/>
    </row>
    <row r="378" spans="2:8" ht="15.75" customHeight="1">
      <c r="B378" s="35"/>
      <c r="H378" s="36"/>
    </row>
    <row r="379" spans="2:8" ht="15.75" customHeight="1">
      <c r="B379" s="35"/>
      <c r="H379" s="36"/>
    </row>
    <row r="380" spans="2:8" ht="15.75" customHeight="1">
      <c r="B380" s="35"/>
      <c r="H380" s="36"/>
    </row>
    <row r="381" spans="2:8" ht="15.75" customHeight="1">
      <c r="B381" s="35"/>
      <c r="H381" s="36"/>
    </row>
    <row r="382" spans="2:8" ht="15.75" customHeight="1">
      <c r="B382" s="35"/>
      <c r="H382" s="36"/>
    </row>
    <row r="383" spans="2:8" ht="15.75" customHeight="1">
      <c r="B383" s="35"/>
      <c r="H383" s="36"/>
    </row>
    <row r="384" spans="2:8" ht="15.75" customHeight="1">
      <c r="B384" s="35"/>
      <c r="H384" s="36"/>
    </row>
    <row r="385" spans="2:8" ht="15.75" customHeight="1">
      <c r="B385" s="35"/>
      <c r="H385" s="36"/>
    </row>
    <row r="386" spans="2:8" ht="15.75" customHeight="1">
      <c r="B386" s="35"/>
      <c r="H386" s="36"/>
    </row>
    <row r="387" spans="2:8" ht="15.75" customHeight="1">
      <c r="B387" s="35"/>
      <c r="H387" s="36"/>
    </row>
    <row r="388" spans="2:8" ht="15.75" customHeight="1">
      <c r="B388" s="35"/>
      <c r="H388" s="36"/>
    </row>
    <row r="389" spans="2:8" ht="15.75" customHeight="1">
      <c r="B389" s="35"/>
      <c r="H389" s="36"/>
    </row>
    <row r="390" spans="2:8" ht="15.75" customHeight="1">
      <c r="B390" s="35"/>
      <c r="H390" s="36"/>
    </row>
    <row r="391" spans="2:8" ht="15.75" customHeight="1">
      <c r="B391" s="35"/>
      <c r="H391" s="36"/>
    </row>
    <row r="392" spans="2:8" ht="15.75" customHeight="1">
      <c r="B392" s="35"/>
      <c r="H392" s="36"/>
    </row>
    <row r="393" spans="2:8" ht="15.75" customHeight="1">
      <c r="B393" s="35"/>
      <c r="H393" s="36"/>
    </row>
    <row r="394" spans="2:8" ht="15.75" customHeight="1">
      <c r="B394" s="35"/>
      <c r="H394" s="36"/>
    </row>
    <row r="395" spans="2:8" ht="15.75" customHeight="1">
      <c r="B395" s="35"/>
      <c r="H395" s="36"/>
    </row>
    <row r="396" spans="2:8" ht="15.75" customHeight="1">
      <c r="B396" s="35"/>
      <c r="H396" s="36"/>
    </row>
    <row r="397" spans="2:8" ht="15.75" customHeight="1">
      <c r="B397" s="35"/>
      <c r="H397" s="36"/>
    </row>
    <row r="398" spans="2:8" ht="15.75" customHeight="1">
      <c r="B398" s="35"/>
      <c r="H398" s="36"/>
    </row>
    <row r="399" spans="2:8" ht="15.75" customHeight="1">
      <c r="B399" s="35"/>
      <c r="H399" s="36"/>
    </row>
    <row r="400" spans="2:8" ht="15.75" customHeight="1">
      <c r="B400" s="35"/>
      <c r="H400" s="36"/>
    </row>
    <row r="401" spans="2:8" ht="15.75" customHeight="1">
      <c r="B401" s="35"/>
      <c r="H401" s="36"/>
    </row>
    <row r="402" spans="2:8" ht="15.75" customHeight="1">
      <c r="B402" s="35"/>
      <c r="H402" s="36"/>
    </row>
    <row r="403" spans="2:8" ht="15.75" customHeight="1">
      <c r="B403" s="35"/>
      <c r="H403" s="36"/>
    </row>
    <row r="404" spans="2:8" ht="15.75" customHeight="1">
      <c r="B404" s="35"/>
      <c r="H404" s="36"/>
    </row>
    <row r="405" spans="2:8" ht="15.75" customHeight="1">
      <c r="B405" s="35"/>
      <c r="H405" s="36"/>
    </row>
    <row r="406" spans="2:8" ht="15.75" customHeight="1">
      <c r="B406" s="35"/>
      <c r="H406" s="36"/>
    </row>
    <row r="407" spans="2:8" ht="15.75" customHeight="1">
      <c r="B407" s="35"/>
      <c r="H407" s="36"/>
    </row>
    <row r="408" spans="2:8" ht="15.75" customHeight="1">
      <c r="B408" s="35"/>
      <c r="H408" s="36"/>
    </row>
    <row r="409" spans="2:8" ht="15.75" customHeight="1">
      <c r="B409" s="35"/>
      <c r="H409" s="36"/>
    </row>
    <row r="410" spans="2:8" ht="15.75" customHeight="1">
      <c r="B410" s="35"/>
      <c r="H410" s="36"/>
    </row>
    <row r="411" spans="2:8" ht="15.75" customHeight="1">
      <c r="B411" s="35"/>
      <c r="H411" s="36"/>
    </row>
    <row r="412" spans="2:8" ht="15.75" customHeight="1">
      <c r="B412" s="35"/>
      <c r="H412" s="36"/>
    </row>
    <row r="413" spans="2:8" ht="15.75" customHeight="1">
      <c r="B413" s="35"/>
      <c r="H413" s="36"/>
    </row>
    <row r="414" spans="2:8" ht="15.75" customHeight="1">
      <c r="B414" s="35"/>
      <c r="H414" s="36"/>
    </row>
    <row r="415" spans="2:8" ht="15.75" customHeight="1">
      <c r="B415" s="35"/>
      <c r="H415" s="36"/>
    </row>
    <row r="416" spans="2:8" ht="15.75" customHeight="1">
      <c r="B416" s="35"/>
      <c r="H416" s="36"/>
    </row>
    <row r="417" spans="2:8" ht="15.75" customHeight="1">
      <c r="B417" s="35"/>
      <c r="H417" s="36"/>
    </row>
    <row r="418" spans="2:8" ht="15.75" customHeight="1">
      <c r="B418" s="35"/>
      <c r="H418" s="36"/>
    </row>
    <row r="419" spans="2:8" ht="15.75" customHeight="1">
      <c r="B419" s="35"/>
      <c r="H419" s="36"/>
    </row>
    <row r="420" spans="2:8" ht="15.75" customHeight="1">
      <c r="B420" s="35"/>
      <c r="H420" s="36"/>
    </row>
    <row r="421" spans="2:8" ht="15.75" customHeight="1">
      <c r="B421" s="35"/>
      <c r="H421" s="36"/>
    </row>
    <row r="422" spans="2:8" ht="15.75" customHeight="1">
      <c r="B422" s="35"/>
      <c r="H422" s="36"/>
    </row>
    <row r="423" spans="2:8" ht="15.75" customHeight="1">
      <c r="B423" s="35"/>
      <c r="H423" s="36"/>
    </row>
    <row r="424" spans="2:8" ht="15.75" customHeight="1">
      <c r="B424" s="35"/>
      <c r="H424" s="36"/>
    </row>
    <row r="425" spans="2:8" ht="15.75" customHeight="1">
      <c r="B425" s="35"/>
      <c r="H425" s="36"/>
    </row>
    <row r="426" spans="2:8" ht="15.75" customHeight="1">
      <c r="B426" s="35"/>
      <c r="H426" s="36"/>
    </row>
    <row r="427" spans="2:8" ht="15.75" customHeight="1">
      <c r="B427" s="35"/>
      <c r="H427" s="36"/>
    </row>
    <row r="428" spans="2:8" ht="15.75" customHeight="1">
      <c r="B428" s="35"/>
      <c r="H428" s="36"/>
    </row>
    <row r="429" spans="2:8" ht="15.75" customHeight="1">
      <c r="B429" s="35"/>
      <c r="H429" s="36"/>
    </row>
    <row r="430" spans="2:8" ht="15.75" customHeight="1">
      <c r="B430" s="35"/>
      <c r="H430" s="36"/>
    </row>
    <row r="431" spans="2:8" ht="15.75" customHeight="1">
      <c r="B431" s="35"/>
      <c r="H431" s="36"/>
    </row>
    <row r="432" spans="2:8" ht="15.75" customHeight="1">
      <c r="B432" s="35"/>
      <c r="H432" s="36"/>
    </row>
    <row r="433" spans="2:8" ht="15.75" customHeight="1">
      <c r="B433" s="35"/>
      <c r="H433" s="36"/>
    </row>
    <row r="434" spans="2:8" ht="15.75" customHeight="1">
      <c r="B434" s="35"/>
      <c r="H434" s="36"/>
    </row>
    <row r="435" spans="2:8" ht="15.75" customHeight="1">
      <c r="B435" s="35"/>
      <c r="H435" s="36"/>
    </row>
    <row r="436" spans="2:8" ht="15.75" customHeight="1">
      <c r="B436" s="35"/>
      <c r="H436" s="36"/>
    </row>
    <row r="437" spans="2:8" ht="15.75" customHeight="1">
      <c r="B437" s="35"/>
      <c r="H437" s="36"/>
    </row>
    <row r="438" spans="2:8" ht="15.75" customHeight="1">
      <c r="B438" s="35"/>
      <c r="H438" s="36"/>
    </row>
    <row r="439" spans="2:8" ht="15.75" customHeight="1">
      <c r="B439" s="35"/>
      <c r="H439" s="36"/>
    </row>
    <row r="440" spans="2:8" ht="15.75" customHeight="1">
      <c r="B440" s="35"/>
      <c r="H440" s="36"/>
    </row>
    <row r="441" spans="2:8" ht="15.75" customHeight="1">
      <c r="B441" s="35"/>
      <c r="H441" s="36"/>
    </row>
    <row r="442" spans="2:8" ht="15.75" customHeight="1">
      <c r="B442" s="35"/>
      <c r="H442" s="36"/>
    </row>
    <row r="443" spans="2:8" ht="15.75" customHeight="1">
      <c r="B443" s="35"/>
      <c r="H443" s="36"/>
    </row>
    <row r="444" spans="2:8" ht="15.75" customHeight="1">
      <c r="B444" s="35"/>
      <c r="H444" s="36"/>
    </row>
    <row r="445" spans="2:8" ht="15.75" customHeight="1">
      <c r="B445" s="35"/>
      <c r="H445" s="36"/>
    </row>
    <row r="446" spans="2:8" ht="15.75" customHeight="1">
      <c r="B446" s="35"/>
      <c r="H446" s="36"/>
    </row>
    <row r="447" spans="2:8" ht="15.75" customHeight="1">
      <c r="B447" s="35"/>
      <c r="H447" s="36"/>
    </row>
    <row r="448" spans="2:8" ht="15.75" customHeight="1">
      <c r="B448" s="35"/>
      <c r="H448" s="36"/>
    </row>
    <row r="449" spans="2:8" ht="15.75" customHeight="1">
      <c r="B449" s="35"/>
      <c r="H449" s="36"/>
    </row>
    <row r="450" spans="2:8" ht="15.75" customHeight="1">
      <c r="B450" s="35"/>
      <c r="H450" s="36"/>
    </row>
    <row r="451" spans="2:8" ht="15.75" customHeight="1">
      <c r="B451" s="35"/>
      <c r="H451" s="36"/>
    </row>
    <row r="452" spans="2:8" ht="15.75" customHeight="1">
      <c r="B452" s="35"/>
      <c r="H452" s="36"/>
    </row>
    <row r="453" spans="2:8" ht="15.75" customHeight="1">
      <c r="B453" s="35"/>
      <c r="H453" s="36"/>
    </row>
    <row r="454" spans="2:8" ht="15.75" customHeight="1">
      <c r="B454" s="35"/>
      <c r="H454" s="36"/>
    </row>
    <row r="455" spans="2:8" ht="15.75" customHeight="1">
      <c r="B455" s="35"/>
      <c r="H455" s="36"/>
    </row>
    <row r="456" spans="2:8" ht="15.75" customHeight="1">
      <c r="B456" s="35"/>
      <c r="H456" s="36"/>
    </row>
    <row r="457" spans="2:8" ht="15.75" customHeight="1">
      <c r="B457" s="35"/>
      <c r="H457" s="36"/>
    </row>
    <row r="458" spans="2:8" ht="15.75" customHeight="1">
      <c r="B458" s="35"/>
      <c r="H458" s="36"/>
    </row>
    <row r="459" spans="2:8" ht="15.75" customHeight="1">
      <c r="B459" s="35"/>
      <c r="H459" s="36"/>
    </row>
    <row r="460" spans="2:8" ht="15.75" customHeight="1">
      <c r="B460" s="35"/>
      <c r="H460" s="36"/>
    </row>
    <row r="461" spans="2:8" ht="15.75" customHeight="1">
      <c r="B461" s="35"/>
      <c r="H461" s="36"/>
    </row>
    <row r="462" spans="2:8" ht="15.75" customHeight="1">
      <c r="B462" s="35"/>
      <c r="H462" s="36"/>
    </row>
    <row r="463" spans="2:8" ht="15.75" customHeight="1">
      <c r="B463" s="35"/>
      <c r="H463" s="36"/>
    </row>
    <row r="464" spans="2:8" ht="15.75" customHeight="1">
      <c r="B464" s="35"/>
      <c r="H464" s="36"/>
    </row>
    <row r="465" spans="2:8" ht="15.75" customHeight="1">
      <c r="B465" s="35"/>
      <c r="H465" s="36"/>
    </row>
    <row r="466" spans="2:8" ht="15.75" customHeight="1">
      <c r="B466" s="35"/>
      <c r="H466" s="36"/>
    </row>
    <row r="467" spans="2:8" ht="15.75" customHeight="1">
      <c r="B467" s="35"/>
      <c r="H467" s="36"/>
    </row>
    <row r="468" spans="2:8" ht="15.75" customHeight="1">
      <c r="B468" s="35"/>
      <c r="H468" s="36"/>
    </row>
    <row r="469" spans="2:8" ht="15.75" customHeight="1">
      <c r="B469" s="35"/>
      <c r="H469" s="36"/>
    </row>
    <row r="470" spans="2:8" ht="15.75" customHeight="1">
      <c r="B470" s="35"/>
      <c r="H470" s="36"/>
    </row>
    <row r="471" spans="2:8" ht="15.75" customHeight="1">
      <c r="B471" s="35"/>
      <c r="H471" s="36"/>
    </row>
    <row r="472" spans="2:8" ht="15.75" customHeight="1">
      <c r="B472" s="35"/>
      <c r="H472" s="36"/>
    </row>
    <row r="473" spans="2:8" ht="15.75" customHeight="1">
      <c r="B473" s="35"/>
      <c r="H473" s="36"/>
    </row>
    <row r="474" spans="2:8" ht="15.75" customHeight="1">
      <c r="B474" s="35"/>
      <c r="H474" s="36"/>
    </row>
    <row r="475" spans="2:8" ht="15.75" customHeight="1">
      <c r="B475" s="35"/>
      <c r="H475" s="36"/>
    </row>
    <row r="476" spans="2:8" ht="15.75" customHeight="1">
      <c r="B476" s="35"/>
      <c r="H476" s="36"/>
    </row>
    <row r="477" spans="2:8" ht="15.75" customHeight="1">
      <c r="B477" s="35"/>
      <c r="H477" s="36"/>
    </row>
    <row r="478" spans="2:8" ht="15.75" customHeight="1">
      <c r="B478" s="35"/>
      <c r="H478" s="36"/>
    </row>
    <row r="479" spans="2:8" ht="15.75" customHeight="1">
      <c r="B479" s="35"/>
      <c r="H479" s="36"/>
    </row>
    <row r="480" spans="2:8" ht="15.75" customHeight="1">
      <c r="B480" s="35"/>
      <c r="H480" s="36"/>
    </row>
    <row r="481" spans="2:8" ht="15.75" customHeight="1">
      <c r="B481" s="35"/>
      <c r="H481" s="36"/>
    </row>
    <row r="482" spans="2:8" ht="15.75" customHeight="1">
      <c r="B482" s="35"/>
      <c r="H482" s="36"/>
    </row>
    <row r="483" spans="2:8" ht="15.75" customHeight="1">
      <c r="B483" s="35"/>
      <c r="H483" s="36"/>
    </row>
    <row r="484" spans="2:8" ht="15.75" customHeight="1">
      <c r="B484" s="35"/>
      <c r="H484" s="36"/>
    </row>
    <row r="485" spans="2:8" ht="15.75" customHeight="1">
      <c r="B485" s="35"/>
      <c r="H485" s="36"/>
    </row>
    <row r="486" spans="2:8" ht="15.75" customHeight="1">
      <c r="B486" s="35"/>
      <c r="H486" s="36"/>
    </row>
    <row r="487" spans="2:8" ht="15.75" customHeight="1">
      <c r="B487" s="35"/>
      <c r="H487" s="36"/>
    </row>
    <row r="488" spans="2:8" ht="15.75" customHeight="1">
      <c r="B488" s="35"/>
      <c r="H488" s="36"/>
    </row>
    <row r="489" spans="2:8" ht="15.75" customHeight="1">
      <c r="B489" s="35"/>
      <c r="H489" s="36"/>
    </row>
    <row r="490" spans="2:8" ht="15.75" customHeight="1">
      <c r="B490" s="35"/>
      <c r="H490" s="36"/>
    </row>
    <row r="491" spans="2:8" ht="15.75" customHeight="1">
      <c r="B491" s="35"/>
      <c r="H491" s="36"/>
    </row>
    <row r="492" spans="2:8" ht="15.75" customHeight="1">
      <c r="B492" s="35"/>
      <c r="H492" s="36"/>
    </row>
    <row r="493" spans="2:8" ht="15.75" customHeight="1">
      <c r="B493" s="35"/>
      <c r="H493" s="36"/>
    </row>
    <row r="494" spans="2:8" ht="15.75" customHeight="1">
      <c r="B494" s="35"/>
      <c r="H494" s="36"/>
    </row>
    <row r="495" spans="2:8" ht="15.75" customHeight="1">
      <c r="B495" s="35"/>
      <c r="H495" s="36"/>
    </row>
    <row r="496" spans="2:8" ht="15.75" customHeight="1">
      <c r="B496" s="35"/>
      <c r="H496" s="36"/>
    </row>
    <row r="497" spans="2:8" ht="15.75" customHeight="1">
      <c r="B497" s="35"/>
      <c r="H497" s="36"/>
    </row>
    <row r="498" spans="2:8" ht="15.75" customHeight="1">
      <c r="B498" s="35"/>
      <c r="H498" s="36"/>
    </row>
    <row r="499" spans="2:8" ht="15.75" customHeight="1">
      <c r="B499" s="35"/>
      <c r="H499" s="36"/>
    </row>
    <row r="500" spans="2:8" ht="15.75" customHeight="1">
      <c r="B500" s="35"/>
      <c r="H500" s="36"/>
    </row>
    <row r="501" spans="2:8" ht="15.75" customHeight="1">
      <c r="B501" s="35"/>
      <c r="H501" s="36"/>
    </row>
    <row r="502" spans="2:8" ht="15.75" customHeight="1">
      <c r="B502" s="35"/>
      <c r="H502" s="36"/>
    </row>
    <row r="503" spans="2:8" ht="15.75" customHeight="1">
      <c r="B503" s="35"/>
      <c r="H503" s="36"/>
    </row>
    <row r="504" spans="2:8" ht="15.75" customHeight="1">
      <c r="B504" s="35"/>
      <c r="H504" s="36"/>
    </row>
    <row r="505" spans="2:8" ht="15.75" customHeight="1">
      <c r="B505" s="35"/>
      <c r="H505" s="36"/>
    </row>
    <row r="506" spans="2:8" ht="15.75" customHeight="1">
      <c r="B506" s="35"/>
      <c r="H506" s="36"/>
    </row>
    <row r="507" spans="2:8" ht="15.75" customHeight="1">
      <c r="B507" s="35"/>
      <c r="H507" s="36"/>
    </row>
    <row r="508" spans="2:8" ht="15.75" customHeight="1">
      <c r="B508" s="35"/>
      <c r="H508" s="36"/>
    </row>
    <row r="509" spans="2:8" ht="15.75" customHeight="1">
      <c r="B509" s="35"/>
      <c r="H509" s="36"/>
    </row>
    <row r="510" spans="2:8" ht="15.75" customHeight="1">
      <c r="B510" s="35"/>
      <c r="H510" s="36"/>
    </row>
    <row r="511" spans="2:8" ht="15.75" customHeight="1">
      <c r="B511" s="35"/>
      <c r="H511" s="36"/>
    </row>
    <row r="512" spans="2:8" ht="15.75" customHeight="1">
      <c r="B512" s="35"/>
      <c r="H512" s="36"/>
    </row>
    <row r="513" spans="2:8" ht="15.75" customHeight="1">
      <c r="B513" s="35"/>
      <c r="H513" s="36"/>
    </row>
    <row r="514" spans="2:8" ht="15.75" customHeight="1">
      <c r="B514" s="35"/>
      <c r="H514" s="36"/>
    </row>
    <row r="515" spans="2:8" ht="15.75" customHeight="1">
      <c r="B515" s="35"/>
      <c r="H515" s="36"/>
    </row>
    <row r="516" spans="2:8" ht="15.75" customHeight="1">
      <c r="B516" s="35"/>
      <c r="H516" s="36"/>
    </row>
    <row r="517" spans="2:8" ht="15.75" customHeight="1">
      <c r="B517" s="35"/>
      <c r="H517" s="36"/>
    </row>
    <row r="518" spans="2:8" ht="15.75" customHeight="1">
      <c r="B518" s="35"/>
      <c r="H518" s="36"/>
    </row>
    <row r="519" spans="2:8" ht="15.75" customHeight="1">
      <c r="B519" s="35"/>
      <c r="H519" s="36"/>
    </row>
    <row r="520" spans="2:8" ht="15.75" customHeight="1">
      <c r="B520" s="35"/>
      <c r="H520" s="36"/>
    </row>
    <row r="521" spans="2:8" ht="15.75" customHeight="1">
      <c r="B521" s="35"/>
      <c r="H521" s="36"/>
    </row>
    <row r="522" spans="2:8" ht="15.75" customHeight="1">
      <c r="B522" s="35"/>
      <c r="H522" s="36"/>
    </row>
    <row r="523" spans="2:8" ht="15.75" customHeight="1">
      <c r="B523" s="35"/>
      <c r="H523" s="36"/>
    </row>
    <row r="524" spans="2:8" ht="15.75" customHeight="1">
      <c r="B524" s="35"/>
      <c r="H524" s="36"/>
    </row>
    <row r="525" spans="2:8" ht="15.75" customHeight="1">
      <c r="B525" s="35"/>
      <c r="H525" s="36"/>
    </row>
    <row r="526" spans="2:8" ht="15.75" customHeight="1">
      <c r="B526" s="35"/>
      <c r="H526" s="36"/>
    </row>
    <row r="527" spans="2:8" ht="15.75" customHeight="1">
      <c r="B527" s="35"/>
      <c r="H527" s="36"/>
    </row>
    <row r="528" spans="2:8" ht="15.75" customHeight="1">
      <c r="B528" s="35"/>
      <c r="H528" s="36"/>
    </row>
    <row r="529" spans="2:8" ht="15.75" customHeight="1">
      <c r="B529" s="35"/>
      <c r="H529" s="36"/>
    </row>
    <row r="530" spans="2:8" ht="15.75" customHeight="1">
      <c r="B530" s="35"/>
      <c r="H530" s="36"/>
    </row>
    <row r="531" spans="2:8" ht="15.75" customHeight="1">
      <c r="B531" s="35"/>
      <c r="H531" s="36"/>
    </row>
    <row r="532" spans="2:8" ht="15.75" customHeight="1">
      <c r="B532" s="35"/>
      <c r="H532" s="36"/>
    </row>
    <row r="533" spans="2:8" ht="15.75" customHeight="1">
      <c r="B533" s="35"/>
      <c r="H533" s="36"/>
    </row>
    <row r="534" spans="2:8" ht="15.75" customHeight="1">
      <c r="B534" s="35"/>
      <c r="H534" s="36"/>
    </row>
    <row r="535" spans="2:8" ht="15.75" customHeight="1">
      <c r="B535" s="35"/>
      <c r="H535" s="36"/>
    </row>
    <row r="536" spans="2:8" ht="15.75" customHeight="1">
      <c r="B536" s="35"/>
      <c r="H536" s="36"/>
    </row>
    <row r="537" spans="2:8" ht="15.75" customHeight="1">
      <c r="B537" s="35"/>
      <c r="H537" s="36"/>
    </row>
    <row r="538" spans="2:8" ht="15.75" customHeight="1">
      <c r="B538" s="35"/>
      <c r="H538" s="36"/>
    </row>
    <row r="539" spans="2:8" ht="15.75" customHeight="1">
      <c r="B539" s="35"/>
      <c r="H539" s="36"/>
    </row>
    <row r="540" spans="2:8" ht="15.75" customHeight="1">
      <c r="B540" s="35"/>
      <c r="H540" s="36"/>
    </row>
    <row r="541" spans="2:8" ht="15.75" customHeight="1">
      <c r="B541" s="35"/>
      <c r="H541" s="36"/>
    </row>
    <row r="542" spans="2:8" ht="15.75" customHeight="1">
      <c r="B542" s="35"/>
      <c r="H542" s="36"/>
    </row>
    <row r="543" spans="2:8" ht="15.75" customHeight="1">
      <c r="B543" s="35"/>
      <c r="H543" s="36"/>
    </row>
    <row r="544" spans="2:8" ht="15.75" customHeight="1">
      <c r="B544" s="35"/>
      <c r="H544" s="36"/>
    </row>
    <row r="545" spans="2:8" ht="15.75" customHeight="1">
      <c r="B545" s="35"/>
      <c r="H545" s="36"/>
    </row>
    <row r="546" spans="2:8" ht="15.75" customHeight="1">
      <c r="B546" s="35"/>
      <c r="H546" s="36"/>
    </row>
    <row r="547" spans="2:8" ht="15.75" customHeight="1">
      <c r="B547" s="35"/>
      <c r="H547" s="36"/>
    </row>
    <row r="548" spans="2:8" ht="15.75" customHeight="1">
      <c r="B548" s="35"/>
      <c r="H548" s="36"/>
    </row>
    <row r="549" spans="2:8" ht="15.75" customHeight="1">
      <c r="B549" s="35"/>
      <c r="H549" s="36"/>
    </row>
    <row r="550" spans="2:8" ht="15.75" customHeight="1">
      <c r="B550" s="35"/>
      <c r="H550" s="36"/>
    </row>
    <row r="551" spans="2:8" ht="15.75" customHeight="1">
      <c r="B551" s="35"/>
      <c r="H551" s="36"/>
    </row>
    <row r="552" spans="2:8" ht="15.75" customHeight="1">
      <c r="B552" s="35"/>
      <c r="H552" s="36"/>
    </row>
    <row r="553" spans="2:8" ht="15.75" customHeight="1">
      <c r="B553" s="35"/>
      <c r="H553" s="36"/>
    </row>
    <row r="554" spans="2:8" ht="15.75" customHeight="1">
      <c r="B554" s="35"/>
      <c r="H554" s="36"/>
    </row>
    <row r="555" spans="2:8" ht="15.75" customHeight="1">
      <c r="B555" s="35"/>
      <c r="H555" s="36"/>
    </row>
    <row r="556" spans="2:8" ht="15.75" customHeight="1">
      <c r="B556" s="35"/>
      <c r="H556" s="36"/>
    </row>
    <row r="557" spans="2:8" ht="15.75" customHeight="1">
      <c r="B557" s="35"/>
      <c r="H557" s="36"/>
    </row>
    <row r="558" spans="2:8" ht="15.75" customHeight="1">
      <c r="B558" s="35"/>
      <c r="H558" s="36"/>
    </row>
    <row r="559" spans="2:8" ht="15.75" customHeight="1">
      <c r="B559" s="35"/>
      <c r="H559" s="36"/>
    </row>
    <row r="560" spans="2:8" ht="15.75" customHeight="1">
      <c r="B560" s="35"/>
      <c r="H560" s="36"/>
    </row>
    <row r="561" spans="2:8" ht="15.75" customHeight="1">
      <c r="B561" s="35"/>
      <c r="H561" s="36"/>
    </row>
    <row r="562" spans="2:8" ht="15.75" customHeight="1">
      <c r="B562" s="35"/>
      <c r="H562" s="36"/>
    </row>
    <row r="563" spans="2:8" ht="15.75" customHeight="1">
      <c r="B563" s="35"/>
      <c r="H563" s="36"/>
    </row>
    <row r="564" spans="2:8" ht="15.75" customHeight="1">
      <c r="B564" s="35"/>
      <c r="H564" s="36"/>
    </row>
    <row r="565" spans="2:8" ht="15.75" customHeight="1">
      <c r="B565" s="35"/>
      <c r="H565" s="36"/>
    </row>
    <row r="566" spans="2:8" ht="15.75" customHeight="1">
      <c r="B566" s="35"/>
      <c r="H566" s="36"/>
    </row>
    <row r="567" spans="2:8" ht="15.75" customHeight="1">
      <c r="B567" s="35"/>
      <c r="H567" s="36"/>
    </row>
    <row r="568" spans="2:8" ht="15.75" customHeight="1">
      <c r="B568" s="35"/>
      <c r="H568" s="36"/>
    </row>
    <row r="569" spans="2:8" ht="15.75" customHeight="1">
      <c r="B569" s="35"/>
      <c r="H569" s="36"/>
    </row>
    <row r="570" spans="2:8" ht="15.75" customHeight="1">
      <c r="B570" s="35"/>
      <c r="H570" s="36"/>
    </row>
    <row r="571" spans="2:8" ht="15.75" customHeight="1">
      <c r="B571" s="35"/>
      <c r="H571" s="36"/>
    </row>
    <row r="572" spans="2:8" ht="15.75" customHeight="1">
      <c r="B572" s="35"/>
      <c r="H572" s="36"/>
    </row>
    <row r="573" spans="2:8" ht="15.75" customHeight="1">
      <c r="B573" s="35"/>
      <c r="H573" s="36"/>
    </row>
    <row r="574" spans="2:8" ht="15.75" customHeight="1">
      <c r="B574" s="35"/>
      <c r="H574" s="36"/>
    </row>
    <row r="575" spans="2:8" ht="15.75" customHeight="1">
      <c r="B575" s="35"/>
      <c r="H575" s="36"/>
    </row>
    <row r="576" spans="2:8" ht="15.75" customHeight="1">
      <c r="B576" s="35"/>
      <c r="H576" s="36"/>
    </row>
    <row r="577" spans="2:8" ht="15.75" customHeight="1">
      <c r="B577" s="35"/>
      <c r="H577" s="36"/>
    </row>
    <row r="578" spans="2:8" ht="15.75" customHeight="1">
      <c r="B578" s="35"/>
      <c r="H578" s="36"/>
    </row>
    <row r="579" spans="2:8" ht="15.75" customHeight="1">
      <c r="B579" s="35"/>
      <c r="H579" s="36"/>
    </row>
    <row r="580" spans="2:8" ht="15.75" customHeight="1">
      <c r="B580" s="35"/>
      <c r="H580" s="36"/>
    </row>
    <row r="581" spans="2:8" ht="15.75" customHeight="1">
      <c r="B581" s="35"/>
      <c r="H581" s="36"/>
    </row>
    <row r="582" spans="2:8" ht="15.75" customHeight="1">
      <c r="B582" s="35"/>
      <c r="H582" s="36"/>
    </row>
    <row r="583" spans="2:8" ht="15.75" customHeight="1">
      <c r="B583" s="35"/>
      <c r="H583" s="36"/>
    </row>
    <row r="584" spans="2:8" ht="15.75" customHeight="1">
      <c r="B584" s="35"/>
      <c r="H584" s="36"/>
    </row>
    <row r="585" spans="2:8" ht="15.75" customHeight="1">
      <c r="B585" s="35"/>
      <c r="H585" s="36"/>
    </row>
    <row r="586" spans="2:8" ht="15.75" customHeight="1">
      <c r="B586" s="35"/>
      <c r="H586" s="36"/>
    </row>
    <row r="587" spans="2:8" ht="15.75" customHeight="1">
      <c r="B587" s="35"/>
      <c r="H587" s="36"/>
    </row>
    <row r="588" spans="2:8" ht="15.75" customHeight="1">
      <c r="B588" s="35"/>
      <c r="H588" s="36"/>
    </row>
    <row r="589" spans="2:8" ht="15.75" customHeight="1">
      <c r="B589" s="35"/>
      <c r="H589" s="36"/>
    </row>
    <row r="590" spans="2:8" ht="15.75" customHeight="1">
      <c r="B590" s="35"/>
      <c r="H590" s="36"/>
    </row>
    <row r="591" spans="2:8" ht="15.75" customHeight="1">
      <c r="B591" s="35"/>
      <c r="H591" s="36"/>
    </row>
    <row r="592" spans="2:8" ht="15.75" customHeight="1">
      <c r="B592" s="35"/>
      <c r="H592" s="36"/>
    </row>
    <row r="593" spans="2:8" ht="15.75" customHeight="1">
      <c r="B593" s="35"/>
      <c r="H593" s="36"/>
    </row>
    <row r="594" spans="2:8" ht="15.75" customHeight="1">
      <c r="B594" s="35"/>
      <c r="H594" s="36"/>
    </row>
    <row r="595" spans="2:8" ht="15.75" customHeight="1">
      <c r="B595" s="35"/>
      <c r="H595" s="36"/>
    </row>
    <row r="596" spans="2:8" ht="15.75" customHeight="1">
      <c r="B596" s="35"/>
      <c r="H596" s="36"/>
    </row>
    <row r="597" spans="2:8" ht="15.75" customHeight="1">
      <c r="B597" s="35"/>
      <c r="H597" s="36"/>
    </row>
    <row r="598" spans="2:8" ht="15.75" customHeight="1">
      <c r="B598" s="35"/>
      <c r="H598" s="36"/>
    </row>
    <row r="599" spans="2:8" ht="15.75" customHeight="1">
      <c r="B599" s="35"/>
      <c r="H599" s="36"/>
    </row>
    <row r="600" spans="2:8" ht="15.75" customHeight="1">
      <c r="B600" s="35"/>
      <c r="H600" s="36"/>
    </row>
    <row r="601" spans="2:8" ht="15.75" customHeight="1">
      <c r="B601" s="35"/>
      <c r="H601" s="36"/>
    </row>
    <row r="602" spans="2:8" ht="15.75" customHeight="1">
      <c r="B602" s="35"/>
      <c r="H602" s="36"/>
    </row>
    <row r="603" spans="2:8" ht="15.75" customHeight="1">
      <c r="B603" s="35"/>
      <c r="H603" s="36"/>
    </row>
    <row r="604" spans="2:8" ht="15.75" customHeight="1">
      <c r="B604" s="35"/>
      <c r="H604" s="36"/>
    </row>
    <row r="605" spans="2:8" ht="15.75" customHeight="1">
      <c r="B605" s="35"/>
      <c r="H605" s="36"/>
    </row>
    <row r="606" spans="2:8" ht="15.75" customHeight="1">
      <c r="B606" s="35"/>
      <c r="H606" s="36"/>
    </row>
    <row r="607" spans="2:8" ht="15.75" customHeight="1">
      <c r="B607" s="35"/>
      <c r="H607" s="36"/>
    </row>
    <row r="608" spans="2:8" ht="15.75" customHeight="1">
      <c r="B608" s="35"/>
      <c r="H608" s="36"/>
    </row>
    <row r="609" spans="2:8" ht="15.75" customHeight="1">
      <c r="B609" s="35"/>
      <c r="H609" s="36"/>
    </row>
    <row r="610" spans="2:8" ht="15.75" customHeight="1">
      <c r="B610" s="35"/>
      <c r="H610" s="36"/>
    </row>
    <row r="611" spans="2:8" ht="15.75" customHeight="1">
      <c r="B611" s="35"/>
      <c r="H611" s="36"/>
    </row>
    <row r="612" spans="2:8" ht="15.75" customHeight="1">
      <c r="B612" s="35"/>
      <c r="H612" s="36"/>
    </row>
    <row r="613" spans="2:8" ht="15.75" customHeight="1">
      <c r="B613" s="35"/>
      <c r="H613" s="36"/>
    </row>
    <row r="614" spans="2:8" ht="15.75" customHeight="1">
      <c r="B614" s="35"/>
      <c r="H614" s="36"/>
    </row>
    <row r="615" spans="2:8" ht="15.75" customHeight="1">
      <c r="B615" s="35"/>
      <c r="H615" s="36"/>
    </row>
    <row r="616" spans="2:8" ht="15.75" customHeight="1">
      <c r="B616" s="35"/>
      <c r="H616" s="36"/>
    </row>
    <row r="617" spans="2:8" ht="15.75" customHeight="1">
      <c r="B617" s="35"/>
      <c r="H617" s="36"/>
    </row>
    <row r="618" spans="2:8" ht="15.75" customHeight="1">
      <c r="B618" s="35"/>
      <c r="H618" s="36"/>
    </row>
    <row r="619" spans="2:8" ht="15.75" customHeight="1">
      <c r="B619" s="35"/>
      <c r="H619" s="36"/>
    </row>
    <row r="620" spans="2:8" ht="15.75" customHeight="1">
      <c r="B620" s="35"/>
      <c r="H620" s="36"/>
    </row>
    <row r="621" spans="2:8" ht="15.75" customHeight="1">
      <c r="B621" s="35"/>
      <c r="H621" s="36"/>
    </row>
    <row r="622" spans="2:8" ht="15.75" customHeight="1">
      <c r="B622" s="35"/>
      <c r="H622" s="36"/>
    </row>
    <row r="623" spans="2:8" ht="15.75" customHeight="1">
      <c r="B623" s="35"/>
      <c r="H623" s="36"/>
    </row>
    <row r="624" spans="2:8" ht="15.75" customHeight="1">
      <c r="B624" s="35"/>
      <c r="H624" s="36"/>
    </row>
    <row r="625" spans="2:8" ht="15.75" customHeight="1">
      <c r="B625" s="35"/>
      <c r="H625" s="36"/>
    </row>
    <row r="626" spans="2:8" ht="15.75" customHeight="1">
      <c r="B626" s="35"/>
      <c r="H626" s="36"/>
    </row>
    <row r="627" spans="2:8" ht="15.75" customHeight="1">
      <c r="B627" s="35"/>
      <c r="H627" s="36"/>
    </row>
    <row r="628" spans="2:8" ht="15.75" customHeight="1">
      <c r="B628" s="35"/>
      <c r="H628" s="36"/>
    </row>
    <row r="629" spans="2:8" ht="15.75" customHeight="1">
      <c r="B629" s="35"/>
      <c r="H629" s="36"/>
    </row>
    <row r="630" spans="2:8" ht="15.75" customHeight="1">
      <c r="B630" s="35"/>
      <c r="H630" s="36"/>
    </row>
    <row r="631" spans="2:8" ht="15.75" customHeight="1">
      <c r="B631" s="35"/>
      <c r="H631" s="36"/>
    </row>
    <row r="632" spans="2:8" ht="15.75" customHeight="1">
      <c r="B632" s="35"/>
      <c r="H632" s="36"/>
    </row>
    <row r="633" spans="2:8" ht="15.75" customHeight="1">
      <c r="B633" s="35"/>
      <c r="H633" s="36"/>
    </row>
    <row r="634" spans="2:8" ht="15.75" customHeight="1">
      <c r="B634" s="35"/>
      <c r="H634" s="36"/>
    </row>
    <row r="635" spans="2:8" ht="15.75" customHeight="1">
      <c r="B635" s="35"/>
      <c r="H635" s="36"/>
    </row>
    <row r="636" spans="2:8" ht="15.75" customHeight="1">
      <c r="B636" s="35"/>
      <c r="H636" s="36"/>
    </row>
    <row r="637" spans="2:8" ht="15.75" customHeight="1">
      <c r="B637" s="35"/>
      <c r="H637" s="36"/>
    </row>
    <row r="638" spans="2:8" ht="15.75" customHeight="1">
      <c r="B638" s="35"/>
      <c r="H638" s="36"/>
    </row>
    <row r="639" spans="2:8" ht="15.75" customHeight="1">
      <c r="B639" s="35"/>
      <c r="H639" s="36"/>
    </row>
    <row r="640" spans="2:8" ht="15.75" customHeight="1">
      <c r="B640" s="35"/>
      <c r="H640" s="36"/>
    </row>
    <row r="641" spans="2:8" ht="15.75" customHeight="1">
      <c r="B641" s="35"/>
      <c r="H641" s="36"/>
    </row>
    <row r="642" spans="2:8" ht="15.75" customHeight="1">
      <c r="B642" s="35"/>
      <c r="H642" s="36"/>
    </row>
    <row r="643" spans="2:8" ht="15.75" customHeight="1">
      <c r="B643" s="35"/>
      <c r="H643" s="36"/>
    </row>
    <row r="644" spans="2:8" ht="15.75" customHeight="1">
      <c r="B644" s="35"/>
      <c r="H644" s="36"/>
    </row>
    <row r="645" spans="2:8" ht="15.75" customHeight="1">
      <c r="B645" s="35"/>
      <c r="H645" s="36"/>
    </row>
    <row r="646" spans="2:8" ht="15.75" customHeight="1">
      <c r="B646" s="35"/>
      <c r="H646" s="36"/>
    </row>
    <row r="647" spans="2:8" ht="15.75" customHeight="1">
      <c r="B647" s="35"/>
      <c r="H647" s="36"/>
    </row>
    <row r="648" spans="2:8" ht="15.75" customHeight="1">
      <c r="B648" s="35"/>
      <c r="H648" s="36"/>
    </row>
    <row r="649" spans="2:8" ht="15.75" customHeight="1">
      <c r="B649" s="35"/>
      <c r="H649" s="36"/>
    </row>
    <row r="650" spans="2:8" ht="15.75" customHeight="1">
      <c r="B650" s="35"/>
      <c r="H650" s="36"/>
    </row>
    <row r="651" spans="2:8" ht="15.75" customHeight="1">
      <c r="B651" s="35"/>
      <c r="H651" s="36"/>
    </row>
    <row r="652" spans="2:8" ht="15.75" customHeight="1">
      <c r="B652" s="35"/>
      <c r="H652" s="36"/>
    </row>
    <row r="653" spans="2:8" ht="15.75" customHeight="1">
      <c r="B653" s="35"/>
      <c r="H653" s="36"/>
    </row>
    <row r="654" spans="2:8" ht="15.75" customHeight="1">
      <c r="B654" s="35"/>
      <c r="H654" s="36"/>
    </row>
    <row r="655" spans="2:8" ht="15.75" customHeight="1">
      <c r="B655" s="35"/>
      <c r="H655" s="36"/>
    </row>
    <row r="656" spans="2:8" ht="15.75" customHeight="1">
      <c r="B656" s="35"/>
      <c r="H656" s="36"/>
    </row>
    <row r="657" spans="2:8" ht="15.75" customHeight="1">
      <c r="B657" s="35"/>
      <c r="H657" s="36"/>
    </row>
    <row r="658" spans="2:8" ht="15.75" customHeight="1">
      <c r="B658" s="35"/>
      <c r="H658" s="36"/>
    </row>
    <row r="659" spans="2:8" ht="15.75" customHeight="1">
      <c r="B659" s="35"/>
      <c r="H659" s="36"/>
    </row>
    <row r="660" spans="2:8" ht="15.75" customHeight="1">
      <c r="B660" s="35"/>
      <c r="H660" s="36"/>
    </row>
    <row r="661" spans="2:8" ht="15.75" customHeight="1">
      <c r="B661" s="35"/>
      <c r="H661" s="36"/>
    </row>
    <row r="662" spans="2:8" ht="15.75" customHeight="1">
      <c r="B662" s="35"/>
      <c r="H662" s="36"/>
    </row>
    <row r="663" spans="2:8" ht="15.75" customHeight="1">
      <c r="B663" s="35"/>
      <c r="H663" s="36"/>
    </row>
    <row r="664" spans="2:8" ht="15.75" customHeight="1">
      <c r="B664" s="35"/>
      <c r="H664" s="36"/>
    </row>
    <row r="665" spans="2:8" ht="15.75" customHeight="1">
      <c r="B665" s="35"/>
      <c r="H665" s="36"/>
    </row>
    <row r="666" spans="2:8" ht="15.75" customHeight="1">
      <c r="B666" s="35"/>
      <c r="H666" s="36"/>
    </row>
    <row r="667" spans="2:8" ht="15.75" customHeight="1">
      <c r="B667" s="35"/>
      <c r="H667" s="36"/>
    </row>
    <row r="668" spans="2:8" ht="15.75" customHeight="1">
      <c r="B668" s="35"/>
      <c r="H668" s="36"/>
    </row>
    <row r="669" spans="2:8" ht="15.75" customHeight="1">
      <c r="B669" s="35"/>
      <c r="H669" s="36"/>
    </row>
    <row r="670" spans="2:8" ht="15.75" customHeight="1">
      <c r="B670" s="35"/>
      <c r="H670" s="36"/>
    </row>
    <row r="671" spans="2:8" ht="15.75" customHeight="1">
      <c r="B671" s="35"/>
      <c r="H671" s="36"/>
    </row>
    <row r="672" spans="2:8" ht="15.75" customHeight="1">
      <c r="B672" s="35"/>
      <c r="H672" s="36"/>
    </row>
    <row r="673" spans="2:8" ht="15.75" customHeight="1">
      <c r="B673" s="35"/>
      <c r="H673" s="36"/>
    </row>
    <row r="674" spans="2:8" ht="15.75" customHeight="1">
      <c r="B674" s="35"/>
      <c r="H674" s="36"/>
    </row>
    <row r="675" spans="2:8" ht="15.75" customHeight="1">
      <c r="B675" s="35"/>
      <c r="H675" s="36"/>
    </row>
    <row r="676" spans="2:8" ht="15.75" customHeight="1">
      <c r="B676" s="35"/>
      <c r="H676" s="36"/>
    </row>
    <row r="677" spans="2:8" ht="15.75" customHeight="1">
      <c r="B677" s="35"/>
      <c r="H677" s="36"/>
    </row>
    <row r="678" spans="2:8" ht="15.75" customHeight="1">
      <c r="B678" s="35"/>
      <c r="H678" s="36"/>
    </row>
    <row r="679" spans="2:8" ht="15.75" customHeight="1">
      <c r="B679" s="35"/>
      <c r="H679" s="36"/>
    </row>
    <row r="680" spans="2:8" ht="15.75" customHeight="1">
      <c r="B680" s="35"/>
      <c r="H680" s="36"/>
    </row>
    <row r="681" spans="2:8" ht="15.75" customHeight="1">
      <c r="B681" s="35"/>
      <c r="H681" s="36"/>
    </row>
    <row r="682" spans="2:8" ht="15.75" customHeight="1">
      <c r="B682" s="35"/>
      <c r="H682" s="36"/>
    </row>
    <row r="683" spans="2:8" ht="15.75" customHeight="1">
      <c r="B683" s="35"/>
      <c r="H683" s="36"/>
    </row>
    <row r="684" spans="2:8" ht="15.75" customHeight="1">
      <c r="B684" s="35"/>
      <c r="H684" s="36"/>
    </row>
    <row r="685" spans="2:8" ht="15.75" customHeight="1">
      <c r="B685" s="35"/>
      <c r="H685" s="36"/>
    </row>
    <row r="686" spans="2:8" ht="15.75" customHeight="1">
      <c r="B686" s="35"/>
      <c r="H686" s="36"/>
    </row>
    <row r="687" spans="2:8" ht="15.75" customHeight="1">
      <c r="B687" s="35"/>
      <c r="H687" s="36"/>
    </row>
    <row r="688" spans="2:8" ht="15.75" customHeight="1">
      <c r="B688" s="35"/>
      <c r="H688" s="36"/>
    </row>
    <row r="689" spans="2:8" ht="15.75" customHeight="1">
      <c r="B689" s="35"/>
      <c r="H689" s="36"/>
    </row>
    <row r="690" spans="2:8" ht="15.75" customHeight="1">
      <c r="B690" s="35"/>
      <c r="H690" s="36"/>
    </row>
    <row r="691" spans="2:8" ht="15.75" customHeight="1">
      <c r="B691" s="35"/>
      <c r="H691" s="36"/>
    </row>
    <row r="692" spans="2:8" ht="15.75" customHeight="1">
      <c r="B692" s="35"/>
      <c r="H692" s="36"/>
    </row>
    <row r="693" spans="2:8" ht="15.75" customHeight="1">
      <c r="B693" s="35"/>
      <c r="H693" s="36"/>
    </row>
    <row r="694" spans="2:8" ht="15.75" customHeight="1">
      <c r="B694" s="35"/>
      <c r="H694" s="36"/>
    </row>
    <row r="695" spans="2:8" ht="15.75" customHeight="1">
      <c r="B695" s="35"/>
      <c r="H695" s="36"/>
    </row>
    <row r="696" spans="2:8" ht="15.75" customHeight="1">
      <c r="B696" s="35"/>
      <c r="H696" s="36"/>
    </row>
    <row r="697" spans="2:8" ht="15.75" customHeight="1">
      <c r="B697" s="35"/>
      <c r="H697" s="36"/>
    </row>
    <row r="698" spans="2:8" ht="15.75" customHeight="1">
      <c r="B698" s="35"/>
      <c r="H698" s="36"/>
    </row>
    <row r="699" spans="2:8" ht="15.75" customHeight="1">
      <c r="B699" s="35"/>
      <c r="H699" s="36"/>
    </row>
    <row r="700" spans="2:8" ht="15.75" customHeight="1">
      <c r="B700" s="35"/>
      <c r="H700" s="36"/>
    </row>
    <row r="701" spans="2:8" ht="15.75" customHeight="1">
      <c r="B701" s="35"/>
      <c r="H701" s="36"/>
    </row>
    <row r="702" spans="2:8" ht="15.75" customHeight="1">
      <c r="B702" s="35"/>
      <c r="H702" s="36"/>
    </row>
    <row r="703" spans="2:8" ht="15.75" customHeight="1">
      <c r="B703" s="35"/>
      <c r="H703" s="36"/>
    </row>
    <row r="704" spans="2:8" ht="15.75" customHeight="1">
      <c r="B704" s="35"/>
      <c r="H704" s="36"/>
    </row>
    <row r="705" spans="2:8" ht="15.75" customHeight="1">
      <c r="B705" s="35"/>
      <c r="H705" s="36"/>
    </row>
    <row r="706" spans="2:8" ht="15.75" customHeight="1">
      <c r="B706" s="35"/>
      <c r="H706" s="36"/>
    </row>
    <row r="707" spans="2:8" ht="15.75" customHeight="1">
      <c r="B707" s="35"/>
      <c r="H707" s="36"/>
    </row>
    <row r="708" spans="2:8" ht="15.75" customHeight="1">
      <c r="B708" s="35"/>
      <c r="H708" s="36"/>
    </row>
    <row r="709" spans="2:8" ht="15.75" customHeight="1">
      <c r="B709" s="35"/>
      <c r="H709" s="36"/>
    </row>
    <row r="710" spans="2:8" ht="15.75" customHeight="1">
      <c r="B710" s="35"/>
      <c r="H710" s="36"/>
    </row>
    <row r="711" spans="2:8" ht="15.75" customHeight="1">
      <c r="B711" s="35"/>
      <c r="H711" s="36"/>
    </row>
    <row r="712" spans="2:8" ht="15.75" customHeight="1">
      <c r="B712" s="35"/>
      <c r="H712" s="36"/>
    </row>
    <row r="713" spans="2:8" ht="15.75" customHeight="1">
      <c r="B713" s="35"/>
      <c r="H713" s="36"/>
    </row>
    <row r="714" spans="2:8" ht="15.75" customHeight="1">
      <c r="B714" s="35"/>
      <c r="H714" s="36"/>
    </row>
    <row r="715" spans="2:8" ht="15.75" customHeight="1">
      <c r="B715" s="35"/>
      <c r="H715" s="36"/>
    </row>
    <row r="716" spans="2:8" ht="15.75" customHeight="1">
      <c r="B716" s="35"/>
      <c r="H716" s="36"/>
    </row>
    <row r="717" spans="2:8" ht="15.75" customHeight="1">
      <c r="B717" s="35"/>
      <c r="H717" s="36"/>
    </row>
    <row r="718" spans="2:8" ht="15.75" customHeight="1">
      <c r="B718" s="35"/>
      <c r="H718" s="36"/>
    </row>
    <row r="719" spans="2:8" ht="15.75" customHeight="1">
      <c r="B719" s="35"/>
      <c r="H719" s="36"/>
    </row>
    <row r="720" spans="2:8" ht="15.75" customHeight="1">
      <c r="B720" s="35"/>
      <c r="H720" s="36"/>
    </row>
    <row r="721" spans="2:8" ht="15.75" customHeight="1">
      <c r="B721" s="35"/>
      <c r="H721" s="36"/>
    </row>
    <row r="722" spans="2:8" ht="15.75" customHeight="1">
      <c r="B722" s="35"/>
      <c r="H722" s="36"/>
    </row>
    <row r="723" spans="2:8" ht="15.75" customHeight="1">
      <c r="B723" s="35"/>
      <c r="H723" s="36"/>
    </row>
    <row r="724" spans="2:8" ht="15.75" customHeight="1">
      <c r="B724" s="35"/>
      <c r="H724" s="36"/>
    </row>
    <row r="725" spans="2:8" ht="15.75" customHeight="1">
      <c r="B725" s="35"/>
      <c r="H725" s="36"/>
    </row>
    <row r="726" spans="2:8" ht="15.75" customHeight="1">
      <c r="B726" s="35"/>
      <c r="H726" s="36"/>
    </row>
    <row r="727" spans="2:8" ht="15.75" customHeight="1">
      <c r="B727" s="35"/>
      <c r="H727" s="36"/>
    </row>
    <row r="728" spans="2:8" ht="15.75" customHeight="1">
      <c r="B728" s="35"/>
      <c r="H728" s="36"/>
    </row>
    <row r="729" spans="2:8" ht="15.75" customHeight="1">
      <c r="B729" s="35"/>
      <c r="H729" s="36"/>
    </row>
    <row r="730" spans="2:8" ht="15.75" customHeight="1">
      <c r="B730" s="35"/>
      <c r="H730" s="36"/>
    </row>
    <row r="731" spans="2:8" ht="15.75" customHeight="1">
      <c r="B731" s="35"/>
      <c r="H731" s="36"/>
    </row>
    <row r="732" spans="2:8" ht="15.75" customHeight="1">
      <c r="B732" s="35"/>
      <c r="H732" s="36"/>
    </row>
    <row r="733" spans="2:8" ht="15.75" customHeight="1">
      <c r="B733" s="35"/>
      <c r="H733" s="36"/>
    </row>
    <row r="734" spans="2:8" ht="15.75" customHeight="1">
      <c r="B734" s="35"/>
      <c r="H734" s="36"/>
    </row>
    <row r="735" spans="2:8" ht="15.75" customHeight="1">
      <c r="B735" s="35"/>
      <c r="H735" s="36"/>
    </row>
    <row r="736" spans="2:8" ht="15.75" customHeight="1">
      <c r="B736" s="35"/>
      <c r="H736" s="36"/>
    </row>
    <row r="737" spans="2:8" ht="15.75" customHeight="1">
      <c r="B737" s="35"/>
      <c r="H737" s="36"/>
    </row>
    <row r="738" spans="2:8" ht="15.75" customHeight="1">
      <c r="B738" s="35"/>
      <c r="H738" s="36"/>
    </row>
    <row r="739" spans="2:8" ht="15.75" customHeight="1">
      <c r="B739" s="35"/>
      <c r="H739" s="36"/>
    </row>
    <row r="740" spans="2:8" ht="15.75" customHeight="1">
      <c r="B740" s="35"/>
      <c r="H740" s="36"/>
    </row>
    <row r="741" spans="2:8" ht="15.75" customHeight="1">
      <c r="B741" s="35"/>
      <c r="H741" s="36"/>
    </row>
    <row r="742" spans="2:8" ht="15.75" customHeight="1">
      <c r="B742" s="35"/>
      <c r="H742" s="36"/>
    </row>
    <row r="743" spans="2:8" ht="15.75" customHeight="1">
      <c r="B743" s="35"/>
      <c r="H743" s="36"/>
    </row>
    <row r="744" spans="2:8" ht="15.75" customHeight="1">
      <c r="B744" s="35"/>
      <c r="H744" s="36"/>
    </row>
    <row r="745" spans="2:8" ht="15.75" customHeight="1">
      <c r="B745" s="35"/>
      <c r="H745" s="36"/>
    </row>
    <row r="746" spans="2:8" ht="15.75" customHeight="1">
      <c r="B746" s="35"/>
      <c r="H746" s="36"/>
    </row>
    <row r="747" spans="2:8" ht="15.75" customHeight="1">
      <c r="B747" s="35"/>
      <c r="H747" s="36"/>
    </row>
    <row r="748" spans="2:8" ht="15.75" customHeight="1">
      <c r="B748" s="35"/>
      <c r="H748" s="36"/>
    </row>
    <row r="749" spans="2:8" ht="15.75" customHeight="1">
      <c r="B749" s="35"/>
      <c r="H749" s="36"/>
    </row>
    <row r="750" spans="2:8" ht="15.75" customHeight="1">
      <c r="B750" s="35"/>
      <c r="H750" s="36"/>
    </row>
    <row r="751" spans="2:8" ht="15.75" customHeight="1">
      <c r="B751" s="35"/>
      <c r="H751" s="36"/>
    </row>
    <row r="752" spans="2:8" ht="15.75" customHeight="1">
      <c r="B752" s="35"/>
      <c r="H752" s="36"/>
    </row>
    <row r="753" spans="2:8" ht="15.75" customHeight="1">
      <c r="B753" s="35"/>
      <c r="H753" s="36"/>
    </row>
    <row r="754" spans="2:8" ht="15.75" customHeight="1">
      <c r="B754" s="35"/>
      <c r="H754" s="36"/>
    </row>
    <row r="755" spans="2:8" ht="15.75" customHeight="1">
      <c r="B755" s="35"/>
      <c r="H755" s="36"/>
    </row>
    <row r="756" spans="2:8" ht="15.75" customHeight="1">
      <c r="B756" s="35"/>
      <c r="H756" s="36"/>
    </row>
    <row r="757" spans="2:8" ht="15.75" customHeight="1">
      <c r="B757" s="35"/>
      <c r="H757" s="36"/>
    </row>
    <row r="758" spans="2:8" ht="15.75" customHeight="1">
      <c r="B758" s="35"/>
      <c r="H758" s="36"/>
    </row>
    <row r="759" spans="2:8" ht="15.75" customHeight="1">
      <c r="B759" s="35"/>
      <c r="H759" s="36"/>
    </row>
    <row r="760" spans="2:8" ht="15.75" customHeight="1">
      <c r="B760" s="35"/>
      <c r="H760" s="36"/>
    </row>
    <row r="761" spans="2:8" ht="15.75" customHeight="1">
      <c r="B761" s="35"/>
      <c r="H761" s="36"/>
    </row>
    <row r="762" spans="2:8" ht="15.75" customHeight="1">
      <c r="B762" s="35"/>
      <c r="H762" s="36"/>
    </row>
    <row r="763" spans="2:8" ht="15.75" customHeight="1">
      <c r="B763" s="35"/>
      <c r="H763" s="36"/>
    </row>
    <row r="764" spans="2:8" ht="15.75" customHeight="1">
      <c r="B764" s="35"/>
      <c r="H764" s="36"/>
    </row>
    <row r="765" spans="2:8" ht="15.75" customHeight="1">
      <c r="B765" s="35"/>
      <c r="H765" s="36"/>
    </row>
    <row r="766" spans="2:8" ht="15.75" customHeight="1">
      <c r="B766" s="35"/>
      <c r="H766" s="36"/>
    </row>
    <row r="767" spans="2:8" ht="15.75" customHeight="1">
      <c r="B767" s="35"/>
      <c r="H767" s="36"/>
    </row>
    <row r="768" spans="2:8" ht="15.75" customHeight="1">
      <c r="B768" s="35"/>
      <c r="H768" s="36"/>
    </row>
    <row r="769" spans="2:8" ht="15.75" customHeight="1">
      <c r="B769" s="35"/>
      <c r="H769" s="36"/>
    </row>
    <row r="770" spans="2:8" ht="15.75" customHeight="1">
      <c r="B770" s="35"/>
      <c r="H770" s="36"/>
    </row>
    <row r="771" spans="2:8" ht="15.75" customHeight="1">
      <c r="B771" s="35"/>
      <c r="H771" s="36"/>
    </row>
    <row r="772" spans="2:8" ht="15.75" customHeight="1">
      <c r="B772" s="35"/>
      <c r="H772" s="36"/>
    </row>
    <row r="773" spans="2:8" ht="15.75" customHeight="1">
      <c r="B773" s="35"/>
      <c r="H773" s="36"/>
    </row>
    <row r="774" spans="2:8" ht="15.75" customHeight="1">
      <c r="B774" s="35"/>
      <c r="H774" s="36"/>
    </row>
    <row r="775" spans="2:8" ht="15.75" customHeight="1">
      <c r="B775" s="35"/>
      <c r="H775" s="36"/>
    </row>
    <row r="776" spans="2:8" ht="15.75" customHeight="1">
      <c r="B776" s="35"/>
      <c r="H776" s="36"/>
    </row>
    <row r="777" spans="2:8" ht="15.75" customHeight="1">
      <c r="B777" s="35"/>
      <c r="H777" s="36"/>
    </row>
    <row r="778" spans="2:8" ht="15.75" customHeight="1">
      <c r="B778" s="35"/>
      <c r="H778" s="36"/>
    </row>
    <row r="779" spans="2:8" ht="15.75" customHeight="1">
      <c r="B779" s="35"/>
      <c r="H779" s="36"/>
    </row>
    <row r="780" spans="2:8" ht="15.75" customHeight="1">
      <c r="B780" s="35"/>
      <c r="H780" s="36"/>
    </row>
    <row r="781" spans="2:8" ht="15.75" customHeight="1">
      <c r="B781" s="35"/>
      <c r="H781" s="36"/>
    </row>
    <row r="782" spans="2:8" ht="15.75" customHeight="1">
      <c r="B782" s="35"/>
      <c r="H782" s="36"/>
    </row>
    <row r="783" spans="2:8" ht="15.75" customHeight="1">
      <c r="B783" s="35"/>
      <c r="H783" s="36"/>
    </row>
    <row r="784" spans="2:8" ht="15.75" customHeight="1">
      <c r="B784" s="35"/>
      <c r="H784" s="36"/>
    </row>
    <row r="785" spans="2:8" ht="15.75" customHeight="1">
      <c r="B785" s="35"/>
      <c r="H785" s="36"/>
    </row>
    <row r="786" spans="2:8" ht="15.75" customHeight="1">
      <c r="B786" s="35"/>
      <c r="H786" s="36"/>
    </row>
    <row r="787" spans="2:8" ht="15.75" customHeight="1">
      <c r="B787" s="35"/>
      <c r="H787" s="36"/>
    </row>
    <row r="788" spans="2:8" ht="15.75" customHeight="1">
      <c r="B788" s="35"/>
      <c r="H788" s="36"/>
    </row>
    <row r="789" spans="2:8" ht="15.75" customHeight="1">
      <c r="B789" s="35"/>
      <c r="H789" s="36"/>
    </row>
    <row r="790" spans="2:8" ht="15.75" customHeight="1">
      <c r="B790" s="35"/>
      <c r="H790" s="36"/>
    </row>
    <row r="791" spans="2:8" ht="15.75" customHeight="1">
      <c r="B791" s="35"/>
      <c r="H791" s="36"/>
    </row>
    <row r="792" spans="2:8" ht="15.75" customHeight="1">
      <c r="B792" s="35"/>
      <c r="H792" s="36"/>
    </row>
    <row r="793" spans="2:8" ht="15.75" customHeight="1">
      <c r="B793" s="35"/>
      <c r="H793" s="36"/>
    </row>
    <row r="794" spans="2:8" ht="15.75" customHeight="1">
      <c r="B794" s="35"/>
      <c r="H794" s="36"/>
    </row>
    <row r="795" spans="2:8" ht="15.75" customHeight="1">
      <c r="B795" s="35"/>
      <c r="H795" s="36"/>
    </row>
    <row r="796" spans="2:8" ht="15.75" customHeight="1">
      <c r="B796" s="35"/>
      <c r="H796" s="36"/>
    </row>
    <row r="797" spans="2:8" ht="15.75" customHeight="1">
      <c r="B797" s="35"/>
      <c r="H797" s="36"/>
    </row>
    <row r="798" spans="2:8" ht="15.75" customHeight="1">
      <c r="B798" s="35"/>
      <c r="H798" s="36"/>
    </row>
    <row r="799" spans="2:8" ht="15.75" customHeight="1">
      <c r="B799" s="35"/>
      <c r="H799" s="36"/>
    </row>
    <row r="800" spans="2:8" ht="15.75" customHeight="1">
      <c r="B800" s="35"/>
      <c r="H800" s="36"/>
    </row>
    <row r="801" spans="2:8" ht="15.75" customHeight="1">
      <c r="B801" s="35"/>
      <c r="H801" s="36"/>
    </row>
    <row r="802" spans="2:8" ht="15.75" customHeight="1">
      <c r="B802" s="35"/>
      <c r="H802" s="36"/>
    </row>
    <row r="803" spans="2:8" ht="15.75" customHeight="1">
      <c r="B803" s="35"/>
      <c r="H803" s="36"/>
    </row>
    <row r="804" spans="2:8" ht="15.75" customHeight="1">
      <c r="B804" s="35"/>
      <c r="H804" s="36"/>
    </row>
    <row r="805" spans="2:8" ht="15.75" customHeight="1">
      <c r="B805" s="35"/>
      <c r="H805" s="36"/>
    </row>
    <row r="806" spans="2:8" ht="15.75" customHeight="1">
      <c r="B806" s="35"/>
      <c r="H806" s="36"/>
    </row>
    <row r="807" spans="2:8" ht="15.75" customHeight="1">
      <c r="B807" s="35"/>
      <c r="H807" s="36"/>
    </row>
    <row r="808" spans="2:8" ht="15.75" customHeight="1">
      <c r="B808" s="35"/>
      <c r="H808" s="36"/>
    </row>
    <row r="809" spans="2:8" ht="15.75" customHeight="1">
      <c r="B809" s="35"/>
      <c r="H809" s="36"/>
    </row>
    <row r="810" spans="2:8" ht="15.75" customHeight="1">
      <c r="B810" s="35"/>
      <c r="H810" s="36"/>
    </row>
    <row r="811" spans="2:8" ht="15.75" customHeight="1">
      <c r="B811" s="35"/>
      <c r="H811" s="36"/>
    </row>
    <row r="812" spans="2:8" ht="15.75" customHeight="1">
      <c r="B812" s="35"/>
      <c r="H812" s="36"/>
    </row>
    <row r="813" spans="2:8" ht="15.75" customHeight="1">
      <c r="B813" s="35"/>
      <c r="H813" s="36"/>
    </row>
    <row r="814" spans="2:8" ht="15.75" customHeight="1">
      <c r="B814" s="35"/>
      <c r="H814" s="36"/>
    </row>
    <row r="815" spans="2:8" ht="15.75" customHeight="1">
      <c r="B815" s="35"/>
      <c r="H815" s="36"/>
    </row>
    <row r="816" spans="2:8" ht="15.75" customHeight="1">
      <c r="B816" s="35"/>
      <c r="H816" s="36"/>
    </row>
    <row r="817" spans="2:8" ht="15.75" customHeight="1">
      <c r="B817" s="35"/>
      <c r="H817" s="36"/>
    </row>
    <row r="818" spans="2:8" ht="15.75" customHeight="1">
      <c r="B818" s="35"/>
      <c r="H818" s="36"/>
    </row>
    <row r="819" spans="2:8" ht="15.75" customHeight="1">
      <c r="B819" s="35"/>
      <c r="H819" s="36"/>
    </row>
    <row r="820" spans="2:8" ht="15.75" customHeight="1">
      <c r="B820" s="35"/>
      <c r="H820" s="36"/>
    </row>
    <row r="821" spans="2:8" ht="15.75" customHeight="1">
      <c r="B821" s="35"/>
      <c r="H821" s="36"/>
    </row>
    <row r="822" spans="2:8" ht="15.75" customHeight="1">
      <c r="B822" s="35"/>
      <c r="H822" s="36"/>
    </row>
    <row r="823" spans="2:8" ht="15.75" customHeight="1">
      <c r="B823" s="35"/>
      <c r="H823" s="36"/>
    </row>
    <row r="824" spans="2:8" ht="15.75" customHeight="1">
      <c r="B824" s="35"/>
      <c r="H824" s="36"/>
    </row>
    <row r="825" spans="2:8" ht="15.75" customHeight="1">
      <c r="B825" s="35"/>
      <c r="H825" s="36"/>
    </row>
    <row r="826" spans="2:8" ht="15.75" customHeight="1">
      <c r="B826" s="35"/>
      <c r="H826" s="36"/>
    </row>
    <row r="827" spans="2:8" ht="15.75" customHeight="1">
      <c r="B827" s="35"/>
      <c r="H827" s="36"/>
    </row>
    <row r="828" spans="2:8" ht="15.75" customHeight="1">
      <c r="B828" s="35"/>
      <c r="H828" s="36"/>
    </row>
    <row r="829" spans="2:8" ht="15.75" customHeight="1">
      <c r="B829" s="35"/>
      <c r="H829" s="36"/>
    </row>
    <row r="830" spans="2:8" ht="15.75" customHeight="1">
      <c r="B830" s="35"/>
      <c r="H830" s="36"/>
    </row>
    <row r="831" spans="2:8" ht="15.75" customHeight="1">
      <c r="B831" s="35"/>
      <c r="H831" s="36"/>
    </row>
    <row r="832" spans="2:8" ht="15.75" customHeight="1">
      <c r="B832" s="35"/>
      <c r="H832" s="36"/>
    </row>
    <row r="833" spans="2:8" ht="15.75" customHeight="1">
      <c r="B833" s="35"/>
      <c r="H833" s="36"/>
    </row>
    <row r="834" spans="2:8" ht="15.75" customHeight="1">
      <c r="B834" s="35"/>
      <c r="H834" s="36"/>
    </row>
    <row r="835" spans="2:8" ht="15.75" customHeight="1">
      <c r="B835" s="35"/>
      <c r="H835" s="36"/>
    </row>
    <row r="836" spans="2:8" ht="15.75" customHeight="1">
      <c r="B836" s="35"/>
      <c r="H836" s="36"/>
    </row>
    <row r="837" spans="2:8" ht="15.75" customHeight="1">
      <c r="B837" s="35"/>
      <c r="H837" s="36"/>
    </row>
    <row r="838" spans="2:8" ht="15.75" customHeight="1">
      <c r="B838" s="35"/>
      <c r="H838" s="36"/>
    </row>
    <row r="839" spans="2:8" ht="15.75" customHeight="1">
      <c r="B839" s="35"/>
      <c r="H839" s="36"/>
    </row>
    <row r="840" spans="2:8" ht="15.75" customHeight="1">
      <c r="B840" s="35"/>
      <c r="H840" s="36"/>
    </row>
    <row r="841" spans="2:8" ht="15.75" customHeight="1">
      <c r="B841" s="35"/>
      <c r="H841" s="36"/>
    </row>
    <row r="842" spans="2:8" ht="15.75" customHeight="1">
      <c r="B842" s="35"/>
      <c r="H842" s="36"/>
    </row>
    <row r="843" spans="2:8" ht="15.75" customHeight="1">
      <c r="B843" s="35"/>
      <c r="H843" s="36"/>
    </row>
    <row r="844" spans="2:8" ht="15.75" customHeight="1">
      <c r="B844" s="35"/>
      <c r="H844" s="36"/>
    </row>
    <row r="845" spans="2:8" ht="15.75" customHeight="1">
      <c r="B845" s="35"/>
      <c r="H845" s="36"/>
    </row>
    <row r="846" spans="2:8" ht="15.75" customHeight="1">
      <c r="B846" s="35"/>
      <c r="H846" s="36"/>
    </row>
    <row r="847" spans="2:8" ht="15.75" customHeight="1">
      <c r="B847" s="35"/>
      <c r="H847" s="36"/>
    </row>
    <row r="848" spans="2:8" ht="15.75" customHeight="1">
      <c r="B848" s="35"/>
      <c r="H848" s="36"/>
    </row>
    <row r="849" spans="2:8" ht="15.75" customHeight="1">
      <c r="B849" s="35"/>
      <c r="H849" s="36"/>
    </row>
    <row r="850" spans="2:8" ht="15.75" customHeight="1">
      <c r="B850" s="35"/>
      <c r="H850" s="36"/>
    </row>
    <row r="851" spans="2:8" ht="15.75" customHeight="1">
      <c r="B851" s="35"/>
      <c r="H851" s="36"/>
    </row>
    <row r="852" spans="2:8" ht="15.75" customHeight="1">
      <c r="B852" s="35"/>
      <c r="H852" s="36"/>
    </row>
    <row r="853" spans="2:8" ht="15.75" customHeight="1">
      <c r="B853" s="35"/>
      <c r="H853" s="36"/>
    </row>
    <row r="854" spans="2:8" ht="15.75" customHeight="1">
      <c r="B854" s="35"/>
      <c r="H854" s="36"/>
    </row>
    <row r="855" spans="2:8" ht="15.75" customHeight="1">
      <c r="B855" s="35"/>
      <c r="H855" s="36"/>
    </row>
    <row r="856" spans="2:8" ht="15.75" customHeight="1">
      <c r="B856" s="35"/>
      <c r="H856" s="36"/>
    </row>
    <row r="857" spans="2:8" ht="15.75" customHeight="1">
      <c r="B857" s="35"/>
      <c r="H857" s="36"/>
    </row>
    <row r="858" spans="2:8" ht="15.75" customHeight="1">
      <c r="B858" s="35"/>
      <c r="H858" s="36"/>
    </row>
    <row r="859" spans="2:8" ht="15.75" customHeight="1">
      <c r="B859" s="35"/>
      <c r="H859" s="36"/>
    </row>
    <row r="860" spans="2:8" ht="15.75" customHeight="1">
      <c r="B860" s="35"/>
      <c r="H860" s="36"/>
    </row>
    <row r="861" spans="2:8" ht="15.75" customHeight="1">
      <c r="B861" s="35"/>
      <c r="H861" s="36"/>
    </row>
    <row r="862" spans="2:8" ht="15.75" customHeight="1">
      <c r="B862" s="35"/>
      <c r="H862" s="36"/>
    </row>
    <row r="863" spans="2:8" ht="15.75" customHeight="1">
      <c r="B863" s="35"/>
      <c r="H863" s="36"/>
    </row>
    <row r="864" spans="2:8" ht="15.75" customHeight="1">
      <c r="B864" s="35"/>
      <c r="H864" s="36"/>
    </row>
    <row r="865" spans="2:8" ht="15.75" customHeight="1">
      <c r="B865" s="35"/>
      <c r="H865" s="36"/>
    </row>
    <row r="866" spans="2:8" ht="15.75" customHeight="1">
      <c r="B866" s="35"/>
      <c r="H866" s="36"/>
    </row>
    <row r="867" spans="2:8" ht="15.75" customHeight="1">
      <c r="B867" s="35"/>
      <c r="H867" s="36"/>
    </row>
    <row r="868" spans="2:8" ht="15.75" customHeight="1">
      <c r="B868" s="35"/>
      <c r="H868" s="36"/>
    </row>
    <row r="869" spans="2:8" ht="15.75" customHeight="1">
      <c r="B869" s="35"/>
      <c r="H869" s="36"/>
    </row>
    <row r="870" spans="2:8" ht="15.75" customHeight="1">
      <c r="B870" s="35"/>
      <c r="H870" s="36"/>
    </row>
    <row r="871" spans="2:8" ht="15.75" customHeight="1">
      <c r="B871" s="35"/>
      <c r="H871" s="36"/>
    </row>
    <row r="872" spans="2:8" ht="15.75" customHeight="1">
      <c r="B872" s="35"/>
      <c r="H872" s="36"/>
    </row>
    <row r="873" spans="2:8" ht="15.75" customHeight="1">
      <c r="B873" s="35"/>
      <c r="H873" s="36"/>
    </row>
    <row r="874" spans="2:8" ht="15.75" customHeight="1">
      <c r="B874" s="35"/>
      <c r="H874" s="36"/>
    </row>
    <row r="875" spans="2:8" ht="15.75" customHeight="1">
      <c r="B875" s="35"/>
      <c r="H875" s="36"/>
    </row>
    <row r="876" spans="2:8" ht="15.75" customHeight="1">
      <c r="B876" s="35"/>
      <c r="H876" s="36"/>
    </row>
    <row r="877" spans="2:8" ht="15.75" customHeight="1">
      <c r="B877" s="35"/>
      <c r="H877" s="36"/>
    </row>
    <row r="878" spans="2:8" ht="15.75" customHeight="1">
      <c r="B878" s="35"/>
      <c r="H878" s="36"/>
    </row>
    <row r="879" spans="2:8" ht="15.75" customHeight="1">
      <c r="B879" s="35"/>
      <c r="H879" s="36"/>
    </row>
    <row r="880" spans="2:8" ht="15.75" customHeight="1">
      <c r="B880" s="35"/>
      <c r="H880" s="36"/>
    </row>
    <row r="881" spans="2:8" ht="15.75" customHeight="1">
      <c r="B881" s="35"/>
      <c r="H881" s="36"/>
    </row>
    <row r="882" spans="2:8" ht="15.75" customHeight="1">
      <c r="B882" s="35"/>
      <c r="H882" s="36"/>
    </row>
    <row r="883" spans="2:8" ht="15.75" customHeight="1">
      <c r="B883" s="35"/>
      <c r="H883" s="36"/>
    </row>
    <row r="884" spans="2:8" ht="15.75" customHeight="1">
      <c r="B884" s="35"/>
      <c r="H884" s="36"/>
    </row>
    <row r="885" spans="2:8" ht="15.75" customHeight="1">
      <c r="B885" s="35"/>
      <c r="H885" s="36"/>
    </row>
    <row r="886" spans="2:8" ht="15.75" customHeight="1">
      <c r="B886" s="35"/>
      <c r="H886" s="36"/>
    </row>
    <row r="887" spans="2:8" ht="15.75" customHeight="1">
      <c r="B887" s="35"/>
      <c r="H887" s="36"/>
    </row>
    <row r="888" spans="2:8" ht="15.75" customHeight="1">
      <c r="B888" s="35"/>
      <c r="H888" s="36"/>
    </row>
    <row r="889" spans="2:8" ht="15.75" customHeight="1">
      <c r="B889" s="35"/>
      <c r="H889" s="36"/>
    </row>
    <row r="890" spans="2:8" ht="15.75" customHeight="1">
      <c r="B890" s="35"/>
      <c r="H890" s="36"/>
    </row>
    <row r="891" spans="2:8" ht="15.75" customHeight="1">
      <c r="B891" s="35"/>
      <c r="H891" s="36"/>
    </row>
    <row r="892" spans="2:8" ht="15.75" customHeight="1">
      <c r="B892" s="35"/>
      <c r="H892" s="36"/>
    </row>
    <row r="893" spans="2:8" ht="15.75" customHeight="1">
      <c r="B893" s="35"/>
      <c r="H893" s="36"/>
    </row>
    <row r="894" spans="2:8" ht="15.75" customHeight="1">
      <c r="B894" s="35"/>
      <c r="H894" s="36"/>
    </row>
    <row r="895" spans="2:8" ht="15.75" customHeight="1">
      <c r="B895" s="35"/>
      <c r="H895" s="36"/>
    </row>
    <row r="896" spans="2:8" ht="15.75" customHeight="1">
      <c r="B896" s="35"/>
      <c r="H896" s="36"/>
    </row>
    <row r="897" spans="2:8" ht="15.75" customHeight="1">
      <c r="B897" s="35"/>
      <c r="H897" s="36"/>
    </row>
    <row r="898" spans="2:8" ht="15.75" customHeight="1">
      <c r="B898" s="35"/>
      <c r="H898" s="36"/>
    </row>
    <row r="899" spans="2:8" ht="15.75" customHeight="1">
      <c r="B899" s="35"/>
      <c r="H899" s="36"/>
    </row>
    <row r="900" spans="2:8" ht="15.75" customHeight="1">
      <c r="B900" s="35"/>
      <c r="H900" s="36"/>
    </row>
    <row r="901" spans="2:8" ht="15.75" customHeight="1">
      <c r="B901" s="35"/>
      <c r="H901" s="36"/>
    </row>
    <row r="902" spans="2:8" ht="15.75" customHeight="1">
      <c r="B902" s="35"/>
      <c r="H902" s="36"/>
    </row>
    <row r="903" spans="2:8" ht="15.75" customHeight="1">
      <c r="B903" s="35"/>
      <c r="H903" s="36"/>
    </row>
    <row r="904" spans="2:8" ht="15.75" customHeight="1">
      <c r="B904" s="35"/>
      <c r="H904" s="36"/>
    </row>
    <row r="905" spans="2:8" ht="15.75" customHeight="1">
      <c r="B905" s="35"/>
      <c r="H905" s="36"/>
    </row>
    <row r="906" spans="2:8" ht="15.75" customHeight="1">
      <c r="B906" s="35"/>
      <c r="H906" s="36"/>
    </row>
    <row r="907" spans="2:8" ht="15.75" customHeight="1">
      <c r="B907" s="35"/>
      <c r="H907" s="36"/>
    </row>
    <row r="908" spans="2:8" ht="15.75" customHeight="1">
      <c r="B908" s="35"/>
      <c r="H908" s="36"/>
    </row>
    <row r="909" spans="2:8" ht="15.75" customHeight="1">
      <c r="B909" s="35"/>
      <c r="H909" s="36"/>
    </row>
    <row r="910" spans="2:8" ht="15.75" customHeight="1">
      <c r="B910" s="35"/>
      <c r="H910" s="36"/>
    </row>
    <row r="911" spans="2:8" ht="15.75" customHeight="1">
      <c r="B911" s="35"/>
      <c r="H911" s="36"/>
    </row>
    <row r="912" spans="2:8" ht="15.75" customHeight="1">
      <c r="B912" s="35"/>
      <c r="H912" s="36"/>
    </row>
    <row r="913" spans="2:8" ht="15.75" customHeight="1">
      <c r="B913" s="35"/>
      <c r="H913" s="36"/>
    </row>
    <row r="914" spans="2:8" ht="15.75" customHeight="1">
      <c r="B914" s="35"/>
      <c r="H914" s="36"/>
    </row>
    <row r="915" spans="2:8" ht="15.75" customHeight="1">
      <c r="B915" s="35"/>
      <c r="H915" s="36"/>
    </row>
    <row r="916" spans="2:8" ht="15.75" customHeight="1">
      <c r="B916" s="35"/>
      <c r="H916" s="36"/>
    </row>
    <row r="917" spans="2:8" ht="15.75" customHeight="1">
      <c r="B917" s="35"/>
      <c r="H917" s="36"/>
    </row>
    <row r="918" spans="2:8" ht="15.75" customHeight="1">
      <c r="B918" s="35"/>
      <c r="H918" s="36"/>
    </row>
    <row r="919" spans="2:8" ht="15.75" customHeight="1">
      <c r="B919" s="35"/>
      <c r="H919" s="36"/>
    </row>
    <row r="920" spans="2:8" ht="15.75" customHeight="1">
      <c r="B920" s="35"/>
      <c r="H920" s="36"/>
    </row>
    <row r="921" spans="2:8" ht="15.75" customHeight="1">
      <c r="B921" s="35"/>
      <c r="H921" s="36"/>
    </row>
    <row r="922" spans="2:8" ht="15.75" customHeight="1">
      <c r="B922" s="35"/>
      <c r="H922" s="36"/>
    </row>
    <row r="923" spans="2:8" ht="15.75" customHeight="1">
      <c r="B923" s="35"/>
      <c r="H923" s="36"/>
    </row>
    <row r="924" spans="2:8" ht="15.75" customHeight="1">
      <c r="B924" s="35"/>
      <c r="H924" s="36"/>
    </row>
    <row r="925" spans="2:8" ht="15.75" customHeight="1">
      <c r="B925" s="35"/>
      <c r="H925" s="36"/>
    </row>
    <row r="926" spans="2:8" ht="15.75" customHeight="1">
      <c r="B926" s="35"/>
      <c r="H926" s="36"/>
    </row>
    <row r="927" spans="2:8" ht="15.75" customHeight="1">
      <c r="B927" s="35"/>
      <c r="H927" s="36"/>
    </row>
    <row r="928" spans="2:8" ht="15.75" customHeight="1">
      <c r="B928" s="35"/>
      <c r="H928" s="36"/>
    </row>
    <row r="929" spans="2:8" ht="15.75" customHeight="1">
      <c r="B929" s="35"/>
      <c r="H929" s="36"/>
    </row>
    <row r="930" spans="2:8" ht="15.75" customHeight="1">
      <c r="B930" s="35"/>
      <c r="H930" s="36"/>
    </row>
    <row r="931" spans="2:8" ht="15.75" customHeight="1">
      <c r="B931" s="35"/>
      <c r="H931" s="36"/>
    </row>
    <row r="932" spans="2:8" ht="15.75" customHeight="1">
      <c r="B932" s="35"/>
      <c r="H932" s="36"/>
    </row>
    <row r="933" spans="2:8" ht="15.75" customHeight="1">
      <c r="B933" s="35"/>
      <c r="H933" s="36"/>
    </row>
    <row r="934" spans="2:8" ht="15.75" customHeight="1">
      <c r="B934" s="35"/>
      <c r="H934" s="36"/>
    </row>
    <row r="935" spans="2:8" ht="15.75" customHeight="1">
      <c r="B935" s="35"/>
      <c r="H935" s="36"/>
    </row>
    <row r="936" spans="2:8" ht="15.75" customHeight="1">
      <c r="B936" s="35"/>
      <c r="H936" s="36"/>
    </row>
    <row r="937" spans="2:8" ht="15.75" customHeight="1">
      <c r="B937" s="35"/>
      <c r="H937" s="36"/>
    </row>
    <row r="938" spans="2:8" ht="15.75" customHeight="1">
      <c r="B938" s="35"/>
      <c r="H938" s="36"/>
    </row>
    <row r="939" spans="2:8" ht="15.75" customHeight="1">
      <c r="B939" s="35"/>
      <c r="H939" s="36"/>
    </row>
    <row r="940" spans="2:8" ht="15.75" customHeight="1">
      <c r="B940" s="35"/>
      <c r="H940" s="36"/>
    </row>
    <row r="941" spans="2:8" ht="15.75" customHeight="1">
      <c r="B941" s="35"/>
      <c r="H941" s="36"/>
    </row>
    <row r="942" spans="2:8" ht="15.75" customHeight="1">
      <c r="B942" s="35"/>
      <c r="H942" s="36"/>
    </row>
    <row r="943" spans="2:8" ht="15.75" customHeight="1">
      <c r="B943" s="35"/>
      <c r="H943" s="36"/>
    </row>
    <row r="944" spans="2:8" ht="15.75" customHeight="1">
      <c r="B944" s="35"/>
      <c r="H944" s="36"/>
    </row>
    <row r="945" spans="2:8" ht="15.75" customHeight="1">
      <c r="B945" s="35"/>
      <c r="H945" s="36"/>
    </row>
    <row r="946" spans="2:8" ht="15.75" customHeight="1">
      <c r="B946" s="35"/>
      <c r="H946" s="36"/>
    </row>
    <row r="947" spans="2:8" ht="15.75" customHeight="1">
      <c r="B947" s="35"/>
      <c r="H947" s="36"/>
    </row>
    <row r="948" spans="2:8" ht="15.75" customHeight="1">
      <c r="B948" s="35"/>
      <c r="H948" s="36"/>
    </row>
    <row r="949" spans="2:8" ht="15.75" customHeight="1">
      <c r="B949" s="35"/>
      <c r="H949" s="36"/>
    </row>
    <row r="950" spans="2:8" ht="15.75" customHeight="1">
      <c r="B950" s="35"/>
      <c r="H950" s="36"/>
    </row>
    <row r="951" spans="2:8" ht="15.75" customHeight="1">
      <c r="B951" s="35"/>
      <c r="H951" s="36"/>
    </row>
    <row r="952" spans="2:8" ht="15.75" customHeight="1">
      <c r="B952" s="35"/>
      <c r="H952" s="36"/>
    </row>
    <row r="953" spans="2:8" ht="15.75" customHeight="1">
      <c r="B953" s="35"/>
      <c r="H953" s="36"/>
    </row>
    <row r="954" spans="2:8" ht="15.75" customHeight="1">
      <c r="B954" s="35"/>
      <c r="H954" s="36"/>
    </row>
    <row r="955" spans="2:8" ht="15.75" customHeight="1">
      <c r="B955" s="35"/>
      <c r="H955" s="36"/>
    </row>
    <row r="956" spans="2:8" ht="15.75" customHeight="1">
      <c r="B956" s="35"/>
      <c r="H956" s="36"/>
    </row>
    <row r="957" spans="2:8" ht="15.75" customHeight="1">
      <c r="B957" s="35"/>
      <c r="H957" s="36"/>
    </row>
    <row r="958" spans="2:8" ht="15.75" customHeight="1">
      <c r="B958" s="35"/>
      <c r="H958" s="36"/>
    </row>
    <row r="959" spans="2:8" ht="15.75" customHeight="1">
      <c r="B959" s="35"/>
      <c r="H959" s="36"/>
    </row>
    <row r="960" spans="2:8" ht="15.75" customHeight="1">
      <c r="B960" s="35"/>
      <c r="H960" s="36"/>
    </row>
    <row r="961" spans="2:8" ht="15.75" customHeight="1">
      <c r="B961" s="35"/>
      <c r="H961" s="36"/>
    </row>
    <row r="962" spans="2:8" ht="15.75" customHeight="1">
      <c r="B962" s="35"/>
      <c r="H962" s="36"/>
    </row>
    <row r="963" spans="2:8" ht="15.75" customHeight="1">
      <c r="B963" s="35"/>
      <c r="H963" s="36"/>
    </row>
    <row r="964" spans="2:8" ht="15.75" customHeight="1">
      <c r="B964" s="35"/>
      <c r="H964" s="36"/>
    </row>
    <row r="965" spans="2:8" ht="15.75" customHeight="1">
      <c r="B965" s="35"/>
      <c r="H965" s="36"/>
    </row>
    <row r="966" spans="2:8" ht="15.75" customHeight="1">
      <c r="B966" s="35"/>
      <c r="H966" s="36"/>
    </row>
    <row r="967" spans="2:8" ht="15.75" customHeight="1">
      <c r="B967" s="35"/>
      <c r="H967" s="36"/>
    </row>
    <row r="968" spans="2:8" ht="15.75" customHeight="1">
      <c r="B968" s="35"/>
      <c r="H968" s="36"/>
    </row>
    <row r="969" spans="2:8" ht="15.75" customHeight="1">
      <c r="B969" s="35"/>
      <c r="H969" s="36"/>
    </row>
    <row r="970" spans="2:8" ht="15.75" customHeight="1">
      <c r="B970" s="35"/>
      <c r="H970" s="36"/>
    </row>
    <row r="971" spans="2:8" ht="15.75" customHeight="1">
      <c r="B971" s="35"/>
      <c r="H971" s="36"/>
    </row>
    <row r="972" spans="2:8" ht="15.75" customHeight="1">
      <c r="B972" s="35"/>
      <c r="H972" s="36"/>
    </row>
    <row r="973" spans="2:8" ht="15.75" customHeight="1">
      <c r="B973" s="35"/>
      <c r="H973" s="36"/>
    </row>
    <row r="974" spans="2:8" ht="15.75" customHeight="1">
      <c r="B974" s="35"/>
      <c r="H974" s="36"/>
    </row>
    <row r="975" spans="2:8" ht="15.75" customHeight="1">
      <c r="B975" s="35"/>
      <c r="H975" s="36"/>
    </row>
    <row r="976" spans="2:8" ht="15.75" customHeight="1">
      <c r="B976" s="35"/>
      <c r="H976" s="36"/>
    </row>
    <row r="977" spans="2:8" ht="15.75" customHeight="1">
      <c r="B977" s="35"/>
      <c r="H977" s="36"/>
    </row>
    <row r="978" spans="2:8" ht="15.75" customHeight="1">
      <c r="B978" s="35"/>
      <c r="H978" s="36"/>
    </row>
    <row r="979" spans="2:8" ht="15.75" customHeight="1">
      <c r="B979" s="35"/>
      <c r="H979" s="36"/>
    </row>
    <row r="980" spans="2:8" ht="15.75" customHeight="1">
      <c r="B980" s="35"/>
      <c r="H980" s="36"/>
    </row>
    <row r="981" spans="2:8" ht="15.75" customHeight="1">
      <c r="B981" s="35"/>
      <c r="H981" s="36"/>
    </row>
    <row r="982" spans="2:8" ht="15.75" customHeight="1">
      <c r="B982" s="35"/>
      <c r="H982" s="36"/>
    </row>
    <row r="983" spans="2:8" ht="15.75" customHeight="1">
      <c r="B983" s="35"/>
      <c r="H983" s="36"/>
    </row>
    <row r="984" spans="2:8" ht="15.75" customHeight="1">
      <c r="B984" s="35"/>
      <c r="H984" s="36"/>
    </row>
    <row r="985" spans="2:8" ht="15.75" customHeight="1">
      <c r="B985" s="35"/>
      <c r="H985" s="36"/>
    </row>
    <row r="986" spans="2:8" ht="15.75" customHeight="1">
      <c r="B986" s="35"/>
      <c r="H986" s="36"/>
    </row>
    <row r="987" spans="2:8" ht="15.75" customHeight="1">
      <c r="B987" s="35"/>
      <c r="H987" s="36"/>
    </row>
    <row r="988" spans="2:8" ht="15.75" customHeight="1">
      <c r="B988" s="35"/>
      <c r="H988" s="36"/>
    </row>
    <row r="989" spans="2:8" ht="15.75" customHeight="1">
      <c r="B989" s="35"/>
      <c r="H989" s="36"/>
    </row>
    <row r="990" spans="2:8" ht="15.75" customHeight="1">
      <c r="B990" s="35"/>
      <c r="H990" s="36"/>
    </row>
    <row r="991" spans="2:8" ht="15.75" customHeight="1">
      <c r="B991" s="35"/>
      <c r="H991" s="36"/>
    </row>
    <row r="992" spans="2:8" ht="15.75" customHeight="1">
      <c r="B992" s="35"/>
      <c r="H992" s="36"/>
    </row>
    <row r="993" spans="2:8" ht="15.75" customHeight="1">
      <c r="B993" s="35"/>
      <c r="H993" s="36"/>
    </row>
    <row r="994" spans="2:8" ht="15.75" customHeight="1">
      <c r="B994" s="35"/>
      <c r="H994" s="36"/>
    </row>
    <row r="995" spans="2:8" ht="15.75" customHeight="1">
      <c r="B995" s="35"/>
      <c r="H995" s="36"/>
    </row>
    <row r="996" spans="2:8" ht="15.75" customHeight="1">
      <c r="B996" s="35"/>
      <c r="H996" s="36"/>
    </row>
    <row r="997" spans="2:8" ht="15.75" customHeight="1">
      <c r="B997" s="35"/>
      <c r="H997" s="36"/>
    </row>
    <row r="998" spans="2:8" ht="15.75" customHeight="1" thickBot="1">
      <c r="B998" s="35"/>
      <c r="H998" s="36"/>
    </row>
  </sheetData>
  <mergeCells count="12">
    <mergeCell ref="AS1:AX1"/>
    <mergeCell ref="AY1:BD1"/>
    <mergeCell ref="BE1:BJ1"/>
    <mergeCell ref="BK1:BP1"/>
    <mergeCell ref="BQ1:BV1"/>
    <mergeCell ref="AG1:AL1"/>
    <mergeCell ref="AM1:AR1"/>
    <mergeCell ref="C1:H1"/>
    <mergeCell ref="I1:N1"/>
    <mergeCell ref="O1:T1"/>
    <mergeCell ref="U1:Z1"/>
    <mergeCell ref="AA1:AF1"/>
  </mergeCells>
  <pageMargins left="0.7" right="0.7" top="0.75" bottom="0.75" header="0" footer="0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D1002"/>
  <sheetViews>
    <sheetView tabSelected="1" workbookViewId="0" topLeftCell="A1">
      <selection pane="topLeft" activeCell="C14" sqref="C14"/>
    </sheetView>
  </sheetViews>
  <sheetFormatPr defaultColWidth="14.4242857142857" defaultRowHeight="15" customHeight="1"/>
  <cols>
    <col min="1" max="1" width="16.4285714285714" customWidth="1"/>
    <col min="2" max="2" width="24.4285714285714" customWidth="1"/>
    <col min="3" max="3" width="23.2857142857143" customWidth="1"/>
  </cols>
  <sheetData>
    <row r="1" spans="1:3" ht="15">
      <c r="A1" s="73" t="s">
        <v>112</v>
      </c>
      <c r="B1" s="74" t="s">
        <v>113</v>
      </c>
      <c r="C1" s="73" t="s">
        <v>114</v>
      </c>
    </row>
    <row r="2" spans="1:3" ht="15">
      <c r="A2" s="75" t="s">
        <v>115</v>
      </c>
      <c r="B2" s="76" t="s">
        <v>116</v>
      </c>
      <c r="C2" s="77" t="s">
        <v>117</v>
      </c>
    </row>
    <row r="3" spans="1:3" ht="15">
      <c r="A3" s="75" t="s">
        <v>118</v>
      </c>
      <c r="B3" s="76" t="s">
        <v>119</v>
      </c>
      <c r="C3" s="77" t="s">
        <v>120</v>
      </c>
    </row>
    <row r="4" spans="1:3" ht="15">
      <c r="A4" s="75" t="s">
        <v>118</v>
      </c>
      <c r="B4" s="76" t="s">
        <v>121</v>
      </c>
      <c r="C4" s="77" t="s">
        <v>122</v>
      </c>
    </row>
    <row r="5" spans="1:3" ht="15">
      <c r="A5" s="75" t="s">
        <v>118</v>
      </c>
      <c r="B5" s="76" t="s">
        <v>123</v>
      </c>
      <c r="C5" s="77" t="s">
        <v>124</v>
      </c>
    </row>
    <row r="6" spans="1:3" ht="15">
      <c r="A6" s="75" t="s">
        <v>125</v>
      </c>
      <c r="B6" s="76" t="s">
        <v>126</v>
      </c>
      <c r="C6" s="77" t="s">
        <v>127</v>
      </c>
    </row>
    <row r="7" spans="1:3" ht="15">
      <c r="A7" s="57" t="s">
        <v>125</v>
      </c>
      <c r="B7" s="78" t="s">
        <v>128</v>
      </c>
      <c r="C7" s="57" t="s">
        <v>129</v>
      </c>
    </row>
    <row r="8" spans="1:3" ht="15">
      <c r="A8" s="75" t="s">
        <v>130</v>
      </c>
      <c r="B8" s="76">
        <v>24319209</v>
      </c>
      <c r="C8" s="77" t="s">
        <v>131</v>
      </c>
    </row>
    <row r="9" spans="1:3" ht="15">
      <c r="A9" s="75" t="s">
        <v>132</v>
      </c>
      <c r="B9" s="76">
        <v>3.175769914E9</v>
      </c>
      <c r="C9" s="79" t="s">
        <v>133</v>
      </c>
    </row>
    <row r="10" spans="1:3" ht="15">
      <c r="A10" s="75" t="s">
        <v>134</v>
      </c>
      <c r="B10" s="76">
        <v>3.175769914E9</v>
      </c>
      <c r="C10" s="79" t="s">
        <v>133</v>
      </c>
    </row>
    <row r="11" spans="1:3" ht="15">
      <c r="A11" s="75" t="s">
        <v>135</v>
      </c>
      <c r="B11" s="76" t="s">
        <v>136</v>
      </c>
      <c r="C11" s="79" t="s">
        <v>133</v>
      </c>
    </row>
    <row r="12" spans="1:3" ht="15">
      <c r="A12" s="57" t="s">
        <v>137</v>
      </c>
      <c r="B12" s="78" t="s">
        <v>126</v>
      </c>
      <c r="C12" s="57" t="s">
        <v>138</v>
      </c>
    </row>
    <row r="13" spans="1:3" ht="15">
      <c r="A13" s="75" t="s">
        <v>139</v>
      </c>
      <c r="B13" s="76">
        <v>1.094901576E9</v>
      </c>
      <c r="C13" s="79" t="s">
        <v>140</v>
      </c>
    </row>
    <row r="14" spans="1:3" ht="15">
      <c r="A14" s="75" t="s">
        <v>141</v>
      </c>
      <c r="B14" s="76" t="s">
        <v>116</v>
      </c>
      <c r="C14" s="77" t="s">
        <v>142</v>
      </c>
    </row>
    <row r="15" spans="1:3" ht="15">
      <c r="A15" s="57" t="s">
        <v>143</v>
      </c>
      <c r="B15" s="78">
        <v>3.122895209E9</v>
      </c>
      <c r="C15" s="57" t="s">
        <v>144</v>
      </c>
    </row>
    <row r="16" spans="1:3" ht="15">
      <c r="A16" s="75" t="s">
        <v>145</v>
      </c>
      <c r="B16" s="76" t="s">
        <v>146</v>
      </c>
      <c r="C16" s="77" t="s">
        <v>147</v>
      </c>
    </row>
    <row r="17" spans="1:3" ht="15">
      <c r="A17" s="75" t="s">
        <v>145</v>
      </c>
      <c r="B17" s="76" t="s">
        <v>148</v>
      </c>
      <c r="C17" s="77" t="s">
        <v>147</v>
      </c>
    </row>
    <row r="18" spans="1:3" ht="15">
      <c r="A18" s="75" t="s">
        <v>145</v>
      </c>
      <c r="B18" s="76" t="s">
        <v>149</v>
      </c>
      <c r="C18" s="77" t="s">
        <v>147</v>
      </c>
    </row>
    <row r="19" spans="1:3" ht="15">
      <c r="A19" s="75" t="s">
        <v>150</v>
      </c>
      <c r="B19" s="76" t="s">
        <v>151</v>
      </c>
      <c r="C19" s="77" t="s">
        <v>152</v>
      </c>
    </row>
    <row r="20" spans="1:3" ht="15">
      <c r="A20" s="57" t="s">
        <v>153</v>
      </c>
      <c r="B20" s="78" t="s">
        <v>154</v>
      </c>
      <c r="C20" s="57" t="s">
        <v>155</v>
      </c>
    </row>
    <row r="21" spans="1:3" ht="15">
      <c r="A21" s="75" t="s">
        <v>156</v>
      </c>
      <c r="B21" s="76">
        <v>24343637</v>
      </c>
      <c r="C21" s="77" t="s">
        <v>157</v>
      </c>
    </row>
    <row r="22" spans="1:3" ht="15">
      <c r="A22" s="80" t="s">
        <v>158</v>
      </c>
      <c r="B22" s="76" t="s">
        <v>119</v>
      </c>
      <c r="C22" s="77" t="s">
        <v>159</v>
      </c>
    </row>
    <row r="23" spans="1:3" ht="15">
      <c r="A23" s="75" t="s">
        <v>160</v>
      </c>
      <c r="B23" s="76">
        <v>24343637</v>
      </c>
      <c r="C23" s="79" t="s">
        <v>161</v>
      </c>
    </row>
    <row r="24" spans="1:3" ht="15">
      <c r="A24" s="75" t="s">
        <v>160</v>
      </c>
      <c r="B24" s="76">
        <v>1.094901576E9</v>
      </c>
      <c r="C24" s="79" t="s">
        <v>161</v>
      </c>
    </row>
    <row r="25" spans="1:3" ht="15">
      <c r="A25" s="75" t="s">
        <v>162</v>
      </c>
      <c r="B25" s="76" t="s">
        <v>119</v>
      </c>
      <c r="C25" s="77" t="s">
        <v>163</v>
      </c>
    </row>
    <row r="26" spans="1:3" ht="15">
      <c r="A26" s="75" t="s">
        <v>164</v>
      </c>
      <c r="B26" s="76" t="s">
        <v>165</v>
      </c>
      <c r="C26" s="77" t="s">
        <v>159</v>
      </c>
    </row>
    <row r="27" spans="1:3" ht="15">
      <c r="A27" s="75" t="s">
        <v>166</v>
      </c>
      <c r="B27" s="81" t="s">
        <v>167</v>
      </c>
      <c r="C27" s="76" t="s">
        <v>168</v>
      </c>
    </row>
    <row r="28" spans="1:3" ht="15">
      <c r="A28" s="75" t="s">
        <v>169</v>
      </c>
      <c r="B28" s="76"/>
      <c r="C28" s="76">
        <v>120519</v>
      </c>
    </row>
    <row r="29" spans="1:3" ht="15">
      <c r="A29" s="75" t="s">
        <v>170</v>
      </c>
      <c r="B29" s="76" t="s">
        <v>171</v>
      </c>
      <c r="C29" s="76" t="s">
        <v>172</v>
      </c>
    </row>
    <row r="30" spans="1:3" ht="15">
      <c r="A30" s="57" t="s">
        <v>173</v>
      </c>
      <c r="B30" s="57" t="s">
        <v>174</v>
      </c>
      <c r="C30" s="57" t="s">
        <v>147</v>
      </c>
    </row>
    <row r="31" spans="1:3" ht="15">
      <c r="A31" s="57" t="s">
        <v>175</v>
      </c>
      <c r="B31" s="57" t="s">
        <v>123</v>
      </c>
      <c r="C31" s="76" t="s">
        <v>172</v>
      </c>
    </row>
    <row r="32" spans="1:3" ht="15">
      <c r="A32" s="57" t="s">
        <v>176</v>
      </c>
      <c r="B32" s="78" t="s">
        <v>119</v>
      </c>
      <c r="C32" s="57" t="s">
        <v>177</v>
      </c>
    </row>
    <row r="33" spans="1:3" ht="15">
      <c r="A33" s="57" t="s">
        <v>178</v>
      </c>
      <c r="B33" s="78" t="s">
        <v>119</v>
      </c>
      <c r="C33" s="57" t="s">
        <v>177</v>
      </c>
    </row>
    <row r="34" spans="1:3" ht="15">
      <c r="A34" s="57" t="s">
        <v>179</v>
      </c>
      <c r="B34" s="78">
        <v>24319209</v>
      </c>
      <c r="C34" s="57" t="s">
        <v>177</v>
      </c>
    </row>
    <row r="35" spans="1:2" ht="15">
      <c r="A35" s="57" t="s">
        <v>180</v>
      </c>
      <c r="B35" s="78">
        <v>24343637</v>
      </c>
    </row>
    <row r="36" spans="1:3" ht="15">
      <c r="A36" s="82" t="s">
        <v>181</v>
      </c>
      <c r="B36" s="78" t="s">
        <v>126</v>
      </c>
      <c r="C36" s="57" t="s">
        <v>182</v>
      </c>
    </row>
    <row r="37" spans="1:3" ht="15">
      <c r="A37" s="57" t="s">
        <v>183</v>
      </c>
      <c r="B37" s="78" t="s">
        <v>184</v>
      </c>
      <c r="C37" s="57" t="s">
        <v>185</v>
      </c>
    </row>
    <row r="38" spans="1:3" ht="15">
      <c r="A38" s="57" t="s">
        <v>186</v>
      </c>
      <c r="B38" s="78" t="s">
        <v>187</v>
      </c>
      <c r="C38" s="57">
        <v>161205</v>
      </c>
    </row>
    <row r="39" spans="1:4" ht="15">
      <c r="A39" s="57" t="s">
        <v>188</v>
      </c>
      <c r="B39" s="78" t="s">
        <v>119</v>
      </c>
      <c r="C39" s="57">
        <v>1205</v>
      </c>
      <c r="D39" s="57" t="s">
        <v>189</v>
      </c>
    </row>
    <row r="40" spans="1:4" ht="15">
      <c r="A40" s="57" t="s">
        <v>190</v>
      </c>
      <c r="B40" s="78" t="s">
        <v>191</v>
      </c>
      <c r="C40" s="57" t="s">
        <v>165</v>
      </c>
      <c r="D40" s="57" t="s">
        <v>192</v>
      </c>
    </row>
    <row r="41" spans="1:3" ht="15">
      <c r="A41" s="57" t="s">
        <v>193</v>
      </c>
      <c r="B41" s="78">
        <v>3.185201398E9</v>
      </c>
      <c r="C41" s="200" t="s">
        <v>194</v>
      </c>
    </row>
    <row r="42" spans="1:4" ht="15">
      <c r="A42" s="57" t="s">
        <v>195</v>
      </c>
      <c r="B42" s="78" t="s">
        <v>196</v>
      </c>
      <c r="C42" s="57">
        <v>1612</v>
      </c>
      <c r="D42" s="57" t="s">
        <v>197</v>
      </c>
    </row>
    <row r="43" spans="2:2" ht="15">
      <c r="B43" s="83"/>
    </row>
    <row r="44" spans="2:2" ht="15">
      <c r="B44" s="83"/>
    </row>
    <row r="45" spans="2:2" ht="15">
      <c r="B45" s="83"/>
    </row>
    <row r="46" spans="2:2" ht="15">
      <c r="B46" s="83"/>
    </row>
    <row r="47" spans="2:2" ht="15">
      <c r="B47" s="83"/>
    </row>
    <row r="48" spans="2:2" ht="15">
      <c r="B48" s="83"/>
    </row>
    <row r="49" spans="2:2" ht="15">
      <c r="B49" s="83"/>
    </row>
    <row r="50" spans="2:2" ht="15">
      <c r="B50" s="83"/>
    </row>
    <row r="51" spans="2:2" ht="15">
      <c r="B51" s="83"/>
    </row>
    <row r="52" spans="2:2" ht="15">
      <c r="B52" s="83"/>
    </row>
    <row r="53" spans="2:2" ht="15">
      <c r="B53" s="83"/>
    </row>
    <row r="54" spans="2:2" ht="15">
      <c r="B54" s="83"/>
    </row>
    <row r="55" spans="2:2" ht="15">
      <c r="B55" s="83"/>
    </row>
    <row r="56" spans="2:2" ht="15">
      <c r="B56" s="83"/>
    </row>
    <row r="57" spans="2:2" ht="15">
      <c r="B57" s="83"/>
    </row>
    <row r="58" spans="2:2" ht="15">
      <c r="B58" s="83"/>
    </row>
    <row r="59" spans="2:2" ht="15">
      <c r="B59" s="83"/>
    </row>
    <row r="60" spans="2:2" ht="15">
      <c r="B60" s="83"/>
    </row>
    <row r="61" spans="2:2" ht="15">
      <c r="B61" s="83"/>
    </row>
    <row r="62" spans="2:2" ht="15">
      <c r="B62" s="83"/>
    </row>
    <row r="63" spans="2:2" ht="15">
      <c r="B63" s="83"/>
    </row>
    <row r="64" spans="2:2" ht="15">
      <c r="B64" s="83"/>
    </row>
    <row r="65" spans="2:2" ht="15">
      <c r="B65" s="83"/>
    </row>
    <row r="66" spans="2:2" ht="15">
      <c r="B66" s="83"/>
    </row>
    <row r="67" spans="2:2" ht="15">
      <c r="B67" s="83"/>
    </row>
    <row r="68" spans="2:2" ht="15">
      <c r="B68" s="83"/>
    </row>
    <row r="69" spans="2:2" ht="15">
      <c r="B69" s="83"/>
    </row>
    <row r="70" spans="2:2" ht="15">
      <c r="B70" s="83"/>
    </row>
    <row r="71" spans="2:2" ht="15">
      <c r="B71" s="83"/>
    </row>
    <row r="72" spans="2:2" ht="15">
      <c r="B72" s="83"/>
    </row>
    <row r="73" spans="2:2" ht="15">
      <c r="B73" s="83"/>
    </row>
    <row r="74" spans="2:2" ht="15">
      <c r="B74" s="83"/>
    </row>
    <row r="75" spans="2:2" ht="15">
      <c r="B75" s="83"/>
    </row>
    <row r="76" spans="2:2" ht="15">
      <c r="B76" s="83"/>
    </row>
    <row r="77" spans="2:2" ht="15">
      <c r="B77" s="83"/>
    </row>
    <row r="78" spans="2:2" ht="15">
      <c r="B78" s="83"/>
    </row>
    <row r="79" spans="2:2" ht="15">
      <c r="B79" s="83"/>
    </row>
    <row r="80" spans="2:2" ht="15">
      <c r="B80" s="83"/>
    </row>
    <row r="81" spans="2:2" ht="15">
      <c r="B81" s="83"/>
    </row>
    <row r="82" spans="2:2" ht="15">
      <c r="B82" s="83"/>
    </row>
    <row r="83" spans="2:2" ht="15">
      <c r="B83" s="83"/>
    </row>
    <row r="84" spans="2:2" ht="15">
      <c r="B84" s="83"/>
    </row>
    <row r="85" spans="2:2" ht="15">
      <c r="B85" s="83"/>
    </row>
    <row r="86" spans="2:2" ht="15">
      <c r="B86" s="83"/>
    </row>
    <row r="87" spans="2:2" ht="15">
      <c r="B87" s="83"/>
    </row>
    <row r="88" spans="2:2" ht="15">
      <c r="B88" s="83"/>
    </row>
    <row r="89" spans="2:2" ht="15">
      <c r="B89" s="83"/>
    </row>
    <row r="90" spans="2:2" ht="15">
      <c r="B90" s="83"/>
    </row>
    <row r="91" spans="2:2" ht="15">
      <c r="B91" s="83"/>
    </row>
    <row r="92" spans="2:2" ht="15">
      <c r="B92" s="83"/>
    </row>
    <row r="93" spans="2:2" ht="15">
      <c r="B93" s="83"/>
    </row>
    <row r="94" spans="2:2" ht="15">
      <c r="B94" s="83"/>
    </row>
    <row r="95" spans="2:2" ht="15">
      <c r="B95" s="83"/>
    </row>
    <row r="96" spans="2:2" ht="15">
      <c r="B96" s="83"/>
    </row>
    <row r="97" spans="2:2" ht="15">
      <c r="B97" s="83"/>
    </row>
    <row r="98" spans="2:2" ht="15">
      <c r="B98" s="83"/>
    </row>
    <row r="99" spans="2:2" ht="15">
      <c r="B99" s="83"/>
    </row>
    <row r="100" spans="2:2" ht="15">
      <c r="B100" s="83"/>
    </row>
    <row r="101" spans="2:2" ht="15">
      <c r="B101" s="83"/>
    </row>
    <row r="102" spans="2:2" ht="15">
      <c r="B102" s="83"/>
    </row>
    <row r="103" spans="2:2" ht="15">
      <c r="B103" s="83"/>
    </row>
    <row r="104" spans="2:2" ht="15">
      <c r="B104" s="83"/>
    </row>
    <row r="105" spans="2:2" ht="15">
      <c r="B105" s="83"/>
    </row>
    <row r="106" spans="2:2" ht="15">
      <c r="B106" s="83"/>
    </row>
    <row r="107" spans="2:2" ht="15">
      <c r="B107" s="83"/>
    </row>
    <row r="108" spans="2:2" ht="15">
      <c r="B108" s="83"/>
    </row>
    <row r="109" spans="2:2" ht="15">
      <c r="B109" s="83"/>
    </row>
    <row r="110" spans="2:2" ht="15">
      <c r="B110" s="83"/>
    </row>
    <row r="111" spans="2:2" ht="15">
      <c r="B111" s="83"/>
    </row>
    <row r="112" spans="2:2" ht="15">
      <c r="B112" s="83"/>
    </row>
    <row r="113" spans="2:2" ht="15">
      <c r="B113" s="83"/>
    </row>
    <row r="114" spans="2:2" ht="15">
      <c r="B114" s="83"/>
    </row>
    <row r="115" spans="2:2" ht="15">
      <c r="B115" s="83"/>
    </row>
    <row r="116" spans="2:2" ht="15">
      <c r="B116" s="83"/>
    </row>
    <row r="117" spans="2:2" ht="15">
      <c r="B117" s="83"/>
    </row>
    <row r="118" spans="2:2" ht="15">
      <c r="B118" s="83"/>
    </row>
    <row r="119" spans="2:2" ht="15">
      <c r="B119" s="83"/>
    </row>
    <row r="120" spans="2:2" ht="15">
      <c r="B120" s="83"/>
    </row>
    <row r="121" spans="2:2" ht="15">
      <c r="B121" s="83"/>
    </row>
    <row r="122" spans="2:2" ht="15">
      <c r="B122" s="83"/>
    </row>
    <row r="123" spans="2:2" ht="15">
      <c r="B123" s="83"/>
    </row>
    <row r="124" spans="2:2" ht="15">
      <c r="B124" s="83"/>
    </row>
    <row r="125" spans="2:2" ht="15">
      <c r="B125" s="83"/>
    </row>
    <row r="126" spans="2:2" ht="15">
      <c r="B126" s="83"/>
    </row>
    <row r="127" spans="2:2" ht="15">
      <c r="B127" s="83"/>
    </row>
    <row r="128" spans="2:2" ht="15">
      <c r="B128" s="83"/>
    </row>
    <row r="129" spans="2:2" ht="15">
      <c r="B129" s="83"/>
    </row>
    <row r="130" spans="2:2" ht="15">
      <c r="B130" s="83"/>
    </row>
    <row r="131" spans="2:2" ht="15">
      <c r="B131" s="83"/>
    </row>
    <row r="132" spans="2:2" ht="15">
      <c r="B132" s="83"/>
    </row>
    <row r="133" spans="2:2" ht="15">
      <c r="B133" s="83"/>
    </row>
    <row r="134" spans="2:2" ht="15">
      <c r="B134" s="83"/>
    </row>
    <row r="135" spans="2:2" ht="15">
      <c r="B135" s="83"/>
    </row>
    <row r="136" spans="2:2" ht="15">
      <c r="B136" s="83"/>
    </row>
    <row r="137" spans="2:2" ht="15">
      <c r="B137" s="83"/>
    </row>
    <row r="138" spans="2:2" ht="15">
      <c r="B138" s="83"/>
    </row>
    <row r="139" spans="2:2" ht="15">
      <c r="B139" s="83"/>
    </row>
    <row r="140" spans="2:2" ht="15">
      <c r="B140" s="83"/>
    </row>
    <row r="141" spans="2:2" ht="15">
      <c r="B141" s="83"/>
    </row>
    <row r="142" spans="2:2" ht="15">
      <c r="B142" s="83"/>
    </row>
    <row r="143" spans="2:2" ht="15">
      <c r="B143" s="83"/>
    </row>
    <row r="144" spans="2:2" ht="15">
      <c r="B144" s="83"/>
    </row>
    <row r="145" spans="2:2" ht="15">
      <c r="B145" s="83"/>
    </row>
    <row r="146" spans="2:2" ht="15">
      <c r="B146" s="83"/>
    </row>
    <row r="147" spans="2:2" ht="15">
      <c r="B147" s="83"/>
    </row>
    <row r="148" spans="2:2" ht="15">
      <c r="B148" s="83"/>
    </row>
    <row r="149" spans="2:2" ht="15">
      <c r="B149" s="83"/>
    </row>
    <row r="150" spans="2:2" ht="15">
      <c r="B150" s="83"/>
    </row>
    <row r="151" spans="2:2" ht="15">
      <c r="B151" s="83"/>
    </row>
    <row r="152" spans="2:2" ht="15">
      <c r="B152" s="83"/>
    </row>
    <row r="153" spans="2:2" ht="15">
      <c r="B153" s="83"/>
    </row>
    <row r="154" spans="2:2" ht="15">
      <c r="B154" s="83"/>
    </row>
    <row r="155" spans="2:2" ht="15">
      <c r="B155" s="83"/>
    </row>
    <row r="156" spans="2:2" ht="15">
      <c r="B156" s="83"/>
    </row>
    <row r="157" spans="2:2" ht="15">
      <c r="B157" s="83"/>
    </row>
    <row r="158" spans="2:2" ht="15">
      <c r="B158" s="83"/>
    </row>
    <row r="159" spans="2:2" ht="15">
      <c r="B159" s="83"/>
    </row>
    <row r="160" spans="2:2" ht="15">
      <c r="B160" s="83"/>
    </row>
    <row r="161" spans="2:2" ht="15">
      <c r="B161" s="83"/>
    </row>
    <row r="162" spans="2:2" ht="15">
      <c r="B162" s="83"/>
    </row>
    <row r="163" spans="2:2" ht="15">
      <c r="B163" s="83"/>
    </row>
    <row r="164" spans="2:2" ht="15">
      <c r="B164" s="83"/>
    </row>
    <row r="165" spans="2:2" ht="15">
      <c r="B165" s="83"/>
    </row>
    <row r="166" spans="2:2" ht="15">
      <c r="B166" s="83"/>
    </row>
    <row r="167" spans="2:2" ht="15">
      <c r="B167" s="83"/>
    </row>
    <row r="168" spans="2:2" ht="15">
      <c r="B168" s="83"/>
    </row>
    <row r="169" spans="2:2" ht="15">
      <c r="B169" s="83"/>
    </row>
    <row r="170" spans="2:2" ht="15">
      <c r="B170" s="83"/>
    </row>
    <row r="171" spans="2:2" ht="15">
      <c r="B171" s="83"/>
    </row>
    <row r="172" spans="2:2" ht="15">
      <c r="B172" s="83"/>
    </row>
    <row r="173" spans="2:2" ht="15">
      <c r="B173" s="83"/>
    </row>
    <row r="174" spans="2:2" ht="15">
      <c r="B174" s="83"/>
    </row>
    <row r="175" spans="2:2" ht="15">
      <c r="B175" s="83"/>
    </row>
    <row r="176" spans="2:2" ht="15">
      <c r="B176" s="83"/>
    </row>
    <row r="177" spans="2:2" ht="15">
      <c r="B177" s="83"/>
    </row>
    <row r="178" spans="2:2" ht="15">
      <c r="B178" s="83"/>
    </row>
    <row r="179" spans="2:2" ht="15">
      <c r="B179" s="83"/>
    </row>
    <row r="180" spans="2:2" ht="15">
      <c r="B180" s="83"/>
    </row>
    <row r="181" spans="2:2" ht="15">
      <c r="B181" s="83"/>
    </row>
    <row r="182" spans="2:2" ht="15">
      <c r="B182" s="83"/>
    </row>
    <row r="183" spans="2:2" ht="15">
      <c r="B183" s="83"/>
    </row>
    <row r="184" spans="2:2" ht="15">
      <c r="B184" s="83"/>
    </row>
    <row r="185" spans="2:2" ht="15">
      <c r="B185" s="83"/>
    </row>
    <row r="186" spans="2:2" ht="15">
      <c r="B186" s="83"/>
    </row>
    <row r="187" spans="2:2" ht="15">
      <c r="B187" s="83"/>
    </row>
    <row r="188" spans="2:2" ht="15">
      <c r="B188" s="83"/>
    </row>
    <row r="189" spans="2:2" ht="15">
      <c r="B189" s="83"/>
    </row>
    <row r="190" spans="2:2" ht="15">
      <c r="B190" s="83"/>
    </row>
    <row r="191" spans="2:2" ht="15">
      <c r="B191" s="83"/>
    </row>
    <row r="192" spans="2:2" ht="15">
      <c r="B192" s="83"/>
    </row>
    <row r="193" spans="2:2" ht="15">
      <c r="B193" s="83"/>
    </row>
    <row r="194" spans="2:2" ht="15">
      <c r="B194" s="83"/>
    </row>
    <row r="195" spans="2:2" ht="15">
      <c r="B195" s="83"/>
    </row>
    <row r="196" spans="2:2" ht="15">
      <c r="B196" s="83"/>
    </row>
    <row r="197" spans="2:2" ht="15">
      <c r="B197" s="83"/>
    </row>
    <row r="198" spans="2:2" ht="15">
      <c r="B198" s="83"/>
    </row>
    <row r="199" spans="2:2" ht="15">
      <c r="B199" s="83"/>
    </row>
    <row r="200" spans="2:2" ht="15">
      <c r="B200" s="83"/>
    </row>
    <row r="201" spans="2:2" ht="15">
      <c r="B201" s="83"/>
    </row>
    <row r="202" spans="2:2" ht="15">
      <c r="B202" s="83"/>
    </row>
    <row r="203" spans="2:2" ht="15">
      <c r="B203" s="83"/>
    </row>
    <row r="204" spans="2:2" ht="15">
      <c r="B204" s="83"/>
    </row>
    <row r="205" spans="2:2" ht="15">
      <c r="B205" s="83"/>
    </row>
    <row r="206" spans="2:2" ht="15">
      <c r="B206" s="83"/>
    </row>
    <row r="207" spans="2:2" ht="15">
      <c r="B207" s="83"/>
    </row>
    <row r="208" spans="2:2" ht="15">
      <c r="B208" s="83"/>
    </row>
    <row r="209" spans="2:2" ht="15">
      <c r="B209" s="83"/>
    </row>
    <row r="210" spans="2:2" ht="15">
      <c r="B210" s="83"/>
    </row>
    <row r="211" spans="2:2" ht="15">
      <c r="B211" s="83"/>
    </row>
    <row r="212" spans="2:2" ht="15">
      <c r="B212" s="83"/>
    </row>
    <row r="213" spans="2:2" ht="15">
      <c r="B213" s="83"/>
    </row>
    <row r="214" spans="2:2" ht="15">
      <c r="B214" s="83"/>
    </row>
    <row r="215" spans="2:2" ht="15">
      <c r="B215" s="83"/>
    </row>
    <row r="216" spans="2:2" ht="15">
      <c r="B216" s="83"/>
    </row>
    <row r="217" spans="2:2" ht="15">
      <c r="B217" s="83"/>
    </row>
    <row r="218" spans="2:2" ht="15">
      <c r="B218" s="83"/>
    </row>
    <row r="219" spans="2:2" ht="15">
      <c r="B219" s="83"/>
    </row>
    <row r="220" spans="2:2" ht="15">
      <c r="B220" s="83"/>
    </row>
    <row r="221" spans="2:2" ht="15">
      <c r="B221" s="83"/>
    </row>
    <row r="222" spans="2:2" ht="15">
      <c r="B222" s="83"/>
    </row>
    <row r="223" spans="2:2" ht="15">
      <c r="B223" s="83"/>
    </row>
    <row r="224" spans="2:2" ht="15">
      <c r="B224" s="83"/>
    </row>
    <row r="225" spans="2:2" ht="15">
      <c r="B225" s="83"/>
    </row>
    <row r="226" spans="2:2" ht="15">
      <c r="B226" s="83"/>
    </row>
    <row r="227" spans="2:2" ht="15">
      <c r="B227" s="83"/>
    </row>
    <row r="228" spans="2:2" ht="15">
      <c r="B228" s="83"/>
    </row>
    <row r="229" spans="2:2" ht="15">
      <c r="B229" s="83"/>
    </row>
    <row r="230" spans="2:2" ht="15">
      <c r="B230" s="83"/>
    </row>
    <row r="231" spans="2:2" ht="15">
      <c r="B231" s="83"/>
    </row>
    <row r="232" spans="2:2" ht="15">
      <c r="B232" s="83"/>
    </row>
    <row r="233" spans="2:2" ht="15">
      <c r="B233" s="83"/>
    </row>
    <row r="234" spans="2:2" ht="15">
      <c r="B234" s="83"/>
    </row>
    <row r="235" spans="2:2" ht="15">
      <c r="B235" s="83"/>
    </row>
    <row r="236" spans="2:2" ht="15">
      <c r="B236" s="83"/>
    </row>
    <row r="237" spans="2:2" ht="15">
      <c r="B237" s="83"/>
    </row>
    <row r="238" spans="2:2" ht="15">
      <c r="B238" s="83"/>
    </row>
    <row r="239" spans="2:2" ht="15">
      <c r="B239" s="83"/>
    </row>
    <row r="240" spans="2:2" ht="15">
      <c r="B240" s="83"/>
    </row>
    <row r="241" spans="2:2" ht="15">
      <c r="B241" s="83"/>
    </row>
    <row r="242" spans="2:2" ht="15">
      <c r="B242" s="83"/>
    </row>
    <row r="243" spans="2:2" ht="15">
      <c r="B243" s="83"/>
    </row>
    <row r="244" spans="2:2" ht="15">
      <c r="B244" s="83"/>
    </row>
    <row r="245" spans="2:2" ht="15">
      <c r="B245" s="83"/>
    </row>
    <row r="246" spans="2:2" ht="15">
      <c r="B246" s="83"/>
    </row>
    <row r="247" spans="2:2" ht="15">
      <c r="B247" s="83"/>
    </row>
    <row r="248" spans="2:2" ht="15">
      <c r="B248" s="83"/>
    </row>
    <row r="249" spans="2:2" ht="15">
      <c r="B249" s="83"/>
    </row>
    <row r="250" spans="2:2" ht="15">
      <c r="B250" s="83"/>
    </row>
    <row r="251" spans="2:2" ht="15">
      <c r="B251" s="83"/>
    </row>
    <row r="252" spans="2:2" ht="15">
      <c r="B252" s="83"/>
    </row>
    <row r="253" spans="2:2" ht="15">
      <c r="B253" s="83"/>
    </row>
    <row r="254" spans="2:2" ht="15">
      <c r="B254" s="83"/>
    </row>
    <row r="255" spans="2:2" ht="15">
      <c r="B255" s="83"/>
    </row>
    <row r="256" spans="2:2" ht="15">
      <c r="B256" s="83"/>
    </row>
    <row r="257" spans="2:2" ht="15">
      <c r="B257" s="83"/>
    </row>
    <row r="258" spans="2:2" ht="15">
      <c r="B258" s="83"/>
    </row>
    <row r="259" spans="2:2" ht="15">
      <c r="B259" s="83"/>
    </row>
    <row r="260" spans="2:2" ht="15">
      <c r="B260" s="83"/>
    </row>
    <row r="261" spans="2:2" ht="15">
      <c r="B261" s="83"/>
    </row>
    <row r="262" spans="2:2" ht="15">
      <c r="B262" s="83"/>
    </row>
    <row r="263" spans="2:2" ht="15">
      <c r="B263" s="83"/>
    </row>
    <row r="264" spans="2:2" ht="15">
      <c r="B264" s="83"/>
    </row>
    <row r="265" spans="2:2" ht="15">
      <c r="B265" s="83"/>
    </row>
    <row r="266" spans="2:2" ht="15">
      <c r="B266" s="83"/>
    </row>
    <row r="267" spans="2:2" ht="15">
      <c r="B267" s="83"/>
    </row>
    <row r="268" spans="2:2" ht="15">
      <c r="B268" s="83"/>
    </row>
    <row r="269" spans="2:2" ht="15">
      <c r="B269" s="83"/>
    </row>
    <row r="270" spans="2:2" ht="15">
      <c r="B270" s="83"/>
    </row>
    <row r="271" spans="2:2" ht="15">
      <c r="B271" s="83"/>
    </row>
    <row r="272" spans="2:2" ht="15">
      <c r="B272" s="83"/>
    </row>
    <row r="273" spans="2:2" ht="15">
      <c r="B273" s="83"/>
    </row>
    <row r="274" spans="2:2" ht="15">
      <c r="B274" s="83"/>
    </row>
    <row r="275" spans="2:2" ht="15">
      <c r="B275" s="83"/>
    </row>
    <row r="276" spans="2:2" ht="15">
      <c r="B276" s="83"/>
    </row>
    <row r="277" spans="2:2" ht="15">
      <c r="B277" s="83"/>
    </row>
    <row r="278" spans="2:2" ht="15">
      <c r="B278" s="83"/>
    </row>
    <row r="279" spans="2:2" ht="15">
      <c r="B279" s="83"/>
    </row>
    <row r="280" spans="2:2" ht="15">
      <c r="B280" s="83"/>
    </row>
    <row r="281" spans="2:2" ht="15">
      <c r="B281" s="83"/>
    </row>
    <row r="282" spans="2:2" ht="15">
      <c r="B282" s="83"/>
    </row>
    <row r="283" spans="2:2" ht="15">
      <c r="B283" s="83"/>
    </row>
    <row r="284" spans="2:2" ht="15">
      <c r="B284" s="83"/>
    </row>
    <row r="285" spans="2:2" ht="15">
      <c r="B285" s="83"/>
    </row>
    <row r="286" spans="2:2" ht="15">
      <c r="B286" s="83"/>
    </row>
    <row r="287" spans="2:2" ht="15">
      <c r="B287" s="83"/>
    </row>
    <row r="288" spans="2:2" ht="15">
      <c r="B288" s="83"/>
    </row>
    <row r="289" spans="2:2" ht="15">
      <c r="B289" s="83"/>
    </row>
    <row r="290" spans="2:2" ht="15">
      <c r="B290" s="83"/>
    </row>
    <row r="291" spans="2:2" ht="15">
      <c r="B291" s="83"/>
    </row>
    <row r="292" spans="2:2" ht="15">
      <c r="B292" s="83"/>
    </row>
    <row r="293" spans="2:2" ht="15">
      <c r="B293" s="83"/>
    </row>
    <row r="294" spans="2:2" ht="15">
      <c r="B294" s="83"/>
    </row>
    <row r="295" spans="2:2" ht="15">
      <c r="B295" s="83"/>
    </row>
    <row r="296" spans="2:2" ht="15">
      <c r="B296" s="83"/>
    </row>
    <row r="297" spans="2:2" ht="15">
      <c r="B297" s="83"/>
    </row>
    <row r="298" spans="2:2" ht="15">
      <c r="B298" s="83"/>
    </row>
    <row r="299" spans="2:2" ht="15">
      <c r="B299" s="83"/>
    </row>
    <row r="300" spans="2:2" ht="15">
      <c r="B300" s="83"/>
    </row>
    <row r="301" spans="2:2" ht="15">
      <c r="B301" s="83"/>
    </row>
    <row r="302" spans="2:2" ht="15">
      <c r="B302" s="83"/>
    </row>
    <row r="303" spans="2:2" ht="15">
      <c r="B303" s="83"/>
    </row>
    <row r="304" spans="2:2" ht="15">
      <c r="B304" s="83"/>
    </row>
    <row r="305" spans="2:2" ht="15">
      <c r="B305" s="83"/>
    </row>
    <row r="306" spans="2:2" ht="15">
      <c r="B306" s="83"/>
    </row>
    <row r="307" spans="2:2" ht="15">
      <c r="B307" s="83"/>
    </row>
    <row r="308" spans="2:2" ht="15">
      <c r="B308" s="83"/>
    </row>
    <row r="309" spans="2:2" ht="15">
      <c r="B309" s="83"/>
    </row>
    <row r="310" spans="2:2" ht="15">
      <c r="B310" s="83"/>
    </row>
    <row r="311" spans="2:2" ht="15">
      <c r="B311" s="83"/>
    </row>
    <row r="312" spans="2:2" ht="15">
      <c r="B312" s="83"/>
    </row>
    <row r="313" spans="2:2" ht="15">
      <c r="B313" s="83"/>
    </row>
    <row r="314" spans="2:2" ht="15">
      <c r="B314" s="83"/>
    </row>
    <row r="315" spans="2:2" ht="15">
      <c r="B315" s="83"/>
    </row>
    <row r="316" spans="2:2" ht="15">
      <c r="B316" s="83"/>
    </row>
    <row r="317" spans="2:2" ht="15">
      <c r="B317" s="83"/>
    </row>
    <row r="318" spans="2:2" ht="15">
      <c r="B318" s="83"/>
    </row>
    <row r="319" spans="2:2" ht="15">
      <c r="B319" s="83"/>
    </row>
    <row r="320" spans="2:2" ht="15">
      <c r="B320" s="83"/>
    </row>
    <row r="321" spans="2:2" ht="15">
      <c r="B321" s="83"/>
    </row>
    <row r="322" spans="2:2" ht="15">
      <c r="B322" s="83"/>
    </row>
    <row r="323" spans="2:2" ht="15">
      <c r="B323" s="83"/>
    </row>
    <row r="324" spans="2:2" ht="15">
      <c r="B324" s="83"/>
    </row>
    <row r="325" spans="2:2" ht="15">
      <c r="B325" s="83"/>
    </row>
    <row r="326" spans="2:2" ht="15">
      <c r="B326" s="83"/>
    </row>
    <row r="327" spans="2:2" ht="15">
      <c r="B327" s="83"/>
    </row>
    <row r="328" spans="2:2" ht="15">
      <c r="B328" s="83"/>
    </row>
    <row r="329" spans="2:2" ht="15">
      <c r="B329" s="83"/>
    </row>
    <row r="330" spans="2:2" ht="15">
      <c r="B330" s="83"/>
    </row>
    <row r="331" spans="2:2" ht="15">
      <c r="B331" s="83"/>
    </row>
    <row r="332" spans="2:2" ht="15">
      <c r="B332" s="83"/>
    </row>
    <row r="333" spans="2:2" ht="15">
      <c r="B333" s="83"/>
    </row>
    <row r="334" spans="2:2" ht="15">
      <c r="B334" s="83"/>
    </row>
    <row r="335" spans="2:2" ht="15">
      <c r="B335" s="83"/>
    </row>
    <row r="336" spans="2:2" ht="15">
      <c r="B336" s="83"/>
    </row>
    <row r="337" spans="2:2" ht="15">
      <c r="B337" s="83"/>
    </row>
    <row r="338" spans="2:2" ht="15">
      <c r="B338" s="83"/>
    </row>
    <row r="339" spans="2:2" ht="15">
      <c r="B339" s="83"/>
    </row>
    <row r="340" spans="2:2" ht="15">
      <c r="B340" s="83"/>
    </row>
    <row r="341" spans="2:2" ht="15">
      <c r="B341" s="83"/>
    </row>
    <row r="342" spans="2:2" ht="15">
      <c r="B342" s="83"/>
    </row>
    <row r="343" spans="2:2" ht="15">
      <c r="B343" s="83"/>
    </row>
    <row r="344" spans="2:2" ht="15">
      <c r="B344" s="83"/>
    </row>
    <row r="345" spans="2:2" ht="15">
      <c r="B345" s="83"/>
    </row>
    <row r="346" spans="2:2" ht="15">
      <c r="B346" s="83"/>
    </row>
    <row r="347" spans="2:2" ht="15">
      <c r="B347" s="83"/>
    </row>
    <row r="348" spans="2:2" ht="15">
      <c r="B348" s="83"/>
    </row>
    <row r="349" spans="2:2" ht="15">
      <c r="B349" s="83"/>
    </row>
    <row r="350" spans="2:2" ht="15">
      <c r="B350" s="83"/>
    </row>
    <row r="351" spans="2:2" ht="15">
      <c r="B351" s="83"/>
    </row>
    <row r="352" spans="2:2" ht="15">
      <c r="B352" s="83"/>
    </row>
    <row r="353" spans="2:2" ht="15">
      <c r="B353" s="83"/>
    </row>
    <row r="354" spans="2:2" ht="15">
      <c r="B354" s="83"/>
    </row>
    <row r="355" spans="2:2" ht="15">
      <c r="B355" s="83"/>
    </row>
    <row r="356" spans="2:2" ht="15">
      <c r="B356" s="83"/>
    </row>
    <row r="357" spans="2:2" ht="15">
      <c r="B357" s="83"/>
    </row>
    <row r="358" spans="2:2" ht="15">
      <c r="B358" s="83"/>
    </row>
    <row r="359" spans="2:2" ht="15">
      <c r="B359" s="83"/>
    </row>
    <row r="360" spans="2:2" ht="15">
      <c r="B360" s="83"/>
    </row>
    <row r="361" spans="2:2" ht="15">
      <c r="B361" s="83"/>
    </row>
    <row r="362" spans="2:2" ht="15">
      <c r="B362" s="83"/>
    </row>
    <row r="363" spans="2:2" ht="15">
      <c r="B363" s="83"/>
    </row>
    <row r="364" spans="2:2" ht="15">
      <c r="B364" s="83"/>
    </row>
    <row r="365" spans="2:2" ht="15">
      <c r="B365" s="83"/>
    </row>
    <row r="366" spans="2:2" ht="15">
      <c r="B366" s="83"/>
    </row>
    <row r="367" spans="2:2" ht="15">
      <c r="B367" s="83"/>
    </row>
    <row r="368" spans="2:2" ht="15">
      <c r="B368" s="83"/>
    </row>
    <row r="369" spans="2:2" ht="15">
      <c r="B369" s="83"/>
    </row>
    <row r="370" spans="2:2" ht="15">
      <c r="B370" s="83"/>
    </row>
    <row r="371" spans="2:2" ht="15">
      <c r="B371" s="83"/>
    </row>
    <row r="372" spans="2:2" ht="15">
      <c r="B372" s="83"/>
    </row>
    <row r="373" spans="2:2" ht="15">
      <c r="B373" s="83"/>
    </row>
    <row r="374" spans="2:2" ht="15">
      <c r="B374" s="83"/>
    </row>
    <row r="375" spans="2:2" ht="15">
      <c r="B375" s="83"/>
    </row>
    <row r="376" spans="2:2" ht="15">
      <c r="B376" s="83"/>
    </row>
    <row r="377" spans="2:2" ht="15">
      <c r="B377" s="83"/>
    </row>
    <row r="378" spans="2:2" ht="15">
      <c r="B378" s="83"/>
    </row>
    <row r="379" spans="2:2" ht="15">
      <c r="B379" s="83"/>
    </row>
    <row r="380" spans="2:2" ht="15">
      <c r="B380" s="83"/>
    </row>
    <row r="381" spans="2:2" ht="15">
      <c r="B381" s="83"/>
    </row>
    <row r="382" spans="2:2" ht="15">
      <c r="B382" s="83"/>
    </row>
    <row r="383" spans="2:2" ht="15">
      <c r="B383" s="83"/>
    </row>
    <row r="384" spans="2:2" ht="15">
      <c r="B384" s="83"/>
    </row>
    <row r="385" spans="2:2" ht="15">
      <c r="B385" s="83"/>
    </row>
    <row r="386" spans="2:2" ht="15">
      <c r="B386" s="83"/>
    </row>
    <row r="387" spans="2:2" ht="15">
      <c r="B387" s="83"/>
    </row>
    <row r="388" spans="2:2" ht="15">
      <c r="B388" s="83"/>
    </row>
    <row r="389" spans="2:2" ht="15">
      <c r="B389" s="83"/>
    </row>
    <row r="390" spans="2:2" ht="15">
      <c r="B390" s="83"/>
    </row>
    <row r="391" spans="2:2" ht="15">
      <c r="B391" s="83"/>
    </row>
    <row r="392" spans="2:2" ht="15">
      <c r="B392" s="83"/>
    </row>
    <row r="393" spans="2:2" ht="15">
      <c r="B393" s="83"/>
    </row>
    <row r="394" spans="2:2" ht="15">
      <c r="B394" s="83"/>
    </row>
    <row r="395" spans="2:2" ht="15">
      <c r="B395" s="83"/>
    </row>
    <row r="396" spans="2:2" ht="15">
      <c r="B396" s="83"/>
    </row>
    <row r="397" spans="2:2" ht="15">
      <c r="B397" s="83"/>
    </row>
    <row r="398" spans="2:2" ht="15">
      <c r="B398" s="83"/>
    </row>
    <row r="399" spans="2:2" ht="15">
      <c r="B399" s="83"/>
    </row>
    <row r="400" spans="2:2" ht="15">
      <c r="B400" s="83"/>
    </row>
    <row r="401" spans="2:2" ht="15">
      <c r="B401" s="83"/>
    </row>
    <row r="402" spans="2:2" ht="15">
      <c r="B402" s="83"/>
    </row>
    <row r="403" spans="2:2" ht="15">
      <c r="B403" s="83"/>
    </row>
    <row r="404" spans="2:2" ht="15">
      <c r="B404" s="83"/>
    </row>
    <row r="405" spans="2:2" ht="15">
      <c r="B405" s="83"/>
    </row>
    <row r="406" spans="2:2" ht="15">
      <c r="B406" s="83"/>
    </row>
    <row r="407" spans="2:2" ht="15">
      <c r="B407" s="83"/>
    </row>
    <row r="408" spans="2:2" ht="15">
      <c r="B408" s="83"/>
    </row>
    <row r="409" spans="2:2" ht="15">
      <c r="B409" s="83"/>
    </row>
    <row r="410" spans="2:2" ht="15">
      <c r="B410" s="83"/>
    </row>
    <row r="411" spans="2:2" ht="15">
      <c r="B411" s="83"/>
    </row>
    <row r="412" spans="2:2" ht="15">
      <c r="B412" s="83"/>
    </row>
    <row r="413" spans="2:2" ht="15">
      <c r="B413" s="83"/>
    </row>
    <row r="414" spans="2:2" ht="15">
      <c r="B414" s="83"/>
    </row>
    <row r="415" spans="2:2" ht="15">
      <c r="B415" s="83"/>
    </row>
    <row r="416" spans="2:2" ht="15">
      <c r="B416" s="83"/>
    </row>
    <row r="417" spans="2:2" ht="15">
      <c r="B417" s="83"/>
    </row>
    <row r="418" spans="2:2" ht="15">
      <c r="B418" s="83"/>
    </row>
    <row r="419" spans="2:2" ht="15">
      <c r="B419" s="83"/>
    </row>
    <row r="420" spans="2:2" ht="15">
      <c r="B420" s="83"/>
    </row>
    <row r="421" spans="2:2" ht="15">
      <c r="B421" s="83"/>
    </row>
    <row r="422" spans="2:2" ht="15">
      <c r="B422" s="83"/>
    </row>
    <row r="423" spans="2:2" ht="15">
      <c r="B423" s="83"/>
    </row>
    <row r="424" spans="2:2" ht="15">
      <c r="B424" s="83"/>
    </row>
    <row r="425" spans="2:2" ht="15">
      <c r="B425" s="83"/>
    </row>
    <row r="426" spans="2:2" ht="15">
      <c r="B426" s="83"/>
    </row>
    <row r="427" spans="2:2" ht="15">
      <c r="B427" s="83"/>
    </row>
    <row r="428" spans="2:2" ht="15">
      <c r="B428" s="83"/>
    </row>
    <row r="429" spans="2:2" ht="15">
      <c r="B429" s="83"/>
    </row>
    <row r="430" spans="2:2" ht="15">
      <c r="B430" s="83"/>
    </row>
    <row r="431" spans="2:2" ht="15">
      <c r="B431" s="83"/>
    </row>
    <row r="432" spans="2:2" ht="15">
      <c r="B432" s="83"/>
    </row>
    <row r="433" spans="2:2" ht="15">
      <c r="B433" s="83"/>
    </row>
    <row r="434" spans="2:2" ht="15">
      <c r="B434" s="83"/>
    </row>
    <row r="435" spans="2:2" ht="15">
      <c r="B435" s="83"/>
    </row>
    <row r="436" spans="2:2" ht="15">
      <c r="B436" s="83"/>
    </row>
    <row r="437" spans="2:2" ht="15">
      <c r="B437" s="83"/>
    </row>
    <row r="438" spans="2:2" ht="15">
      <c r="B438" s="83"/>
    </row>
    <row r="439" spans="2:2" ht="15">
      <c r="B439" s="83"/>
    </row>
    <row r="440" spans="2:2" ht="15">
      <c r="B440" s="83"/>
    </row>
    <row r="441" spans="2:2" ht="15">
      <c r="B441" s="83"/>
    </row>
    <row r="442" spans="2:2" ht="15">
      <c r="B442" s="83"/>
    </row>
    <row r="443" spans="2:2" ht="15">
      <c r="B443" s="83"/>
    </row>
    <row r="444" spans="2:2" ht="15">
      <c r="B444" s="83"/>
    </row>
    <row r="445" spans="2:2" ht="15">
      <c r="B445" s="83"/>
    </row>
    <row r="446" spans="2:2" ht="15">
      <c r="B446" s="83"/>
    </row>
    <row r="447" spans="2:2" ht="15">
      <c r="B447" s="83"/>
    </row>
    <row r="448" spans="2:2" ht="15">
      <c r="B448" s="83"/>
    </row>
    <row r="449" spans="2:2" ht="15">
      <c r="B449" s="83"/>
    </row>
    <row r="450" spans="2:2" ht="15">
      <c r="B450" s="83"/>
    </row>
    <row r="451" spans="2:2" ht="15">
      <c r="B451" s="83"/>
    </row>
    <row r="452" spans="2:2" ht="15">
      <c r="B452" s="83"/>
    </row>
    <row r="453" spans="2:2" ht="15">
      <c r="B453" s="83"/>
    </row>
    <row r="454" spans="2:2" ht="15">
      <c r="B454" s="83"/>
    </row>
    <row r="455" spans="2:2" ht="15">
      <c r="B455" s="83"/>
    </row>
    <row r="456" spans="2:2" ht="15">
      <c r="B456" s="83"/>
    </row>
    <row r="457" spans="2:2" ht="15">
      <c r="B457" s="83"/>
    </row>
    <row r="458" spans="2:2" ht="15">
      <c r="B458" s="83"/>
    </row>
    <row r="459" spans="2:2" ht="15">
      <c r="B459" s="83"/>
    </row>
    <row r="460" spans="2:2" ht="15">
      <c r="B460" s="83"/>
    </row>
    <row r="461" spans="2:2" ht="15">
      <c r="B461" s="83"/>
    </row>
    <row r="462" spans="2:2" ht="15">
      <c r="B462" s="83"/>
    </row>
    <row r="463" spans="2:2" ht="15">
      <c r="B463" s="83"/>
    </row>
    <row r="464" spans="2:2" ht="15">
      <c r="B464" s="83"/>
    </row>
    <row r="465" spans="2:2" ht="15">
      <c r="B465" s="83"/>
    </row>
    <row r="466" spans="2:2" ht="15">
      <c r="B466" s="83"/>
    </row>
    <row r="467" spans="2:2" ht="15">
      <c r="B467" s="83"/>
    </row>
    <row r="468" spans="2:2" ht="15">
      <c r="B468" s="83"/>
    </row>
    <row r="469" spans="2:2" ht="15">
      <c r="B469" s="83"/>
    </row>
    <row r="470" spans="2:2" ht="15">
      <c r="B470" s="83"/>
    </row>
    <row r="471" spans="2:2" ht="15">
      <c r="B471" s="83"/>
    </row>
    <row r="472" spans="2:2" ht="15">
      <c r="B472" s="83"/>
    </row>
    <row r="473" spans="2:2" ht="15">
      <c r="B473" s="83"/>
    </row>
    <row r="474" spans="2:2" ht="15">
      <c r="B474" s="83"/>
    </row>
    <row r="475" spans="2:2" ht="15">
      <c r="B475" s="83"/>
    </row>
    <row r="476" spans="2:2" ht="15">
      <c r="B476" s="83"/>
    </row>
    <row r="477" spans="2:2" ht="15">
      <c r="B477" s="83"/>
    </row>
    <row r="478" spans="2:2" ht="15">
      <c r="B478" s="83"/>
    </row>
    <row r="479" spans="2:2" ht="15">
      <c r="B479" s="83"/>
    </row>
    <row r="480" spans="2:2" ht="15">
      <c r="B480" s="83"/>
    </row>
    <row r="481" spans="2:2" ht="15">
      <c r="B481" s="83"/>
    </row>
    <row r="482" spans="2:2" ht="15">
      <c r="B482" s="83"/>
    </row>
    <row r="483" spans="2:2" ht="15">
      <c r="B483" s="83"/>
    </row>
    <row r="484" spans="2:2" ht="15">
      <c r="B484" s="83"/>
    </row>
    <row r="485" spans="2:2" ht="15">
      <c r="B485" s="83"/>
    </row>
    <row r="486" spans="2:2" ht="15">
      <c r="B486" s="83"/>
    </row>
    <row r="487" spans="2:2" ht="15">
      <c r="B487" s="83"/>
    </row>
    <row r="488" spans="2:2" ht="15">
      <c r="B488" s="83"/>
    </row>
    <row r="489" spans="2:2" ht="15">
      <c r="B489" s="83"/>
    </row>
    <row r="490" spans="2:2" ht="15">
      <c r="B490" s="83"/>
    </row>
    <row r="491" spans="2:2" ht="15">
      <c r="B491" s="83"/>
    </row>
    <row r="492" spans="2:2" ht="15">
      <c r="B492" s="83"/>
    </row>
    <row r="493" spans="2:2" ht="15">
      <c r="B493" s="83"/>
    </row>
    <row r="494" spans="2:2" ht="15">
      <c r="B494" s="83"/>
    </row>
    <row r="495" spans="2:2" ht="15">
      <c r="B495" s="83"/>
    </row>
    <row r="496" spans="2:2" ht="15">
      <c r="B496" s="83"/>
    </row>
    <row r="497" spans="2:2" ht="15">
      <c r="B497" s="83"/>
    </row>
    <row r="498" spans="2:2" ht="15">
      <c r="B498" s="83"/>
    </row>
    <row r="499" spans="2:2" ht="15">
      <c r="B499" s="83"/>
    </row>
    <row r="500" spans="2:2" ht="15">
      <c r="B500" s="83"/>
    </row>
    <row r="501" spans="2:2" ht="15">
      <c r="B501" s="83"/>
    </row>
    <row r="502" spans="2:2" ht="15">
      <c r="B502" s="83"/>
    </row>
    <row r="503" spans="2:2" ht="15">
      <c r="B503" s="83"/>
    </row>
    <row r="504" spans="2:2" ht="15">
      <c r="B504" s="83"/>
    </row>
    <row r="505" spans="2:2" ht="15">
      <c r="B505" s="83"/>
    </row>
    <row r="506" spans="2:2" ht="15">
      <c r="B506" s="83"/>
    </row>
    <row r="507" spans="2:2" ht="15">
      <c r="B507" s="83"/>
    </row>
    <row r="508" spans="2:2" ht="15">
      <c r="B508" s="83"/>
    </row>
    <row r="509" spans="2:2" ht="15">
      <c r="B509" s="83"/>
    </row>
    <row r="510" spans="2:2" ht="15">
      <c r="B510" s="83"/>
    </row>
    <row r="511" spans="2:2" ht="15">
      <c r="B511" s="83"/>
    </row>
    <row r="512" spans="2:2" ht="15">
      <c r="B512" s="83"/>
    </row>
    <row r="513" spans="2:2" ht="15">
      <c r="B513" s="83"/>
    </row>
    <row r="514" spans="2:2" ht="15">
      <c r="B514" s="83"/>
    </row>
    <row r="515" spans="2:2" ht="15">
      <c r="B515" s="83"/>
    </row>
    <row r="516" spans="2:2" ht="15">
      <c r="B516" s="83"/>
    </row>
    <row r="517" spans="2:2" ht="15">
      <c r="B517" s="83"/>
    </row>
    <row r="518" spans="2:2" ht="15">
      <c r="B518" s="83"/>
    </row>
    <row r="519" spans="2:2" ht="15">
      <c r="B519" s="83"/>
    </row>
    <row r="520" spans="2:2" ht="15">
      <c r="B520" s="83"/>
    </row>
    <row r="521" spans="2:2" ht="15">
      <c r="B521" s="83"/>
    </row>
    <row r="522" spans="2:2" ht="15">
      <c r="B522" s="83"/>
    </row>
    <row r="523" spans="2:2" ht="15">
      <c r="B523" s="83"/>
    </row>
    <row r="524" spans="2:2" ht="15">
      <c r="B524" s="83"/>
    </row>
    <row r="525" spans="2:2" ht="15">
      <c r="B525" s="83"/>
    </row>
    <row r="526" spans="2:2" ht="15">
      <c r="B526" s="83"/>
    </row>
    <row r="527" spans="2:2" ht="15">
      <c r="B527" s="83"/>
    </row>
    <row r="528" spans="2:2" ht="15">
      <c r="B528" s="83"/>
    </row>
    <row r="529" spans="2:2" ht="15">
      <c r="B529" s="83"/>
    </row>
    <row r="530" spans="2:2" ht="15">
      <c r="B530" s="83"/>
    </row>
    <row r="531" spans="2:2" ht="15">
      <c r="B531" s="83"/>
    </row>
    <row r="532" spans="2:2" ht="15">
      <c r="B532" s="83"/>
    </row>
    <row r="533" spans="2:2" ht="15">
      <c r="B533" s="83"/>
    </row>
    <row r="534" spans="2:2" ht="15">
      <c r="B534" s="83"/>
    </row>
    <row r="535" spans="2:2" ht="15">
      <c r="B535" s="83"/>
    </row>
    <row r="536" spans="2:2" ht="15">
      <c r="B536" s="83"/>
    </row>
    <row r="537" spans="2:2" ht="15">
      <c r="B537" s="83"/>
    </row>
    <row r="538" spans="2:2" ht="15">
      <c r="B538" s="83"/>
    </row>
    <row r="539" spans="2:2" ht="15">
      <c r="B539" s="83"/>
    </row>
    <row r="540" spans="2:2" ht="15">
      <c r="B540" s="83"/>
    </row>
    <row r="541" spans="2:2" ht="15">
      <c r="B541" s="83"/>
    </row>
    <row r="542" spans="2:2" ht="15">
      <c r="B542" s="83"/>
    </row>
    <row r="543" spans="2:2" ht="15">
      <c r="B543" s="83"/>
    </row>
    <row r="544" spans="2:2" ht="15">
      <c r="B544" s="83"/>
    </row>
    <row r="545" spans="2:2" ht="15">
      <c r="B545" s="83"/>
    </row>
    <row r="546" spans="2:2" ht="15">
      <c r="B546" s="83"/>
    </row>
    <row r="547" spans="2:2" ht="15">
      <c r="B547" s="83"/>
    </row>
    <row r="548" spans="2:2" ht="15">
      <c r="B548" s="83"/>
    </row>
    <row r="549" spans="2:2" ht="15">
      <c r="B549" s="83"/>
    </row>
    <row r="550" spans="2:2" ht="15">
      <c r="B550" s="83"/>
    </row>
    <row r="551" spans="2:2" ht="15">
      <c r="B551" s="83"/>
    </row>
    <row r="552" spans="2:2" ht="15">
      <c r="B552" s="83"/>
    </row>
    <row r="553" spans="2:2" ht="15">
      <c r="B553" s="83"/>
    </row>
    <row r="554" spans="2:2" ht="15">
      <c r="B554" s="83"/>
    </row>
    <row r="555" spans="2:2" ht="15">
      <c r="B555" s="83"/>
    </row>
    <row r="556" spans="2:2" ht="15">
      <c r="B556" s="83"/>
    </row>
    <row r="557" spans="2:2" ht="15">
      <c r="B557" s="83"/>
    </row>
    <row r="558" spans="2:2" ht="15">
      <c r="B558" s="83"/>
    </row>
    <row r="559" spans="2:2" ht="15">
      <c r="B559" s="83"/>
    </row>
    <row r="560" spans="2:2" ht="15">
      <c r="B560" s="83"/>
    </row>
    <row r="561" spans="2:2" ht="15">
      <c r="B561" s="83"/>
    </row>
    <row r="562" spans="2:2" ht="15">
      <c r="B562" s="83"/>
    </row>
    <row r="563" spans="2:2" ht="15">
      <c r="B563" s="83"/>
    </row>
    <row r="564" spans="2:2" ht="15">
      <c r="B564" s="83"/>
    </row>
    <row r="565" spans="2:2" ht="15">
      <c r="B565" s="83"/>
    </row>
    <row r="566" spans="2:2" ht="15">
      <c r="B566" s="83"/>
    </row>
    <row r="567" spans="2:2" ht="15">
      <c r="B567" s="83"/>
    </row>
    <row r="568" spans="2:2" ht="15">
      <c r="B568" s="83"/>
    </row>
    <row r="569" spans="2:2" ht="15">
      <c r="B569" s="83"/>
    </row>
    <row r="570" spans="2:2" ht="15">
      <c r="B570" s="83"/>
    </row>
    <row r="571" spans="2:2" ht="15">
      <c r="B571" s="83"/>
    </row>
    <row r="572" spans="2:2" ht="15">
      <c r="B572" s="83"/>
    </row>
    <row r="573" spans="2:2" ht="15">
      <c r="B573" s="83"/>
    </row>
    <row r="574" spans="2:2" ht="15">
      <c r="B574" s="83"/>
    </row>
    <row r="575" spans="2:2" ht="15">
      <c r="B575" s="83"/>
    </row>
    <row r="576" spans="2:2" ht="15">
      <c r="B576" s="83"/>
    </row>
    <row r="577" spans="2:2" ht="15">
      <c r="B577" s="83"/>
    </row>
    <row r="578" spans="2:2" ht="15">
      <c r="B578" s="83"/>
    </row>
    <row r="579" spans="2:2" ht="15">
      <c r="B579" s="83"/>
    </row>
    <row r="580" spans="2:2" ht="15">
      <c r="B580" s="83"/>
    </row>
    <row r="581" spans="2:2" ht="15">
      <c r="B581" s="83"/>
    </row>
    <row r="582" spans="2:2" ht="15">
      <c r="B582" s="83"/>
    </row>
    <row r="583" spans="2:2" ht="15">
      <c r="B583" s="83"/>
    </row>
    <row r="584" spans="2:2" ht="15">
      <c r="B584" s="83"/>
    </row>
    <row r="585" spans="2:2" ht="15">
      <c r="B585" s="83"/>
    </row>
    <row r="586" spans="2:2" ht="15">
      <c r="B586" s="83"/>
    </row>
    <row r="587" spans="2:2" ht="15">
      <c r="B587" s="83"/>
    </row>
    <row r="588" spans="2:2" ht="15">
      <c r="B588" s="83"/>
    </row>
    <row r="589" spans="2:2" ht="15">
      <c r="B589" s="83"/>
    </row>
    <row r="590" spans="2:2" ht="15">
      <c r="B590" s="83"/>
    </row>
    <row r="591" spans="2:2" ht="15">
      <c r="B591" s="83"/>
    </row>
    <row r="592" spans="2:2" ht="15">
      <c r="B592" s="83"/>
    </row>
    <row r="593" spans="2:2" ht="15">
      <c r="B593" s="83"/>
    </row>
    <row r="594" spans="2:2" ht="15">
      <c r="B594" s="83"/>
    </row>
    <row r="595" spans="2:2" ht="15">
      <c r="B595" s="83"/>
    </row>
    <row r="596" spans="2:2" ht="15">
      <c r="B596" s="83"/>
    </row>
    <row r="597" spans="2:2" ht="15">
      <c r="B597" s="83"/>
    </row>
    <row r="598" spans="2:2" ht="15">
      <c r="B598" s="83"/>
    </row>
    <row r="599" spans="2:2" ht="15">
      <c r="B599" s="83"/>
    </row>
    <row r="600" spans="2:2" ht="15">
      <c r="B600" s="83"/>
    </row>
    <row r="601" spans="2:2" ht="15">
      <c r="B601" s="83"/>
    </row>
    <row r="602" spans="2:2" ht="15">
      <c r="B602" s="83"/>
    </row>
    <row r="603" spans="2:2" ht="15">
      <c r="B603" s="83"/>
    </row>
    <row r="604" spans="2:2" ht="15">
      <c r="B604" s="83"/>
    </row>
    <row r="605" spans="2:2" ht="15">
      <c r="B605" s="83"/>
    </row>
    <row r="606" spans="2:2" ht="15">
      <c r="B606" s="83"/>
    </row>
    <row r="607" spans="2:2" ht="15">
      <c r="B607" s="83"/>
    </row>
    <row r="608" spans="2:2" ht="15">
      <c r="B608" s="83"/>
    </row>
    <row r="609" spans="2:2" ht="15">
      <c r="B609" s="83"/>
    </row>
    <row r="610" spans="2:2" ht="15">
      <c r="B610" s="83"/>
    </row>
    <row r="611" spans="2:2" ht="15">
      <c r="B611" s="83"/>
    </row>
    <row r="612" spans="2:2" ht="15">
      <c r="B612" s="83"/>
    </row>
    <row r="613" spans="2:2" ht="15">
      <c r="B613" s="83"/>
    </row>
    <row r="614" spans="2:2" ht="15">
      <c r="B614" s="83"/>
    </row>
    <row r="615" spans="2:2" ht="15">
      <c r="B615" s="83"/>
    </row>
    <row r="616" spans="2:2" ht="15">
      <c r="B616" s="83"/>
    </row>
    <row r="617" spans="2:2" ht="15">
      <c r="B617" s="83"/>
    </row>
    <row r="618" spans="2:2" ht="15">
      <c r="B618" s="83"/>
    </row>
    <row r="619" spans="2:2" ht="15">
      <c r="B619" s="83"/>
    </row>
    <row r="620" spans="2:2" ht="15">
      <c r="B620" s="83"/>
    </row>
    <row r="621" spans="2:2" ht="15">
      <c r="B621" s="83"/>
    </row>
    <row r="622" spans="2:2" ht="15">
      <c r="B622" s="83"/>
    </row>
    <row r="623" spans="2:2" ht="15">
      <c r="B623" s="83"/>
    </row>
    <row r="624" spans="2:2" ht="15">
      <c r="B624" s="83"/>
    </row>
    <row r="625" spans="2:2" ht="15">
      <c r="B625" s="83"/>
    </row>
    <row r="626" spans="2:2" ht="15">
      <c r="B626" s="83"/>
    </row>
    <row r="627" spans="2:2" ht="15">
      <c r="B627" s="83"/>
    </row>
    <row r="628" spans="2:2" ht="15">
      <c r="B628" s="83"/>
    </row>
    <row r="629" spans="2:2" ht="15">
      <c r="B629" s="83"/>
    </row>
    <row r="630" spans="2:2" ht="15">
      <c r="B630" s="83"/>
    </row>
    <row r="631" spans="2:2" ht="15">
      <c r="B631" s="83"/>
    </row>
    <row r="632" spans="2:2" ht="15">
      <c r="B632" s="83"/>
    </row>
    <row r="633" spans="2:2" ht="15">
      <c r="B633" s="83"/>
    </row>
    <row r="634" spans="2:2" ht="15">
      <c r="B634" s="83"/>
    </row>
    <row r="635" spans="2:2" ht="15">
      <c r="B635" s="83"/>
    </row>
    <row r="636" spans="2:2" ht="15">
      <c r="B636" s="83"/>
    </row>
    <row r="637" spans="2:2" ht="15">
      <c r="B637" s="83"/>
    </row>
    <row r="638" spans="2:2" ht="15">
      <c r="B638" s="83"/>
    </row>
    <row r="639" spans="2:2" ht="15">
      <c r="B639" s="83"/>
    </row>
    <row r="640" spans="2:2" ht="15">
      <c r="B640" s="83"/>
    </row>
    <row r="641" spans="2:2" ht="15">
      <c r="B641" s="83"/>
    </row>
    <row r="642" spans="2:2" ht="15">
      <c r="B642" s="83"/>
    </row>
    <row r="643" spans="2:2" ht="15">
      <c r="B643" s="83"/>
    </row>
    <row r="644" spans="2:2" ht="15">
      <c r="B644" s="83"/>
    </row>
    <row r="645" spans="2:2" ht="15">
      <c r="B645" s="83"/>
    </row>
    <row r="646" spans="2:2" ht="15">
      <c r="B646" s="83"/>
    </row>
    <row r="647" spans="2:2" ht="15">
      <c r="B647" s="83"/>
    </row>
    <row r="648" spans="2:2" ht="15">
      <c r="B648" s="83"/>
    </row>
    <row r="649" spans="2:2" ht="15">
      <c r="B649" s="83"/>
    </row>
    <row r="650" spans="2:2" ht="15">
      <c r="B650" s="83"/>
    </row>
    <row r="651" spans="2:2" ht="15">
      <c r="B651" s="83"/>
    </row>
    <row r="652" spans="2:2" ht="15">
      <c r="B652" s="83"/>
    </row>
    <row r="653" spans="2:2" ht="15">
      <c r="B653" s="83"/>
    </row>
    <row r="654" spans="2:2" ht="15">
      <c r="B654" s="83"/>
    </row>
    <row r="655" spans="2:2" ht="15">
      <c r="B655" s="83"/>
    </row>
    <row r="656" spans="2:2" ht="15">
      <c r="B656" s="83"/>
    </row>
    <row r="657" spans="2:2" ht="15">
      <c r="B657" s="83"/>
    </row>
    <row r="658" spans="2:2" ht="15">
      <c r="B658" s="83"/>
    </row>
    <row r="659" spans="2:2" ht="15">
      <c r="B659" s="83"/>
    </row>
    <row r="660" spans="2:2" ht="15">
      <c r="B660" s="83"/>
    </row>
    <row r="661" spans="2:2" ht="15">
      <c r="B661" s="83"/>
    </row>
    <row r="662" spans="2:2" ht="15">
      <c r="B662" s="83"/>
    </row>
    <row r="663" spans="2:2" ht="15">
      <c r="B663" s="83"/>
    </row>
    <row r="664" spans="2:2" ht="15">
      <c r="B664" s="83"/>
    </row>
    <row r="665" spans="2:2" ht="15">
      <c r="B665" s="83"/>
    </row>
    <row r="666" spans="2:2" ht="15">
      <c r="B666" s="83"/>
    </row>
    <row r="667" spans="2:2" ht="15">
      <c r="B667" s="83"/>
    </row>
    <row r="668" spans="2:2" ht="15">
      <c r="B668" s="83"/>
    </row>
    <row r="669" spans="2:2" ht="15">
      <c r="B669" s="83"/>
    </row>
    <row r="670" spans="2:2" ht="15">
      <c r="B670" s="83"/>
    </row>
    <row r="671" spans="2:2" ht="15">
      <c r="B671" s="83"/>
    </row>
    <row r="672" spans="2:2" ht="15">
      <c r="B672" s="83"/>
    </row>
    <row r="673" spans="2:2" ht="15">
      <c r="B673" s="83"/>
    </row>
    <row r="674" spans="2:2" ht="15">
      <c r="B674" s="83"/>
    </row>
    <row r="675" spans="2:2" ht="15">
      <c r="B675" s="83"/>
    </row>
    <row r="676" spans="2:2" ht="15">
      <c r="B676" s="83"/>
    </row>
    <row r="677" spans="2:2" ht="15">
      <c r="B677" s="83"/>
    </row>
    <row r="678" spans="2:2" ht="15">
      <c r="B678" s="83"/>
    </row>
    <row r="679" spans="2:2" ht="15">
      <c r="B679" s="83"/>
    </row>
    <row r="680" spans="2:2" ht="15">
      <c r="B680" s="83"/>
    </row>
    <row r="681" spans="2:2" ht="15">
      <c r="B681" s="83"/>
    </row>
    <row r="682" spans="2:2" ht="15">
      <c r="B682" s="83"/>
    </row>
    <row r="683" spans="2:2" ht="15">
      <c r="B683" s="83"/>
    </row>
    <row r="684" spans="2:2" ht="15">
      <c r="B684" s="83"/>
    </row>
    <row r="685" spans="2:2" ht="15">
      <c r="B685" s="83"/>
    </row>
    <row r="686" spans="2:2" ht="15">
      <c r="B686" s="83"/>
    </row>
    <row r="687" spans="2:2" ht="15">
      <c r="B687" s="83"/>
    </row>
    <row r="688" spans="2:2" ht="15">
      <c r="B688" s="83"/>
    </row>
    <row r="689" spans="2:2" ht="15">
      <c r="B689" s="83"/>
    </row>
    <row r="690" spans="2:2" ht="15">
      <c r="B690" s="83"/>
    </row>
    <row r="691" spans="2:2" ht="15">
      <c r="B691" s="83"/>
    </row>
    <row r="692" spans="2:2" ht="15">
      <c r="B692" s="83"/>
    </row>
    <row r="693" spans="2:2" ht="15">
      <c r="B693" s="83"/>
    </row>
    <row r="694" spans="2:2" ht="15">
      <c r="B694" s="83"/>
    </row>
    <row r="695" spans="2:2" ht="15">
      <c r="B695" s="83"/>
    </row>
    <row r="696" spans="2:2" ht="15">
      <c r="B696" s="83"/>
    </row>
    <row r="697" spans="2:2" ht="15">
      <c r="B697" s="83"/>
    </row>
    <row r="698" spans="2:2" ht="15">
      <c r="B698" s="83"/>
    </row>
    <row r="699" spans="2:2" ht="15">
      <c r="B699" s="83"/>
    </row>
    <row r="700" spans="2:2" ht="15">
      <c r="B700" s="83"/>
    </row>
    <row r="701" spans="2:2" ht="15">
      <c r="B701" s="83"/>
    </row>
    <row r="702" spans="2:2" ht="15">
      <c r="B702" s="83"/>
    </row>
    <row r="703" spans="2:2" ht="15">
      <c r="B703" s="83"/>
    </row>
    <row r="704" spans="2:2" ht="15">
      <c r="B704" s="83"/>
    </row>
    <row r="705" spans="2:2" ht="15">
      <c r="B705" s="83"/>
    </row>
    <row r="706" spans="2:2" ht="15">
      <c r="B706" s="83"/>
    </row>
    <row r="707" spans="2:2" ht="15">
      <c r="B707" s="83"/>
    </row>
    <row r="708" spans="2:2" ht="15">
      <c r="B708" s="83"/>
    </row>
    <row r="709" spans="2:2" ht="15">
      <c r="B709" s="83"/>
    </row>
    <row r="710" spans="2:2" ht="15">
      <c r="B710" s="83"/>
    </row>
    <row r="711" spans="2:2" ht="15">
      <c r="B711" s="83"/>
    </row>
    <row r="712" spans="2:2" ht="15">
      <c r="B712" s="83"/>
    </row>
    <row r="713" spans="2:2" ht="15">
      <c r="B713" s="83"/>
    </row>
    <row r="714" spans="2:2" ht="15">
      <c r="B714" s="83"/>
    </row>
    <row r="715" spans="2:2" ht="15">
      <c r="B715" s="83"/>
    </row>
    <row r="716" spans="2:2" ht="15">
      <c r="B716" s="83"/>
    </row>
    <row r="717" spans="2:2" ht="15">
      <c r="B717" s="83"/>
    </row>
    <row r="718" spans="2:2" ht="15">
      <c r="B718" s="83"/>
    </row>
    <row r="719" spans="2:2" ht="15">
      <c r="B719" s="83"/>
    </row>
    <row r="720" spans="2:2" ht="15">
      <c r="B720" s="83"/>
    </row>
    <row r="721" spans="2:2" ht="15">
      <c r="B721" s="83"/>
    </row>
    <row r="722" spans="2:2" ht="15">
      <c r="B722" s="83"/>
    </row>
    <row r="723" spans="2:2" ht="15">
      <c r="B723" s="83"/>
    </row>
    <row r="724" spans="2:2" ht="15">
      <c r="B724" s="83"/>
    </row>
    <row r="725" spans="2:2" ht="15">
      <c r="B725" s="83"/>
    </row>
    <row r="726" spans="2:2" ht="15">
      <c r="B726" s="83"/>
    </row>
    <row r="727" spans="2:2" ht="15">
      <c r="B727" s="83"/>
    </row>
    <row r="728" spans="2:2" ht="15">
      <c r="B728" s="83"/>
    </row>
    <row r="729" spans="2:2" ht="15">
      <c r="B729" s="83"/>
    </row>
    <row r="730" spans="2:2" ht="15">
      <c r="B730" s="83"/>
    </row>
    <row r="731" spans="2:2" ht="15">
      <c r="B731" s="83"/>
    </row>
    <row r="732" spans="2:2" ht="15">
      <c r="B732" s="83"/>
    </row>
    <row r="733" spans="2:2" ht="15">
      <c r="B733" s="83"/>
    </row>
    <row r="734" spans="2:2" ht="15">
      <c r="B734" s="83"/>
    </row>
    <row r="735" spans="2:2" ht="15">
      <c r="B735" s="83"/>
    </row>
    <row r="736" spans="2:2" ht="15">
      <c r="B736" s="83"/>
    </row>
    <row r="737" spans="2:2" ht="15">
      <c r="B737" s="83"/>
    </row>
    <row r="738" spans="2:2" ht="15">
      <c r="B738" s="83"/>
    </row>
    <row r="739" spans="2:2" ht="15">
      <c r="B739" s="83"/>
    </row>
    <row r="740" spans="2:2" ht="15">
      <c r="B740" s="83"/>
    </row>
    <row r="741" spans="2:2" ht="15">
      <c r="B741" s="83"/>
    </row>
    <row r="742" spans="2:2" ht="15">
      <c r="B742" s="83"/>
    </row>
    <row r="743" spans="2:2" ht="15">
      <c r="B743" s="83"/>
    </row>
    <row r="744" spans="2:2" ht="15">
      <c r="B744" s="83"/>
    </row>
    <row r="745" spans="2:2" ht="15">
      <c r="B745" s="83"/>
    </row>
    <row r="746" spans="2:2" ht="15">
      <c r="B746" s="83"/>
    </row>
    <row r="747" spans="2:2" ht="15">
      <c r="B747" s="83"/>
    </row>
    <row r="748" spans="2:2" ht="15">
      <c r="B748" s="83"/>
    </row>
    <row r="749" spans="2:2" ht="15">
      <c r="B749" s="83"/>
    </row>
    <row r="750" spans="2:2" ht="15">
      <c r="B750" s="83"/>
    </row>
    <row r="751" spans="2:2" ht="15">
      <c r="B751" s="83"/>
    </row>
    <row r="752" spans="2:2" ht="15">
      <c r="B752" s="83"/>
    </row>
    <row r="753" spans="2:2" ht="15">
      <c r="B753" s="83"/>
    </row>
    <row r="754" spans="2:2" ht="15">
      <c r="B754" s="83"/>
    </row>
    <row r="755" spans="2:2" ht="15">
      <c r="B755" s="83"/>
    </row>
    <row r="756" spans="2:2" ht="15">
      <c r="B756" s="83"/>
    </row>
    <row r="757" spans="2:2" ht="15">
      <c r="B757" s="83"/>
    </row>
    <row r="758" spans="2:2" ht="15">
      <c r="B758" s="83"/>
    </row>
    <row r="759" spans="2:2" ht="15">
      <c r="B759" s="83"/>
    </row>
    <row r="760" spans="2:2" ht="15">
      <c r="B760" s="83"/>
    </row>
    <row r="761" spans="2:2" ht="15">
      <c r="B761" s="83"/>
    </row>
    <row r="762" spans="2:2" ht="15">
      <c r="B762" s="83"/>
    </row>
    <row r="763" spans="2:2" ht="15">
      <c r="B763" s="83"/>
    </row>
    <row r="764" spans="2:2" ht="15">
      <c r="B764" s="83"/>
    </row>
    <row r="765" spans="2:2" ht="15">
      <c r="B765" s="83"/>
    </row>
    <row r="766" spans="2:2" ht="15">
      <c r="B766" s="83"/>
    </row>
    <row r="767" spans="2:2" ht="15">
      <c r="B767" s="83"/>
    </row>
    <row r="768" spans="2:2" ht="15">
      <c r="B768" s="83"/>
    </row>
    <row r="769" spans="2:2" ht="15">
      <c r="B769" s="83"/>
    </row>
    <row r="770" spans="2:2" ht="15">
      <c r="B770" s="83"/>
    </row>
    <row r="771" spans="2:2" ht="15">
      <c r="B771" s="83"/>
    </row>
    <row r="772" spans="2:2" ht="15">
      <c r="B772" s="83"/>
    </row>
    <row r="773" spans="2:2" ht="15">
      <c r="B773" s="83"/>
    </row>
    <row r="774" spans="2:2" ht="15">
      <c r="B774" s="83"/>
    </row>
    <row r="775" spans="2:2" ht="15">
      <c r="B775" s="83"/>
    </row>
    <row r="776" spans="2:2" ht="15">
      <c r="B776" s="83"/>
    </row>
    <row r="777" spans="2:2" ht="15">
      <c r="B777" s="83"/>
    </row>
    <row r="778" spans="2:2" ht="15">
      <c r="B778" s="83"/>
    </row>
    <row r="779" spans="2:2" ht="15">
      <c r="B779" s="83"/>
    </row>
    <row r="780" spans="2:2" ht="15">
      <c r="B780" s="83"/>
    </row>
    <row r="781" spans="2:2" ht="15">
      <c r="B781" s="83"/>
    </row>
    <row r="782" spans="2:2" ht="15">
      <c r="B782" s="83"/>
    </row>
    <row r="783" spans="2:2" ht="15">
      <c r="B783" s="83"/>
    </row>
    <row r="784" spans="2:2" ht="15">
      <c r="B784" s="83"/>
    </row>
    <row r="785" spans="2:2" ht="15">
      <c r="B785" s="83"/>
    </row>
    <row r="786" spans="2:2" ht="15">
      <c r="B786" s="83"/>
    </row>
    <row r="787" spans="2:2" ht="15">
      <c r="B787" s="83"/>
    </row>
    <row r="788" spans="2:2" ht="15">
      <c r="B788" s="83"/>
    </row>
    <row r="789" spans="2:2" ht="15">
      <c r="B789" s="83"/>
    </row>
    <row r="790" spans="2:2" ht="15">
      <c r="B790" s="83"/>
    </row>
    <row r="791" spans="2:2" ht="15">
      <c r="B791" s="83"/>
    </row>
    <row r="792" spans="2:2" ht="15">
      <c r="B792" s="83"/>
    </row>
    <row r="793" spans="2:2" ht="15">
      <c r="B793" s="83"/>
    </row>
    <row r="794" spans="2:2" ht="15">
      <c r="B794" s="83"/>
    </row>
    <row r="795" spans="2:2" ht="15">
      <c r="B795" s="83"/>
    </row>
    <row r="796" spans="2:2" ht="15">
      <c r="B796" s="83"/>
    </row>
    <row r="797" spans="2:2" ht="15">
      <c r="B797" s="83"/>
    </row>
    <row r="798" spans="2:2" ht="15">
      <c r="B798" s="83"/>
    </row>
    <row r="799" spans="2:2" ht="15">
      <c r="B799" s="83"/>
    </row>
    <row r="800" spans="2:2" ht="15">
      <c r="B800" s="83"/>
    </row>
    <row r="801" spans="2:2" ht="15">
      <c r="B801" s="83"/>
    </row>
    <row r="802" spans="2:2" ht="15">
      <c r="B802" s="83"/>
    </row>
    <row r="803" spans="2:2" ht="15">
      <c r="B803" s="83"/>
    </row>
    <row r="804" spans="2:2" ht="15">
      <c r="B804" s="83"/>
    </row>
    <row r="805" spans="2:2" ht="15">
      <c r="B805" s="83"/>
    </row>
    <row r="806" spans="2:2" ht="15">
      <c r="B806" s="83"/>
    </row>
    <row r="807" spans="2:2" ht="15">
      <c r="B807" s="83"/>
    </row>
    <row r="808" spans="2:2" ht="15">
      <c r="B808" s="83"/>
    </row>
    <row r="809" spans="2:2" ht="15">
      <c r="B809" s="83"/>
    </row>
    <row r="810" spans="2:2" ht="15">
      <c r="B810" s="83"/>
    </row>
    <row r="811" spans="2:2" ht="15">
      <c r="B811" s="83"/>
    </row>
    <row r="812" spans="2:2" ht="15">
      <c r="B812" s="83"/>
    </row>
    <row r="813" spans="2:2" ht="15">
      <c r="B813" s="83"/>
    </row>
    <row r="814" spans="2:2" ht="15">
      <c r="B814" s="83"/>
    </row>
    <row r="815" spans="2:2" ht="15">
      <c r="B815" s="83"/>
    </row>
    <row r="816" spans="2:2" ht="15">
      <c r="B816" s="83"/>
    </row>
    <row r="817" spans="2:2" ht="15">
      <c r="B817" s="83"/>
    </row>
    <row r="818" spans="2:2" ht="15">
      <c r="B818" s="83"/>
    </row>
    <row r="819" spans="2:2" ht="15">
      <c r="B819" s="83"/>
    </row>
    <row r="820" spans="2:2" ht="15">
      <c r="B820" s="83"/>
    </row>
    <row r="821" spans="2:2" ht="15">
      <c r="B821" s="83"/>
    </row>
    <row r="822" spans="2:2" ht="15">
      <c r="B822" s="83"/>
    </row>
    <row r="823" spans="2:2" ht="15">
      <c r="B823" s="83"/>
    </row>
    <row r="824" spans="2:2" ht="15">
      <c r="B824" s="83"/>
    </row>
    <row r="825" spans="2:2" ht="15">
      <c r="B825" s="83"/>
    </row>
    <row r="826" spans="2:2" ht="15">
      <c r="B826" s="83"/>
    </row>
    <row r="827" spans="2:2" ht="15">
      <c r="B827" s="83"/>
    </row>
    <row r="828" spans="2:2" ht="15">
      <c r="B828" s="83"/>
    </row>
    <row r="829" spans="2:2" ht="15">
      <c r="B829" s="83"/>
    </row>
    <row r="830" spans="2:2" ht="15">
      <c r="B830" s="83"/>
    </row>
    <row r="831" spans="2:2" ht="15">
      <c r="B831" s="83"/>
    </row>
    <row r="832" spans="2:2" ht="15">
      <c r="B832" s="83"/>
    </row>
    <row r="833" spans="2:2" ht="15">
      <c r="B833" s="83"/>
    </row>
    <row r="834" spans="2:2" ht="15">
      <c r="B834" s="83"/>
    </row>
    <row r="835" spans="2:2" ht="15">
      <c r="B835" s="83"/>
    </row>
    <row r="836" spans="2:2" ht="15">
      <c r="B836" s="83"/>
    </row>
    <row r="837" spans="2:2" ht="15">
      <c r="B837" s="83"/>
    </row>
    <row r="838" spans="2:2" ht="15">
      <c r="B838" s="83"/>
    </row>
    <row r="839" spans="2:2" ht="15">
      <c r="B839" s="83"/>
    </row>
    <row r="840" spans="2:2" ht="15">
      <c r="B840" s="83"/>
    </row>
    <row r="841" spans="2:2" ht="15">
      <c r="B841" s="83"/>
    </row>
    <row r="842" spans="2:2" ht="15">
      <c r="B842" s="83"/>
    </row>
    <row r="843" spans="2:2" ht="15">
      <c r="B843" s="83"/>
    </row>
    <row r="844" spans="2:2" ht="15">
      <c r="B844" s="83"/>
    </row>
    <row r="845" spans="2:2" ht="15">
      <c r="B845" s="83"/>
    </row>
    <row r="846" spans="2:2" ht="15">
      <c r="B846" s="83"/>
    </row>
    <row r="847" spans="2:2" ht="15">
      <c r="B847" s="83"/>
    </row>
    <row r="848" spans="2:2" ht="15">
      <c r="B848" s="83"/>
    </row>
    <row r="849" spans="2:2" ht="15">
      <c r="B849" s="83"/>
    </row>
    <row r="850" spans="2:2" ht="15">
      <c r="B850" s="83"/>
    </row>
    <row r="851" spans="2:2" ht="15">
      <c r="B851" s="83"/>
    </row>
    <row r="852" spans="2:2" ht="15">
      <c r="B852" s="83"/>
    </row>
    <row r="853" spans="2:2" ht="15">
      <c r="B853" s="83"/>
    </row>
    <row r="854" spans="2:2" ht="15">
      <c r="B854" s="83"/>
    </row>
    <row r="855" spans="2:2" ht="15">
      <c r="B855" s="83"/>
    </row>
    <row r="856" spans="2:2" ht="15">
      <c r="B856" s="83"/>
    </row>
    <row r="857" spans="2:2" ht="15">
      <c r="B857" s="83"/>
    </row>
    <row r="858" spans="2:2" ht="15">
      <c r="B858" s="83"/>
    </row>
    <row r="859" spans="2:2" ht="15">
      <c r="B859" s="83"/>
    </row>
    <row r="860" spans="2:2" ht="15">
      <c r="B860" s="83"/>
    </row>
    <row r="861" spans="2:2" ht="15">
      <c r="B861" s="83"/>
    </row>
    <row r="862" spans="2:2" ht="15">
      <c r="B862" s="83"/>
    </row>
    <row r="863" spans="2:2" ht="15">
      <c r="B863" s="83"/>
    </row>
    <row r="864" spans="2:2" ht="15">
      <c r="B864" s="83"/>
    </row>
    <row r="865" spans="2:2" ht="15">
      <c r="B865" s="83"/>
    </row>
    <row r="866" spans="2:2" ht="15">
      <c r="B866" s="83"/>
    </row>
    <row r="867" spans="2:2" ht="15">
      <c r="B867" s="83"/>
    </row>
    <row r="868" spans="2:2" ht="15">
      <c r="B868" s="83"/>
    </row>
    <row r="869" spans="2:2" ht="15">
      <c r="B869" s="83"/>
    </row>
    <row r="870" spans="2:2" ht="15">
      <c r="B870" s="83"/>
    </row>
    <row r="871" spans="2:2" ht="15">
      <c r="B871" s="83"/>
    </row>
    <row r="872" spans="2:2" ht="15">
      <c r="B872" s="83"/>
    </row>
    <row r="873" spans="2:2" ht="15">
      <c r="B873" s="83"/>
    </row>
    <row r="874" spans="2:2" ht="15">
      <c r="B874" s="83"/>
    </row>
    <row r="875" spans="2:2" ht="15">
      <c r="B875" s="83"/>
    </row>
    <row r="876" spans="2:2" ht="15">
      <c r="B876" s="83"/>
    </row>
    <row r="877" spans="2:2" ht="15">
      <c r="B877" s="83"/>
    </row>
    <row r="878" spans="2:2" ht="15">
      <c r="B878" s="83"/>
    </row>
    <row r="879" spans="2:2" ht="15">
      <c r="B879" s="83"/>
    </row>
    <row r="880" spans="2:2" ht="15">
      <c r="B880" s="83"/>
    </row>
    <row r="881" spans="2:2" ht="15">
      <c r="B881" s="83"/>
    </row>
    <row r="882" spans="2:2" ht="15">
      <c r="B882" s="83"/>
    </row>
    <row r="883" spans="2:2" ht="15">
      <c r="B883" s="83"/>
    </row>
    <row r="884" spans="2:2" ht="15">
      <c r="B884" s="83"/>
    </row>
    <row r="885" spans="2:2" ht="15">
      <c r="B885" s="83"/>
    </row>
    <row r="886" spans="2:2" ht="15">
      <c r="B886" s="83"/>
    </row>
    <row r="887" spans="2:2" ht="15">
      <c r="B887" s="83"/>
    </row>
    <row r="888" spans="2:2" ht="15">
      <c r="B888" s="83"/>
    </row>
    <row r="889" spans="2:2" ht="15">
      <c r="B889" s="83"/>
    </row>
    <row r="890" spans="2:2" ht="15">
      <c r="B890" s="83"/>
    </row>
    <row r="891" spans="2:2" ht="15">
      <c r="B891" s="83"/>
    </row>
    <row r="892" spans="2:2" ht="15">
      <c r="B892" s="83"/>
    </row>
    <row r="893" spans="2:2" ht="15">
      <c r="B893" s="83"/>
    </row>
    <row r="894" spans="2:2" ht="15">
      <c r="B894" s="83"/>
    </row>
    <row r="895" spans="2:2" ht="15">
      <c r="B895" s="83"/>
    </row>
    <row r="896" spans="2:2" ht="15">
      <c r="B896" s="83"/>
    </row>
    <row r="897" spans="2:2" ht="15">
      <c r="B897" s="83"/>
    </row>
    <row r="898" spans="2:2" ht="15">
      <c r="B898" s="83"/>
    </row>
    <row r="899" spans="2:2" ht="15">
      <c r="B899" s="83"/>
    </row>
    <row r="900" spans="2:2" ht="15">
      <c r="B900" s="83"/>
    </row>
    <row r="901" spans="2:2" ht="15">
      <c r="B901" s="83"/>
    </row>
    <row r="902" spans="2:2" ht="15">
      <c r="B902" s="83"/>
    </row>
    <row r="903" spans="2:2" ht="15">
      <c r="B903" s="83"/>
    </row>
    <row r="904" spans="2:2" ht="15">
      <c r="B904" s="83"/>
    </row>
    <row r="905" spans="2:2" ht="15">
      <c r="B905" s="83"/>
    </row>
    <row r="906" spans="2:2" ht="15">
      <c r="B906" s="83"/>
    </row>
    <row r="907" spans="2:2" ht="15">
      <c r="B907" s="83"/>
    </row>
    <row r="908" spans="2:2" ht="15">
      <c r="B908" s="83"/>
    </row>
    <row r="909" spans="2:2" ht="15">
      <c r="B909" s="83"/>
    </row>
    <row r="910" spans="2:2" ht="15">
      <c r="B910" s="83"/>
    </row>
    <row r="911" spans="2:2" ht="15">
      <c r="B911" s="83"/>
    </row>
    <row r="912" spans="2:2" ht="15">
      <c r="B912" s="83"/>
    </row>
    <row r="913" spans="2:2" ht="15">
      <c r="B913" s="83"/>
    </row>
    <row r="914" spans="2:2" ht="15">
      <c r="B914" s="83"/>
    </row>
    <row r="915" spans="2:2" ht="15">
      <c r="B915" s="83"/>
    </row>
    <row r="916" spans="2:2" ht="15">
      <c r="B916" s="83"/>
    </row>
    <row r="917" spans="2:2" ht="15">
      <c r="B917" s="83"/>
    </row>
    <row r="918" spans="2:2" ht="15">
      <c r="B918" s="83"/>
    </row>
    <row r="919" spans="2:2" ht="15">
      <c r="B919" s="83"/>
    </row>
    <row r="920" spans="2:2" ht="15">
      <c r="B920" s="83"/>
    </row>
    <row r="921" spans="2:2" ht="15">
      <c r="B921" s="83"/>
    </row>
    <row r="922" spans="2:2" ht="15">
      <c r="B922" s="83"/>
    </row>
    <row r="923" spans="2:2" ht="15">
      <c r="B923" s="83"/>
    </row>
    <row r="924" spans="2:2" ht="15">
      <c r="B924" s="83"/>
    </row>
    <row r="925" spans="2:2" ht="15">
      <c r="B925" s="83"/>
    </row>
    <row r="926" spans="2:2" ht="15">
      <c r="B926" s="83"/>
    </row>
    <row r="927" spans="2:2" ht="15">
      <c r="B927" s="83"/>
    </row>
    <row r="928" spans="2:2" ht="15">
      <c r="B928" s="83"/>
    </row>
    <row r="929" spans="2:2" ht="15">
      <c r="B929" s="83"/>
    </row>
    <row r="930" spans="2:2" ht="15">
      <c r="B930" s="83"/>
    </row>
    <row r="931" spans="2:2" ht="15">
      <c r="B931" s="83"/>
    </row>
    <row r="932" spans="2:2" ht="15">
      <c r="B932" s="83"/>
    </row>
    <row r="933" spans="2:2" ht="15">
      <c r="B933" s="83"/>
    </row>
    <row r="934" spans="2:2" ht="15">
      <c r="B934" s="83"/>
    </row>
    <row r="935" spans="2:2" ht="15">
      <c r="B935" s="83"/>
    </row>
    <row r="936" spans="2:2" ht="15">
      <c r="B936" s="83"/>
    </row>
    <row r="937" spans="2:2" ht="15">
      <c r="B937" s="83"/>
    </row>
    <row r="938" spans="2:2" ht="15">
      <c r="B938" s="83"/>
    </row>
    <row r="939" spans="2:2" ht="15">
      <c r="B939" s="83"/>
    </row>
    <row r="940" spans="2:2" ht="15">
      <c r="B940" s="83"/>
    </row>
    <row r="941" spans="2:2" ht="15">
      <c r="B941" s="83"/>
    </row>
    <row r="942" spans="2:2" ht="15">
      <c r="B942" s="83"/>
    </row>
    <row r="943" spans="2:2" ht="15">
      <c r="B943" s="83"/>
    </row>
    <row r="944" spans="2:2" ht="15">
      <c r="B944" s="83"/>
    </row>
    <row r="945" spans="2:2" ht="15">
      <c r="B945" s="83"/>
    </row>
    <row r="946" spans="2:2" ht="15">
      <c r="B946" s="83"/>
    </row>
    <row r="947" spans="2:2" ht="15">
      <c r="B947" s="83"/>
    </row>
    <row r="948" spans="2:2" ht="15">
      <c r="B948" s="83"/>
    </row>
    <row r="949" spans="2:2" ht="15">
      <c r="B949" s="83"/>
    </row>
    <row r="950" spans="2:2" ht="15">
      <c r="B950" s="83"/>
    </row>
    <row r="951" spans="2:2" ht="15">
      <c r="B951" s="83"/>
    </row>
    <row r="952" spans="2:2" ht="15">
      <c r="B952" s="83"/>
    </row>
    <row r="953" spans="2:2" ht="15">
      <c r="B953" s="83"/>
    </row>
    <row r="954" spans="2:2" ht="15">
      <c r="B954" s="83"/>
    </row>
    <row r="955" spans="2:2" ht="15">
      <c r="B955" s="83"/>
    </row>
    <row r="956" spans="2:2" ht="15">
      <c r="B956" s="83"/>
    </row>
    <row r="957" spans="2:2" ht="15">
      <c r="B957" s="83"/>
    </row>
    <row r="958" spans="2:2" ht="15">
      <c r="B958" s="83"/>
    </row>
    <row r="959" spans="2:2" ht="15">
      <c r="B959" s="83"/>
    </row>
    <row r="960" spans="2:2" ht="15">
      <c r="B960" s="83"/>
    </row>
    <row r="961" spans="2:2" ht="15">
      <c r="B961" s="83"/>
    </row>
    <row r="962" spans="2:2" ht="15">
      <c r="B962" s="83"/>
    </row>
    <row r="963" spans="2:2" ht="15">
      <c r="B963" s="83"/>
    </row>
    <row r="964" spans="2:2" ht="15">
      <c r="B964" s="83"/>
    </row>
    <row r="965" spans="2:2" ht="15">
      <c r="B965" s="83"/>
    </row>
    <row r="966" spans="2:2" ht="15">
      <c r="B966" s="83"/>
    </row>
    <row r="967" spans="2:2" ht="15">
      <c r="B967" s="83"/>
    </row>
    <row r="968" spans="2:2" ht="15">
      <c r="B968" s="83"/>
    </row>
    <row r="969" spans="2:2" ht="15">
      <c r="B969" s="83"/>
    </row>
    <row r="970" spans="2:2" ht="15">
      <c r="B970" s="83"/>
    </row>
    <row r="971" spans="2:2" ht="15">
      <c r="B971" s="83"/>
    </row>
    <row r="972" spans="2:2" ht="15">
      <c r="B972" s="83"/>
    </row>
    <row r="973" spans="2:2" ht="15">
      <c r="B973" s="83"/>
    </row>
    <row r="974" spans="2:2" ht="15">
      <c r="B974" s="83"/>
    </row>
    <row r="975" spans="2:2" ht="15">
      <c r="B975" s="83"/>
    </row>
    <row r="976" spans="2:2" ht="15">
      <c r="B976" s="83"/>
    </row>
    <row r="977" spans="2:2" ht="15">
      <c r="B977" s="83"/>
    </row>
    <row r="978" spans="2:2" ht="15">
      <c r="B978" s="83"/>
    </row>
    <row r="979" spans="2:2" ht="15">
      <c r="B979" s="83"/>
    </row>
    <row r="980" spans="2:2" ht="15">
      <c r="B980" s="83"/>
    </row>
    <row r="981" spans="2:2" ht="15">
      <c r="B981" s="83"/>
    </row>
    <row r="982" spans="2:2" ht="15">
      <c r="B982" s="83"/>
    </row>
    <row r="983" spans="2:2" ht="15">
      <c r="B983" s="83"/>
    </row>
    <row r="984" spans="2:2" ht="15">
      <c r="B984" s="83"/>
    </row>
    <row r="985" spans="2:2" ht="15">
      <c r="B985" s="83"/>
    </row>
    <row r="986" spans="2:2" ht="15">
      <c r="B986" s="83"/>
    </row>
    <row r="987" spans="2:2" ht="15">
      <c r="B987" s="83"/>
    </row>
    <row r="988" spans="2:2" ht="15">
      <c r="B988" s="83"/>
    </row>
    <row r="989" spans="2:2" ht="15">
      <c r="B989" s="83"/>
    </row>
    <row r="990" spans="2:2" ht="15">
      <c r="B990" s="83"/>
    </row>
    <row r="991" spans="2:2" ht="15">
      <c r="B991" s="83"/>
    </row>
    <row r="992" spans="2:2" ht="15">
      <c r="B992" s="83"/>
    </row>
    <row r="993" spans="2:2" ht="15">
      <c r="B993" s="83"/>
    </row>
    <row r="994" spans="2:2" ht="15">
      <c r="B994" s="83"/>
    </row>
    <row r="995" spans="2:2" ht="15">
      <c r="B995" s="83"/>
    </row>
    <row r="996" spans="2:2" ht="15">
      <c r="B996" s="83"/>
    </row>
    <row r="997" spans="2:2" ht="15">
      <c r="B997" s="83"/>
    </row>
    <row r="998" spans="2:2" ht="15">
      <c r="B998" s="83"/>
    </row>
    <row r="999" spans="2:2" ht="15">
      <c r="B999" s="83"/>
    </row>
    <row r="1000" spans="2:2" ht="15">
      <c r="B1000" s="83"/>
    </row>
    <row r="1001" spans="2:2" ht="15">
      <c r="B1001" s="83"/>
    </row>
    <row r="1002" spans="2:2" ht="15" thickBot="1">
      <c r="B1002" s="83"/>
    </row>
  </sheetData>
  <hyperlinks>
    <hyperlink ref="A22" r:id="rId1" display="club.hotmart.com"/>
    <hyperlink ref="B27" r:id="rId2" display="https://www.cursosdealisadosdanys.com"/>
    <hyperlink ref="A36" r:id="rId3" display="https://app.udeki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A.Y</vt:lpstr>
      <vt:lpstr>MZ</vt:lpstr>
      <vt:lpstr>CEPILLOS</vt:lpstr>
      <vt:lpstr>LB</vt:lpstr>
      <vt:lpstr>ML</vt:lpstr>
      <vt:lpstr>OLE</vt:lpstr>
      <vt:lpstr>A.H</vt:lpstr>
      <vt:lpstr>PO</vt:lpstr>
      <vt:lpstr>LL.E</vt:lpstr>
      <vt:lpstr>YV</vt:lpstr>
      <vt:lpstr>SEN</vt:lpstr>
      <vt:lpstr>KE</vt:lpstr>
      <vt:lpstr>CL.H</vt:lpstr>
      <vt:lpstr>SATIN</vt:lpstr>
      <vt:lpstr>KB</vt:lpstr>
      <vt:lpstr>BL.SH</vt:lpstr>
      <vt:lpstr>LULA</vt:lpstr>
      <vt:lpstr>ANIK</vt:lpstr>
      <vt:lpstr>FEBBLE</vt:lpstr>
      <vt:lpstr>PROSA</vt:lpstr>
      <vt:lpstr>LA</vt:lpstr>
      <vt:lpstr>OTROS</vt:lpstr>
      <vt:lpstr>CONSOLIDADO</vt:lpstr>
      <vt:lpstr>INV. LOCAL</vt:lpstr>
      <vt:lpstr>PRODUCTOS</vt:lpstr>
      <vt:lpstr>FORMATO</vt:lpstr>
      <vt:lpstr>CONT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Cañon</dc:creator>
  <cp:keywords/>
  <dc:description/>
  <cp:lastModifiedBy>Mujer Magica</cp:lastModifiedBy>
  <dcterms:created xsi:type="dcterms:W3CDTF">2023-09-02T04:46:11Z</dcterms:created>
  <dcterms:modified xsi:type="dcterms:W3CDTF">2026-09-12T21:44:27Z</dcterms:modified>
  <cp:category/>
</cp:coreProperties>
</file>