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0515" windowHeight="7740"/>
  </bookViews>
  <sheets>
    <sheet name="Feuil1" sheetId="1" r:id="rId1"/>
    <sheet name="Feuil2" sheetId="2" r:id="rId2"/>
    <sheet name="Feuil3" sheetId="3" r:id="rId3"/>
  </sheets>
  <calcPr calcId="144525"/>
  <fileRecoveryPr repairLoad="1"/>
</workbook>
</file>

<file path=xl/calcChain.xml><?xml version="1.0" encoding="utf-8"?>
<calcChain xmlns="http://schemas.openxmlformats.org/spreadsheetml/2006/main">
  <c r="J19" i="1" l="1"/>
  <c r="H17" i="1"/>
  <c r="H16" i="1"/>
  <c r="F19" i="1"/>
  <c r="G17" i="1"/>
  <c r="G16" i="1"/>
  <c r="G15" i="1"/>
  <c r="G18" i="1" s="1"/>
  <c r="H15" i="1" s="1"/>
  <c r="J10" i="1"/>
  <c r="F10" i="1"/>
  <c r="G3" i="1"/>
  <c r="G4" i="1"/>
  <c r="G5" i="1"/>
  <c r="G6" i="1"/>
  <c r="G7" i="1"/>
  <c r="G8" i="1"/>
  <c r="G2" i="1"/>
  <c r="G9" i="1" s="1"/>
  <c r="H4" i="1" l="1"/>
  <c r="I4" i="1" s="1"/>
  <c r="J4" i="1" s="1"/>
  <c r="H7" i="1"/>
  <c r="I7" i="1" s="1"/>
  <c r="J7" i="1" s="1"/>
  <c r="H5" i="1"/>
  <c r="I5" i="1" s="1"/>
  <c r="J5" i="1" s="1"/>
  <c r="H2" i="1"/>
  <c r="I2" i="1" s="1"/>
  <c r="J2" i="1" s="1"/>
  <c r="I17" i="1"/>
  <c r="J17" i="1" s="1"/>
  <c r="I16" i="1"/>
  <c r="J16" i="1" s="1"/>
  <c r="I15" i="1"/>
  <c r="J15" i="1" s="1"/>
  <c r="H3" i="1"/>
  <c r="I3" i="1" s="1"/>
  <c r="J3" i="1" s="1"/>
  <c r="J18" i="1"/>
  <c r="H8" i="1"/>
  <c r="I8" i="1" s="1"/>
  <c r="J8" i="1" s="1"/>
  <c r="H6" i="1"/>
  <c r="I6" i="1" s="1"/>
  <c r="J6" i="1" s="1"/>
  <c r="B13" i="1"/>
  <c r="C3" i="1"/>
  <c r="C4" i="1"/>
  <c r="C5" i="1"/>
  <c r="C6" i="1"/>
  <c r="C7" i="1"/>
  <c r="C8" i="1"/>
  <c r="C9" i="1"/>
  <c r="C10" i="1"/>
  <c r="C11" i="1"/>
  <c r="C2" i="1"/>
  <c r="C12" i="1" s="1"/>
  <c r="J9" i="1" l="1"/>
</calcChain>
</file>

<file path=xl/sharedStrings.xml><?xml version="1.0" encoding="utf-8"?>
<sst xmlns="http://schemas.openxmlformats.org/spreadsheetml/2006/main" count="16" uniqueCount="8">
  <si>
    <t>lambda^chapeau</t>
  </si>
  <si>
    <t>N capt</t>
  </si>
  <si>
    <t>N jours = Ni</t>
  </si>
  <si>
    <t>pi</t>
  </si>
  <si>
    <t>n=</t>
  </si>
  <si>
    <t>&gt;=50</t>
  </si>
  <si>
    <t>npi</t>
  </si>
  <si>
    <t>D_89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</si>
</sst>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2" sqref="H2"/>
    </sheetView>
  </sheetViews>
  <sheetFormatPr baseColWidth="10" defaultRowHeight="15" x14ac:dyDescent="0.25"/>
  <sheetData>
    <row r="1" spans="1:10" x14ac:dyDescent="0.25">
      <c r="E1" t="s">
        <v>1</v>
      </c>
      <c r="F1" t="s">
        <v>2</v>
      </c>
      <c r="H1" t="s">
        <v>3</v>
      </c>
      <c r="I1" t="s">
        <v>6</v>
      </c>
    </row>
    <row r="2" spans="1:10" x14ac:dyDescent="0.25">
      <c r="A2">
        <v>28</v>
      </c>
      <c r="B2">
        <v>25</v>
      </c>
      <c r="C2">
        <f>(A2-B2)^2/B2</f>
        <v>0.36</v>
      </c>
      <c r="E2">
        <v>0</v>
      </c>
      <c r="F2">
        <v>56</v>
      </c>
      <c r="G2">
        <f>E2*F2</f>
        <v>0</v>
      </c>
      <c r="H2">
        <f>EXP(-G$9)*G$9^E2/FACT(E2)</f>
        <v>0.58314124882018203</v>
      </c>
      <c r="I2">
        <f>H2*F$10</f>
        <v>51.899571144996202</v>
      </c>
      <c r="J2">
        <f>(F2-I2)^2/I2</f>
        <v>0.32396253810988968</v>
      </c>
    </row>
    <row r="3" spans="1:10" x14ac:dyDescent="0.25">
      <c r="A3">
        <v>32</v>
      </c>
      <c r="B3">
        <v>25</v>
      </c>
      <c r="C3">
        <f t="shared" ref="C3:C11" si="0">(A3-B3)^2/B3</f>
        <v>1.96</v>
      </c>
      <c r="E3">
        <v>1</v>
      </c>
      <c r="F3">
        <v>22</v>
      </c>
      <c r="G3">
        <f t="shared" ref="G3:G8" si="1">E3*F3</f>
        <v>22</v>
      </c>
      <c r="H3">
        <f t="shared" ref="H3:H8" si="2">EXP(-G$9)*G$9^E3/FACT(E3)</f>
        <v>0.31450314543110941</v>
      </c>
      <c r="I3">
        <f t="shared" ref="I3:I8" si="3">H3*F$10</f>
        <v>27.990779943368736</v>
      </c>
      <c r="J3">
        <f t="shared" ref="J3:J8" si="4">(F3-I3)^2/I3</f>
        <v>1.2821880777342056</v>
      </c>
    </row>
    <row r="4" spans="1:10" x14ac:dyDescent="0.25">
      <c r="A4">
        <v>23</v>
      </c>
      <c r="B4">
        <v>25</v>
      </c>
      <c r="C4">
        <f t="shared" si="0"/>
        <v>0.16</v>
      </c>
      <c r="E4">
        <v>2</v>
      </c>
      <c r="F4">
        <v>9</v>
      </c>
      <c r="G4">
        <f t="shared" si="1"/>
        <v>18</v>
      </c>
      <c r="H4">
        <f t="shared" si="2"/>
        <v>8.4809836970186792E-2</v>
      </c>
      <c r="I4">
        <f t="shared" si="3"/>
        <v>7.5480754903466245</v>
      </c>
      <c r="J4">
        <f t="shared" si="4"/>
        <v>0.27928771836321248</v>
      </c>
    </row>
    <row r="5" spans="1:10" x14ac:dyDescent="0.25">
      <c r="A5">
        <v>26</v>
      </c>
      <c r="B5">
        <v>25</v>
      </c>
      <c r="C5">
        <f t="shared" si="0"/>
        <v>0.04</v>
      </c>
      <c r="E5">
        <v>3</v>
      </c>
      <c r="F5">
        <v>1</v>
      </c>
      <c r="G5">
        <f t="shared" si="1"/>
        <v>3</v>
      </c>
      <c r="H5">
        <f t="shared" si="2"/>
        <v>1.5246712264303247E-2</v>
      </c>
      <c r="I5">
        <f t="shared" si="3"/>
        <v>1.3569573915229889</v>
      </c>
      <c r="J5">
        <f t="shared" si="4"/>
        <v>9.3900206564251368E-2</v>
      </c>
    </row>
    <row r="6" spans="1:10" x14ac:dyDescent="0.25">
      <c r="A6">
        <v>23</v>
      </c>
      <c r="B6">
        <v>25</v>
      </c>
      <c r="C6">
        <f t="shared" si="0"/>
        <v>0.16</v>
      </c>
      <c r="E6">
        <v>4</v>
      </c>
      <c r="F6">
        <v>0</v>
      </c>
      <c r="G6">
        <f t="shared" si="1"/>
        <v>0</v>
      </c>
      <c r="H6">
        <f t="shared" si="2"/>
        <v>2.0557364850745945E-3</v>
      </c>
      <c r="I6">
        <f t="shared" si="3"/>
        <v>0.1829605471716389</v>
      </c>
      <c r="J6">
        <f t="shared" si="4"/>
        <v>0.18296054717163893</v>
      </c>
    </row>
    <row r="7" spans="1:10" x14ac:dyDescent="0.25">
      <c r="A7">
        <v>31</v>
      </c>
      <c r="B7">
        <v>25</v>
      </c>
      <c r="C7">
        <f t="shared" si="0"/>
        <v>1.44</v>
      </c>
      <c r="E7">
        <v>5</v>
      </c>
      <c r="F7">
        <v>1</v>
      </c>
      <c r="G7">
        <f t="shared" si="1"/>
        <v>5</v>
      </c>
      <c r="H7">
        <f t="shared" si="2"/>
        <v>2.2174236243501243E-4</v>
      </c>
      <c r="I7">
        <f t="shared" si="3"/>
        <v>1.9735070256716107E-2</v>
      </c>
      <c r="J7">
        <f t="shared" si="4"/>
        <v>48.690950677390759</v>
      </c>
    </row>
    <row r="8" spans="1:10" x14ac:dyDescent="0.25">
      <c r="A8">
        <v>18</v>
      </c>
      <c r="B8">
        <v>25</v>
      </c>
      <c r="C8">
        <f t="shared" si="0"/>
        <v>1.96</v>
      </c>
      <c r="E8">
        <v>6</v>
      </c>
      <c r="F8">
        <v>0</v>
      </c>
      <c r="G8">
        <f t="shared" si="1"/>
        <v>0</v>
      </c>
      <c r="H8">
        <f t="shared" si="2"/>
        <v>1.9931897746967409E-5</v>
      </c>
      <c r="I8">
        <f t="shared" si="3"/>
        <v>1.7739388994800994E-3</v>
      </c>
      <c r="J8">
        <f t="shared" si="4"/>
        <v>1.7739388994800994E-3</v>
      </c>
    </row>
    <row r="9" spans="1:10" x14ac:dyDescent="0.25">
      <c r="A9">
        <v>19</v>
      </c>
      <c r="B9">
        <v>25</v>
      </c>
      <c r="C9">
        <f t="shared" si="0"/>
        <v>1.44</v>
      </c>
      <c r="E9" t="s">
        <v>0</v>
      </c>
      <c r="G9">
        <f>SUM(G2:G8)/F10</f>
        <v>0.5393258426966292</v>
      </c>
      <c r="I9" t="s">
        <v>7</v>
      </c>
      <c r="J9">
        <f>SUM(J2:J8)</f>
        <v>50.855023704233439</v>
      </c>
    </row>
    <row r="10" spans="1:10" x14ac:dyDescent="0.25">
      <c r="A10">
        <v>19</v>
      </c>
      <c r="B10">
        <v>25</v>
      </c>
      <c r="C10">
        <f t="shared" si="0"/>
        <v>1.44</v>
      </c>
      <c r="E10" t="s">
        <v>4</v>
      </c>
      <c r="F10">
        <f>SUM(F2:F8)</f>
        <v>89</v>
      </c>
      <c r="J10">
        <f>_xlfn.CHISQ.INV(0.95,5)</f>
        <v>11.070497693516351</v>
      </c>
    </row>
    <row r="11" spans="1:10" x14ac:dyDescent="0.25">
      <c r="A11">
        <v>31</v>
      </c>
      <c r="B11">
        <v>25</v>
      </c>
      <c r="C11">
        <f t="shared" si="0"/>
        <v>1.44</v>
      </c>
      <c r="F11" t="s">
        <v>5</v>
      </c>
    </row>
    <row r="12" spans="1:10" x14ac:dyDescent="0.25">
      <c r="C12">
        <f>SUM(C2:C11)</f>
        <v>10.399999999999999</v>
      </c>
    </row>
    <row r="13" spans="1:10" x14ac:dyDescent="0.25">
      <c r="B13">
        <f>_xlfn.CHISQ.INV(0.95,9)</f>
        <v>16.918977604620448</v>
      </c>
    </row>
    <row r="14" spans="1:10" x14ac:dyDescent="0.25">
      <c r="E14" t="s">
        <v>1</v>
      </c>
      <c r="F14" t="s">
        <v>2</v>
      </c>
      <c r="H14" t="s">
        <v>3</v>
      </c>
      <c r="I14" t="s">
        <v>6</v>
      </c>
    </row>
    <row r="15" spans="1:10" x14ac:dyDescent="0.25">
      <c r="E15">
        <v>0</v>
      </c>
      <c r="F15">
        <v>56</v>
      </c>
      <c r="G15">
        <f>E15*F15</f>
        <v>0</v>
      </c>
      <c r="H15">
        <f>EXP(-G$18)*G$18^E15/FACT(E15)</f>
        <v>0.60994772483919057</v>
      </c>
      <c r="I15">
        <f>H15*F$10</f>
        <v>54.285347510687963</v>
      </c>
      <c r="J15">
        <f>(F15-I15)^2/I15</f>
        <v>5.4158871480469342E-2</v>
      </c>
    </row>
    <row r="16" spans="1:10" x14ac:dyDescent="0.25">
      <c r="E16">
        <v>1</v>
      </c>
      <c r="F16">
        <v>22</v>
      </c>
      <c r="G16">
        <f t="shared" ref="G16:G17" si="5">E16*F16</f>
        <v>22</v>
      </c>
      <c r="H16">
        <f>EXP(-G$18)*G$18^E16/FACT(E16)</f>
        <v>0.30154718980813916</v>
      </c>
      <c r="I16">
        <f t="shared" ref="I16:I17" si="6">H16*F$10</f>
        <v>26.837699892924384</v>
      </c>
      <c r="J16">
        <f t="shared" ref="J16:J17" si="7">(F16-I16)^2/I16</f>
        <v>0.87203226607995432</v>
      </c>
    </row>
    <row r="17" spans="5:10" x14ac:dyDescent="0.25">
      <c r="E17">
        <v>2</v>
      </c>
      <c r="F17">
        <v>11</v>
      </c>
      <c r="G17">
        <f t="shared" si="5"/>
        <v>22</v>
      </c>
      <c r="H17">
        <f>EXP(-G$18)*G$18^E17/FACT(E17)</f>
        <v>7.4539754784034393E-2</v>
      </c>
      <c r="I17">
        <f t="shared" si="6"/>
        <v>6.634038175779061</v>
      </c>
      <c r="J17">
        <f t="shared" si="7"/>
        <v>2.8733061440841268</v>
      </c>
    </row>
    <row r="18" spans="5:10" x14ac:dyDescent="0.25">
      <c r="E18" t="s">
        <v>0</v>
      </c>
      <c r="G18">
        <f>SUM(G15:G17)/F19</f>
        <v>0.4943820224719101</v>
      </c>
      <c r="I18" t="s">
        <v>7</v>
      </c>
      <c r="J18">
        <f>SUM(J15:J17)</f>
        <v>3.7994972816445505</v>
      </c>
    </row>
    <row r="19" spans="5:10" x14ac:dyDescent="0.25">
      <c r="E19" t="s">
        <v>4</v>
      </c>
      <c r="F19">
        <f>SUM(F15:F17)</f>
        <v>89</v>
      </c>
      <c r="J19">
        <f>_xlfn.CHISQ.INV(0.95,1)</f>
        <v>3.8414588206941236</v>
      </c>
    </row>
    <row r="20" spans="5:10" x14ac:dyDescent="0.25">
      <c r="F20" t="s">
        <v>5</v>
      </c>
    </row>
  </sheetData>
  <conditionalFormatting sqref="I2:I8">
    <cfRule type="cellIs" dxfId="20" priority="13" operator="lessThan">
      <formula>5</formula>
    </cfRule>
    <cfRule type="cellIs" dxfId="19" priority="9" operator="greaterThan">
      <formula>5</formula>
    </cfRule>
  </conditionalFormatting>
  <conditionalFormatting sqref="J9">
    <cfRule type="cellIs" dxfId="18" priority="12" operator="lessThan">
      <formula>"$J$10"</formula>
    </cfRule>
  </conditionalFormatting>
  <conditionalFormatting sqref="I15:I17">
    <cfRule type="cellIs" dxfId="17" priority="7" operator="greaterThan">
      <formula>5</formula>
    </cfRule>
    <cfRule type="cellIs" dxfId="16" priority="8" operator="lessThan">
      <formula>5</formula>
    </cfRule>
  </conditionalFormatting>
  <conditionalFormatting sqref="F10">
    <cfRule type="cellIs" dxfId="15" priority="5" operator="greaterThan">
      <formula>5</formula>
    </cfRule>
    <cfRule type="cellIs" dxfId="14" priority="6" operator="lessThan">
      <formula>5</formula>
    </cfRule>
  </conditionalFormatting>
  <conditionalFormatting sqref="F19">
    <cfRule type="cellIs" dxfId="13" priority="3" operator="greaterThan">
      <formula>5</formula>
    </cfRule>
    <cfRule type="cellIs" dxfId="12" priority="4" operator="lessThan">
      <formula>5</formula>
    </cfRule>
  </conditionalFormatting>
  <conditionalFormatting sqref="J18">
    <cfRule type="cellIs" dxfId="11" priority="1" operator="lessThan">
      <formula>$J$19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University of Strasbourg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G. Bertrand</dc:creator>
  <cp:lastModifiedBy>Frederic G. Bertrand</cp:lastModifiedBy>
  <dcterms:created xsi:type="dcterms:W3CDTF">2011-05-13T13:17:11Z</dcterms:created>
  <dcterms:modified xsi:type="dcterms:W3CDTF">2011-05-13T14:08:40Z</dcterms:modified>
</cp:coreProperties>
</file>