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030"/>
  <workbookPr autoCompressPictures="0"/>
  <bookViews>
    <workbookView xWindow="0" yWindow="-460" windowWidth="28800" windowHeight="18000"/>
  </bookViews>
  <sheets>
    <sheet name="GazNocif" sheetId="1" r:id="rId1"/>
    <sheet name="Glycines" sheetId="2" r:id="rId2"/>
    <sheet name="Balance_1" sheetId="3" r:id="rId3"/>
    <sheet name="Balance_2" sheetId="7" r:id="rId4"/>
    <sheet name="Naissances" sheetId="8" r:id="rId5"/>
    <sheet name="Jus d'orange" sheetId="9" r:id="rId6"/>
    <sheet name="Coucou" sheetId="10" r:id="rId7"/>
    <sheet name="Pression artérielle" sheetId="11"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2" i="11" l="1"/>
  <c r="E66" i="10"/>
  <c r="E26" i="10"/>
  <c r="E36" i="9"/>
  <c r="E56" i="9"/>
  <c r="M29" i="8"/>
  <c r="M30" i="8"/>
  <c r="M31" i="8"/>
  <c r="E24" i="7"/>
  <c r="E23" i="7"/>
  <c r="E24" i="3"/>
  <c r="E23" i="3"/>
  <c r="O37" i="8"/>
  <c r="O40" i="8"/>
  <c r="O41" i="8"/>
  <c r="C3" i="11"/>
  <c r="C4" i="11"/>
  <c r="C5" i="11"/>
  <c r="C6" i="11"/>
  <c r="C7" i="11"/>
  <c r="C8" i="11"/>
  <c r="C9" i="11"/>
  <c r="C10" i="11"/>
  <c r="C11" i="11"/>
  <c r="C2" i="11"/>
  <c r="O39" i="8"/>
  <c r="F39" i="8"/>
  <c r="F40" i="8"/>
  <c r="E27" i="2"/>
  <c r="D24" i="1"/>
  <c r="E26" i="7"/>
  <c r="E27" i="7"/>
  <c r="E26" i="3"/>
  <c r="E27" i="3"/>
</calcChain>
</file>

<file path=xl/sharedStrings.xml><?xml version="1.0" encoding="utf-8"?>
<sst xmlns="http://schemas.openxmlformats.org/spreadsheetml/2006/main" count="277" uniqueCount="157">
  <si>
    <t>p-valeur</t>
  </si>
  <si>
    <t>Classes</t>
  </si>
  <si>
    <t>ou plus...</t>
  </si>
  <si>
    <t>Fréquence</t>
  </si>
  <si>
    <t>Statistique de test</t>
  </si>
  <si>
    <t>n</t>
  </si>
  <si>
    <t>var non cor</t>
  </si>
  <si>
    <t>Espérance connue</t>
  </si>
  <si>
    <t>Espérance inconnue</t>
  </si>
  <si>
    <t>sigma^2</t>
  </si>
  <si>
    <t>Test exact</t>
  </si>
  <si>
    <t>Jus d'orange</t>
  </si>
  <si>
    <t>Acide ascorbique</t>
  </si>
  <si>
    <t>Test d'égalité des variances (F-Test)</t>
  </si>
  <si>
    <t>Moyenne</t>
  </si>
  <si>
    <t>Variance</t>
  </si>
  <si>
    <t>Observations</t>
  </si>
  <si>
    <t>Degré de liberté</t>
  </si>
  <si>
    <t>F</t>
  </si>
  <si>
    <t>P(F&lt;=f) unilatéral</t>
  </si>
  <si>
    <t>Valeur critique pour F (unilatéral)</t>
  </si>
  <si>
    <t>Test d'égalité des espérances: deux observations de variances égales</t>
  </si>
  <si>
    <t>Variance pondérée</t>
  </si>
  <si>
    <t>Différence hypothétique des moyennes</t>
  </si>
  <si>
    <t>Statistique t</t>
  </si>
  <si>
    <t>P(T&lt;=t) unilatéral</t>
  </si>
  <si>
    <t>Valeur critique de t (unilatéral)</t>
  </si>
  <si>
    <t>P(T&lt;=t) bilatéral</t>
  </si>
  <si>
    <t>Valeur critique de t (bilatéral)</t>
  </si>
  <si>
    <t>Roitelet</t>
  </si>
  <si>
    <t>Fauvette</t>
  </si>
  <si>
    <t>Avant traitement</t>
  </si>
  <si>
    <t>Après traitement</t>
  </si>
  <si>
    <t>Différence</t>
  </si>
  <si>
    <t>Test d'égalité des espérances: observations pairées</t>
  </si>
  <si>
    <t>Coefficient de corrélation de Pearson</t>
  </si>
  <si>
    <t>Transparent 50</t>
  </si>
  <si>
    <t>Exercice</t>
  </si>
  <si>
    <t>Les hypothèses que nous voulons tester sont donc :</t>
  </si>
  <si>
    <t>H0 : Le taux de gaz nocif dans la population est inférieur ou égal à 50</t>
  </si>
  <si>
    <t>H1 : Le taux de gaz nocif dans la population est strictement supérieur à 50</t>
  </si>
  <si>
    <r>
      <t xml:space="preserve">Les transparents indiquent que la fonction à utiliser est : </t>
    </r>
    <r>
      <rPr>
        <b/>
        <sz val="11"/>
        <color theme="3"/>
        <rFont val="Calibri"/>
        <family val="2"/>
        <scheme val="minor"/>
      </rPr>
      <t>TEST.Z</t>
    </r>
  </si>
  <si>
    <t>TEST.Z(Colonne_de_données;Norme;Ecart-type)</t>
  </si>
  <si>
    <t>La variance de la population est connue et vaut 100. L'écart-type vaut donc 10.</t>
  </si>
  <si>
    <r>
      <t xml:space="preserve">La syntaxe à utiliser ici est donc </t>
    </r>
    <r>
      <rPr>
        <b/>
        <sz val="11"/>
        <color theme="3"/>
        <rFont val="Calibri"/>
        <family val="2"/>
        <scheme val="minor"/>
      </rPr>
      <t>=TEST.Z(A2:A31;50;10)</t>
    </r>
  </si>
  <si>
    <r>
      <t xml:space="preserve">Il faut donc réaliser un test </t>
    </r>
    <r>
      <rPr>
        <b/>
        <sz val="11"/>
        <color theme="1"/>
        <rFont val="Calibri"/>
        <family val="2"/>
        <scheme val="minor"/>
      </rPr>
      <t>unilatéral</t>
    </r>
    <r>
      <rPr>
        <sz val="11"/>
        <color theme="1"/>
        <rFont val="Calibri"/>
        <family val="2"/>
        <scheme val="minor"/>
      </rPr>
      <t>.</t>
    </r>
  </si>
  <si>
    <t>Nous choisissons un seuil (ou niveau) de significativité de 5%.</t>
  </si>
  <si>
    <t>&lt;= 0,05 (Valeur du seuil choisi ci-dessus)</t>
  </si>
  <si>
    <t>Taux de gaz nocif</t>
  </si>
  <si>
    <t>Transparent 83</t>
  </si>
  <si>
    <r>
      <t xml:space="preserve">Nous cherchons à comparer la moyenne d'une population (La taille des glycines) avec une norme. Il s'agit de déterminer si la taille moyenne des glycines dans la population est </t>
    </r>
    <r>
      <rPr>
        <b/>
        <sz val="11"/>
        <color theme="1"/>
        <rFont val="Calibri"/>
        <family val="2"/>
        <scheme val="minor"/>
      </rPr>
      <t>égale</t>
    </r>
    <r>
      <rPr>
        <sz val="11"/>
        <color theme="1"/>
        <rFont val="Calibri"/>
        <family val="2"/>
        <scheme val="minor"/>
      </rPr>
      <t xml:space="preserve"> à 15 cm.</t>
    </r>
  </si>
  <si>
    <t>Transparent 58</t>
  </si>
  <si>
    <r>
      <t>Il faut donc réaliser un test b</t>
    </r>
    <r>
      <rPr>
        <b/>
        <sz val="11"/>
        <color theme="1"/>
        <rFont val="Calibri"/>
        <family val="2"/>
        <scheme val="minor"/>
      </rPr>
      <t>ilatéral</t>
    </r>
    <r>
      <rPr>
        <sz val="11"/>
        <color theme="1"/>
        <rFont val="Calibri"/>
        <family val="2"/>
        <scheme val="minor"/>
      </rPr>
      <t>.</t>
    </r>
  </si>
  <si>
    <r>
      <t xml:space="preserve">Nous cherchons à comparer la moyenne d'une population (le taux de gaz nocif) avec une norme. Il s'agit de déterminer si le taux de gaz nocif moyen dans la population est </t>
    </r>
    <r>
      <rPr>
        <b/>
        <sz val="11"/>
        <color theme="1"/>
        <rFont val="Calibri"/>
        <family val="2"/>
        <scheme val="minor"/>
      </rPr>
      <t>inférieur ou égal</t>
    </r>
    <r>
      <rPr>
        <sz val="11"/>
        <color theme="1"/>
        <rFont val="Calibri"/>
        <family val="2"/>
        <scheme val="minor"/>
      </rPr>
      <t xml:space="preserve"> à 50.</t>
    </r>
  </si>
  <si>
    <t>Norme</t>
  </si>
  <si>
    <r>
      <rPr>
        <b/>
        <sz val="11"/>
        <color theme="1"/>
        <rFont val="Calibri"/>
        <family val="2"/>
        <scheme val="minor"/>
      </rPr>
      <t>H1</t>
    </r>
    <r>
      <rPr>
        <sz val="11"/>
        <color theme="1"/>
        <rFont val="Calibri"/>
        <family val="2"/>
        <scheme val="minor"/>
      </rPr>
      <t xml:space="preserve"> : La taille moyenne d'une gousse de glycine dans la population est différente de 15 cm.</t>
    </r>
  </si>
  <si>
    <r>
      <rPr>
        <b/>
        <sz val="11"/>
        <color theme="1"/>
        <rFont val="Calibri"/>
        <family val="2"/>
        <scheme val="minor"/>
      </rPr>
      <t>H0</t>
    </r>
    <r>
      <rPr>
        <sz val="11"/>
        <color theme="1"/>
        <rFont val="Calibri"/>
        <family val="2"/>
        <scheme val="minor"/>
      </rPr>
      <t xml:space="preserve"> : La taille moyenne d'une gousse de glycine dans la population est égale à 15 cm.</t>
    </r>
  </si>
  <si>
    <t>La variance de la population est inconnue.</t>
  </si>
  <si>
    <r>
      <t xml:space="preserve">Les transparents indiquent que la fonction à utiliser est : </t>
    </r>
    <r>
      <rPr>
        <b/>
        <sz val="11"/>
        <color theme="3"/>
        <rFont val="Calibri"/>
        <family val="2"/>
        <scheme val="minor"/>
      </rPr>
      <t>TEST.STUDENT</t>
    </r>
  </si>
  <si>
    <t>Taille</t>
  </si>
  <si>
    <r>
      <t xml:space="preserve">Il faut donc réaliser un test </t>
    </r>
    <r>
      <rPr>
        <b/>
        <sz val="11"/>
        <color theme="1"/>
        <rFont val="Calibri"/>
        <family val="2"/>
        <scheme val="minor"/>
      </rPr>
      <t>bilatéral</t>
    </r>
    <r>
      <rPr>
        <sz val="11"/>
        <color theme="1"/>
        <rFont val="Calibri"/>
        <family val="2"/>
        <scheme val="minor"/>
      </rPr>
      <t>.</t>
    </r>
  </si>
  <si>
    <r>
      <t xml:space="preserve">La syntaxe à utiliser ici est donc </t>
    </r>
    <r>
      <rPr>
        <b/>
        <sz val="11"/>
        <color theme="3"/>
        <rFont val="Calibri"/>
        <family val="2"/>
        <scheme val="minor"/>
      </rPr>
      <t>=TEST.STUDENT(A2:A55;B2:B55;2;1)</t>
    </r>
  </si>
  <si>
    <t>2 signifie que les test est bilatéral puis 1 que nous voulons faire un test de student de comparaison des moyennes à partir de l'échantillon des tailles et de celui des normes.</t>
  </si>
  <si>
    <r>
      <t xml:space="preserve">Nous cherchons à comparer la variance d'une population (Les pesées sur une balance d'un objet de petite taille) avec une norme. Il s'agit de déterminer si la variance des pesées dans la population est </t>
    </r>
    <r>
      <rPr>
        <b/>
        <sz val="11"/>
        <color theme="1"/>
        <rFont val="Calibri"/>
        <family val="2"/>
        <scheme val="minor"/>
      </rPr>
      <t>égale</t>
    </r>
    <r>
      <rPr>
        <sz val="11"/>
        <color theme="1"/>
        <rFont val="Calibri"/>
        <family val="2"/>
        <scheme val="minor"/>
      </rPr>
      <t xml:space="preserve"> à 4g^2.</t>
    </r>
  </si>
  <si>
    <r>
      <rPr>
        <b/>
        <sz val="11"/>
        <color theme="1"/>
        <rFont val="Calibri"/>
        <family val="2"/>
        <scheme val="minor"/>
      </rPr>
      <t>H0</t>
    </r>
    <r>
      <rPr>
        <sz val="11"/>
        <color theme="1"/>
        <rFont val="Calibri"/>
        <family val="2"/>
        <scheme val="minor"/>
      </rPr>
      <t xml:space="preserve"> : La variance des pesées dans la population est égale à 4g^2.</t>
    </r>
  </si>
  <si>
    <r>
      <rPr>
        <b/>
        <sz val="11"/>
        <color theme="1"/>
        <rFont val="Calibri"/>
        <family val="2"/>
        <scheme val="minor"/>
      </rPr>
      <t>H1</t>
    </r>
    <r>
      <rPr>
        <sz val="11"/>
        <color theme="1"/>
        <rFont val="Calibri"/>
        <family val="2"/>
        <scheme val="minor"/>
      </rPr>
      <t xml:space="preserve"> : La variance des pesées dans la population est différente de 4g^2.</t>
    </r>
  </si>
  <si>
    <t>La moyenne de la population est inconnue.</t>
  </si>
  <si>
    <r>
      <t xml:space="preserve">La syntaxe à utiliser ici est donc </t>
    </r>
    <r>
      <rPr>
        <b/>
        <sz val="11"/>
        <color theme="3"/>
        <rFont val="Calibri"/>
        <family val="2"/>
        <scheme val="minor"/>
      </rPr>
      <t>=2*MIN(LOI.KHIDEUX(D4;D2);1-LOI.KHIDEUX(D4;D2))</t>
    </r>
  </si>
  <si>
    <t>&gt; 0,05 (Valeur du seuil choisi ci-dessus)</t>
  </si>
  <si>
    <t>Variance non corrigée car la moyenne est connue</t>
  </si>
  <si>
    <t>Variance de la norme</t>
  </si>
  <si>
    <t>Effectif de l'échantillon</t>
  </si>
  <si>
    <t>Transparent 68</t>
  </si>
  <si>
    <t>p-valeur =</t>
  </si>
  <si>
    <t>n-1</t>
  </si>
  <si>
    <t>Effectif de l'échantillon moins 1</t>
  </si>
  <si>
    <t>Variance corrigée car la moyenne est inconnue</t>
  </si>
  <si>
    <t>La moyenne de la population est connue et vaut 1,849g.</t>
  </si>
  <si>
    <t>Garçons</t>
  </si>
  <si>
    <t>Filles</t>
  </si>
  <si>
    <r>
      <t xml:space="preserve">Nous cherchons à comparer la proportion d'une population (La proportion de filles dans la population) avec une norme. Il s'agit de déterminer si la proportion de filles dans la population est </t>
    </r>
    <r>
      <rPr>
        <b/>
        <sz val="11"/>
        <color theme="1"/>
        <rFont val="Calibri"/>
        <family val="2"/>
        <scheme val="minor"/>
      </rPr>
      <t>égale</t>
    </r>
    <r>
      <rPr>
        <sz val="11"/>
        <color theme="1"/>
        <rFont val="Calibri"/>
        <family val="2"/>
        <scheme val="minor"/>
      </rPr>
      <t xml:space="preserve"> à 50%.</t>
    </r>
  </si>
  <si>
    <t>Les transparents proposent deux manières pour réaliser ce test, la manière exacte, un peu plus complexe à mettre en place mais qui fonctionne pour toutes les tailles d'échantillon, et la manière approchée, plus simple mais qui nécessite que certaines hypothèses soient vérifiées.</t>
  </si>
  <si>
    <t>Limites de la zone d'acceptation de H0 pour Alpha=5%</t>
  </si>
  <si>
    <t>Limite inférieure</t>
  </si>
  <si>
    <r>
      <t xml:space="preserve">La syntaxe à utiliser ici est donc </t>
    </r>
    <r>
      <rPr>
        <b/>
        <sz val="11"/>
        <color theme="3"/>
        <rFont val="Calibri"/>
        <family val="2"/>
        <scheme val="minor"/>
      </rPr>
      <t>=CRITERE.LOI.BINOMIALE(988;0,5;0,05)</t>
    </r>
  </si>
  <si>
    <r>
      <t xml:space="preserve">La fonction </t>
    </r>
    <r>
      <rPr>
        <b/>
        <sz val="11"/>
        <color theme="3"/>
        <rFont val="Calibri"/>
        <family val="2"/>
        <scheme val="minor"/>
      </rPr>
      <t xml:space="preserve">CRITERE.LOI.BINOMIALE(Effectif_total_échantillon; Proportion_cible;Risque_alpha) </t>
    </r>
    <r>
      <rPr>
        <sz val="11"/>
        <rFont val="Calibri"/>
        <family val="2"/>
        <scheme val="minor"/>
      </rPr>
      <t>donne la valeur de la borne inférieure de la zone d'acceptation de H0.</t>
    </r>
  </si>
  <si>
    <t>Nous devons calculer les limites de la zone d'acceptation de H0 pour Alpha=5%</t>
  </si>
  <si>
    <t>La borne inférieure se calcule en soustrayant à l'effectif total de  l'échantillon la borne inférieure que nous venons de calculer.</t>
  </si>
  <si>
    <t>Limite supéRieure</t>
  </si>
  <si>
    <t>Test approché</t>
  </si>
  <si>
    <t>Nous devons calculer la p-valeur et nous commençons par évaluer la formule donnée dans les transparents de cours</t>
  </si>
  <si>
    <t>Proportion estimée sur l'échantillon</t>
  </si>
  <si>
    <t>Proportion cible</t>
  </si>
  <si>
    <t>Dénominateur</t>
  </si>
  <si>
    <t>Variable de décision évaluée sur l'échantillon</t>
  </si>
  <si>
    <r>
      <t xml:space="preserve">La fonction </t>
    </r>
    <r>
      <rPr>
        <b/>
        <sz val="11"/>
        <color theme="3"/>
        <rFont val="Calibri"/>
        <family val="2"/>
        <scheme val="minor"/>
      </rPr>
      <t>=2*MIN(LOI.NORMALE.STANDARD(O32);1-LOI.NORMALE.STANDARD(O32))</t>
    </r>
    <r>
      <rPr>
        <sz val="11"/>
        <color theme="1"/>
        <rFont val="Calibri"/>
        <family val="2"/>
        <scheme val="minor"/>
      </rPr>
      <t xml:space="preserve"> permet de calculer la p-valeur ci-dessus.</t>
    </r>
  </si>
  <si>
    <r>
      <t xml:space="preserve">La p-valeur 0,41 &gt; 0,05 donc nous conservons H0. Ainsi, </t>
    </r>
    <r>
      <rPr>
        <b/>
        <sz val="11"/>
        <color theme="8"/>
        <rFont val="Calibri"/>
        <family val="2"/>
        <scheme val="minor"/>
      </rPr>
      <t>nous n'avons pas pu mettre en évidence de différence significative</t>
    </r>
    <r>
      <rPr>
        <sz val="11"/>
        <color theme="1"/>
        <rFont val="Calibri"/>
        <family val="2"/>
        <scheme val="minor"/>
      </rPr>
      <t xml:space="preserve"> entre la proportion de filles dans les naissance annuelles à Saint-Lô et une proportion de 50%.  Le risque d'erreur associé à cette décision est un risque d'erreur de deuxième espèce. Pour l'évaluer il faudrait calculer la puissance du test.</t>
    </r>
  </si>
  <si>
    <t>Le transparent 80 indique quelles sont les hypothèses à vérifier pour pouvoir utiliser ce test approché.</t>
  </si>
  <si>
    <t>Effectif total n</t>
  </si>
  <si>
    <t>n*p0</t>
  </si>
  <si>
    <t>n*(1-p0)</t>
  </si>
  <si>
    <r>
      <rPr>
        <b/>
        <sz val="11"/>
        <color theme="1"/>
        <rFont val="Calibri"/>
        <family val="2"/>
        <scheme val="minor"/>
      </rPr>
      <t>H0</t>
    </r>
    <r>
      <rPr>
        <sz val="11"/>
        <color theme="1"/>
        <rFont val="Calibri"/>
        <family val="2"/>
        <scheme val="minor"/>
      </rPr>
      <t xml:space="preserve"> : La proportion de filles dans la population est égale à p0=50%.</t>
    </r>
  </si>
  <si>
    <r>
      <rPr>
        <b/>
        <sz val="11"/>
        <color theme="1"/>
        <rFont val="Calibri"/>
        <family val="2"/>
        <scheme val="minor"/>
      </rPr>
      <t>H1</t>
    </r>
    <r>
      <rPr>
        <sz val="11"/>
        <color theme="1"/>
        <rFont val="Calibri"/>
        <family val="2"/>
        <scheme val="minor"/>
      </rPr>
      <t xml:space="preserve"> : La proportion de filles dans la population est différente de p0=50%.</t>
    </r>
  </si>
  <si>
    <t>p0</t>
  </si>
  <si>
    <t>&gt;= 50</t>
  </si>
  <si>
    <t>&gt;= 16</t>
  </si>
  <si>
    <t>Les trois conditions d'utilisation sont donc vérifiées.</t>
  </si>
  <si>
    <t>TEST.STUDENT(Colonne_de_données;Colonne_de_norme; Unilatéral/Bilatéral;Type de test)</t>
  </si>
  <si>
    <t>Transparent 109</t>
  </si>
  <si>
    <t>TEST.STUDENT(Colonne_du_premier_échantillon;Colonne_du_second_échantillon;Unilatéral/Bilatéral;Type de test)</t>
  </si>
  <si>
    <r>
      <rPr>
        <b/>
        <sz val="11"/>
        <color theme="1"/>
        <rFont val="Calibri"/>
        <family val="2"/>
        <scheme val="minor"/>
      </rPr>
      <t>H0</t>
    </r>
    <r>
      <rPr>
        <sz val="11"/>
        <color theme="1"/>
        <rFont val="Calibri"/>
        <family val="2"/>
        <scheme val="minor"/>
      </rPr>
      <t xml:space="preserve"> : Les deux variances dont égales.</t>
    </r>
  </si>
  <si>
    <r>
      <rPr>
        <b/>
        <sz val="11"/>
        <color theme="1"/>
        <rFont val="Calibri"/>
        <family val="2"/>
        <scheme val="minor"/>
      </rPr>
      <t>H1</t>
    </r>
    <r>
      <rPr>
        <sz val="11"/>
        <color theme="1"/>
        <rFont val="Calibri"/>
        <family val="2"/>
        <scheme val="minor"/>
      </rPr>
      <t xml:space="preserve"> : Les deux variances sont différentes.</t>
    </r>
  </si>
  <si>
    <t>&gt;= 0,05</t>
  </si>
  <si>
    <r>
      <t xml:space="preserve">La p-valeur vaut 0,088 et est supérieure à 0,05. Nous conservons donc l'hypothèse nulle H0 au seuil alpha=5% : </t>
    </r>
    <r>
      <rPr>
        <b/>
        <sz val="11"/>
        <color theme="8"/>
        <rFont val="Calibri"/>
        <family val="2"/>
        <scheme val="minor"/>
      </rPr>
      <t>nous n'avons pas réussi à mettre en évidence de différence significative</t>
    </r>
    <r>
      <rPr>
        <sz val="11"/>
        <color theme="1"/>
        <rFont val="Calibri"/>
        <family val="2"/>
        <scheme val="minor"/>
      </rPr>
      <t xml:space="preserve"> entre les valeurs des deux variances.</t>
    </r>
  </si>
  <si>
    <t>Test de Fisher</t>
  </si>
  <si>
    <t>&lt; 0,05 (Valeur du seuil choisi ci-dessus)</t>
  </si>
  <si>
    <r>
      <t xml:space="preserve">Les transparents indiquent que la fonction à utiliser est : </t>
    </r>
    <r>
      <rPr>
        <b/>
        <sz val="11"/>
        <color theme="3"/>
        <rFont val="Calibri"/>
        <family val="2"/>
        <scheme val="minor"/>
      </rPr>
      <t>TEST.F</t>
    </r>
  </si>
  <si>
    <t>TEST.F(Colonne_du_premier_échantillon;Colonne_du_second_échantillon)</t>
  </si>
  <si>
    <r>
      <rPr>
        <b/>
        <sz val="11"/>
        <color theme="1"/>
        <rFont val="Calibri"/>
        <family val="2"/>
        <scheme val="minor"/>
      </rPr>
      <t xml:space="preserve">Il est également possible d'obtenir ce test à l'aide de l'utilitaire d'analyse d'Excel. </t>
    </r>
    <r>
      <rPr>
        <b/>
        <sz val="11"/>
        <color rgb="FFFF0000"/>
        <rFont val="Calibri"/>
        <family val="2"/>
        <scheme val="minor"/>
      </rPr>
      <t>Attention dans ce cas la p-valeur calculée est la moitié de celle qu'il faut utiliser pour faire notre test !</t>
    </r>
  </si>
  <si>
    <t>Il est également possible d'obtenir ce test à l'aide de l'utilitaire d'analyse d'Excel. Dans notre cas nous réalisons un test unilatéral et nous utilisons donc la p-valeur correspondante.</t>
  </si>
  <si>
    <t>*2 = 0,176</t>
  </si>
  <si>
    <t>Transparent 120</t>
  </si>
  <si>
    <t>Question 1</t>
  </si>
  <si>
    <r>
      <t xml:space="preserve">La p-valeur vaut 0,25 et est supérieure à 0,05. Nous conservons donc l'hypothèse nulle H0 au seuil alpha=5% : </t>
    </r>
    <r>
      <rPr>
        <b/>
        <sz val="11"/>
        <color theme="8"/>
        <rFont val="Calibri"/>
        <family val="2"/>
        <scheme val="minor"/>
      </rPr>
      <t>nous n'avons pas réussi à mettre en évidence de différence significative</t>
    </r>
    <r>
      <rPr>
        <sz val="11"/>
        <color theme="1"/>
        <rFont val="Calibri"/>
        <family val="2"/>
        <scheme val="minor"/>
      </rPr>
      <t xml:space="preserve"> entre les valeurs des deux variances.</t>
    </r>
  </si>
  <si>
    <t>*2=0,25</t>
  </si>
  <si>
    <t>Question 2</t>
  </si>
  <si>
    <r>
      <t xml:space="preserve">Nous cherchons à comparer </t>
    </r>
    <r>
      <rPr>
        <b/>
        <sz val="11"/>
        <color rgb="FFFF0000"/>
        <rFont val="Calibri"/>
        <family val="2"/>
        <scheme val="minor"/>
      </rPr>
      <t>les moyennes de deux populations indépendantes</t>
    </r>
    <r>
      <rPr>
        <sz val="11"/>
        <color theme="1"/>
        <rFont val="Calibri"/>
        <family val="2"/>
        <scheme val="minor"/>
      </rPr>
      <t xml:space="preserve"> (la croissance moyenne des odontoblastes des incisives pour des sujets consommant du jus d'orange ou de l'acide ascorbique). Il s'agit de déterminer si la croissance moyenne des odonblastes est plus forte lorsqu'il y a consommation de Jus d'orange plutôt que de l'Acide ascorbique.</t>
    </r>
  </si>
  <si>
    <t>Les variances des deux populations sont inconnues. Il faut déterminer si nous pouvons les considérer égales ou non. Pour cela nous réalisons un test de Fisher d'égalité des variances car les deux populations sont indépendantes.</t>
  </si>
  <si>
    <r>
      <t xml:space="preserve">Nous cherchons à comparer la </t>
    </r>
    <r>
      <rPr>
        <b/>
        <sz val="11"/>
        <color rgb="FFFF0000"/>
        <rFont val="Calibri"/>
        <family val="2"/>
        <scheme val="minor"/>
      </rPr>
      <t>moyenne</t>
    </r>
    <r>
      <rPr>
        <sz val="11"/>
        <color theme="1"/>
        <rFont val="Calibri"/>
        <family val="2"/>
        <scheme val="minor"/>
      </rPr>
      <t xml:space="preserve"> de la variable taille de </t>
    </r>
    <r>
      <rPr>
        <b/>
        <sz val="11"/>
        <color rgb="FFFF0000"/>
        <rFont val="Calibri"/>
        <family val="2"/>
        <scheme val="minor"/>
      </rPr>
      <t>deux populations indépendantes</t>
    </r>
    <r>
      <rPr>
        <sz val="11"/>
        <color theme="1"/>
        <rFont val="Calibri"/>
        <family val="2"/>
        <scheme val="minor"/>
      </rPr>
      <t xml:space="preserve"> (les œufs de coucou pondus dans des nids de roitelet et les œufs de coucou pondus dans des nids de fauvette). Il s'agit de déterminer si la variance des tailles des œufs de coucou pondus dans des nids de roitelet est égale à celle des œufs de coucou pondus dans des nids de fauvette.</t>
    </r>
  </si>
  <si>
    <r>
      <t xml:space="preserve">Nous cherchons à comparer la </t>
    </r>
    <r>
      <rPr>
        <b/>
        <sz val="11"/>
        <color rgb="FFFF0000"/>
        <rFont val="Calibri"/>
        <family val="2"/>
        <scheme val="minor"/>
      </rPr>
      <t>variance</t>
    </r>
    <r>
      <rPr>
        <sz val="11"/>
        <color theme="1"/>
        <rFont val="Calibri"/>
        <family val="2"/>
        <scheme val="minor"/>
      </rPr>
      <t xml:space="preserve"> de la variable taille de </t>
    </r>
    <r>
      <rPr>
        <b/>
        <sz val="11"/>
        <color rgb="FFFF0000"/>
        <rFont val="Calibri"/>
        <family val="2"/>
        <scheme val="minor"/>
      </rPr>
      <t>deux populations indépendantes</t>
    </r>
    <r>
      <rPr>
        <sz val="11"/>
        <color theme="1"/>
        <rFont val="Calibri"/>
        <family val="2"/>
        <scheme val="minor"/>
      </rPr>
      <t xml:space="preserve"> (les œufs de coucou pondus dans des nids de roitelet et les œufs de coucou pondus dans des nids de fauvette). Il s'agit de déterminer si la variance des tailles des œufs de coucou pondus dans des nids de roitelet est égale à celle des œufs de coucou pondus dans des nids de fauvette.</t>
    </r>
  </si>
  <si>
    <r>
      <rPr>
        <b/>
        <sz val="11"/>
        <color theme="1"/>
        <rFont val="Calibri"/>
        <family val="2"/>
        <scheme val="minor"/>
      </rPr>
      <t>H0</t>
    </r>
    <r>
      <rPr>
        <sz val="11"/>
        <color theme="1"/>
        <rFont val="Calibri"/>
        <family val="2"/>
        <scheme val="minor"/>
      </rPr>
      <t xml:space="preserve"> : L'effet moyen des deux produits est le même sur la croissance.</t>
    </r>
  </si>
  <si>
    <r>
      <rPr>
        <b/>
        <sz val="11"/>
        <color theme="1"/>
        <rFont val="Calibri"/>
        <family val="2"/>
        <scheme val="minor"/>
      </rPr>
      <t>H1</t>
    </r>
    <r>
      <rPr>
        <sz val="11"/>
        <color theme="1"/>
        <rFont val="Calibri"/>
        <family val="2"/>
        <scheme val="minor"/>
      </rPr>
      <t xml:space="preserve"> : Le jus d’orange accélère en moyenne la croissance.</t>
    </r>
  </si>
  <si>
    <r>
      <rPr>
        <b/>
        <sz val="11"/>
        <color theme="1"/>
        <rFont val="Calibri"/>
        <family val="2"/>
        <scheme val="minor"/>
      </rPr>
      <t>H0</t>
    </r>
    <r>
      <rPr>
        <sz val="11"/>
        <color theme="1"/>
        <rFont val="Calibri"/>
        <family val="2"/>
        <scheme val="minor"/>
      </rPr>
      <t xml:space="preserve"> : La taille moyenne des œufs de coucou ne dépend pas de la taille du nid.</t>
    </r>
  </si>
  <si>
    <r>
      <rPr>
        <b/>
        <sz val="11"/>
        <color theme="1"/>
        <rFont val="Calibri"/>
        <family val="2"/>
        <scheme val="minor"/>
      </rPr>
      <t>H1</t>
    </r>
    <r>
      <rPr>
        <sz val="11"/>
        <color theme="1"/>
        <rFont val="Calibri"/>
        <family val="2"/>
        <scheme val="minor"/>
      </rPr>
      <t xml:space="preserve"> : La taille moyenne des œufs de coucou dépend de la taille du nid.</t>
    </r>
  </si>
  <si>
    <t>Les variances des deux populations sont inconnues. Il faut déterminer si nous pouvons les considérer égales ou non. Pour cela nou sutilisons le résultat de la première question où nous avons réalisé un test de Fisher d'égalité des variances.</t>
  </si>
  <si>
    <r>
      <t xml:space="preserve">La syntaxe à utiliser ici est donc </t>
    </r>
    <r>
      <rPr>
        <b/>
        <sz val="11"/>
        <color theme="3"/>
        <rFont val="Calibri"/>
        <family val="2"/>
        <scheme val="minor"/>
      </rPr>
      <t>=TEST.STUDENT(A2:A11;B2:B11;1;2)</t>
    </r>
  </si>
  <si>
    <t>1 signifie que le test est unilatéral puis 2 que nous voulons faire un test de Student de comparaison des moyennes à partir de deux échantillons de populations indépendantes de même variance.</t>
  </si>
  <si>
    <t>2 signifie que le test est bilatéral puis 2 que nous voulons faire un test de Student de comparaison des moyennes à partir de deux échantillons de populations indépendantes de même variance.</t>
  </si>
  <si>
    <r>
      <t xml:space="preserve">La syntaxe à utiliser ici est donc </t>
    </r>
    <r>
      <rPr>
        <b/>
        <sz val="11"/>
        <color theme="3"/>
        <rFont val="Calibri"/>
        <family val="2"/>
        <scheme val="minor"/>
      </rPr>
      <t>=TEST.STUDENT(A2:A16;B2:B15;2;2)</t>
    </r>
  </si>
  <si>
    <t>Il est également possible d'obtenir ce test à l'aide de l'utilitaire d'analyse d'Excel. Dans notre cas nous réalisons un test bilatéral et nous utilisons donc la p-valeur correspondante.</t>
  </si>
  <si>
    <t>Transparent 151</t>
  </si>
  <si>
    <r>
      <t xml:space="preserve">Nous cherchons à comparer </t>
    </r>
    <r>
      <rPr>
        <b/>
        <sz val="11"/>
        <color rgb="FFFF0000"/>
        <rFont val="Calibri"/>
        <family val="2"/>
        <scheme val="minor"/>
      </rPr>
      <t>les moyennes de deux populations dépendantes</t>
    </r>
    <r>
      <rPr>
        <sz val="11"/>
        <color theme="1"/>
        <rFont val="Calibri"/>
        <family val="2"/>
        <scheme val="minor"/>
      </rPr>
      <t xml:space="preserve"> (la pression artérielle moyenne avant traitement et après traitement). Il s'agit de déterminer si les pressions artérielles moyennes avant traitement et après traitement sont égales.</t>
    </r>
  </si>
  <si>
    <r>
      <rPr>
        <b/>
        <sz val="11"/>
        <color theme="1"/>
        <rFont val="Calibri"/>
        <family val="2"/>
        <scheme val="minor"/>
      </rPr>
      <t>H1</t>
    </r>
    <r>
      <rPr>
        <sz val="11"/>
        <color theme="1"/>
        <rFont val="Calibri"/>
        <family val="2"/>
        <scheme val="minor"/>
      </rPr>
      <t xml:space="preserve"> : La pression artérielle moyenne avant traitement est différente de la pression artérielle moyenne après traitement.</t>
    </r>
  </si>
  <si>
    <r>
      <rPr>
        <b/>
        <sz val="11"/>
        <color theme="1"/>
        <rFont val="Calibri"/>
        <family val="2"/>
        <scheme val="minor"/>
      </rPr>
      <t>H0</t>
    </r>
    <r>
      <rPr>
        <sz val="11"/>
        <color theme="1"/>
        <rFont val="Calibri"/>
        <family val="2"/>
        <scheme val="minor"/>
      </rPr>
      <t xml:space="preserve"> : Les pressions artérielles moyennes avant et après traitement sont identiques.</t>
    </r>
  </si>
  <si>
    <t>Test de Student</t>
  </si>
  <si>
    <t>Cas des populations indépendantes de variances égales</t>
  </si>
  <si>
    <t>Cas des échantillons appariés</t>
  </si>
  <si>
    <r>
      <t xml:space="preserve">La syntaxe à utiliser ici est donc </t>
    </r>
    <r>
      <rPr>
        <b/>
        <sz val="11"/>
        <color theme="3"/>
        <rFont val="Calibri"/>
        <family val="2"/>
        <scheme val="minor"/>
      </rPr>
      <t>=TEST.STUDENT(A2:A11;B2:B11;2;1)</t>
    </r>
  </si>
  <si>
    <t>2 signifie que le test est bilatéral puis 1 que nous voulons faire un test de Student de comparaison des moyennes à partir de deux échantillons de populations appariées.</t>
  </si>
  <si>
    <r>
      <t xml:space="preserve">La p-valeur 7,06E-06 &lt;= 0,05 donc nous rejetons H0 au seuil alpha=5%  et décidons que H1 est vraie. Ainsi la taille des oeufs de coucou dépend </t>
    </r>
    <r>
      <rPr>
        <b/>
        <sz val="11"/>
        <color theme="9"/>
        <rFont val="Calibri"/>
        <family val="2"/>
        <scheme val="minor"/>
      </rPr>
      <t>significativement</t>
    </r>
    <r>
      <rPr>
        <sz val="11"/>
        <color theme="1"/>
        <rFont val="Calibri"/>
        <family val="2"/>
        <scheme val="minor"/>
      </rPr>
      <t xml:space="preserve"> de la taille du nid dans lequel ils sont destinés à être déposés.  Le risque d'erreur associé à cette décision est un risque d'erreur de première espèce qui vaut 5%.</t>
    </r>
  </si>
  <si>
    <r>
      <t xml:space="preserve">La p-valeur 0,003 &lt;= 0,05 donc nous rejetons H0 au seuil alpha=5% et décidons que H1 est vraie. Ainsi, le jus d'orange accélère </t>
    </r>
    <r>
      <rPr>
        <b/>
        <sz val="11"/>
        <color theme="9"/>
        <rFont val="Calibri"/>
        <family val="2"/>
        <scheme val="minor"/>
      </rPr>
      <t>significativement</t>
    </r>
    <r>
      <rPr>
        <sz val="11"/>
        <color theme="1"/>
        <rFont val="Calibri"/>
        <family val="2"/>
        <scheme val="minor"/>
      </rPr>
      <t xml:space="preserve"> la croissance moyenne dans la population par rapport à la prise d'acide ascorbique.  Le risque d'erreur associé à cette décision est un risque d'erreur de première espèce qui vaut 5%.</t>
    </r>
  </si>
  <si>
    <r>
      <t xml:space="preserve">Le nombre de filles, 481, est dans les limites de la zone d'acceptation donc nous conservons H0 au seuil alpha=5%. Ainsi, </t>
    </r>
    <r>
      <rPr>
        <b/>
        <sz val="11"/>
        <color theme="8"/>
        <rFont val="Calibri"/>
        <family val="2"/>
        <scheme val="minor"/>
      </rPr>
      <t>nous</t>
    </r>
    <r>
      <rPr>
        <sz val="11"/>
        <color theme="8"/>
        <rFont val="Calibri"/>
        <family val="2"/>
        <scheme val="minor"/>
      </rPr>
      <t xml:space="preserve"> </t>
    </r>
    <r>
      <rPr>
        <b/>
        <sz val="11"/>
        <color theme="8"/>
        <rFont val="Calibri"/>
        <family val="2"/>
        <scheme val="minor"/>
      </rPr>
      <t>n'avons pas pu mettre en évidence de différence significative</t>
    </r>
    <r>
      <rPr>
        <sz val="11"/>
        <color theme="1"/>
        <rFont val="Calibri"/>
        <family val="2"/>
        <scheme val="minor"/>
      </rPr>
      <t xml:space="preserve"> entre la proportion de filles dans les naissance annuelles à Saint-Lô et une proportion de 50%.  Le risque d'erreur associé à cette décision est un risque d'erreur de deuxième espèce. Pour l'évaluer il faudrait calculer la puissance du test.</t>
    </r>
  </si>
  <si>
    <r>
      <t xml:space="preserve">La p-valeur 1,07E-05 &lt;= 0,05 donc nous rejetons H0 au seuil alpha=5% et décidons que H1 est vraie. Ainsi, la variance des pesées dans la population est </t>
    </r>
    <r>
      <rPr>
        <b/>
        <sz val="11"/>
        <color theme="9"/>
        <rFont val="Calibri"/>
        <family val="2"/>
        <scheme val="minor"/>
      </rPr>
      <t>significativement</t>
    </r>
    <r>
      <rPr>
        <sz val="11"/>
        <color theme="1"/>
        <rFont val="Calibri"/>
        <family val="2"/>
        <scheme val="minor"/>
      </rPr>
      <t xml:space="preserve"> différente 4g^2.  Le risque d'erreur associé à cette décision est un risque d'erreur de première espèce qui vaut 5%.</t>
    </r>
  </si>
  <si>
    <r>
      <t xml:space="preserve">La p-valeur 2,23E-05 &lt;= 0,05 donc nous rejetons H0 au seuil alpha=5% et décidons que H1 est vraie. Ainsi, la variance des pesées dans la population est </t>
    </r>
    <r>
      <rPr>
        <b/>
        <sz val="11"/>
        <color theme="9" tint="-0.249977111117893"/>
        <rFont val="Calibri"/>
        <family val="2"/>
        <scheme val="minor"/>
      </rPr>
      <t>significativement</t>
    </r>
    <r>
      <rPr>
        <sz val="11"/>
        <color theme="1"/>
        <rFont val="Calibri"/>
        <family val="2"/>
        <scheme val="minor"/>
      </rPr>
      <t xml:space="preserve"> différente 4g^2.  Le risque d'erreur associé à cette décision est un risque d'erreur de première espèce qui vaut 5%.</t>
    </r>
  </si>
  <si>
    <r>
      <t xml:space="preserve">La p-valeur 0,61 &gt; 0,05 donc nous conservons H0 au seuil alpha=5%. Ainsi, </t>
    </r>
    <r>
      <rPr>
        <b/>
        <sz val="11"/>
        <color theme="8"/>
        <rFont val="Calibri"/>
        <family val="2"/>
        <scheme val="minor"/>
      </rPr>
      <t>nous n'avons pas pu mettre en évidence de différence significative</t>
    </r>
    <r>
      <rPr>
        <sz val="11"/>
        <color theme="1"/>
        <rFont val="Calibri"/>
        <family val="2"/>
        <scheme val="minor"/>
      </rPr>
      <t xml:space="preserve"> entre la taille moyenne d'une glycine dans la population et 15cm.  Le risque d'erreur associé à cette décision est un risque d'erreur de deuxième espèce. Pour l'évaluer il faudrait calculer la puissance du test.</t>
    </r>
  </si>
  <si>
    <r>
      <t xml:space="preserve">La p-valeur 0,010 &lt;= 0,05 donc nous rejetons H0 au seuil alpha=5% et décidons que H1 est vraie. Ainsi, le taux de gaz nocif moyen dans la population est </t>
    </r>
    <r>
      <rPr>
        <b/>
        <sz val="11"/>
        <color theme="9"/>
        <rFont val="Calibri"/>
        <family val="2"/>
        <scheme val="minor"/>
      </rPr>
      <t>significativement</t>
    </r>
    <r>
      <rPr>
        <sz val="11"/>
        <color theme="1"/>
        <rFont val="Calibri"/>
        <family val="2"/>
        <scheme val="minor"/>
      </rPr>
      <t xml:space="preserve"> plus élevé que 50.  Le risque d'erreur associé à cette décision est un risque d'erreur de première espèce qui vaut 5%.</t>
    </r>
  </si>
  <si>
    <r>
      <t xml:space="preserve">La p-valeur 0,038 &lt;= 0,05 donc nous rejetons H0 au seuil alpha=5% et décidons que H1 est vraie. Ainsi, la pression artérielle moyenne après traitement est </t>
    </r>
    <r>
      <rPr>
        <b/>
        <sz val="11"/>
        <color theme="9"/>
        <rFont val="Calibri"/>
        <family val="2"/>
        <scheme val="minor"/>
      </rPr>
      <t>significativement</t>
    </r>
    <r>
      <rPr>
        <sz val="11"/>
        <color theme="1"/>
        <rFont val="Calibri"/>
        <family val="2"/>
        <scheme val="minor"/>
      </rPr>
      <t xml:space="preserve"> différente de la pression artérielle avant traitement.  Le risque d'erreur associé à cette décision est un risque d'erreur de première espèce qui vaut 5%.</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</si>
</sst>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8"/>
      <name val="Arial"/>
      <family val="2"/>
    </font>
    <font>
      <i/>
      <sz val="11"/>
      <color theme="1"/>
      <name val="Calibri"/>
      <family val="2"/>
      <scheme val="minor"/>
    </font>
    <font>
      <b/>
      <sz val="16"/>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b/>
      <sz val="11"/>
      <color rgb="FFFF0000"/>
      <name val="Calibri"/>
      <family val="2"/>
      <scheme val="minor"/>
    </font>
    <font>
      <b/>
      <sz val="11"/>
      <color theme="9" tint="-0.249977111117893"/>
      <name val="Calibri"/>
      <family val="2"/>
      <scheme val="minor"/>
    </font>
    <font>
      <b/>
      <sz val="11"/>
      <color theme="8"/>
      <name val="Calibri"/>
      <family val="2"/>
      <scheme val="minor"/>
    </font>
    <font>
      <b/>
      <sz val="11"/>
      <color theme="9"/>
      <name val="Calibri"/>
      <family val="2"/>
      <scheme val="minor"/>
    </font>
    <font>
      <sz val="11"/>
      <name val="Calibri"/>
      <family val="2"/>
      <scheme val="minor"/>
    </font>
    <font>
      <sz val="11"/>
      <color theme="8"/>
      <name val="Calibri"/>
      <family val="2"/>
      <scheme val="minor"/>
    </font>
    <font>
      <u/>
      <sz val="11"/>
      <color theme="10"/>
      <name val="Calibri"/>
      <family val="2"/>
      <scheme val="minor"/>
    </font>
    <font>
      <u/>
      <sz val="11"/>
      <color theme="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92D050"/>
        <bgColor indexed="64"/>
      </patternFill>
    </fill>
    <fill>
      <patternFill patternType="solid">
        <fgColor theme="7" tint="0.39997558519241921"/>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top style="medium">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7">
    <xf numFmtId="0" fontId="0" fillId="0" borderId="0"/>
    <xf numFmtId="0" fontId="4" fillId="0" borderId="4" applyNumberFormat="0" applyFill="0" applyAlignment="0" applyProtection="0"/>
    <xf numFmtId="0" fontId="5" fillId="0" borderId="5" applyNumberFormat="0" applyFill="0" applyAlignment="0" applyProtection="0"/>
    <xf numFmtId="0" fontId="6" fillId="0" borderId="6" applyNumberFormat="0" applyFill="0" applyAlignment="0" applyProtection="0"/>
    <xf numFmtId="0" fontId="6"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5">
    <xf numFmtId="0" fontId="0" fillId="0" borderId="0" xfId="0"/>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0" fontId="0" fillId="2" borderId="0" xfId="0" applyFill="1"/>
    <xf numFmtId="0" fontId="3" fillId="0" borderId="0" xfId="0" applyFont="1" applyAlignment="1">
      <alignment horizontal="center" vertical="center" textRotation="90"/>
    </xf>
    <xf numFmtId="0" fontId="4" fillId="0" borderId="4" xfId="1"/>
    <xf numFmtId="0" fontId="5" fillId="0" borderId="5" xfId="2"/>
    <xf numFmtId="0" fontId="6" fillId="0" borderId="6" xfId="3"/>
    <xf numFmtId="0" fontId="6" fillId="0" borderId="0" xfId="4"/>
    <xf numFmtId="0" fontId="0" fillId="0" borderId="0" xfId="0" applyAlignment="1">
      <alignment horizontal="center" wrapText="1"/>
    </xf>
    <xf numFmtId="0" fontId="0" fillId="0" borderId="0" xfId="0" applyAlignment="1">
      <alignment wrapText="1"/>
    </xf>
    <xf numFmtId="0" fontId="0" fillId="3" borderId="0" xfId="0" applyFill="1"/>
    <xf numFmtId="0" fontId="0" fillId="4" borderId="0" xfId="0" applyFill="1"/>
    <xf numFmtId="0" fontId="6" fillId="0" borderId="0" xfId="0" applyFont="1"/>
    <xf numFmtId="0" fontId="0" fillId="5" borderId="0" xfId="0" applyFill="1"/>
    <xf numFmtId="0" fontId="1" fillId="7" borderId="1" xfId="0" applyFont="1" applyFill="1" applyBorder="1" applyAlignment="1">
      <alignment horizontal="center" vertical="center"/>
    </xf>
    <xf numFmtId="0" fontId="0" fillId="7" borderId="1" xfId="0" applyFill="1" applyBorder="1"/>
    <xf numFmtId="0" fontId="0" fillId="6" borderId="1" xfId="0" applyFill="1" applyBorder="1"/>
    <xf numFmtId="0" fontId="0" fillId="0" borderId="0" xfId="0" applyFill="1"/>
    <xf numFmtId="0" fontId="0" fillId="0" borderId="0" xfId="0" applyAlignment="1">
      <alignment horizontal="center" vertical="center" wrapText="1"/>
    </xf>
    <xf numFmtId="0" fontId="0" fillId="9" borderId="0" xfId="0" applyFont="1" applyFill="1"/>
    <xf numFmtId="0" fontId="0" fillId="3" borderId="0" xfId="0" applyFill="1" applyBorder="1" applyAlignment="1"/>
    <xf numFmtId="0" fontId="5" fillId="0" borderId="5" xfId="2" applyAlignment="1">
      <alignment horizontal="left"/>
    </xf>
    <xf numFmtId="0" fontId="5" fillId="0" borderId="5" xfId="2" applyAlignment="1">
      <alignment horizontal="left" wrapText="1"/>
    </xf>
    <xf numFmtId="0" fontId="0" fillId="4" borderId="0" xfId="0" applyFill="1" applyBorder="1" applyAlignment="1"/>
    <xf numFmtId="0" fontId="0" fillId="0" borderId="0" xfId="0" applyFill="1" applyAlignment="1">
      <alignment horizontal="center" vertical="center" wrapText="1"/>
    </xf>
    <xf numFmtId="0" fontId="0" fillId="10" borderId="1" xfId="0" applyFill="1" applyBorder="1"/>
    <xf numFmtId="0" fontId="0" fillId="8" borderId="1" xfId="0" applyFill="1" applyBorder="1"/>
    <xf numFmtId="0" fontId="6" fillId="0" borderId="6" xfId="3" applyAlignment="1">
      <alignment horizontal="left" wrapText="1"/>
    </xf>
    <xf numFmtId="0" fontId="0" fillId="0" borderId="1" xfId="0" applyBorder="1"/>
    <xf numFmtId="0" fontId="0" fillId="0" borderId="0" xfId="0" applyAlignment="1">
      <alignment horizontal="center" wrapText="1"/>
    </xf>
    <xf numFmtId="0" fontId="0" fillId="3" borderId="0" xfId="0" applyFill="1" applyAlignment="1">
      <alignment horizontal="center" vertical="center"/>
    </xf>
    <xf numFmtId="0" fontId="0" fillId="4" borderId="0" xfId="0" applyFill="1" applyAlignment="1">
      <alignment horizontal="center" vertical="center"/>
    </xf>
    <xf numFmtId="0" fontId="0" fillId="3" borderId="0" xfId="0" applyFill="1" applyAlignment="1">
      <alignment horizontal="center" wrapText="1"/>
    </xf>
    <xf numFmtId="0" fontId="0" fillId="4" borderId="0" xfId="0" applyFill="1" applyAlignment="1">
      <alignment horizontal="center" wrapText="1"/>
    </xf>
    <xf numFmtId="0" fontId="6" fillId="0" borderId="0" xfId="0" applyFont="1" applyAlignment="1">
      <alignment horizontal="center" wrapText="1"/>
    </xf>
    <xf numFmtId="0" fontId="3" fillId="0" borderId="0" xfId="0" applyFont="1" applyAlignment="1">
      <alignment horizontal="center" vertical="center" textRotation="90"/>
    </xf>
    <xf numFmtId="0" fontId="0" fillId="0" borderId="0" xfId="0" applyAlignment="1">
      <alignment horizontal="center"/>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wrapText="1"/>
    </xf>
    <xf numFmtId="0" fontId="6" fillId="0" borderId="0" xfId="0" applyFont="1" applyAlignment="1">
      <alignment horizontal="center" vertical="center" wrapText="1"/>
    </xf>
    <xf numFmtId="0" fontId="8" fillId="0" borderId="0" xfId="0" applyFont="1" applyAlignment="1">
      <alignment horizontal="center" wrapText="1"/>
    </xf>
  </cellXfs>
  <cellStyles count="7">
    <cellStyle name="Lien hypertexte" xfId="5" builtinId="8" hidden="1"/>
    <cellStyle name="Lien hypertexte visité" xfId="6" builtinId="9" hidden="1"/>
    <cellStyle name="Normal" xfId="0" builtinId="0"/>
    <cellStyle name="Titre 1" xfId="1" builtinId="16"/>
    <cellStyle name="Titre 2" xfId="2" builtinId="17"/>
    <cellStyle name="Titre 3" xfId="3" builtinId="18"/>
    <cellStyle name="Titre 4" xfId="4" builtinId="19"/>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Histogramme</a:t>
            </a:r>
          </a:p>
        </c:rich>
      </c:tx>
      <c:layout/>
      <c:overlay val="0"/>
    </c:title>
    <c:autoTitleDeleted val="0"/>
    <c:plotArea>
      <c:layout/>
      <c:barChart>
        <c:barDir val="col"/>
        <c:grouping val="clustered"/>
        <c:varyColors val="0"/>
        <c:ser>
          <c:idx val="0"/>
          <c:order val="0"/>
          <c:tx>
            <c:v>Fréquence</c:v>
          </c:tx>
          <c:invertIfNegative val="0"/>
          <c:cat>
            <c:strRef>
              <c:f>GazNocif!$J$4:$J$9</c:f>
              <c:strCache>
                <c:ptCount val="6"/>
                <c:pt idx="0">
                  <c:v>29,6</c:v>
                </c:pt>
                <c:pt idx="1">
                  <c:v>38,32</c:v>
                </c:pt>
                <c:pt idx="2">
                  <c:v>47,04</c:v>
                </c:pt>
                <c:pt idx="3">
                  <c:v>55,76</c:v>
                </c:pt>
                <c:pt idx="4">
                  <c:v>64,48</c:v>
                </c:pt>
                <c:pt idx="5">
                  <c:v>ou plus...</c:v>
                </c:pt>
              </c:strCache>
            </c:strRef>
          </c:cat>
          <c:val>
            <c:numRef>
              <c:f>GazNocif!$K$4:$K$9</c:f>
              <c:numCache>
                <c:formatCode>General</c:formatCode>
                <c:ptCount val="6"/>
                <c:pt idx="0">
                  <c:v>1.0</c:v>
                </c:pt>
                <c:pt idx="1">
                  <c:v>1.0</c:v>
                </c:pt>
                <c:pt idx="2">
                  <c:v>4.0</c:v>
                </c:pt>
                <c:pt idx="3">
                  <c:v>11.0</c:v>
                </c:pt>
                <c:pt idx="4">
                  <c:v>9.0</c:v>
                </c:pt>
                <c:pt idx="5">
                  <c:v>4.0</c:v>
                </c:pt>
              </c:numCache>
            </c:numRef>
          </c:val>
        </c:ser>
        <c:dLbls>
          <c:showLegendKey val="0"/>
          <c:showVal val="0"/>
          <c:showCatName val="0"/>
          <c:showSerName val="0"/>
          <c:showPercent val="0"/>
          <c:showBubbleSize val="0"/>
        </c:dLbls>
        <c:gapWidth val="150"/>
        <c:axId val="-2125532376"/>
        <c:axId val="-2125907144"/>
      </c:barChart>
      <c:catAx>
        <c:axId val="-2125532376"/>
        <c:scaling>
          <c:orientation val="minMax"/>
        </c:scaling>
        <c:delete val="0"/>
        <c:axPos val="b"/>
        <c:title>
          <c:tx>
            <c:rich>
              <a:bodyPr/>
              <a:lstStyle/>
              <a:p>
                <a:pPr>
                  <a:defRPr/>
                </a:pPr>
                <a:r>
                  <a:rPr lang="fr-FR"/>
                  <a:t>Classes</a:t>
                </a:r>
              </a:p>
            </c:rich>
          </c:tx>
          <c:layout/>
          <c:overlay val="0"/>
        </c:title>
        <c:majorTickMark val="out"/>
        <c:minorTickMark val="none"/>
        <c:tickLblPos val="nextTo"/>
        <c:crossAx val="-2125907144"/>
        <c:crosses val="autoZero"/>
        <c:auto val="1"/>
        <c:lblAlgn val="ctr"/>
        <c:lblOffset val="100"/>
        <c:noMultiLvlLbl val="0"/>
      </c:catAx>
      <c:valAx>
        <c:axId val="-2125907144"/>
        <c:scaling>
          <c:orientation val="minMax"/>
        </c:scaling>
        <c:delete val="0"/>
        <c:axPos val="l"/>
        <c:title>
          <c:tx>
            <c:rich>
              <a:bodyPr/>
              <a:lstStyle/>
              <a:p>
                <a:pPr>
                  <a:defRPr/>
                </a:pPr>
                <a:r>
                  <a:rPr lang="fr-FR"/>
                  <a:t>Fréquence</a:t>
                </a:r>
              </a:p>
            </c:rich>
          </c:tx>
          <c:layout/>
          <c:overlay val="0"/>
        </c:title>
        <c:numFmt formatCode="General" sourceLinked="1"/>
        <c:majorTickMark val="out"/>
        <c:minorTickMark val="none"/>
        <c:tickLblPos val="nextTo"/>
        <c:crossAx val="-2125532376"/>
        <c:crosses val="autoZero"/>
        <c:crossBetween val="between"/>
      </c:valAx>
    </c:plotArea>
    <c:legend>
      <c:legendPos val="r"/>
      <c:layout/>
      <c:overlay val="0"/>
    </c:legend>
    <c:plotVisOnly val="1"/>
    <c:dispBlanksAs val="gap"/>
    <c:showDLblsOverMax val="0"/>
  </c:chart>
  <c:printSettings>
    <c:headerFooter/>
    <c:pageMargins b="0.750000000000001" l="0.700000000000001" r="0.700000000000001" t="0.75000000000000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Histogramme</a:t>
            </a:r>
          </a:p>
        </c:rich>
      </c:tx>
      <c:overlay val="0"/>
    </c:title>
    <c:autoTitleDeleted val="0"/>
    <c:plotArea>
      <c:layout/>
      <c:barChart>
        <c:barDir val="col"/>
        <c:grouping val="clustered"/>
        <c:varyColors val="0"/>
        <c:ser>
          <c:idx val="0"/>
          <c:order val="0"/>
          <c:tx>
            <c:v>Fréquence</c:v>
          </c:tx>
          <c:invertIfNegative val="0"/>
          <c:cat>
            <c:strRef>
              <c:f>Glycines!$K$7:$K$14</c:f>
              <c:strCache>
                <c:ptCount val="8"/>
                <c:pt idx="0">
                  <c:v>8,2</c:v>
                </c:pt>
                <c:pt idx="1">
                  <c:v>10,04285714</c:v>
                </c:pt>
                <c:pt idx="2">
                  <c:v>11,88571429</c:v>
                </c:pt>
                <c:pt idx="3">
                  <c:v>13,72857143</c:v>
                </c:pt>
                <c:pt idx="4">
                  <c:v>15,57142857</c:v>
                </c:pt>
                <c:pt idx="5">
                  <c:v>17,41428571</c:v>
                </c:pt>
                <c:pt idx="6">
                  <c:v>19,25714286</c:v>
                </c:pt>
                <c:pt idx="7">
                  <c:v>ou plus...</c:v>
                </c:pt>
              </c:strCache>
            </c:strRef>
          </c:cat>
          <c:val>
            <c:numRef>
              <c:f>Glycines!$L$7:$L$14</c:f>
              <c:numCache>
                <c:formatCode>General</c:formatCode>
                <c:ptCount val="8"/>
                <c:pt idx="0">
                  <c:v>1.0</c:v>
                </c:pt>
                <c:pt idx="1">
                  <c:v>3.0</c:v>
                </c:pt>
                <c:pt idx="2">
                  <c:v>5.0</c:v>
                </c:pt>
                <c:pt idx="3">
                  <c:v>11.0</c:v>
                </c:pt>
                <c:pt idx="4">
                  <c:v>11.0</c:v>
                </c:pt>
                <c:pt idx="5">
                  <c:v>10.0</c:v>
                </c:pt>
                <c:pt idx="6">
                  <c:v>7.0</c:v>
                </c:pt>
                <c:pt idx="7">
                  <c:v>6.0</c:v>
                </c:pt>
              </c:numCache>
            </c:numRef>
          </c:val>
        </c:ser>
        <c:dLbls>
          <c:showLegendKey val="0"/>
          <c:showVal val="0"/>
          <c:showCatName val="0"/>
          <c:showSerName val="0"/>
          <c:showPercent val="0"/>
          <c:showBubbleSize val="0"/>
        </c:dLbls>
        <c:gapWidth val="150"/>
        <c:axId val="-2128143800"/>
        <c:axId val="-2127976232"/>
      </c:barChart>
      <c:catAx>
        <c:axId val="-2128143800"/>
        <c:scaling>
          <c:orientation val="minMax"/>
        </c:scaling>
        <c:delete val="0"/>
        <c:axPos val="b"/>
        <c:title>
          <c:tx>
            <c:rich>
              <a:bodyPr/>
              <a:lstStyle/>
              <a:p>
                <a:pPr>
                  <a:defRPr/>
                </a:pPr>
                <a:r>
                  <a:rPr lang="fr-FR"/>
                  <a:t>Classes</a:t>
                </a:r>
              </a:p>
            </c:rich>
          </c:tx>
          <c:overlay val="0"/>
        </c:title>
        <c:majorTickMark val="out"/>
        <c:minorTickMark val="none"/>
        <c:tickLblPos val="nextTo"/>
        <c:crossAx val="-2127976232"/>
        <c:crosses val="autoZero"/>
        <c:auto val="1"/>
        <c:lblAlgn val="ctr"/>
        <c:lblOffset val="100"/>
        <c:noMultiLvlLbl val="0"/>
      </c:catAx>
      <c:valAx>
        <c:axId val="-2127976232"/>
        <c:scaling>
          <c:orientation val="minMax"/>
        </c:scaling>
        <c:delete val="0"/>
        <c:axPos val="l"/>
        <c:title>
          <c:tx>
            <c:rich>
              <a:bodyPr/>
              <a:lstStyle/>
              <a:p>
                <a:pPr>
                  <a:defRPr/>
                </a:pPr>
                <a:r>
                  <a:rPr lang="fr-FR"/>
                  <a:t>Fréquence</a:t>
                </a:r>
              </a:p>
            </c:rich>
          </c:tx>
          <c:overlay val="0"/>
        </c:title>
        <c:numFmt formatCode="General" sourceLinked="1"/>
        <c:majorTickMark val="out"/>
        <c:minorTickMark val="none"/>
        <c:tickLblPos val="nextTo"/>
        <c:crossAx val="-2128143800"/>
        <c:crosses val="autoZero"/>
        <c:crossBetween val="between"/>
      </c:valAx>
    </c:plotArea>
    <c:legend>
      <c:legendPos val="r"/>
      <c:overlay val="0"/>
    </c:legend>
    <c:plotVisOnly val="1"/>
    <c:dispBlanksAs val="gap"/>
    <c:showDLblsOverMax val="0"/>
  </c:chart>
  <c:printSettings>
    <c:headerFooter/>
    <c:pageMargins b="0.750000000000001" l="0.700000000000001" r="0.700000000000001" t="0.750000000000001"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Histogramme</a:t>
            </a:r>
          </a:p>
        </c:rich>
      </c:tx>
      <c:overlay val="0"/>
    </c:title>
    <c:autoTitleDeleted val="0"/>
    <c:plotArea>
      <c:layout/>
      <c:barChart>
        <c:barDir val="col"/>
        <c:grouping val="clustered"/>
        <c:varyColors val="0"/>
        <c:ser>
          <c:idx val="0"/>
          <c:order val="0"/>
          <c:tx>
            <c:v>Fréquence</c:v>
          </c:tx>
          <c:invertIfNegative val="0"/>
          <c:cat>
            <c:strRef>
              <c:f>Balance_1!$K$8:$K$13</c:f>
              <c:strCache>
                <c:ptCount val="6"/>
                <c:pt idx="0">
                  <c:v>0,19</c:v>
                </c:pt>
                <c:pt idx="1">
                  <c:v>1,016</c:v>
                </c:pt>
                <c:pt idx="2">
                  <c:v>1,842</c:v>
                </c:pt>
                <c:pt idx="3">
                  <c:v>2,668</c:v>
                </c:pt>
                <c:pt idx="4">
                  <c:v>3,494</c:v>
                </c:pt>
                <c:pt idx="5">
                  <c:v>ou plus...</c:v>
                </c:pt>
              </c:strCache>
            </c:strRef>
          </c:cat>
          <c:val>
            <c:numRef>
              <c:f>Balance_1!$L$8:$L$13</c:f>
              <c:numCache>
                <c:formatCode>General</c:formatCode>
                <c:ptCount val="6"/>
                <c:pt idx="0">
                  <c:v>1.0</c:v>
                </c:pt>
                <c:pt idx="1">
                  <c:v>5.0</c:v>
                </c:pt>
                <c:pt idx="2">
                  <c:v>10.0</c:v>
                </c:pt>
                <c:pt idx="3">
                  <c:v>10.0</c:v>
                </c:pt>
                <c:pt idx="4">
                  <c:v>2.0</c:v>
                </c:pt>
                <c:pt idx="5">
                  <c:v>2.0</c:v>
                </c:pt>
              </c:numCache>
            </c:numRef>
          </c:val>
        </c:ser>
        <c:dLbls>
          <c:showLegendKey val="0"/>
          <c:showVal val="0"/>
          <c:showCatName val="0"/>
          <c:showSerName val="0"/>
          <c:showPercent val="0"/>
          <c:showBubbleSize val="0"/>
        </c:dLbls>
        <c:gapWidth val="150"/>
        <c:axId val="2075673224"/>
        <c:axId val="-2127989080"/>
      </c:barChart>
      <c:catAx>
        <c:axId val="2075673224"/>
        <c:scaling>
          <c:orientation val="minMax"/>
        </c:scaling>
        <c:delete val="0"/>
        <c:axPos val="b"/>
        <c:title>
          <c:tx>
            <c:rich>
              <a:bodyPr/>
              <a:lstStyle/>
              <a:p>
                <a:pPr>
                  <a:defRPr/>
                </a:pPr>
                <a:r>
                  <a:rPr lang="fr-FR"/>
                  <a:t>Classes</a:t>
                </a:r>
              </a:p>
            </c:rich>
          </c:tx>
          <c:overlay val="0"/>
        </c:title>
        <c:majorTickMark val="out"/>
        <c:minorTickMark val="none"/>
        <c:tickLblPos val="nextTo"/>
        <c:crossAx val="-2127989080"/>
        <c:crosses val="autoZero"/>
        <c:auto val="1"/>
        <c:lblAlgn val="ctr"/>
        <c:lblOffset val="100"/>
        <c:noMultiLvlLbl val="0"/>
      </c:catAx>
      <c:valAx>
        <c:axId val="-2127989080"/>
        <c:scaling>
          <c:orientation val="minMax"/>
        </c:scaling>
        <c:delete val="0"/>
        <c:axPos val="l"/>
        <c:title>
          <c:tx>
            <c:rich>
              <a:bodyPr/>
              <a:lstStyle/>
              <a:p>
                <a:pPr>
                  <a:defRPr/>
                </a:pPr>
                <a:r>
                  <a:rPr lang="fr-FR"/>
                  <a:t>Fréquence</a:t>
                </a:r>
              </a:p>
            </c:rich>
          </c:tx>
          <c:overlay val="0"/>
        </c:title>
        <c:numFmt formatCode="General" sourceLinked="1"/>
        <c:majorTickMark val="out"/>
        <c:minorTickMark val="none"/>
        <c:tickLblPos val="nextTo"/>
        <c:crossAx val="2075673224"/>
        <c:crosses val="autoZero"/>
        <c:crossBetween val="between"/>
      </c:valAx>
    </c:plotArea>
    <c:legend>
      <c:legendPos val="r"/>
      <c:overlay val="0"/>
    </c:legend>
    <c:plotVisOnly val="1"/>
    <c:dispBlanksAs val="gap"/>
    <c:showDLblsOverMax val="0"/>
  </c:chart>
  <c:printSettings>
    <c:headerFooter/>
    <c:pageMargins b="0.750000000000001" l="0.700000000000001" r="0.700000000000001" t="0.75000000000000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Histogramme</a:t>
            </a:r>
          </a:p>
        </c:rich>
      </c:tx>
      <c:overlay val="0"/>
    </c:title>
    <c:autoTitleDeleted val="0"/>
    <c:plotArea>
      <c:layout/>
      <c:barChart>
        <c:barDir val="col"/>
        <c:grouping val="clustered"/>
        <c:varyColors val="0"/>
        <c:ser>
          <c:idx val="0"/>
          <c:order val="0"/>
          <c:tx>
            <c:v>Fréquence</c:v>
          </c:tx>
          <c:invertIfNegative val="0"/>
          <c:cat>
            <c:strRef>
              <c:f>Balance_1!$K$8:$K$13</c:f>
              <c:strCache>
                <c:ptCount val="6"/>
                <c:pt idx="0">
                  <c:v>0,19</c:v>
                </c:pt>
                <c:pt idx="1">
                  <c:v>1,016</c:v>
                </c:pt>
                <c:pt idx="2">
                  <c:v>1,842</c:v>
                </c:pt>
                <c:pt idx="3">
                  <c:v>2,668</c:v>
                </c:pt>
                <c:pt idx="4">
                  <c:v>3,494</c:v>
                </c:pt>
                <c:pt idx="5">
                  <c:v>ou plus...</c:v>
                </c:pt>
              </c:strCache>
            </c:strRef>
          </c:cat>
          <c:val>
            <c:numRef>
              <c:f>Balance_1!$L$8:$L$13</c:f>
              <c:numCache>
                <c:formatCode>General</c:formatCode>
                <c:ptCount val="6"/>
                <c:pt idx="0">
                  <c:v>1.0</c:v>
                </c:pt>
                <c:pt idx="1">
                  <c:v>5.0</c:v>
                </c:pt>
                <c:pt idx="2">
                  <c:v>10.0</c:v>
                </c:pt>
                <c:pt idx="3">
                  <c:v>10.0</c:v>
                </c:pt>
                <c:pt idx="4">
                  <c:v>2.0</c:v>
                </c:pt>
                <c:pt idx="5">
                  <c:v>2.0</c:v>
                </c:pt>
              </c:numCache>
            </c:numRef>
          </c:val>
        </c:ser>
        <c:dLbls>
          <c:showLegendKey val="0"/>
          <c:showVal val="0"/>
          <c:showCatName val="0"/>
          <c:showSerName val="0"/>
          <c:showPercent val="0"/>
          <c:showBubbleSize val="0"/>
        </c:dLbls>
        <c:gapWidth val="150"/>
        <c:axId val="-2128132232"/>
        <c:axId val="-2127984136"/>
      </c:barChart>
      <c:catAx>
        <c:axId val="-2128132232"/>
        <c:scaling>
          <c:orientation val="minMax"/>
        </c:scaling>
        <c:delete val="0"/>
        <c:axPos val="b"/>
        <c:title>
          <c:tx>
            <c:rich>
              <a:bodyPr/>
              <a:lstStyle/>
              <a:p>
                <a:pPr>
                  <a:defRPr/>
                </a:pPr>
                <a:r>
                  <a:rPr lang="fr-FR"/>
                  <a:t>Classes</a:t>
                </a:r>
              </a:p>
            </c:rich>
          </c:tx>
          <c:overlay val="0"/>
        </c:title>
        <c:majorTickMark val="out"/>
        <c:minorTickMark val="none"/>
        <c:tickLblPos val="nextTo"/>
        <c:crossAx val="-2127984136"/>
        <c:crosses val="autoZero"/>
        <c:auto val="1"/>
        <c:lblAlgn val="ctr"/>
        <c:lblOffset val="100"/>
        <c:noMultiLvlLbl val="0"/>
      </c:catAx>
      <c:valAx>
        <c:axId val="-2127984136"/>
        <c:scaling>
          <c:orientation val="minMax"/>
        </c:scaling>
        <c:delete val="0"/>
        <c:axPos val="l"/>
        <c:title>
          <c:tx>
            <c:rich>
              <a:bodyPr/>
              <a:lstStyle/>
              <a:p>
                <a:pPr>
                  <a:defRPr/>
                </a:pPr>
                <a:r>
                  <a:rPr lang="fr-FR"/>
                  <a:t>Fréquence</a:t>
                </a:r>
              </a:p>
            </c:rich>
          </c:tx>
          <c:overlay val="0"/>
        </c:title>
        <c:numFmt formatCode="General" sourceLinked="1"/>
        <c:majorTickMark val="out"/>
        <c:minorTickMark val="none"/>
        <c:tickLblPos val="nextTo"/>
        <c:crossAx val="-2128132232"/>
        <c:crosses val="autoZero"/>
        <c:crossBetween val="between"/>
      </c:valAx>
    </c:plotArea>
    <c:legend>
      <c:legendPos val="r"/>
      <c:overlay val="0"/>
    </c:legend>
    <c:plotVisOnly val="1"/>
    <c:dispBlanksAs val="gap"/>
    <c:showDLblsOverMax val="0"/>
  </c:chart>
  <c:printSettings>
    <c:headerFooter/>
    <c:pageMargins b="0.750000000000001" l="0.700000000000001" r="0.700000000000001" t="0.75000000000000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Histogramme</a:t>
            </a:r>
          </a:p>
        </c:rich>
      </c:tx>
      <c:overlay val="0"/>
    </c:title>
    <c:autoTitleDeleted val="0"/>
    <c:plotArea>
      <c:layout/>
      <c:barChart>
        <c:barDir val="col"/>
        <c:grouping val="clustered"/>
        <c:varyColors val="0"/>
        <c:ser>
          <c:idx val="0"/>
          <c:order val="0"/>
          <c:tx>
            <c:v>Fréquence</c:v>
          </c:tx>
          <c:invertIfNegative val="0"/>
          <c:cat>
            <c:strRef>
              <c:f>'Pression artérielle'!$M$19:$M$22</c:f>
              <c:strCache>
                <c:ptCount val="4"/>
                <c:pt idx="0">
                  <c:v>-4</c:v>
                </c:pt>
                <c:pt idx="1">
                  <c:v>-2</c:v>
                </c:pt>
                <c:pt idx="2">
                  <c:v>0</c:v>
                </c:pt>
                <c:pt idx="3">
                  <c:v>ou plus...</c:v>
                </c:pt>
              </c:strCache>
            </c:strRef>
          </c:cat>
          <c:val>
            <c:numRef>
              <c:f>'Pression artérielle'!$N$19:$N$22</c:f>
              <c:numCache>
                <c:formatCode>General</c:formatCode>
                <c:ptCount val="4"/>
                <c:pt idx="0">
                  <c:v>1.0</c:v>
                </c:pt>
                <c:pt idx="1">
                  <c:v>5.0</c:v>
                </c:pt>
                <c:pt idx="2">
                  <c:v>2.0</c:v>
                </c:pt>
                <c:pt idx="3">
                  <c:v>2.0</c:v>
                </c:pt>
              </c:numCache>
            </c:numRef>
          </c:val>
        </c:ser>
        <c:dLbls>
          <c:showLegendKey val="0"/>
          <c:showVal val="0"/>
          <c:showCatName val="0"/>
          <c:showSerName val="0"/>
          <c:showPercent val="0"/>
          <c:showBubbleSize val="0"/>
        </c:dLbls>
        <c:gapWidth val="150"/>
        <c:axId val="-2094178824"/>
        <c:axId val="-2127274984"/>
      </c:barChart>
      <c:catAx>
        <c:axId val="-2094178824"/>
        <c:scaling>
          <c:orientation val="minMax"/>
        </c:scaling>
        <c:delete val="0"/>
        <c:axPos val="b"/>
        <c:title>
          <c:tx>
            <c:rich>
              <a:bodyPr/>
              <a:lstStyle/>
              <a:p>
                <a:pPr>
                  <a:defRPr/>
                </a:pPr>
                <a:r>
                  <a:rPr lang="fr-FR"/>
                  <a:t>Classes</a:t>
                </a:r>
              </a:p>
            </c:rich>
          </c:tx>
          <c:overlay val="0"/>
        </c:title>
        <c:majorTickMark val="out"/>
        <c:minorTickMark val="none"/>
        <c:tickLblPos val="nextTo"/>
        <c:crossAx val="-2127274984"/>
        <c:crosses val="autoZero"/>
        <c:auto val="1"/>
        <c:lblAlgn val="ctr"/>
        <c:lblOffset val="100"/>
        <c:noMultiLvlLbl val="0"/>
      </c:catAx>
      <c:valAx>
        <c:axId val="-2127274984"/>
        <c:scaling>
          <c:orientation val="minMax"/>
        </c:scaling>
        <c:delete val="0"/>
        <c:axPos val="l"/>
        <c:title>
          <c:tx>
            <c:rich>
              <a:bodyPr/>
              <a:lstStyle/>
              <a:p>
                <a:pPr>
                  <a:defRPr/>
                </a:pPr>
                <a:r>
                  <a:rPr lang="fr-FR"/>
                  <a:t>Fréquence</a:t>
                </a:r>
              </a:p>
            </c:rich>
          </c:tx>
          <c:overlay val="0"/>
        </c:title>
        <c:numFmt formatCode="General" sourceLinked="1"/>
        <c:majorTickMark val="out"/>
        <c:minorTickMark val="none"/>
        <c:tickLblPos val="nextTo"/>
        <c:crossAx val="-2094178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752475</xdr:colOff>
      <xdr:row>1</xdr:row>
      <xdr:rowOff>9525</xdr:rowOff>
    </xdr:from>
    <xdr:to>
      <xdr:col>19</xdr:col>
      <xdr:colOff>9524</xdr:colOff>
      <xdr:row>28</xdr:row>
      <xdr:rowOff>76200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0</xdr:row>
      <xdr:rowOff>0</xdr:rowOff>
    </xdr:from>
    <xdr:to>
      <xdr:col>20</xdr:col>
      <xdr:colOff>19050</xdr:colOff>
      <xdr:row>27</xdr:row>
      <xdr:rowOff>171450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0</xdr:row>
      <xdr:rowOff>0</xdr:rowOff>
    </xdr:from>
    <xdr:to>
      <xdr:col>20</xdr:col>
      <xdr:colOff>752475</xdr:colOff>
      <xdr:row>28</xdr:row>
      <xdr:rowOff>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0</xdr:colOff>
      <xdr:row>0</xdr:row>
      <xdr:rowOff>0</xdr:rowOff>
    </xdr:from>
    <xdr:to>
      <xdr:col>20</xdr:col>
      <xdr:colOff>752475</xdr:colOff>
      <xdr:row>28</xdr:row>
      <xdr:rowOff>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9524</xdr:colOff>
      <xdr:row>24</xdr:row>
      <xdr:rowOff>0</xdr:rowOff>
    </xdr:from>
    <xdr:to>
      <xdr:col>13</xdr:col>
      <xdr:colOff>1085850</xdr:colOff>
      <xdr:row>50</xdr:row>
      <xdr:rowOff>161925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abSelected="1" workbookViewId="0">
      <selection activeCell="C8" sqref="C8"/>
    </sheetView>
  </sheetViews>
  <sheetFormatPr baseColWidth="10" defaultRowHeight="14" x14ac:dyDescent="0"/>
  <sheetData>
    <row r="1" spans="1:11" ht="20" thickBot="1">
      <c r="A1" t="s">
        <v>48</v>
      </c>
      <c r="C1" s="6" t="s">
        <v>37</v>
      </c>
      <c r="D1" s="6"/>
      <c r="E1" s="6"/>
      <c r="F1" s="6"/>
      <c r="G1" s="6"/>
      <c r="H1" s="6"/>
    </row>
    <row r="2" spans="1:11" ht="16" thickTop="1" thickBot="1">
      <c r="A2">
        <v>52</v>
      </c>
      <c r="C2" s="9" t="s">
        <v>36</v>
      </c>
    </row>
    <row r="3" spans="1:11">
      <c r="A3">
        <v>60.2</v>
      </c>
      <c r="J3" s="3" t="s">
        <v>1</v>
      </c>
      <c r="K3" s="3" t="s">
        <v>3</v>
      </c>
    </row>
    <row r="4" spans="1:11">
      <c r="A4">
        <v>68.8</v>
      </c>
      <c r="C4" s="31" t="s">
        <v>53</v>
      </c>
      <c r="D4" s="31"/>
      <c r="E4" s="31"/>
      <c r="F4" s="31"/>
      <c r="G4" s="31"/>
      <c r="H4" s="31"/>
      <c r="J4" s="1">
        <v>29.6</v>
      </c>
      <c r="K4" s="1">
        <v>1</v>
      </c>
    </row>
    <row r="5" spans="1:11" ht="15" customHeight="1">
      <c r="A5">
        <v>46.8</v>
      </c>
      <c r="C5" s="31"/>
      <c r="D5" s="31"/>
      <c r="E5" s="31"/>
      <c r="F5" s="31"/>
      <c r="G5" s="31"/>
      <c r="H5" s="31"/>
      <c r="J5" s="1">
        <v>38.32</v>
      </c>
      <c r="K5" s="1">
        <v>1</v>
      </c>
    </row>
    <row r="6" spans="1:11" ht="15" customHeight="1">
      <c r="A6">
        <v>62.2</v>
      </c>
      <c r="C6" s="31"/>
      <c r="D6" s="31"/>
      <c r="E6" s="31"/>
      <c r="F6" s="31"/>
      <c r="G6" s="31"/>
      <c r="H6" s="31"/>
      <c r="J6" s="1">
        <v>47.040000000000006</v>
      </c>
      <c r="K6" s="1">
        <v>4</v>
      </c>
    </row>
    <row r="7" spans="1:11">
      <c r="A7">
        <v>53.5</v>
      </c>
      <c r="J7" s="1">
        <v>55.760000000000005</v>
      </c>
      <c r="K7" s="1">
        <v>11</v>
      </c>
    </row>
    <row r="8" spans="1:11">
      <c r="A8">
        <v>50.9</v>
      </c>
      <c r="C8" t="s">
        <v>45</v>
      </c>
      <c r="J8" s="1">
        <v>64.48</v>
      </c>
      <c r="K8" s="1">
        <v>9</v>
      </c>
    </row>
    <row r="9" spans="1:11" ht="15" thickBot="1">
      <c r="A9">
        <v>44.9</v>
      </c>
      <c r="J9" s="2" t="s">
        <v>2</v>
      </c>
      <c r="K9" s="2">
        <v>4</v>
      </c>
    </row>
    <row r="10" spans="1:11">
      <c r="A10">
        <v>73.2</v>
      </c>
      <c r="C10" t="s">
        <v>46</v>
      </c>
    </row>
    <row r="11" spans="1:11">
      <c r="A11">
        <v>60.4</v>
      </c>
    </row>
    <row r="12" spans="1:11">
      <c r="A12">
        <v>61.9</v>
      </c>
      <c r="C12" t="s">
        <v>38</v>
      </c>
    </row>
    <row r="13" spans="1:11">
      <c r="A13">
        <v>67.8</v>
      </c>
      <c r="C13" s="32" t="s">
        <v>39</v>
      </c>
      <c r="D13" s="32"/>
      <c r="E13" s="32"/>
      <c r="F13" s="32"/>
      <c r="G13" s="32"/>
      <c r="H13" s="32"/>
    </row>
    <row r="14" spans="1:11">
      <c r="A14">
        <v>30.5</v>
      </c>
      <c r="C14" s="32"/>
      <c r="D14" s="32"/>
      <c r="E14" s="32"/>
      <c r="F14" s="32"/>
      <c r="G14" s="32"/>
      <c r="H14" s="32"/>
    </row>
    <row r="15" spans="1:11">
      <c r="A15">
        <v>52.5</v>
      </c>
      <c r="C15" s="33" t="s">
        <v>40</v>
      </c>
      <c r="D15" s="33"/>
      <c r="E15" s="33"/>
      <c r="F15" s="33"/>
      <c r="G15" s="33"/>
      <c r="H15" s="33"/>
    </row>
    <row r="16" spans="1:11">
      <c r="A16">
        <v>40.4</v>
      </c>
      <c r="C16" s="33"/>
      <c r="D16" s="33"/>
      <c r="E16" s="33"/>
      <c r="F16" s="33"/>
      <c r="G16" s="33"/>
      <c r="H16" s="33"/>
    </row>
    <row r="17" spans="1:8">
      <c r="A17">
        <v>29.6</v>
      </c>
    </row>
    <row r="18" spans="1:8">
      <c r="A18">
        <v>58.3</v>
      </c>
      <c r="C18" t="s">
        <v>43</v>
      </c>
    </row>
    <row r="19" spans="1:8">
      <c r="A19">
        <v>62.6</v>
      </c>
      <c r="C19" t="s">
        <v>41</v>
      </c>
    </row>
    <row r="20" spans="1:8">
      <c r="A20">
        <v>53.6</v>
      </c>
      <c r="C20" s="14" t="s">
        <v>42</v>
      </c>
    </row>
    <row r="21" spans="1:8">
      <c r="A21">
        <v>64.599999999999994</v>
      </c>
      <c r="C21" t="s">
        <v>44</v>
      </c>
    </row>
    <row r="22" spans="1:8">
      <c r="A22">
        <v>54.4</v>
      </c>
    </row>
    <row r="23" spans="1:8" ht="15" customHeight="1">
      <c r="A23">
        <v>53.8</v>
      </c>
    </row>
    <row r="24" spans="1:8">
      <c r="A24">
        <v>49.8</v>
      </c>
      <c r="C24" t="s">
        <v>73</v>
      </c>
      <c r="D24" s="13">
        <f>ZTEST(A2:A31,50,10)</f>
        <v>1.0107219639971503E-2</v>
      </c>
      <c r="E24" t="s">
        <v>47</v>
      </c>
    </row>
    <row r="25" spans="1:8">
      <c r="A25">
        <v>57.4</v>
      </c>
    </row>
    <row r="26" spans="1:8" ht="15" customHeight="1">
      <c r="A26">
        <v>63.1</v>
      </c>
      <c r="C26" s="31" t="s">
        <v>155</v>
      </c>
      <c r="D26" s="31"/>
      <c r="E26" s="31"/>
      <c r="F26" s="31"/>
      <c r="G26" s="31"/>
      <c r="H26" s="31"/>
    </row>
    <row r="27" spans="1:8">
      <c r="A27">
        <v>53.4</v>
      </c>
      <c r="C27" s="31"/>
      <c r="D27" s="31"/>
      <c r="E27" s="31"/>
      <c r="F27" s="31"/>
      <c r="G27" s="31"/>
      <c r="H27" s="31"/>
    </row>
    <row r="28" spans="1:8">
      <c r="A28">
        <v>59.4</v>
      </c>
      <c r="C28" s="31"/>
      <c r="D28" s="31"/>
      <c r="E28" s="31"/>
      <c r="F28" s="31"/>
      <c r="G28" s="31"/>
      <c r="H28" s="31"/>
    </row>
    <row r="29" spans="1:8">
      <c r="A29">
        <v>48.6</v>
      </c>
      <c r="C29" s="31"/>
      <c r="D29" s="31"/>
      <c r="E29" s="31"/>
      <c r="F29" s="31"/>
      <c r="G29" s="31"/>
      <c r="H29" s="31"/>
    </row>
    <row r="30" spans="1:8">
      <c r="A30">
        <v>40.700000000000003</v>
      </c>
    </row>
    <row r="31" spans="1:8">
      <c r="A31">
        <v>51.9</v>
      </c>
    </row>
  </sheetData>
  <mergeCells count="4">
    <mergeCell ref="C26:H29"/>
    <mergeCell ref="C4:H6"/>
    <mergeCell ref="C13:H14"/>
    <mergeCell ref="C15:H16"/>
  </mergeCells>
  <pageMargins left="0.7" right="0.7" top="0.75" bottom="0.75" header="0.3" footer="0.3"/>
  <pageSetup paperSize="9" orientation="portrait" horizontalDpi="1200" verticalDpi="120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workbookViewId="0">
      <selection activeCell="D1" sqref="D1"/>
    </sheetView>
  </sheetViews>
  <sheetFormatPr baseColWidth="10" defaultRowHeight="14" x14ac:dyDescent="0"/>
  <sheetData>
    <row r="1" spans="1:12" ht="20" thickBot="1">
      <c r="A1" s="17" t="s">
        <v>59</v>
      </c>
      <c r="B1" s="18" t="s">
        <v>54</v>
      </c>
      <c r="D1" s="6" t="s">
        <v>37</v>
      </c>
      <c r="E1" s="6"/>
      <c r="F1" s="6"/>
      <c r="G1" s="6"/>
      <c r="H1" s="6"/>
      <c r="I1" s="6"/>
    </row>
    <row r="2" spans="1:12" ht="15" thickTop="1">
      <c r="A2" s="16">
        <v>19.100000000000001</v>
      </c>
      <c r="B2" s="18">
        <v>15</v>
      </c>
      <c r="D2" s="9" t="s">
        <v>51</v>
      </c>
    </row>
    <row r="3" spans="1:12">
      <c r="A3" s="16">
        <v>14.8</v>
      </c>
      <c r="B3" s="18">
        <v>15</v>
      </c>
    </row>
    <row r="4" spans="1:12">
      <c r="A4" s="16">
        <v>19.7</v>
      </c>
      <c r="B4" s="18">
        <v>15</v>
      </c>
      <c r="D4" s="31" t="s">
        <v>50</v>
      </c>
      <c r="E4" s="31"/>
      <c r="F4" s="31"/>
      <c r="G4" s="31"/>
      <c r="H4" s="31"/>
      <c r="I4" s="31"/>
    </row>
    <row r="5" spans="1:12" ht="15" thickBot="1">
      <c r="A5" s="16">
        <v>21.1</v>
      </c>
      <c r="B5" s="18">
        <v>15</v>
      </c>
      <c r="D5" s="31"/>
      <c r="E5" s="31"/>
      <c r="F5" s="31"/>
      <c r="G5" s="31"/>
      <c r="H5" s="31"/>
      <c r="I5" s="31"/>
    </row>
    <row r="6" spans="1:12">
      <c r="A6" s="16">
        <v>19.399999999999999</v>
      </c>
      <c r="B6" s="18">
        <v>15</v>
      </c>
      <c r="D6" s="31"/>
      <c r="E6" s="31"/>
      <c r="F6" s="31"/>
      <c r="G6" s="31"/>
      <c r="H6" s="31"/>
      <c r="I6" s="31"/>
      <c r="K6" s="3" t="s">
        <v>1</v>
      </c>
      <c r="L6" s="3" t="s">
        <v>3</v>
      </c>
    </row>
    <row r="7" spans="1:12">
      <c r="A7" s="16">
        <v>19.5</v>
      </c>
      <c r="B7" s="18">
        <v>15</v>
      </c>
      <c r="K7" s="1">
        <v>8.1999999999999993</v>
      </c>
      <c r="L7" s="1">
        <v>1</v>
      </c>
    </row>
    <row r="8" spans="1:12">
      <c r="A8" s="16">
        <v>18.899999999999999</v>
      </c>
      <c r="B8" s="18">
        <v>15</v>
      </c>
      <c r="D8" t="s">
        <v>60</v>
      </c>
      <c r="K8" s="1">
        <v>10.042857142857143</v>
      </c>
      <c r="L8" s="1">
        <v>3</v>
      </c>
    </row>
    <row r="9" spans="1:12">
      <c r="A9" s="16">
        <v>14.6</v>
      </c>
      <c r="B9" s="18">
        <v>15</v>
      </c>
      <c r="K9" s="1">
        <v>11.885714285714286</v>
      </c>
      <c r="L9" s="1">
        <v>5</v>
      </c>
    </row>
    <row r="10" spans="1:12">
      <c r="A10" s="16">
        <v>10.199999999999999</v>
      </c>
      <c r="B10" s="18">
        <v>15</v>
      </c>
      <c r="D10" t="s">
        <v>46</v>
      </c>
      <c r="K10" s="1">
        <v>13.728571428571428</v>
      </c>
      <c r="L10" s="1">
        <v>11</v>
      </c>
    </row>
    <row r="11" spans="1:12">
      <c r="A11" s="16">
        <v>14.6</v>
      </c>
      <c r="B11" s="18">
        <v>15</v>
      </c>
      <c r="K11" s="1">
        <v>15.571428571428573</v>
      </c>
      <c r="L11" s="1">
        <v>11</v>
      </c>
    </row>
    <row r="12" spans="1:12">
      <c r="A12" s="16">
        <v>16.399999999999999</v>
      </c>
      <c r="B12" s="18">
        <v>15</v>
      </c>
      <c r="D12" t="s">
        <v>38</v>
      </c>
      <c r="K12" s="1">
        <v>17.414285714285715</v>
      </c>
      <c r="L12" s="1">
        <v>10</v>
      </c>
    </row>
    <row r="13" spans="1:12">
      <c r="A13" s="16">
        <v>21.1</v>
      </c>
      <c r="B13" s="18">
        <v>15</v>
      </c>
      <c r="D13" s="34" t="s">
        <v>56</v>
      </c>
      <c r="E13" s="34"/>
      <c r="F13" s="34"/>
      <c r="G13" s="34"/>
      <c r="H13" s="34"/>
      <c r="I13" s="34"/>
      <c r="K13" s="1">
        <v>19.25714285714286</v>
      </c>
      <c r="L13" s="1">
        <v>7</v>
      </c>
    </row>
    <row r="14" spans="1:12" ht="15" thickBot="1">
      <c r="A14" s="16">
        <v>20.7</v>
      </c>
      <c r="B14" s="18">
        <v>15</v>
      </c>
      <c r="D14" s="34"/>
      <c r="E14" s="34"/>
      <c r="F14" s="34"/>
      <c r="G14" s="34"/>
      <c r="H14" s="34"/>
      <c r="I14" s="34"/>
      <c r="K14" s="2" t="s">
        <v>2</v>
      </c>
      <c r="L14" s="2">
        <v>6</v>
      </c>
    </row>
    <row r="15" spans="1:12">
      <c r="A15" s="16">
        <v>18.7</v>
      </c>
      <c r="B15" s="18">
        <v>15</v>
      </c>
      <c r="D15" s="35" t="s">
        <v>55</v>
      </c>
      <c r="E15" s="35"/>
      <c r="F15" s="35"/>
      <c r="G15" s="35"/>
      <c r="H15" s="35"/>
      <c r="I15" s="35"/>
    </row>
    <row r="16" spans="1:12">
      <c r="A16" s="16">
        <v>17.600000000000001</v>
      </c>
      <c r="B16" s="18">
        <v>15</v>
      </c>
      <c r="D16" s="35"/>
      <c r="E16" s="35"/>
      <c r="F16" s="35"/>
      <c r="G16" s="35"/>
      <c r="H16" s="35"/>
      <c r="I16" s="35"/>
    </row>
    <row r="17" spans="1:9">
      <c r="A17" s="16">
        <v>13.2</v>
      </c>
      <c r="B17" s="18">
        <v>15</v>
      </c>
    </row>
    <row r="18" spans="1:9">
      <c r="A18" s="16">
        <v>14</v>
      </c>
      <c r="B18" s="18">
        <v>15</v>
      </c>
      <c r="D18" t="s">
        <v>57</v>
      </c>
    </row>
    <row r="19" spans="1:9">
      <c r="A19" s="16">
        <v>12</v>
      </c>
      <c r="B19" s="18">
        <v>15</v>
      </c>
      <c r="D19" t="s">
        <v>58</v>
      </c>
    </row>
    <row r="20" spans="1:9">
      <c r="A20" s="16">
        <v>18.3</v>
      </c>
      <c r="B20" s="18">
        <v>15</v>
      </c>
      <c r="D20" s="36" t="s">
        <v>107</v>
      </c>
      <c r="E20" s="36"/>
      <c r="F20" s="36"/>
      <c r="G20" s="36"/>
      <c r="H20" s="36"/>
      <c r="I20" s="36"/>
    </row>
    <row r="21" spans="1:9">
      <c r="A21" s="16">
        <v>17.8</v>
      </c>
      <c r="B21" s="18">
        <v>15</v>
      </c>
      <c r="D21" s="36"/>
      <c r="E21" s="36"/>
      <c r="F21" s="36"/>
      <c r="G21" s="36"/>
      <c r="H21" s="36"/>
      <c r="I21" s="36"/>
    </row>
    <row r="22" spans="1:9">
      <c r="A22" s="16">
        <v>10.7</v>
      </c>
      <c r="B22" s="18">
        <v>15</v>
      </c>
      <c r="D22" t="s">
        <v>61</v>
      </c>
    </row>
    <row r="23" spans="1:9">
      <c r="A23" s="16">
        <v>16.5</v>
      </c>
      <c r="B23" s="18">
        <v>15</v>
      </c>
      <c r="D23" s="31" t="s">
        <v>62</v>
      </c>
      <c r="E23" s="31"/>
      <c r="F23" s="31"/>
      <c r="G23" s="31"/>
      <c r="H23" s="31"/>
      <c r="I23" s="31"/>
    </row>
    <row r="24" spans="1:9" ht="15" customHeight="1">
      <c r="A24" s="16">
        <v>14.5</v>
      </c>
      <c r="B24" s="18">
        <v>15</v>
      </c>
      <c r="D24" s="31"/>
      <c r="E24" s="31"/>
      <c r="F24" s="31"/>
      <c r="G24" s="31"/>
      <c r="H24" s="31"/>
      <c r="I24" s="31"/>
    </row>
    <row r="25" spans="1:9" ht="15" customHeight="1">
      <c r="A25" s="16">
        <v>17.5</v>
      </c>
      <c r="B25" s="18">
        <v>15</v>
      </c>
      <c r="D25" s="31"/>
      <c r="E25" s="31"/>
      <c r="F25" s="31"/>
      <c r="G25" s="31"/>
      <c r="H25" s="31"/>
      <c r="I25" s="31"/>
    </row>
    <row r="26" spans="1:9">
      <c r="A26" s="16">
        <v>12.2</v>
      </c>
      <c r="B26" s="18">
        <v>15</v>
      </c>
    </row>
    <row r="27" spans="1:9">
      <c r="A27" s="16">
        <v>8.6</v>
      </c>
      <c r="B27" s="18">
        <v>15</v>
      </c>
      <c r="D27" t="s">
        <v>73</v>
      </c>
      <c r="E27" s="12">
        <f>TTEST(A2:A55,B2:B55,2,1)</f>
        <v>0.61449705789493281</v>
      </c>
      <c r="F27" t="s">
        <v>68</v>
      </c>
    </row>
    <row r="28" spans="1:9">
      <c r="A28" s="16">
        <v>9.1</v>
      </c>
      <c r="B28" s="18">
        <v>15</v>
      </c>
    </row>
    <row r="29" spans="1:9" ht="15" customHeight="1">
      <c r="A29" s="16">
        <v>17</v>
      </c>
      <c r="B29" s="18">
        <v>15</v>
      </c>
      <c r="D29" s="31" t="s">
        <v>154</v>
      </c>
      <c r="E29" s="31"/>
      <c r="F29" s="31"/>
      <c r="G29" s="31"/>
      <c r="H29" s="31"/>
      <c r="I29" s="31"/>
    </row>
    <row r="30" spans="1:9">
      <c r="A30" s="16">
        <v>15.3</v>
      </c>
      <c r="B30" s="18">
        <v>15</v>
      </c>
      <c r="D30" s="31"/>
      <c r="E30" s="31"/>
      <c r="F30" s="31"/>
      <c r="G30" s="31"/>
      <c r="H30" s="31"/>
      <c r="I30" s="31"/>
    </row>
    <row r="31" spans="1:9">
      <c r="A31" s="16">
        <v>15.8</v>
      </c>
      <c r="B31" s="18">
        <v>15</v>
      </c>
      <c r="D31" s="31"/>
      <c r="E31" s="31"/>
      <c r="F31" s="31"/>
      <c r="G31" s="31"/>
      <c r="H31" s="31"/>
      <c r="I31" s="31"/>
    </row>
    <row r="32" spans="1:9">
      <c r="A32" s="16">
        <v>15.9</v>
      </c>
      <c r="B32" s="18">
        <v>15</v>
      </c>
      <c r="D32" s="31"/>
      <c r="E32" s="31"/>
      <c r="F32" s="31"/>
      <c r="G32" s="31"/>
      <c r="H32" s="31"/>
      <c r="I32" s="31"/>
    </row>
    <row r="33" spans="1:9">
      <c r="A33" s="16">
        <v>12.2</v>
      </c>
      <c r="B33" s="18">
        <v>15</v>
      </c>
      <c r="D33" s="31"/>
      <c r="E33" s="31"/>
      <c r="F33" s="31"/>
      <c r="G33" s="31"/>
      <c r="H33" s="31"/>
      <c r="I33" s="31"/>
    </row>
    <row r="34" spans="1:9">
      <c r="A34" s="16">
        <v>16.100000000000001</v>
      </c>
      <c r="B34" s="18">
        <v>15</v>
      </c>
    </row>
    <row r="35" spans="1:9">
      <c r="A35" s="16">
        <v>16</v>
      </c>
      <c r="B35" s="18">
        <v>15</v>
      </c>
    </row>
    <row r="36" spans="1:9">
      <c r="A36" s="16">
        <v>13.8</v>
      </c>
      <c r="B36" s="18">
        <v>15</v>
      </c>
    </row>
    <row r="37" spans="1:9">
      <c r="A37" s="16">
        <v>14.4</v>
      </c>
      <c r="B37" s="18">
        <v>15</v>
      </c>
    </row>
    <row r="38" spans="1:9">
      <c r="A38" s="16">
        <v>14.2</v>
      </c>
      <c r="B38" s="18">
        <v>15</v>
      </c>
    </row>
    <row r="39" spans="1:9">
      <c r="A39" s="16">
        <v>15.7</v>
      </c>
      <c r="B39" s="18">
        <v>15</v>
      </c>
    </row>
    <row r="40" spans="1:9">
      <c r="A40" s="16">
        <v>12.6</v>
      </c>
      <c r="B40" s="18">
        <v>15</v>
      </c>
    </row>
    <row r="41" spans="1:9">
      <c r="A41" s="16">
        <v>12</v>
      </c>
      <c r="B41" s="18">
        <v>15</v>
      </c>
    </row>
    <row r="42" spans="1:9">
      <c r="A42" s="16">
        <v>12.8</v>
      </c>
      <c r="B42" s="18">
        <v>15</v>
      </c>
    </row>
    <row r="43" spans="1:9">
      <c r="A43" s="16">
        <v>15.3</v>
      </c>
      <c r="B43" s="18">
        <v>15</v>
      </c>
    </row>
    <row r="44" spans="1:9">
      <c r="A44" s="16">
        <v>12.4</v>
      </c>
      <c r="B44" s="18">
        <v>15</v>
      </c>
    </row>
    <row r="45" spans="1:9">
      <c r="A45" s="16">
        <v>14.5</v>
      </c>
      <c r="B45" s="18">
        <v>15</v>
      </c>
    </row>
    <row r="46" spans="1:9">
      <c r="A46" s="16">
        <v>12.3</v>
      </c>
      <c r="B46" s="18">
        <v>15</v>
      </c>
    </row>
    <row r="47" spans="1:9">
      <c r="A47" s="16">
        <v>11.8</v>
      </c>
      <c r="B47" s="18">
        <v>15</v>
      </c>
    </row>
    <row r="48" spans="1:9">
      <c r="A48" s="16">
        <v>12.6</v>
      </c>
      <c r="B48" s="18">
        <v>15</v>
      </c>
    </row>
    <row r="49" spans="1:2">
      <c r="A49" s="16">
        <v>11.3</v>
      </c>
      <c r="B49" s="18">
        <v>15</v>
      </c>
    </row>
    <row r="50" spans="1:2">
      <c r="A50" s="16">
        <v>12.5</v>
      </c>
      <c r="B50" s="18">
        <v>15</v>
      </c>
    </row>
    <row r="51" spans="1:2">
      <c r="A51" s="16">
        <v>16.100000000000001</v>
      </c>
      <c r="B51" s="18">
        <v>15</v>
      </c>
    </row>
    <row r="52" spans="1:2">
      <c r="A52" s="16">
        <v>16.2</v>
      </c>
      <c r="B52" s="18">
        <v>15</v>
      </c>
    </row>
    <row r="53" spans="1:2">
      <c r="A53" s="16">
        <v>11.3</v>
      </c>
      <c r="B53" s="18">
        <v>15</v>
      </c>
    </row>
    <row r="54" spans="1:2">
      <c r="A54" s="16">
        <v>8.6</v>
      </c>
      <c r="B54" s="18">
        <v>15</v>
      </c>
    </row>
    <row r="55" spans="1:2">
      <c r="A55" s="16">
        <v>8.1999999999999993</v>
      </c>
      <c r="B55" s="18">
        <v>15</v>
      </c>
    </row>
  </sheetData>
  <mergeCells count="6">
    <mergeCell ref="D29:I33"/>
    <mergeCell ref="D4:I6"/>
    <mergeCell ref="D13:I14"/>
    <mergeCell ref="D15:I16"/>
    <mergeCell ref="D20:I21"/>
    <mergeCell ref="D23:I25"/>
  </mergeCell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activeCell="C15" sqref="C15"/>
    </sheetView>
  </sheetViews>
  <sheetFormatPr baseColWidth="10" defaultRowHeight="14" x14ac:dyDescent="0"/>
  <cols>
    <col min="2" max="2" width="12.5" customWidth="1"/>
    <col min="3" max="3" width="11.5" customWidth="1"/>
  </cols>
  <sheetData>
    <row r="1" spans="1:12" ht="20.25" customHeight="1" thickBot="1">
      <c r="A1">
        <v>2.5299999999999998</v>
      </c>
      <c r="B1" s="37" t="s">
        <v>7</v>
      </c>
      <c r="D1" s="6" t="s">
        <v>37</v>
      </c>
      <c r="E1" s="6"/>
      <c r="F1" s="6"/>
      <c r="G1" s="6"/>
      <c r="H1" s="6"/>
      <c r="I1" s="6"/>
    </row>
    <row r="2" spans="1:12" ht="15" thickTop="1">
      <c r="A2">
        <v>1.51</v>
      </c>
      <c r="B2" s="37"/>
      <c r="D2" s="9" t="s">
        <v>72</v>
      </c>
    </row>
    <row r="3" spans="1:12">
      <c r="A3">
        <v>1.52</v>
      </c>
      <c r="B3" s="37"/>
    </row>
    <row r="4" spans="1:12">
      <c r="A4">
        <v>1.44</v>
      </c>
      <c r="B4" s="37"/>
      <c r="C4" s="19"/>
      <c r="D4" s="31" t="s">
        <v>63</v>
      </c>
      <c r="E4" s="31"/>
      <c r="F4" s="31"/>
      <c r="G4" s="31"/>
      <c r="H4" s="31"/>
      <c r="I4" s="31"/>
      <c r="K4" s="19"/>
      <c r="L4" s="19"/>
    </row>
    <row r="5" spans="1:12">
      <c r="A5">
        <v>4.32</v>
      </c>
      <c r="B5" s="37"/>
      <c r="D5" s="31"/>
      <c r="E5" s="31"/>
      <c r="F5" s="31"/>
      <c r="G5" s="31"/>
      <c r="H5" s="31"/>
      <c r="I5" s="31"/>
      <c r="K5" s="19"/>
      <c r="L5" s="19"/>
    </row>
    <row r="6" spans="1:12" ht="15" thickBot="1">
      <c r="A6">
        <v>2.36</v>
      </c>
      <c r="B6" s="37"/>
      <c r="D6" s="31"/>
      <c r="E6" s="31"/>
      <c r="F6" s="31"/>
      <c r="G6" s="31"/>
      <c r="H6" s="31"/>
      <c r="I6" s="31"/>
    </row>
    <row r="7" spans="1:12">
      <c r="A7">
        <v>2.41</v>
      </c>
      <c r="B7" s="37"/>
      <c r="K7" s="3" t="s">
        <v>1</v>
      </c>
      <c r="L7" s="3" t="s">
        <v>3</v>
      </c>
    </row>
    <row r="8" spans="1:12">
      <c r="A8">
        <v>2.06</v>
      </c>
      <c r="B8" s="37"/>
      <c r="D8" t="s">
        <v>60</v>
      </c>
      <c r="K8" s="1">
        <v>0.19</v>
      </c>
      <c r="L8" s="1">
        <v>1</v>
      </c>
    </row>
    <row r="9" spans="1:12">
      <c r="A9">
        <v>1.57</v>
      </c>
      <c r="B9" s="37"/>
      <c r="K9" s="1">
        <v>1.016</v>
      </c>
      <c r="L9" s="1">
        <v>5</v>
      </c>
    </row>
    <row r="10" spans="1:12">
      <c r="A10">
        <v>1.68</v>
      </c>
      <c r="B10" s="37"/>
      <c r="D10" t="s">
        <v>46</v>
      </c>
      <c r="K10" s="1">
        <v>1.8419999999999999</v>
      </c>
      <c r="L10" s="1">
        <v>10</v>
      </c>
    </row>
    <row r="11" spans="1:12">
      <c r="A11">
        <v>3.09</v>
      </c>
      <c r="B11" s="37"/>
      <c r="K11" s="1">
        <v>2.6679999999999997</v>
      </c>
      <c r="L11" s="1">
        <v>10</v>
      </c>
    </row>
    <row r="12" spans="1:12">
      <c r="A12">
        <v>0.54</v>
      </c>
      <c r="B12" s="37"/>
      <c r="D12" t="s">
        <v>38</v>
      </c>
      <c r="K12" s="1">
        <v>3.4939999999999998</v>
      </c>
      <c r="L12" s="1">
        <v>2</v>
      </c>
    </row>
    <row r="13" spans="1:12" ht="15" thickBot="1">
      <c r="A13">
        <v>2.3199999999999998</v>
      </c>
      <c r="B13" s="37"/>
      <c r="D13" s="39" t="s">
        <v>64</v>
      </c>
      <c r="E13" s="39"/>
      <c r="F13" s="39"/>
      <c r="G13" s="39"/>
      <c r="H13" s="39"/>
      <c r="I13" s="39"/>
      <c r="K13" s="2" t="s">
        <v>2</v>
      </c>
      <c r="L13" s="2">
        <v>2</v>
      </c>
    </row>
    <row r="14" spans="1:12">
      <c r="A14">
        <v>0.19</v>
      </c>
      <c r="B14" s="37"/>
      <c r="D14" s="39"/>
      <c r="E14" s="39"/>
      <c r="F14" s="39"/>
      <c r="G14" s="39"/>
      <c r="H14" s="39"/>
      <c r="I14" s="39"/>
      <c r="K14" s="1"/>
      <c r="L14" s="1"/>
    </row>
    <row r="15" spans="1:12">
      <c r="A15">
        <v>2.66</v>
      </c>
      <c r="B15" s="37"/>
      <c r="D15" s="40" t="s">
        <v>65</v>
      </c>
      <c r="E15" s="40"/>
      <c r="F15" s="40"/>
      <c r="G15" s="40"/>
      <c r="H15" s="40"/>
      <c r="I15" s="40"/>
      <c r="K15" s="1"/>
      <c r="L15" s="1"/>
    </row>
    <row r="16" spans="1:12">
      <c r="A16">
        <v>2.2000000000000002</v>
      </c>
      <c r="B16" s="37"/>
      <c r="D16" s="40"/>
      <c r="E16" s="40"/>
      <c r="F16" s="40"/>
      <c r="G16" s="40"/>
      <c r="H16" s="40"/>
      <c r="I16" s="40"/>
    </row>
    <row r="17" spans="1:9">
      <c r="A17">
        <v>1.04</v>
      </c>
      <c r="B17" s="37"/>
    </row>
    <row r="18" spans="1:9">
      <c r="A18">
        <v>1.02</v>
      </c>
      <c r="B18" s="37"/>
      <c r="D18" t="s">
        <v>77</v>
      </c>
    </row>
    <row r="19" spans="1:9">
      <c r="A19">
        <v>0.74</v>
      </c>
      <c r="B19" s="37"/>
    </row>
    <row r="20" spans="1:9" ht="15" customHeight="1">
      <c r="A20">
        <v>1.01</v>
      </c>
      <c r="B20" s="37"/>
      <c r="D20" s="31" t="s">
        <v>67</v>
      </c>
      <c r="E20" s="31"/>
      <c r="F20" s="31"/>
      <c r="G20" s="31"/>
      <c r="H20" s="31"/>
      <c r="I20" s="31"/>
    </row>
    <row r="21" spans="1:9">
      <c r="A21">
        <v>0.35</v>
      </c>
      <c r="B21" s="37"/>
      <c r="D21" s="31"/>
      <c r="E21" s="31"/>
      <c r="F21" s="31"/>
      <c r="G21" s="31"/>
      <c r="H21" s="31"/>
      <c r="I21" s="31"/>
    </row>
    <row r="22" spans="1:9">
      <c r="A22">
        <v>2.42</v>
      </c>
      <c r="B22" s="37"/>
    </row>
    <row r="23" spans="1:9">
      <c r="A23">
        <v>2.66</v>
      </c>
      <c r="B23" s="37"/>
      <c r="D23" t="s">
        <v>6</v>
      </c>
      <c r="E23">
        <f>VARP(A1:A30)</f>
        <v>0.95136899999999969</v>
      </c>
      <c r="F23" s="38" t="s">
        <v>69</v>
      </c>
      <c r="G23" s="38"/>
      <c r="H23" s="38"/>
      <c r="I23" s="38"/>
    </row>
    <row r="24" spans="1:9">
      <c r="A24">
        <v>1.1100000000000001</v>
      </c>
      <c r="B24" s="37"/>
      <c r="D24" t="s">
        <v>5</v>
      </c>
      <c r="E24">
        <f>COUNT(A1:A30)</f>
        <v>30</v>
      </c>
      <c r="F24" s="38" t="s">
        <v>71</v>
      </c>
      <c r="G24" s="38"/>
      <c r="H24" s="38"/>
      <c r="I24" s="38"/>
    </row>
    <row r="25" spans="1:9">
      <c r="A25">
        <v>0.56000000000000005</v>
      </c>
      <c r="B25" s="37"/>
      <c r="D25" t="s">
        <v>9</v>
      </c>
      <c r="E25">
        <v>4</v>
      </c>
      <c r="F25" s="38" t="s">
        <v>70</v>
      </c>
      <c r="G25" s="38"/>
      <c r="H25" s="38"/>
      <c r="I25" s="38"/>
    </row>
    <row r="26" spans="1:9">
      <c r="A26">
        <v>1.75</v>
      </c>
      <c r="B26" s="37"/>
      <c r="D26" s="4" t="s">
        <v>4</v>
      </c>
      <c r="E26" s="4">
        <f>E24*E23/E25</f>
        <v>7.1352674999999977</v>
      </c>
    </row>
    <row r="27" spans="1:9">
      <c r="A27">
        <v>1.51</v>
      </c>
      <c r="B27" s="37"/>
      <c r="D27" t="s">
        <v>0</v>
      </c>
      <c r="E27" s="13">
        <f>2*MIN(CHIDIST(E26,E24),1-CHIDIST(E26,E24))</f>
        <v>1.0676635173290094E-5</v>
      </c>
      <c r="F27" t="s">
        <v>47</v>
      </c>
    </row>
    <row r="28" spans="1:9">
      <c r="A28">
        <v>3.8</v>
      </c>
      <c r="B28" s="37"/>
    </row>
    <row r="29" spans="1:9">
      <c r="A29">
        <v>2.2200000000000002</v>
      </c>
      <c r="B29" s="37"/>
      <c r="D29" s="31" t="s">
        <v>152</v>
      </c>
      <c r="E29" s="31"/>
      <c r="F29" s="31"/>
      <c r="G29" s="31"/>
      <c r="H29" s="31"/>
      <c r="I29" s="31"/>
    </row>
    <row r="30" spans="1:9">
      <c r="A30">
        <v>2.88</v>
      </c>
      <c r="B30" s="37"/>
      <c r="D30" s="31"/>
      <c r="E30" s="31"/>
      <c r="F30" s="31"/>
      <c r="G30" s="31"/>
      <c r="H30" s="31"/>
      <c r="I30" s="31"/>
    </row>
    <row r="31" spans="1:9">
      <c r="D31" s="31"/>
      <c r="E31" s="31"/>
      <c r="F31" s="31"/>
      <c r="G31" s="31"/>
      <c r="H31" s="31"/>
      <c r="I31" s="31"/>
    </row>
    <row r="32" spans="1:9">
      <c r="D32" s="31"/>
      <c r="E32" s="31"/>
      <c r="F32" s="31"/>
      <c r="G32" s="31"/>
      <c r="H32" s="31"/>
      <c r="I32" s="31"/>
    </row>
    <row r="33" spans="4:9">
      <c r="D33" s="11"/>
      <c r="E33" s="11"/>
      <c r="F33" s="11"/>
      <c r="G33" s="11"/>
      <c r="H33" s="11"/>
      <c r="I33" s="11"/>
    </row>
  </sheetData>
  <mergeCells count="9">
    <mergeCell ref="B1:B30"/>
    <mergeCell ref="F23:I23"/>
    <mergeCell ref="F25:I25"/>
    <mergeCell ref="F24:I24"/>
    <mergeCell ref="D29:I32"/>
    <mergeCell ref="D4:I6"/>
    <mergeCell ref="D13:I14"/>
    <mergeCell ref="D15:I16"/>
    <mergeCell ref="D20:I21"/>
  </mergeCells>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activeCell="B1" sqref="B1:B30"/>
    </sheetView>
  </sheetViews>
  <sheetFormatPr baseColWidth="10" defaultRowHeight="14" x14ac:dyDescent="0"/>
  <cols>
    <col min="2" max="2" width="12.5" customWidth="1"/>
    <col min="3" max="3" width="11.5" customWidth="1"/>
    <col min="10" max="10" width="12.5" customWidth="1"/>
    <col min="11" max="11" width="11.5" customWidth="1"/>
  </cols>
  <sheetData>
    <row r="1" spans="1:12" ht="20.25" customHeight="1" thickBot="1">
      <c r="A1">
        <v>2.5299999999999998</v>
      </c>
      <c r="B1" s="37" t="s">
        <v>8</v>
      </c>
      <c r="D1" s="6" t="s">
        <v>37</v>
      </c>
      <c r="E1" s="6"/>
      <c r="F1" s="6"/>
      <c r="G1" s="6"/>
      <c r="H1" s="6"/>
      <c r="I1" s="6"/>
      <c r="J1" s="5"/>
    </row>
    <row r="2" spans="1:12" ht="15" thickTop="1">
      <c r="A2">
        <v>1.51</v>
      </c>
      <c r="B2" s="37"/>
      <c r="D2" s="9" t="s">
        <v>72</v>
      </c>
      <c r="J2" s="5"/>
    </row>
    <row r="3" spans="1:12">
      <c r="A3">
        <v>1.52</v>
      </c>
      <c r="B3" s="37"/>
      <c r="J3" s="5"/>
    </row>
    <row r="4" spans="1:12">
      <c r="A4">
        <v>1.44</v>
      </c>
      <c r="B4" s="37"/>
      <c r="C4" s="19"/>
      <c r="D4" s="31" t="s">
        <v>63</v>
      </c>
      <c r="E4" s="31"/>
      <c r="F4" s="31"/>
      <c r="G4" s="31"/>
      <c r="H4" s="31"/>
      <c r="I4" s="31"/>
      <c r="J4" s="5"/>
    </row>
    <row r="5" spans="1:12">
      <c r="A5">
        <v>4.32</v>
      </c>
      <c r="B5" s="37"/>
      <c r="D5" s="31"/>
      <c r="E5" s="31"/>
      <c r="F5" s="31"/>
      <c r="G5" s="31"/>
      <c r="H5" s="31"/>
      <c r="I5" s="31"/>
      <c r="J5" s="5"/>
    </row>
    <row r="6" spans="1:12" ht="15" thickBot="1">
      <c r="A6">
        <v>2.36</v>
      </c>
      <c r="B6" s="37"/>
      <c r="D6" s="31"/>
      <c r="E6" s="31"/>
      <c r="F6" s="31"/>
      <c r="G6" s="31"/>
      <c r="H6" s="31"/>
      <c r="I6" s="31"/>
      <c r="J6" s="5"/>
    </row>
    <row r="7" spans="1:12">
      <c r="A7">
        <v>2.41</v>
      </c>
      <c r="B7" s="37"/>
      <c r="J7" s="5"/>
      <c r="K7" s="3" t="s">
        <v>1</v>
      </c>
      <c r="L7" s="3" t="s">
        <v>3</v>
      </c>
    </row>
    <row r="8" spans="1:12">
      <c r="A8">
        <v>2.06</v>
      </c>
      <c r="B8" s="37"/>
      <c r="D8" t="s">
        <v>60</v>
      </c>
      <c r="J8" s="5"/>
      <c r="K8" s="1">
        <v>0.19</v>
      </c>
      <c r="L8" s="1">
        <v>1</v>
      </c>
    </row>
    <row r="9" spans="1:12">
      <c r="A9">
        <v>1.57</v>
      </c>
      <c r="B9" s="37"/>
      <c r="J9" s="5"/>
      <c r="K9" s="1">
        <v>1.016</v>
      </c>
      <c r="L9" s="1">
        <v>5</v>
      </c>
    </row>
    <row r="10" spans="1:12">
      <c r="A10">
        <v>1.68</v>
      </c>
      <c r="B10" s="37"/>
      <c r="D10" t="s">
        <v>46</v>
      </c>
      <c r="J10" s="5"/>
      <c r="K10" s="1">
        <v>1.8419999999999999</v>
      </c>
      <c r="L10" s="1">
        <v>10</v>
      </c>
    </row>
    <row r="11" spans="1:12">
      <c r="A11">
        <v>3.09</v>
      </c>
      <c r="B11" s="37"/>
      <c r="J11" s="5"/>
      <c r="K11" s="1">
        <v>2.6679999999999997</v>
      </c>
      <c r="L11" s="1">
        <v>10</v>
      </c>
    </row>
    <row r="12" spans="1:12">
      <c r="A12">
        <v>0.54</v>
      </c>
      <c r="B12" s="37"/>
      <c r="D12" t="s">
        <v>38</v>
      </c>
      <c r="J12" s="5"/>
      <c r="K12" s="1">
        <v>3.4939999999999998</v>
      </c>
      <c r="L12" s="1">
        <v>2</v>
      </c>
    </row>
    <row r="13" spans="1:12" ht="15" thickBot="1">
      <c r="A13">
        <v>2.3199999999999998</v>
      </c>
      <c r="B13" s="37"/>
      <c r="D13" s="39" t="s">
        <v>64</v>
      </c>
      <c r="E13" s="39"/>
      <c r="F13" s="39"/>
      <c r="G13" s="39"/>
      <c r="H13" s="39"/>
      <c r="I13" s="39"/>
      <c r="J13" s="5"/>
      <c r="K13" s="2" t="s">
        <v>2</v>
      </c>
      <c r="L13" s="2">
        <v>2</v>
      </c>
    </row>
    <row r="14" spans="1:12">
      <c r="A14">
        <v>0.19</v>
      </c>
      <c r="B14" s="37"/>
      <c r="D14" s="39"/>
      <c r="E14" s="39"/>
      <c r="F14" s="39"/>
      <c r="G14" s="39"/>
      <c r="H14" s="39"/>
      <c r="I14" s="39"/>
      <c r="J14" s="5"/>
    </row>
    <row r="15" spans="1:12">
      <c r="A15">
        <v>2.66</v>
      </c>
      <c r="B15" s="37"/>
      <c r="D15" s="40" t="s">
        <v>65</v>
      </c>
      <c r="E15" s="40"/>
      <c r="F15" s="40"/>
      <c r="G15" s="40"/>
      <c r="H15" s="40"/>
      <c r="I15" s="40"/>
      <c r="J15" s="5"/>
    </row>
    <row r="16" spans="1:12">
      <c r="A16">
        <v>2.2000000000000002</v>
      </c>
      <c r="B16" s="37"/>
      <c r="D16" s="40"/>
      <c r="E16" s="40"/>
      <c r="F16" s="40"/>
      <c r="G16" s="40"/>
      <c r="H16" s="40"/>
      <c r="I16" s="40"/>
      <c r="J16" s="5"/>
    </row>
    <row r="17" spans="1:10">
      <c r="A17">
        <v>1.04</v>
      </c>
      <c r="B17" s="37"/>
      <c r="J17" s="5"/>
    </row>
    <row r="18" spans="1:10">
      <c r="A18">
        <v>1.02</v>
      </c>
      <c r="B18" s="37"/>
      <c r="D18" t="s">
        <v>66</v>
      </c>
      <c r="J18" s="5"/>
    </row>
    <row r="19" spans="1:10">
      <c r="A19">
        <v>0.74</v>
      </c>
      <c r="B19" s="37"/>
      <c r="J19" s="5"/>
    </row>
    <row r="20" spans="1:10">
      <c r="A20">
        <v>1.01</v>
      </c>
      <c r="B20" s="37"/>
      <c r="D20" s="31" t="s">
        <v>67</v>
      </c>
      <c r="E20" s="31"/>
      <c r="F20" s="31"/>
      <c r="G20" s="31"/>
      <c r="H20" s="31"/>
      <c r="I20" s="31"/>
      <c r="J20" s="5"/>
    </row>
    <row r="21" spans="1:10">
      <c r="A21">
        <v>0.35</v>
      </c>
      <c r="B21" s="37"/>
      <c r="D21" s="31"/>
      <c r="E21" s="31"/>
      <c r="F21" s="31"/>
      <c r="G21" s="31"/>
      <c r="H21" s="31"/>
      <c r="I21" s="31"/>
      <c r="J21" s="5"/>
    </row>
    <row r="22" spans="1:10">
      <c r="A22">
        <v>2.42</v>
      </c>
      <c r="B22" s="37"/>
      <c r="J22" s="5"/>
    </row>
    <row r="23" spans="1:10">
      <c r="A23">
        <v>2.66</v>
      </c>
      <c r="B23" s="37"/>
      <c r="D23" t="s">
        <v>6</v>
      </c>
      <c r="E23">
        <f>VAR(A1:A30)</f>
        <v>0.98417482758620656</v>
      </c>
      <c r="F23" s="38" t="s">
        <v>76</v>
      </c>
      <c r="G23" s="38"/>
      <c r="H23" s="38"/>
      <c r="I23" s="38"/>
      <c r="J23" s="5"/>
    </row>
    <row r="24" spans="1:10">
      <c r="A24">
        <v>1.1100000000000001</v>
      </c>
      <c r="B24" s="37"/>
      <c r="D24" t="s">
        <v>74</v>
      </c>
      <c r="E24">
        <f>COUNT(A1:A30)-1</f>
        <v>29</v>
      </c>
      <c r="F24" s="38" t="s">
        <v>75</v>
      </c>
      <c r="G24" s="38"/>
      <c r="H24" s="38"/>
      <c r="I24" s="38"/>
      <c r="J24" s="5"/>
    </row>
    <row r="25" spans="1:10">
      <c r="A25">
        <v>0.56000000000000005</v>
      </c>
      <c r="B25" s="37"/>
      <c r="D25" t="s">
        <v>9</v>
      </c>
      <c r="E25">
        <v>4</v>
      </c>
      <c r="F25" s="38" t="s">
        <v>70</v>
      </c>
      <c r="G25" s="38"/>
      <c r="H25" s="38"/>
      <c r="I25" s="38"/>
      <c r="J25" s="5"/>
    </row>
    <row r="26" spans="1:10">
      <c r="A26">
        <v>1.75</v>
      </c>
      <c r="B26" s="37"/>
      <c r="D26" s="4" t="s">
        <v>4</v>
      </c>
      <c r="E26" s="4">
        <f>E24*E23/E25</f>
        <v>7.1352674999999977</v>
      </c>
      <c r="J26" s="5"/>
    </row>
    <row r="27" spans="1:10">
      <c r="A27">
        <v>1.51</v>
      </c>
      <c r="B27" s="37"/>
      <c r="D27" t="s">
        <v>0</v>
      </c>
      <c r="E27" s="13">
        <f>2*MIN(CHIDIST(E26,E24),1-CHIDIST(E26,E24))</f>
        <v>2.2270289337544824E-5</v>
      </c>
      <c r="F27" t="s">
        <v>47</v>
      </c>
      <c r="J27" s="5"/>
    </row>
    <row r="28" spans="1:10">
      <c r="A28">
        <v>3.8</v>
      </c>
      <c r="B28" s="37"/>
      <c r="J28" s="5"/>
    </row>
    <row r="29" spans="1:10">
      <c r="A29">
        <v>2.2200000000000002</v>
      </c>
      <c r="B29" s="37"/>
      <c r="D29" s="31" t="s">
        <v>153</v>
      </c>
      <c r="E29" s="31"/>
      <c r="F29" s="31"/>
      <c r="G29" s="31"/>
      <c r="H29" s="31"/>
      <c r="I29" s="31"/>
    </row>
    <row r="30" spans="1:10">
      <c r="A30">
        <v>2.88</v>
      </c>
      <c r="B30" s="37"/>
      <c r="D30" s="31"/>
      <c r="E30" s="31"/>
      <c r="F30" s="31"/>
      <c r="G30" s="31"/>
      <c r="H30" s="31"/>
      <c r="I30" s="31"/>
    </row>
    <row r="31" spans="1:10">
      <c r="D31" s="31"/>
      <c r="E31" s="31"/>
      <c r="F31" s="31"/>
      <c r="G31" s="31"/>
      <c r="H31" s="31"/>
      <c r="I31" s="31"/>
    </row>
    <row r="32" spans="1:10">
      <c r="D32" s="31"/>
      <c r="E32" s="31"/>
      <c r="F32" s="31"/>
      <c r="G32" s="31"/>
      <c r="H32" s="31"/>
      <c r="I32" s="31"/>
    </row>
    <row r="33" spans="4:9">
      <c r="D33" s="11"/>
      <c r="E33" s="11"/>
      <c r="F33" s="11"/>
      <c r="G33" s="11"/>
      <c r="H33" s="11"/>
      <c r="I33" s="11"/>
    </row>
  </sheetData>
  <mergeCells count="9">
    <mergeCell ref="D29:I32"/>
    <mergeCell ref="B1:B30"/>
    <mergeCell ref="D4:I6"/>
    <mergeCell ref="D13:I14"/>
    <mergeCell ref="D15:I16"/>
    <mergeCell ref="D20:I21"/>
    <mergeCell ref="F23:I23"/>
    <mergeCell ref="F24:I24"/>
    <mergeCell ref="F25:I25"/>
  </mergeCells>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workbookViewId="0">
      <selection activeCell="H1" sqref="H1"/>
    </sheetView>
  </sheetViews>
  <sheetFormatPr baseColWidth="10" defaultRowHeight="14" x14ac:dyDescent="0"/>
  <sheetData>
    <row r="1" spans="1:9" ht="20" thickBot="1">
      <c r="D1" s="6" t="s">
        <v>37</v>
      </c>
      <c r="E1" s="6"/>
      <c r="F1" s="6"/>
      <c r="G1" s="6"/>
      <c r="H1" s="6"/>
      <c r="I1" s="6"/>
    </row>
    <row r="2" spans="1:9" ht="15" thickTop="1">
      <c r="A2" t="s">
        <v>78</v>
      </c>
      <c r="B2">
        <v>507</v>
      </c>
      <c r="D2" s="9" t="s">
        <v>49</v>
      </c>
    </row>
    <row r="3" spans="1:9">
      <c r="A3" t="s">
        <v>79</v>
      </c>
      <c r="B3">
        <v>481</v>
      </c>
    </row>
    <row r="4" spans="1:9">
      <c r="D4" s="31" t="s">
        <v>80</v>
      </c>
      <c r="E4" s="31"/>
      <c r="F4" s="31"/>
      <c r="G4" s="31"/>
      <c r="H4" s="31"/>
      <c r="I4" s="31"/>
    </row>
    <row r="5" spans="1:9">
      <c r="D5" s="31"/>
      <c r="E5" s="31"/>
      <c r="F5" s="31"/>
      <c r="G5" s="31"/>
      <c r="H5" s="31"/>
      <c r="I5" s="31"/>
    </row>
    <row r="6" spans="1:9">
      <c r="D6" s="31"/>
      <c r="E6" s="31"/>
      <c r="F6" s="31"/>
      <c r="G6" s="31"/>
      <c r="H6" s="31"/>
      <c r="I6" s="31"/>
    </row>
    <row r="8" spans="1:9">
      <c r="D8" t="s">
        <v>60</v>
      </c>
    </row>
    <row r="10" spans="1:9">
      <c r="D10" t="s">
        <v>46</v>
      </c>
    </row>
    <row r="12" spans="1:9">
      <c r="D12" t="s">
        <v>38</v>
      </c>
    </row>
    <row r="13" spans="1:9">
      <c r="D13" s="39" t="s">
        <v>101</v>
      </c>
      <c r="E13" s="39"/>
      <c r="F13" s="39"/>
      <c r="G13" s="39"/>
      <c r="H13" s="39"/>
      <c r="I13" s="39"/>
    </row>
    <row r="14" spans="1:9">
      <c r="D14" s="39"/>
      <c r="E14" s="39"/>
      <c r="F14" s="39"/>
      <c r="G14" s="39"/>
      <c r="H14" s="39"/>
      <c r="I14" s="39"/>
    </row>
    <row r="15" spans="1:9">
      <c r="D15" s="40" t="s">
        <v>102</v>
      </c>
      <c r="E15" s="40"/>
      <c r="F15" s="40"/>
      <c r="G15" s="40"/>
      <c r="H15" s="40"/>
      <c r="I15" s="40"/>
    </row>
    <row r="16" spans="1:9">
      <c r="D16" s="40"/>
      <c r="E16" s="40"/>
      <c r="F16" s="40"/>
      <c r="G16" s="40"/>
      <c r="H16" s="40"/>
      <c r="I16" s="40"/>
    </row>
    <row r="18" spans="4:16" ht="15" customHeight="1">
      <c r="D18" s="31" t="s">
        <v>81</v>
      </c>
      <c r="E18" s="31"/>
      <c r="F18" s="31"/>
      <c r="G18" s="31"/>
      <c r="H18" s="31"/>
      <c r="I18" s="31"/>
    </row>
    <row r="19" spans="4:16">
      <c r="D19" s="31"/>
      <c r="E19" s="31"/>
      <c r="F19" s="31"/>
      <c r="G19" s="31"/>
      <c r="H19" s="31"/>
      <c r="I19" s="31"/>
    </row>
    <row r="20" spans="4:16">
      <c r="D20" s="31"/>
      <c r="E20" s="31"/>
      <c r="F20" s="31"/>
      <c r="G20" s="31"/>
      <c r="H20" s="31"/>
      <c r="I20" s="31"/>
    </row>
    <row r="21" spans="4:16">
      <c r="D21" s="31"/>
      <c r="E21" s="31"/>
      <c r="F21" s="31"/>
      <c r="G21" s="31"/>
      <c r="H21" s="31"/>
      <c r="I21" s="31"/>
    </row>
    <row r="24" spans="4:16" ht="17" thickBot="1">
      <c r="D24" s="7" t="s">
        <v>10</v>
      </c>
      <c r="E24" s="7"/>
      <c r="F24" s="7"/>
      <c r="G24" s="7"/>
      <c r="H24" s="7"/>
      <c r="I24" s="7"/>
      <c r="K24" s="7" t="s">
        <v>89</v>
      </c>
      <c r="L24" s="7"/>
      <c r="M24" s="7"/>
      <c r="N24" s="7"/>
      <c r="O24" s="7"/>
      <c r="P24" s="7"/>
    </row>
    <row r="25" spans="4:16" ht="15" thickTop="1"/>
    <row r="26" spans="4:16">
      <c r="D26" t="s">
        <v>86</v>
      </c>
      <c r="K26" s="31" t="s">
        <v>97</v>
      </c>
      <c r="L26" s="31"/>
      <c r="M26" s="31"/>
      <c r="N26" s="31"/>
      <c r="O26" s="31"/>
      <c r="P26" s="31"/>
    </row>
    <row r="27" spans="4:16">
      <c r="K27" s="31"/>
      <c r="L27" s="31"/>
      <c r="M27" s="31"/>
      <c r="N27" s="31"/>
      <c r="O27" s="31"/>
      <c r="P27" s="31"/>
    </row>
    <row r="28" spans="4:16" ht="15" customHeight="1">
      <c r="D28" s="31" t="s">
        <v>85</v>
      </c>
      <c r="E28" s="31"/>
      <c r="F28" s="31"/>
      <c r="G28" s="31"/>
      <c r="H28" s="31"/>
      <c r="I28" s="31"/>
      <c r="K28" s="38" t="s">
        <v>103</v>
      </c>
      <c r="L28" s="38"/>
      <c r="M28">
        <v>0.5</v>
      </c>
    </row>
    <row r="29" spans="4:16" ht="15" customHeight="1">
      <c r="D29" s="31"/>
      <c r="E29" s="31"/>
      <c r="F29" s="31"/>
      <c r="G29" s="31"/>
      <c r="H29" s="31"/>
      <c r="I29" s="31"/>
      <c r="K29" s="38" t="s">
        <v>98</v>
      </c>
      <c r="L29" s="38"/>
      <c r="M29" s="21">
        <f>B2+B3</f>
        <v>988</v>
      </c>
      <c r="N29" s="21" t="s">
        <v>104</v>
      </c>
    </row>
    <row r="30" spans="4:16" ht="15" customHeight="1">
      <c r="D30" s="31"/>
      <c r="E30" s="31"/>
      <c r="F30" s="31"/>
      <c r="G30" s="31"/>
      <c r="H30" s="31"/>
      <c r="I30" s="31"/>
      <c r="K30" s="38" t="s">
        <v>99</v>
      </c>
      <c r="L30" s="38"/>
      <c r="M30" s="21">
        <f>M29*M28</f>
        <v>494</v>
      </c>
      <c r="N30" s="21" t="s">
        <v>105</v>
      </c>
    </row>
    <row r="31" spans="4:16" ht="15" customHeight="1">
      <c r="K31" s="38" t="s">
        <v>100</v>
      </c>
      <c r="L31" s="38"/>
      <c r="M31" s="21">
        <f>M29*(1-M28)</f>
        <v>494</v>
      </c>
      <c r="N31" s="21" t="s">
        <v>105</v>
      </c>
    </row>
    <row r="32" spans="4:16" ht="15" customHeight="1">
      <c r="D32" s="41" t="s">
        <v>84</v>
      </c>
      <c r="E32" s="41"/>
      <c r="F32" s="41"/>
      <c r="G32" s="41"/>
      <c r="H32" s="41"/>
      <c r="I32" s="41"/>
      <c r="K32" s="38" t="s">
        <v>106</v>
      </c>
      <c r="L32" s="38"/>
      <c r="M32" s="38"/>
      <c r="N32" s="38"/>
      <c r="O32" s="38"/>
      <c r="P32" s="38"/>
    </row>
    <row r="33" spans="4:16">
      <c r="D33" s="41"/>
      <c r="E33" s="41"/>
      <c r="F33" s="41"/>
      <c r="G33" s="41"/>
      <c r="H33" s="41"/>
      <c r="I33" s="41"/>
    </row>
    <row r="34" spans="4:16">
      <c r="D34" s="20"/>
      <c r="E34" s="20"/>
      <c r="F34" s="20"/>
      <c r="G34" s="20"/>
      <c r="H34" s="20"/>
      <c r="I34" s="20"/>
      <c r="K34" s="31" t="s">
        <v>90</v>
      </c>
      <c r="L34" s="31"/>
      <c r="M34" s="31"/>
      <c r="N34" s="31"/>
      <c r="O34" s="31"/>
      <c r="P34" s="31"/>
    </row>
    <row r="35" spans="4:16" ht="15" customHeight="1">
      <c r="D35" s="41" t="s">
        <v>87</v>
      </c>
      <c r="E35" s="41"/>
      <c r="F35" s="41"/>
      <c r="G35" s="41"/>
      <c r="H35" s="41"/>
      <c r="I35" s="41"/>
      <c r="K35" s="31"/>
      <c r="L35" s="31"/>
      <c r="M35" s="31"/>
      <c r="N35" s="31"/>
      <c r="O35" s="31"/>
      <c r="P35" s="31"/>
    </row>
    <row r="36" spans="4:16">
      <c r="D36" s="41"/>
      <c r="E36" s="41"/>
      <c r="F36" s="41"/>
      <c r="G36" s="41"/>
      <c r="H36" s="41"/>
      <c r="I36" s="41"/>
      <c r="K36" s="10"/>
      <c r="N36" s="10"/>
      <c r="O36" s="10"/>
      <c r="P36" s="10"/>
    </row>
    <row r="37" spans="4:16">
      <c r="D37" s="20"/>
      <c r="E37" s="20"/>
      <c r="F37" s="20"/>
      <c r="G37" s="20"/>
      <c r="H37" s="20"/>
      <c r="I37" s="20"/>
      <c r="K37" s="31" t="s">
        <v>91</v>
      </c>
      <c r="L37" s="31"/>
      <c r="M37" s="31"/>
      <c r="N37" s="31"/>
      <c r="O37">
        <f>B3/(B2+B3)</f>
        <v>0.48684210526315791</v>
      </c>
      <c r="P37" s="10"/>
    </row>
    <row r="38" spans="4:16">
      <c r="D38" t="s">
        <v>82</v>
      </c>
      <c r="K38" s="31" t="s">
        <v>92</v>
      </c>
      <c r="L38" s="31"/>
      <c r="M38" s="31"/>
      <c r="N38" s="31"/>
      <c r="O38">
        <v>0.5</v>
      </c>
      <c r="P38" s="10"/>
    </row>
    <row r="39" spans="4:16" ht="15" customHeight="1">
      <c r="D39" t="s">
        <v>83</v>
      </c>
      <c r="F39">
        <f>CRITBINOM(988,0.5,0.05)</f>
        <v>468</v>
      </c>
      <c r="K39" s="31" t="s">
        <v>93</v>
      </c>
      <c r="L39" s="31"/>
      <c r="M39" s="31"/>
      <c r="N39" s="31"/>
      <c r="O39">
        <f>SQRT(O38*(1-O38)/(B2+B3))</f>
        <v>1.5907119074394443E-2</v>
      </c>
      <c r="P39" s="10"/>
    </row>
    <row r="40" spans="4:16">
      <c r="D40" t="s">
        <v>88</v>
      </c>
      <c r="E40" s="19"/>
      <c r="F40">
        <f>B2+B3-F39</f>
        <v>520</v>
      </c>
      <c r="K40" s="31" t="s">
        <v>94</v>
      </c>
      <c r="L40" s="31"/>
      <c r="M40" s="31"/>
      <c r="N40" s="31"/>
      <c r="O40">
        <f>(O37-O38)/SQRT(O38*(1-O38)/(B2+B3))</f>
        <v>-0.82717019186851026</v>
      </c>
      <c r="P40" s="10"/>
    </row>
    <row r="41" spans="4:16">
      <c r="K41" s="38" t="s">
        <v>0</v>
      </c>
      <c r="L41" s="38"/>
      <c r="M41" s="38"/>
      <c r="N41" s="38"/>
      <c r="O41" s="15">
        <f>2*MIN(NORMSDIST(O40),1-NORMSDIST(O40))</f>
        <v>0.40814060420184894</v>
      </c>
      <c r="P41" t="s">
        <v>68</v>
      </c>
    </row>
    <row r="42" spans="4:16">
      <c r="D42" s="31" t="s">
        <v>151</v>
      </c>
      <c r="E42" s="31"/>
      <c r="F42" s="31"/>
      <c r="G42" s="31"/>
      <c r="H42" s="31"/>
      <c r="I42" s="31"/>
    </row>
    <row r="43" spans="4:16" ht="15" customHeight="1">
      <c r="D43" s="31"/>
      <c r="E43" s="31"/>
      <c r="F43" s="31"/>
      <c r="G43" s="31"/>
      <c r="H43" s="31"/>
      <c r="I43" s="31"/>
      <c r="K43" s="31" t="s">
        <v>95</v>
      </c>
      <c r="L43" s="31"/>
      <c r="M43" s="31"/>
      <c r="N43" s="31"/>
      <c r="O43" s="31"/>
      <c r="P43" s="31"/>
    </row>
    <row r="44" spans="4:16">
      <c r="D44" s="31"/>
      <c r="E44" s="31"/>
      <c r="F44" s="31"/>
      <c r="G44" s="31"/>
      <c r="H44" s="31"/>
      <c r="I44" s="31"/>
      <c r="K44" s="31"/>
      <c r="L44" s="31"/>
      <c r="M44" s="31"/>
      <c r="N44" s="31"/>
      <c r="O44" s="31"/>
      <c r="P44" s="31"/>
    </row>
    <row r="45" spans="4:16">
      <c r="D45" s="31"/>
      <c r="E45" s="31"/>
      <c r="F45" s="31"/>
      <c r="G45" s="31"/>
      <c r="H45" s="31"/>
      <c r="I45" s="31"/>
      <c r="K45" s="11"/>
      <c r="L45" s="11"/>
      <c r="M45" s="11"/>
      <c r="N45" s="11"/>
      <c r="O45" s="11"/>
      <c r="P45" s="11"/>
    </row>
    <row r="46" spans="4:16">
      <c r="D46" s="31"/>
      <c r="E46" s="31"/>
      <c r="F46" s="31"/>
      <c r="G46" s="31"/>
      <c r="H46" s="31"/>
      <c r="I46" s="31"/>
      <c r="K46" s="31" t="s">
        <v>96</v>
      </c>
      <c r="L46" s="31"/>
      <c r="M46" s="31"/>
      <c r="N46" s="31"/>
      <c r="O46" s="31"/>
      <c r="P46" s="31"/>
    </row>
    <row r="47" spans="4:16">
      <c r="D47" s="31"/>
      <c r="E47" s="31"/>
      <c r="F47" s="31"/>
      <c r="G47" s="31"/>
      <c r="H47" s="31"/>
      <c r="I47" s="31"/>
      <c r="K47" s="31"/>
      <c r="L47" s="31"/>
      <c r="M47" s="31"/>
      <c r="N47" s="31"/>
      <c r="O47" s="31"/>
      <c r="P47" s="31"/>
    </row>
    <row r="48" spans="4:16">
      <c r="K48" s="31"/>
      <c r="L48" s="31"/>
      <c r="M48" s="31"/>
      <c r="N48" s="31"/>
      <c r="O48" s="31"/>
      <c r="P48" s="31"/>
    </row>
    <row r="49" spans="11:16">
      <c r="K49" s="31"/>
      <c r="L49" s="31"/>
      <c r="M49" s="31"/>
      <c r="N49" s="31"/>
      <c r="O49" s="31"/>
      <c r="P49" s="31"/>
    </row>
    <row r="50" spans="11:16">
      <c r="K50" s="31"/>
      <c r="L50" s="31"/>
      <c r="M50" s="31"/>
      <c r="N50" s="31"/>
      <c r="O50" s="31"/>
      <c r="P50" s="31"/>
    </row>
  </sheetData>
  <mergeCells count="22">
    <mergeCell ref="K41:N41"/>
    <mergeCell ref="K32:P32"/>
    <mergeCell ref="K37:N37"/>
    <mergeCell ref="K38:N38"/>
    <mergeCell ref="K39:N39"/>
    <mergeCell ref="K40:N40"/>
    <mergeCell ref="D4:I6"/>
    <mergeCell ref="D13:I14"/>
    <mergeCell ref="D15:I16"/>
    <mergeCell ref="D42:I47"/>
    <mergeCell ref="K34:P35"/>
    <mergeCell ref="D18:I21"/>
    <mergeCell ref="D32:I33"/>
    <mergeCell ref="D28:I30"/>
    <mergeCell ref="D35:I36"/>
    <mergeCell ref="K43:P44"/>
    <mergeCell ref="K46:P50"/>
    <mergeCell ref="K26:P27"/>
    <mergeCell ref="K29:L29"/>
    <mergeCell ref="K30:L30"/>
    <mergeCell ref="K31:L31"/>
    <mergeCell ref="K28:L28"/>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workbookViewId="0">
      <selection activeCell="D9" sqref="D9"/>
    </sheetView>
  </sheetViews>
  <sheetFormatPr baseColWidth="10" defaultRowHeight="14" x14ac:dyDescent="0"/>
  <cols>
    <col min="1" max="2" width="15.83203125" customWidth="1"/>
    <col min="11" max="11" width="63.1640625" customWidth="1"/>
    <col min="12" max="12" width="12.5" customWidth="1"/>
    <col min="13" max="13" width="16.5" customWidth="1"/>
  </cols>
  <sheetData>
    <row r="1" spans="1:13" ht="20" thickBot="1">
      <c r="A1" s="28" t="s">
        <v>11</v>
      </c>
      <c r="B1" s="27" t="s">
        <v>12</v>
      </c>
      <c r="D1" s="6" t="s">
        <v>37</v>
      </c>
      <c r="E1" s="6"/>
      <c r="F1" s="6"/>
      <c r="G1" s="6"/>
      <c r="H1" s="6"/>
      <c r="I1" s="6"/>
      <c r="K1" t="s">
        <v>13</v>
      </c>
    </row>
    <row r="2" spans="1:13" ht="16" thickTop="1" thickBot="1">
      <c r="A2" s="28">
        <v>8.1999999999999993</v>
      </c>
      <c r="B2" s="27">
        <v>4.2</v>
      </c>
      <c r="D2" s="9" t="s">
        <v>108</v>
      </c>
    </row>
    <row r="3" spans="1:13">
      <c r="A3" s="28">
        <v>9.4</v>
      </c>
      <c r="B3" s="27">
        <v>5.2</v>
      </c>
      <c r="K3" s="3"/>
      <c r="L3" s="3" t="s">
        <v>11</v>
      </c>
      <c r="M3" s="3" t="s">
        <v>12</v>
      </c>
    </row>
    <row r="4" spans="1:13" ht="15" customHeight="1">
      <c r="A4" s="28">
        <v>9.6</v>
      </c>
      <c r="B4" s="27">
        <v>5.8</v>
      </c>
      <c r="D4" s="31" t="s">
        <v>126</v>
      </c>
      <c r="E4" s="31"/>
      <c r="F4" s="31"/>
      <c r="G4" s="31"/>
      <c r="H4" s="31"/>
      <c r="I4" s="31"/>
      <c r="K4" s="1" t="s">
        <v>14</v>
      </c>
      <c r="L4" s="1">
        <v>13.180000000000001</v>
      </c>
      <c r="M4" s="1">
        <v>8</v>
      </c>
    </row>
    <row r="5" spans="1:13">
      <c r="A5" s="28">
        <v>9.6999999999999993</v>
      </c>
      <c r="B5" s="27">
        <v>6.4</v>
      </c>
      <c r="D5" s="31"/>
      <c r="E5" s="31"/>
      <c r="F5" s="31"/>
      <c r="G5" s="31"/>
      <c r="H5" s="31"/>
      <c r="I5" s="31"/>
      <c r="K5" s="1" t="s">
        <v>15</v>
      </c>
      <c r="L5" s="1">
        <v>19.692888888888849</v>
      </c>
      <c r="M5" s="1">
        <v>7.6622222222222263</v>
      </c>
    </row>
    <row r="6" spans="1:13">
      <c r="A6" s="28">
        <v>10</v>
      </c>
      <c r="B6" s="27">
        <v>7</v>
      </c>
      <c r="D6" s="31"/>
      <c r="E6" s="31"/>
      <c r="F6" s="31"/>
      <c r="G6" s="31"/>
      <c r="H6" s="31"/>
      <c r="I6" s="31"/>
      <c r="K6" s="1" t="s">
        <v>16</v>
      </c>
      <c r="L6" s="1">
        <v>10</v>
      </c>
      <c r="M6" s="1">
        <v>10</v>
      </c>
    </row>
    <row r="7" spans="1:13">
      <c r="A7" s="28">
        <v>14.5</v>
      </c>
      <c r="B7" s="27">
        <v>7.3</v>
      </c>
      <c r="D7" s="31"/>
      <c r="E7" s="31"/>
      <c r="F7" s="31"/>
      <c r="G7" s="31"/>
      <c r="H7" s="31"/>
      <c r="I7" s="31"/>
      <c r="K7" s="1" t="s">
        <v>17</v>
      </c>
      <c r="L7" s="1">
        <v>9</v>
      </c>
      <c r="M7" s="1">
        <v>9</v>
      </c>
    </row>
    <row r="8" spans="1:13">
      <c r="A8" s="28">
        <v>15.2</v>
      </c>
      <c r="B8" s="27">
        <v>10.1</v>
      </c>
      <c r="D8" s="31"/>
      <c r="E8" s="31"/>
      <c r="F8" s="31"/>
      <c r="G8" s="31"/>
      <c r="H8" s="31"/>
      <c r="I8" s="31"/>
      <c r="K8" s="1" t="s">
        <v>18</v>
      </c>
      <c r="L8" s="1">
        <v>2.57012761020881</v>
      </c>
      <c r="M8" s="1"/>
    </row>
    <row r="9" spans="1:13">
      <c r="A9" s="28">
        <v>16.100000000000001</v>
      </c>
      <c r="B9" s="27">
        <v>11.2</v>
      </c>
      <c r="K9" s="1" t="s">
        <v>19</v>
      </c>
      <c r="L9" s="22">
        <v>8.7937132942759025E-2</v>
      </c>
      <c r="M9" s="22" t="s">
        <v>120</v>
      </c>
    </row>
    <row r="10" spans="1:13" ht="15" thickBot="1">
      <c r="A10" s="28">
        <v>17.600000000000001</v>
      </c>
      <c r="B10" s="27">
        <v>11.3</v>
      </c>
      <c r="D10" t="s">
        <v>45</v>
      </c>
      <c r="K10" s="2" t="s">
        <v>20</v>
      </c>
      <c r="L10" s="2">
        <v>3.1788931045809843</v>
      </c>
      <c r="M10" s="2"/>
    </row>
    <row r="11" spans="1:13">
      <c r="A11" s="28">
        <v>21.5</v>
      </c>
      <c r="B11" s="27">
        <v>11.5</v>
      </c>
    </row>
    <row r="12" spans="1:13">
      <c r="D12" t="s">
        <v>46</v>
      </c>
      <c r="K12" t="s">
        <v>21</v>
      </c>
    </row>
    <row r="13" spans="1:13" ht="15.75" customHeight="1" thickBot="1"/>
    <row r="14" spans="1:13">
      <c r="D14" t="s">
        <v>38</v>
      </c>
      <c r="K14" s="3"/>
      <c r="L14" s="3" t="s">
        <v>11</v>
      </c>
      <c r="M14" s="3" t="s">
        <v>12</v>
      </c>
    </row>
    <row r="15" spans="1:13" ht="15" customHeight="1">
      <c r="D15" s="39" t="s">
        <v>130</v>
      </c>
      <c r="E15" s="39"/>
      <c r="F15" s="39"/>
      <c r="G15" s="39"/>
      <c r="H15" s="39"/>
      <c r="I15" s="39"/>
      <c r="K15" s="1" t="s">
        <v>14</v>
      </c>
      <c r="L15" s="1">
        <v>13.180000000000001</v>
      </c>
      <c r="M15" s="1">
        <v>8</v>
      </c>
    </row>
    <row r="16" spans="1:13">
      <c r="D16" s="39"/>
      <c r="E16" s="39"/>
      <c r="F16" s="39"/>
      <c r="G16" s="39"/>
      <c r="H16" s="39"/>
      <c r="I16" s="39"/>
      <c r="K16" s="1" t="s">
        <v>15</v>
      </c>
      <c r="L16" s="1">
        <v>19.692888888888849</v>
      </c>
      <c r="M16" s="1">
        <v>7.6622222222222263</v>
      </c>
    </row>
    <row r="17" spans="4:13">
      <c r="D17" s="40" t="s">
        <v>131</v>
      </c>
      <c r="E17" s="40"/>
      <c r="F17" s="40"/>
      <c r="G17" s="40"/>
      <c r="H17" s="40"/>
      <c r="I17" s="40"/>
      <c r="K17" s="1" t="s">
        <v>16</v>
      </c>
      <c r="L17" s="1">
        <v>10</v>
      </c>
      <c r="M17" s="1">
        <v>10</v>
      </c>
    </row>
    <row r="18" spans="4:13">
      <c r="D18" s="40"/>
      <c r="E18" s="40"/>
      <c r="F18" s="40"/>
      <c r="G18" s="40"/>
      <c r="H18" s="40"/>
      <c r="I18" s="40"/>
      <c r="K18" s="1" t="s">
        <v>22</v>
      </c>
      <c r="L18" s="1">
        <v>13.677555555555537</v>
      </c>
      <c r="M18" s="1"/>
    </row>
    <row r="19" spans="4:13">
      <c r="K19" s="1" t="s">
        <v>23</v>
      </c>
      <c r="L19" s="1">
        <v>0</v>
      </c>
      <c r="M19" s="1"/>
    </row>
    <row r="20" spans="4:13" ht="15" customHeight="1">
      <c r="D20" s="31" t="s">
        <v>127</v>
      </c>
      <c r="E20" s="31"/>
      <c r="F20" s="31"/>
      <c r="G20" s="31"/>
      <c r="H20" s="31"/>
      <c r="I20" s="31"/>
      <c r="K20" s="1" t="s">
        <v>17</v>
      </c>
      <c r="L20" s="1">
        <v>18</v>
      </c>
      <c r="M20" s="1"/>
    </row>
    <row r="21" spans="4:13">
      <c r="D21" s="31"/>
      <c r="E21" s="31"/>
      <c r="F21" s="31"/>
      <c r="G21" s="31"/>
      <c r="H21" s="31"/>
      <c r="I21" s="31"/>
      <c r="K21" s="1" t="s">
        <v>24</v>
      </c>
      <c r="L21" s="1">
        <v>3.1319189761317272</v>
      </c>
      <c r="M21" s="1"/>
    </row>
    <row r="22" spans="4:13">
      <c r="D22" s="31"/>
      <c r="E22" s="31"/>
      <c r="F22" s="31"/>
      <c r="G22" s="31"/>
      <c r="H22" s="31"/>
      <c r="I22" s="31"/>
      <c r="K22" s="1" t="s">
        <v>25</v>
      </c>
      <c r="L22" s="25">
        <v>2.8811283271978579E-3</v>
      </c>
      <c r="M22" s="1"/>
    </row>
    <row r="23" spans="4:13" ht="15" customHeight="1">
      <c r="D23" s="31"/>
      <c r="E23" s="31"/>
      <c r="F23" s="31"/>
      <c r="G23" s="31"/>
      <c r="H23" s="31"/>
      <c r="I23" s="31"/>
      <c r="K23" s="1" t="s">
        <v>26</v>
      </c>
      <c r="L23" s="1">
        <v>1.7340635923093939</v>
      </c>
      <c r="M23" s="1"/>
    </row>
    <row r="24" spans="4:13">
      <c r="D24" s="10"/>
      <c r="E24" s="10"/>
      <c r="F24" s="10"/>
      <c r="G24" s="10"/>
      <c r="H24" s="10"/>
      <c r="I24" s="10"/>
      <c r="K24" s="1" t="s">
        <v>27</v>
      </c>
      <c r="L24" s="1">
        <v>5.7622566543957159E-3</v>
      </c>
      <c r="M24" s="1"/>
    </row>
    <row r="25" spans="4:13" ht="17" thickBot="1">
      <c r="D25" s="23" t="s">
        <v>114</v>
      </c>
      <c r="E25" s="24"/>
      <c r="F25" s="24"/>
      <c r="G25" s="24"/>
      <c r="H25" s="24"/>
      <c r="I25" s="24"/>
      <c r="K25" s="2" t="s">
        <v>28</v>
      </c>
      <c r="L25" s="2">
        <v>2.1009220368611805</v>
      </c>
      <c r="M25" s="2"/>
    </row>
    <row r="26" spans="4:13" ht="15" thickTop="1"/>
    <row r="27" spans="4:13">
      <c r="D27" s="39" t="s">
        <v>110</v>
      </c>
      <c r="E27" s="39"/>
      <c r="F27" s="39"/>
      <c r="G27" s="39"/>
      <c r="H27" s="39"/>
      <c r="I27" s="39"/>
    </row>
    <row r="28" spans="4:13">
      <c r="D28" s="39"/>
      <c r="E28" s="39"/>
      <c r="F28" s="39"/>
      <c r="G28" s="39"/>
      <c r="H28" s="39"/>
      <c r="I28" s="39"/>
    </row>
    <row r="29" spans="4:13" ht="15" customHeight="1">
      <c r="D29" s="40" t="s">
        <v>111</v>
      </c>
      <c r="E29" s="40"/>
      <c r="F29" s="40"/>
      <c r="G29" s="40"/>
      <c r="H29" s="40"/>
      <c r="I29" s="40"/>
    </row>
    <row r="30" spans="4:13" ht="15" customHeight="1">
      <c r="D30" s="40"/>
      <c r="E30" s="40"/>
      <c r="F30" s="40"/>
      <c r="G30" s="40"/>
      <c r="H30" s="40"/>
      <c r="I30" s="40"/>
    </row>
    <row r="31" spans="4:13" ht="15" customHeight="1">
      <c r="D31" s="26"/>
      <c r="E31" s="26"/>
      <c r="F31" s="26"/>
      <c r="G31" s="26"/>
      <c r="H31" s="26"/>
      <c r="I31" s="26"/>
    </row>
    <row r="32" spans="4:13" ht="15" customHeight="1">
      <c r="D32" t="s">
        <v>116</v>
      </c>
    </row>
    <row r="33" spans="4:9" ht="15" customHeight="1">
      <c r="D33" s="43" t="s">
        <v>117</v>
      </c>
      <c r="E33" s="43"/>
      <c r="F33" s="43"/>
      <c r="G33" s="43"/>
      <c r="H33" s="43"/>
      <c r="I33" s="43"/>
    </row>
    <row r="34" spans="4:9">
      <c r="D34" s="43"/>
      <c r="E34" s="43"/>
      <c r="F34" s="43"/>
      <c r="G34" s="43"/>
      <c r="H34" s="43"/>
      <c r="I34" s="43"/>
    </row>
    <row r="36" spans="4:9">
      <c r="D36" t="s">
        <v>0</v>
      </c>
      <c r="E36">
        <f>FTEST(A2:A11,B2:B11)</f>
        <v>0.1758742658669111</v>
      </c>
      <c r="F36" s="1" t="s">
        <v>112</v>
      </c>
    </row>
    <row r="37" spans="4:9">
      <c r="D37" s="31" t="s">
        <v>113</v>
      </c>
      <c r="E37" s="31"/>
      <c r="F37" s="31"/>
      <c r="G37" s="31"/>
      <c r="H37" s="31"/>
      <c r="I37" s="31"/>
    </row>
    <row r="38" spans="4:9">
      <c r="D38" s="31"/>
      <c r="E38" s="31"/>
      <c r="F38" s="31"/>
      <c r="G38" s="31"/>
      <c r="H38" s="31"/>
      <c r="I38" s="31"/>
    </row>
    <row r="39" spans="4:9">
      <c r="D39" s="31"/>
      <c r="E39" s="31"/>
      <c r="F39" s="31"/>
      <c r="G39" s="31"/>
      <c r="H39" s="31"/>
      <c r="I39" s="31"/>
    </row>
    <row r="40" spans="4:9">
      <c r="D40" s="10"/>
      <c r="E40" s="10"/>
      <c r="F40" s="10"/>
      <c r="G40" s="10"/>
      <c r="H40" s="10"/>
      <c r="I40" s="10"/>
    </row>
    <row r="41" spans="4:9">
      <c r="D41" s="44" t="s">
        <v>118</v>
      </c>
      <c r="E41" s="44"/>
      <c r="F41" s="44"/>
      <c r="G41" s="44"/>
      <c r="H41" s="44"/>
      <c r="I41" s="44"/>
    </row>
    <row r="42" spans="4:9">
      <c r="D42" s="44"/>
      <c r="E42" s="44"/>
      <c r="F42" s="44"/>
      <c r="G42" s="44"/>
      <c r="H42" s="44"/>
      <c r="I42" s="44"/>
    </row>
    <row r="43" spans="4:9">
      <c r="D43" s="44"/>
      <c r="E43" s="44"/>
      <c r="F43" s="44"/>
      <c r="G43" s="44"/>
      <c r="H43" s="44"/>
      <c r="I43" s="44"/>
    </row>
    <row r="45" spans="4:9" ht="17" thickBot="1">
      <c r="D45" s="23" t="s">
        <v>144</v>
      </c>
      <c r="E45" s="24"/>
      <c r="F45" s="24"/>
      <c r="G45" s="24"/>
      <c r="H45" s="24"/>
      <c r="I45" s="24"/>
    </row>
    <row r="46" spans="4:9" ht="16" thickTop="1" thickBot="1">
      <c r="D46" s="8" t="s">
        <v>145</v>
      </c>
      <c r="E46" s="29"/>
      <c r="F46" s="29"/>
      <c r="G46" s="29"/>
      <c r="H46" s="29"/>
      <c r="I46" s="29"/>
    </row>
    <row r="48" spans="4:9" ht="15" customHeight="1">
      <c r="D48" t="s">
        <v>58</v>
      </c>
    </row>
    <row r="49" spans="4:9">
      <c r="D49" s="36" t="s">
        <v>109</v>
      </c>
      <c r="E49" s="36"/>
      <c r="F49" s="36"/>
      <c r="G49" s="36"/>
      <c r="H49" s="36"/>
      <c r="I49" s="36"/>
    </row>
    <row r="50" spans="4:9">
      <c r="D50" s="36"/>
      <c r="E50" s="36"/>
      <c r="F50" s="36"/>
      <c r="G50" s="36"/>
      <c r="H50" s="36"/>
      <c r="I50" s="36"/>
    </row>
    <row r="51" spans="4:9" ht="15" customHeight="1">
      <c r="D51" t="s">
        <v>135</v>
      </c>
    </row>
    <row r="52" spans="4:9">
      <c r="D52" s="31" t="s">
        <v>136</v>
      </c>
      <c r="E52" s="31"/>
      <c r="F52" s="31"/>
      <c r="G52" s="31"/>
      <c r="H52" s="31"/>
      <c r="I52" s="31"/>
    </row>
    <row r="53" spans="4:9">
      <c r="D53" s="31"/>
      <c r="E53" s="31"/>
      <c r="F53" s="31"/>
      <c r="G53" s="31"/>
      <c r="H53" s="31"/>
      <c r="I53" s="31"/>
    </row>
    <row r="54" spans="4:9" ht="15" customHeight="1">
      <c r="D54" s="31"/>
      <c r="E54" s="31"/>
      <c r="F54" s="31"/>
      <c r="G54" s="31"/>
      <c r="H54" s="31"/>
      <c r="I54" s="31"/>
    </row>
    <row r="56" spans="4:9">
      <c r="D56" t="s">
        <v>73</v>
      </c>
      <c r="E56" s="13">
        <f>TTEST(A2:A11,B2:B11,1,2)</f>
        <v>2.881128330193218E-3</v>
      </c>
      <c r="F56" t="s">
        <v>115</v>
      </c>
    </row>
    <row r="57" spans="4:9" ht="15" customHeight="1"/>
    <row r="58" spans="4:9">
      <c r="D58" s="31" t="s">
        <v>150</v>
      </c>
      <c r="E58" s="31"/>
      <c r="F58" s="31"/>
      <c r="G58" s="31"/>
      <c r="H58" s="31"/>
      <c r="I58" s="31"/>
    </row>
    <row r="59" spans="4:9">
      <c r="D59" s="31"/>
      <c r="E59" s="31"/>
      <c r="F59" s="31"/>
      <c r="G59" s="31"/>
      <c r="H59" s="31"/>
      <c r="I59" s="31"/>
    </row>
    <row r="60" spans="4:9">
      <c r="D60" s="31"/>
      <c r="E60" s="31"/>
      <c r="F60" s="31"/>
      <c r="G60" s="31"/>
      <c r="H60" s="31"/>
      <c r="I60" s="31"/>
    </row>
    <row r="61" spans="4:9">
      <c r="D61" s="31"/>
      <c r="E61" s="31"/>
      <c r="F61" s="31"/>
      <c r="G61" s="31"/>
      <c r="H61" s="31"/>
      <c r="I61" s="31"/>
    </row>
    <row r="62" spans="4:9">
      <c r="D62" s="31"/>
      <c r="E62" s="31"/>
      <c r="F62" s="31"/>
      <c r="G62" s="31"/>
      <c r="H62" s="31"/>
      <c r="I62" s="31"/>
    </row>
    <row r="63" spans="4:9" ht="15" customHeight="1"/>
    <row r="64" spans="4:9">
      <c r="D64" s="42" t="s">
        <v>119</v>
      </c>
      <c r="E64" s="42"/>
      <c r="F64" s="42"/>
      <c r="G64" s="42"/>
      <c r="H64" s="42"/>
      <c r="I64" s="42"/>
    </row>
    <row r="65" spans="4:9">
      <c r="D65" s="42"/>
      <c r="E65" s="42"/>
      <c r="F65" s="42"/>
      <c r="G65" s="42"/>
      <c r="H65" s="42"/>
      <c r="I65" s="42"/>
    </row>
    <row r="66" spans="4:9">
      <c r="D66" s="42"/>
      <c r="E66" s="42"/>
      <c r="F66" s="42"/>
      <c r="G66" s="42"/>
      <c r="H66" s="42"/>
      <c r="I66" s="42"/>
    </row>
  </sheetData>
  <mergeCells count="13">
    <mergeCell ref="D33:I34"/>
    <mergeCell ref="D41:I43"/>
    <mergeCell ref="D20:I23"/>
    <mergeCell ref="D49:I50"/>
    <mergeCell ref="D52:I54"/>
    <mergeCell ref="D58:I62"/>
    <mergeCell ref="D64:I66"/>
    <mergeCell ref="D37:I39"/>
    <mergeCell ref="D4:I8"/>
    <mergeCell ref="D27:I28"/>
    <mergeCell ref="D29:I30"/>
    <mergeCell ref="D15:I16"/>
    <mergeCell ref="D17:I18"/>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workbookViewId="0">
      <selection activeCell="D27" sqref="D27:I29"/>
    </sheetView>
  </sheetViews>
  <sheetFormatPr baseColWidth="10" defaultRowHeight="14" x14ac:dyDescent="0"/>
  <cols>
    <col min="5" max="5" width="12" bestFit="1" customWidth="1"/>
    <col min="11" max="11" width="63.1640625" customWidth="1"/>
  </cols>
  <sheetData>
    <row r="1" spans="1:13" ht="20" thickBot="1">
      <c r="A1" s="18" t="s">
        <v>29</v>
      </c>
      <c r="B1" s="28" t="s">
        <v>30</v>
      </c>
      <c r="D1" s="6" t="s">
        <v>37</v>
      </c>
      <c r="E1" s="6"/>
      <c r="F1" s="6"/>
      <c r="G1" s="6"/>
      <c r="H1" s="6"/>
      <c r="I1" s="6"/>
      <c r="K1" t="s">
        <v>13</v>
      </c>
    </row>
    <row r="2" spans="1:13" ht="16" thickTop="1" thickBot="1">
      <c r="A2" s="18">
        <v>19.5</v>
      </c>
      <c r="B2" s="28">
        <v>22</v>
      </c>
      <c r="D2" s="9" t="s">
        <v>121</v>
      </c>
    </row>
    <row r="3" spans="1:13">
      <c r="A3" s="18">
        <v>22.1</v>
      </c>
      <c r="B3" s="28">
        <v>23.9</v>
      </c>
      <c r="D3" s="9"/>
      <c r="K3" s="3"/>
      <c r="L3" s="3" t="s">
        <v>29</v>
      </c>
      <c r="M3" s="3" t="s">
        <v>30</v>
      </c>
    </row>
    <row r="4" spans="1:13" ht="17" thickBot="1">
      <c r="A4" s="18">
        <v>21.5</v>
      </c>
      <c r="B4" s="28">
        <v>20.9</v>
      </c>
      <c r="D4" s="7" t="s">
        <v>122</v>
      </c>
      <c r="E4" s="7"/>
      <c r="F4" s="7"/>
      <c r="G4" s="7"/>
      <c r="H4" s="7"/>
      <c r="I4" s="7"/>
      <c r="K4" s="1" t="s">
        <v>14</v>
      </c>
      <c r="L4" s="1">
        <v>21.233333333333334</v>
      </c>
      <c r="M4" s="1">
        <v>23.114285714285717</v>
      </c>
    </row>
    <row r="5" spans="1:13" ht="15" thickTop="1">
      <c r="A5" s="18">
        <v>20.9</v>
      </c>
      <c r="B5" s="28">
        <v>23.8</v>
      </c>
      <c r="K5" s="1" t="s">
        <v>15</v>
      </c>
      <c r="L5" s="1">
        <v>0.58380952380951256</v>
      </c>
      <c r="M5" s="1">
        <v>1.1013186813184943</v>
      </c>
    </row>
    <row r="6" spans="1:13" ht="15" customHeight="1">
      <c r="A6" s="18">
        <v>22</v>
      </c>
      <c r="B6" s="28">
        <v>25</v>
      </c>
      <c r="D6" s="31" t="s">
        <v>129</v>
      </c>
      <c r="E6" s="31"/>
      <c r="F6" s="31"/>
      <c r="G6" s="31"/>
      <c r="H6" s="31"/>
      <c r="I6" s="31"/>
      <c r="K6" s="1" t="s">
        <v>16</v>
      </c>
      <c r="L6" s="1">
        <v>15</v>
      </c>
      <c r="M6" s="1">
        <v>14</v>
      </c>
    </row>
    <row r="7" spans="1:13">
      <c r="A7" s="18">
        <v>21</v>
      </c>
      <c r="B7" s="28">
        <v>24</v>
      </c>
      <c r="D7" s="31"/>
      <c r="E7" s="31"/>
      <c r="F7" s="31"/>
      <c r="G7" s="31"/>
      <c r="H7" s="31"/>
      <c r="I7" s="31"/>
      <c r="K7" s="1" t="s">
        <v>17</v>
      </c>
      <c r="L7" s="1">
        <v>14</v>
      </c>
      <c r="M7" s="1">
        <v>13</v>
      </c>
    </row>
    <row r="8" spans="1:13">
      <c r="A8" s="18">
        <v>22.3</v>
      </c>
      <c r="B8" s="28">
        <v>23.8</v>
      </c>
      <c r="D8" s="31"/>
      <c r="E8" s="31"/>
      <c r="F8" s="31"/>
      <c r="G8" s="31"/>
      <c r="H8" s="31"/>
      <c r="I8" s="31"/>
      <c r="K8" s="1" t="s">
        <v>18</v>
      </c>
      <c r="L8" s="1">
        <v>0.53010044568623693</v>
      </c>
      <c r="M8" s="1"/>
    </row>
    <row r="9" spans="1:13">
      <c r="A9" s="18">
        <v>21</v>
      </c>
      <c r="B9" s="28">
        <v>21.7</v>
      </c>
      <c r="D9" s="31"/>
      <c r="E9" s="31"/>
      <c r="F9" s="31"/>
      <c r="G9" s="31"/>
      <c r="H9" s="31"/>
      <c r="I9" s="31"/>
      <c r="K9" s="1" t="s">
        <v>19</v>
      </c>
      <c r="L9" s="22">
        <v>0.12595006969107181</v>
      </c>
      <c r="M9" s="22" t="s">
        <v>124</v>
      </c>
    </row>
    <row r="10" spans="1:13" ht="15" thickBot="1">
      <c r="A10" s="18">
        <v>20.3</v>
      </c>
      <c r="B10" s="28">
        <v>22.8</v>
      </c>
      <c r="D10" s="31"/>
      <c r="E10" s="31"/>
      <c r="F10" s="31"/>
      <c r="G10" s="31"/>
      <c r="H10" s="31"/>
      <c r="I10" s="31"/>
      <c r="K10" s="2" t="s">
        <v>20</v>
      </c>
      <c r="L10" s="2">
        <v>0.39884122668692246</v>
      </c>
      <c r="M10" s="2"/>
    </row>
    <row r="11" spans="1:13">
      <c r="A11" s="18">
        <v>20.9</v>
      </c>
      <c r="B11" s="28">
        <v>23.1</v>
      </c>
      <c r="D11" s="31"/>
      <c r="E11" s="31"/>
      <c r="F11" s="31"/>
      <c r="G11" s="31"/>
      <c r="H11" s="31"/>
      <c r="I11" s="31"/>
    </row>
    <row r="12" spans="1:13">
      <c r="A12" s="18">
        <v>22</v>
      </c>
      <c r="B12" s="28">
        <v>23.5</v>
      </c>
    </row>
    <row r="13" spans="1:13">
      <c r="A13" s="18">
        <v>22</v>
      </c>
      <c r="B13" s="28">
        <v>23</v>
      </c>
      <c r="D13" t="s">
        <v>60</v>
      </c>
    </row>
    <row r="14" spans="1:13">
      <c r="A14" s="18">
        <v>20.8</v>
      </c>
      <c r="B14" s="28">
        <v>23</v>
      </c>
      <c r="K14" t="s">
        <v>21</v>
      </c>
    </row>
    <row r="15" spans="1:13" ht="15" thickBot="1">
      <c r="A15" s="18">
        <v>21.2</v>
      </c>
      <c r="B15" s="28">
        <v>23.1</v>
      </c>
      <c r="D15" t="s">
        <v>46</v>
      </c>
    </row>
    <row r="16" spans="1:13">
      <c r="A16" s="18">
        <v>21</v>
      </c>
      <c r="K16" s="3"/>
      <c r="L16" s="3" t="s">
        <v>29</v>
      </c>
      <c r="M16" s="3" t="s">
        <v>30</v>
      </c>
    </row>
    <row r="17" spans="4:13" ht="15" customHeight="1">
      <c r="D17" s="39" t="s">
        <v>110</v>
      </c>
      <c r="E17" s="39"/>
      <c r="F17" s="39"/>
      <c r="G17" s="39"/>
      <c r="H17" s="39"/>
      <c r="I17" s="39"/>
      <c r="K17" s="1" t="s">
        <v>14</v>
      </c>
      <c r="L17" s="1">
        <v>21.233333333333334</v>
      </c>
      <c r="M17" s="1">
        <v>23.114285714285717</v>
      </c>
    </row>
    <row r="18" spans="4:13">
      <c r="D18" s="39"/>
      <c r="E18" s="39"/>
      <c r="F18" s="39"/>
      <c r="G18" s="39"/>
      <c r="H18" s="39"/>
      <c r="I18" s="39"/>
      <c r="K18" s="1" t="s">
        <v>15</v>
      </c>
      <c r="L18" s="1">
        <v>0.58380952380951256</v>
      </c>
      <c r="M18" s="1">
        <v>1.1013186813184943</v>
      </c>
    </row>
    <row r="19" spans="4:13" ht="15" customHeight="1">
      <c r="D19" s="40" t="s">
        <v>111</v>
      </c>
      <c r="E19" s="40"/>
      <c r="F19" s="40"/>
      <c r="G19" s="40"/>
      <c r="H19" s="40"/>
      <c r="I19" s="40"/>
      <c r="K19" s="1" t="s">
        <v>16</v>
      </c>
      <c r="L19" s="1">
        <v>15</v>
      </c>
      <c r="M19" s="1">
        <v>14</v>
      </c>
    </row>
    <row r="20" spans="4:13">
      <c r="D20" s="40"/>
      <c r="E20" s="40"/>
      <c r="F20" s="40"/>
      <c r="G20" s="40"/>
      <c r="H20" s="40"/>
      <c r="I20" s="40"/>
      <c r="K20" s="1" t="s">
        <v>22</v>
      </c>
      <c r="L20" s="1">
        <v>0.83298059964717042</v>
      </c>
      <c r="M20" s="1"/>
    </row>
    <row r="21" spans="4:13">
      <c r="D21" s="26"/>
      <c r="E21" s="26"/>
      <c r="F21" s="26"/>
      <c r="G21" s="26"/>
      <c r="H21" s="26"/>
      <c r="I21" s="26"/>
      <c r="K21" s="1" t="s">
        <v>23</v>
      </c>
      <c r="L21" s="1">
        <v>0</v>
      </c>
      <c r="M21" s="1"/>
    </row>
    <row r="22" spans="4:13" ht="15" customHeight="1">
      <c r="D22" t="s">
        <v>116</v>
      </c>
      <c r="K22" s="1" t="s">
        <v>17</v>
      </c>
      <c r="L22" s="1">
        <v>27</v>
      </c>
      <c r="M22" s="1"/>
    </row>
    <row r="23" spans="4:13">
      <c r="D23" s="43" t="s">
        <v>117</v>
      </c>
      <c r="E23" s="43"/>
      <c r="F23" s="43"/>
      <c r="G23" s="43"/>
      <c r="H23" s="43"/>
      <c r="I23" s="43"/>
      <c r="K23" s="1" t="s">
        <v>24</v>
      </c>
      <c r="L23" s="1">
        <v>-5.545886867015815</v>
      </c>
      <c r="M23" s="1"/>
    </row>
    <row r="24" spans="4:13">
      <c r="D24" s="43"/>
      <c r="E24" s="43"/>
      <c r="F24" s="43"/>
      <c r="G24" s="43"/>
      <c r="H24" s="43"/>
      <c r="I24" s="43"/>
      <c r="K24" s="1" t="s">
        <v>25</v>
      </c>
      <c r="L24" s="1">
        <v>3.5275335261727041E-6</v>
      </c>
      <c r="M24" s="1"/>
    </row>
    <row r="25" spans="4:13">
      <c r="K25" s="1" t="s">
        <v>26</v>
      </c>
      <c r="L25" s="1">
        <v>1.7032884229680842</v>
      </c>
      <c r="M25" s="1"/>
    </row>
    <row r="26" spans="4:13">
      <c r="D26" t="s">
        <v>0</v>
      </c>
      <c r="E26">
        <f>FTEST(A2:A16,B2:B15)</f>
        <v>0.25190013934306393</v>
      </c>
      <c r="F26" s="1" t="s">
        <v>112</v>
      </c>
      <c r="K26" s="1" t="s">
        <v>27</v>
      </c>
      <c r="L26" s="25">
        <v>7.0550670523454081E-6</v>
      </c>
      <c r="M26" s="1"/>
    </row>
    <row r="27" spans="4:13" ht="15" thickBot="1">
      <c r="D27" s="31" t="s">
        <v>123</v>
      </c>
      <c r="E27" s="31"/>
      <c r="F27" s="31"/>
      <c r="G27" s="31"/>
      <c r="H27" s="31"/>
      <c r="I27" s="31"/>
      <c r="K27" s="2" t="s">
        <v>28</v>
      </c>
      <c r="L27" s="2">
        <v>2.0518304929706748</v>
      </c>
      <c r="M27" s="2"/>
    </row>
    <row r="28" spans="4:13">
      <c r="D28" s="31"/>
      <c r="E28" s="31"/>
      <c r="F28" s="31"/>
      <c r="G28" s="31"/>
      <c r="H28" s="31"/>
      <c r="I28" s="31"/>
    </row>
    <row r="29" spans="4:13">
      <c r="D29" s="31"/>
      <c r="E29" s="31"/>
      <c r="F29" s="31"/>
      <c r="G29" s="31"/>
      <c r="H29" s="31"/>
      <c r="I29" s="31"/>
    </row>
    <row r="30" spans="4:13">
      <c r="D30" s="10"/>
      <c r="E30" s="10"/>
      <c r="F30" s="10"/>
      <c r="G30" s="10"/>
      <c r="H30" s="10"/>
      <c r="I30" s="10"/>
    </row>
    <row r="31" spans="4:13">
      <c r="D31" s="44" t="s">
        <v>118</v>
      </c>
      <c r="E31" s="44"/>
      <c r="F31" s="44"/>
      <c r="G31" s="44"/>
      <c r="H31" s="44"/>
      <c r="I31" s="44"/>
    </row>
    <row r="32" spans="4:13" ht="15" customHeight="1">
      <c r="D32" s="44"/>
      <c r="E32" s="44"/>
      <c r="F32" s="44"/>
      <c r="G32" s="44"/>
      <c r="H32" s="44"/>
      <c r="I32" s="44"/>
    </row>
    <row r="33" spans="4:9">
      <c r="D33" s="44"/>
      <c r="E33" s="44"/>
      <c r="F33" s="44"/>
      <c r="G33" s="44"/>
      <c r="H33" s="44"/>
      <c r="I33" s="44"/>
    </row>
    <row r="35" spans="4:9" ht="17" thickBot="1">
      <c r="D35" s="7" t="s">
        <v>125</v>
      </c>
      <c r="E35" s="7"/>
      <c r="F35" s="7"/>
      <c r="G35" s="7"/>
      <c r="H35" s="7"/>
      <c r="I35" s="7"/>
    </row>
    <row r="36" spans="4:9" ht="15" thickTop="1"/>
    <row r="37" spans="4:9">
      <c r="D37" s="31" t="s">
        <v>128</v>
      </c>
      <c r="E37" s="31"/>
      <c r="F37" s="31"/>
      <c r="G37" s="31"/>
      <c r="H37" s="31"/>
      <c r="I37" s="31"/>
    </row>
    <row r="38" spans="4:9">
      <c r="D38" s="31"/>
      <c r="E38" s="31"/>
      <c r="F38" s="31"/>
      <c r="G38" s="31"/>
      <c r="H38" s="31"/>
      <c r="I38" s="31"/>
    </row>
    <row r="39" spans="4:9">
      <c r="D39" s="31"/>
      <c r="E39" s="31"/>
      <c r="F39" s="31"/>
      <c r="G39" s="31"/>
      <c r="H39" s="31"/>
      <c r="I39" s="31"/>
    </row>
    <row r="40" spans="4:9">
      <c r="D40" s="31"/>
      <c r="E40" s="31"/>
      <c r="F40" s="31"/>
      <c r="G40" s="31"/>
      <c r="H40" s="31"/>
      <c r="I40" s="31"/>
    </row>
    <row r="41" spans="4:9">
      <c r="D41" s="31"/>
      <c r="E41" s="31"/>
      <c r="F41" s="31"/>
      <c r="G41" s="31"/>
      <c r="H41" s="31"/>
      <c r="I41" s="31"/>
    </row>
    <row r="43" spans="4:9">
      <c r="D43" t="s">
        <v>52</v>
      </c>
    </row>
    <row r="45" spans="4:9">
      <c r="D45" t="s">
        <v>46</v>
      </c>
    </row>
    <row r="47" spans="4:9">
      <c r="D47" t="s">
        <v>38</v>
      </c>
    </row>
    <row r="48" spans="4:9" ht="15" customHeight="1">
      <c r="D48" s="39" t="s">
        <v>132</v>
      </c>
      <c r="E48" s="39"/>
      <c r="F48" s="39"/>
      <c r="G48" s="39"/>
      <c r="H48" s="39"/>
      <c r="I48" s="39"/>
    </row>
    <row r="49" spans="4:9">
      <c r="D49" s="39"/>
      <c r="E49" s="39"/>
      <c r="F49" s="39"/>
      <c r="G49" s="39"/>
      <c r="H49" s="39"/>
      <c r="I49" s="39"/>
    </row>
    <row r="50" spans="4:9">
      <c r="D50" s="40" t="s">
        <v>133</v>
      </c>
      <c r="E50" s="40"/>
      <c r="F50" s="40"/>
      <c r="G50" s="40"/>
      <c r="H50" s="40"/>
      <c r="I50" s="40"/>
    </row>
    <row r="51" spans="4:9">
      <c r="D51" s="40"/>
      <c r="E51" s="40"/>
      <c r="F51" s="40"/>
      <c r="G51" s="40"/>
      <c r="H51" s="40"/>
      <c r="I51" s="40"/>
    </row>
    <row r="53" spans="4:9" ht="15" customHeight="1">
      <c r="D53" s="31" t="s">
        <v>134</v>
      </c>
      <c r="E53" s="31"/>
      <c r="F53" s="31"/>
      <c r="G53" s="31"/>
      <c r="H53" s="31"/>
      <c r="I53" s="31"/>
    </row>
    <row r="54" spans="4:9">
      <c r="D54" s="31"/>
      <c r="E54" s="31"/>
      <c r="F54" s="31"/>
      <c r="G54" s="31"/>
      <c r="H54" s="31"/>
      <c r="I54" s="31"/>
    </row>
    <row r="55" spans="4:9">
      <c r="D55" s="31"/>
      <c r="E55" s="31"/>
      <c r="F55" s="31"/>
      <c r="G55" s="31"/>
      <c r="H55" s="31"/>
      <c r="I55" s="31"/>
    </row>
    <row r="56" spans="4:9">
      <c r="D56" s="31"/>
      <c r="E56" s="31"/>
      <c r="F56" s="31"/>
      <c r="G56" s="31"/>
      <c r="H56" s="31"/>
      <c r="I56" s="31"/>
    </row>
    <row r="58" spans="4:9">
      <c r="D58" t="s">
        <v>58</v>
      </c>
    </row>
    <row r="59" spans="4:9">
      <c r="D59" s="36" t="s">
        <v>109</v>
      </c>
      <c r="E59" s="36"/>
      <c r="F59" s="36"/>
      <c r="G59" s="36"/>
      <c r="H59" s="36"/>
      <c r="I59" s="36"/>
    </row>
    <row r="60" spans="4:9" ht="15" customHeight="1">
      <c r="D60" s="36"/>
      <c r="E60" s="36"/>
      <c r="F60" s="36"/>
      <c r="G60" s="36"/>
      <c r="H60" s="36"/>
      <c r="I60" s="36"/>
    </row>
    <row r="61" spans="4:9">
      <c r="D61" t="s">
        <v>138</v>
      </c>
    </row>
    <row r="62" spans="4:9" ht="15" customHeight="1">
      <c r="D62" s="31" t="s">
        <v>137</v>
      </c>
      <c r="E62" s="31"/>
      <c r="F62" s="31"/>
      <c r="G62" s="31"/>
      <c r="H62" s="31"/>
      <c r="I62" s="31"/>
    </row>
    <row r="63" spans="4:9">
      <c r="D63" s="31"/>
      <c r="E63" s="31"/>
      <c r="F63" s="31"/>
      <c r="G63" s="31"/>
      <c r="H63" s="31"/>
      <c r="I63" s="31"/>
    </row>
    <row r="64" spans="4:9" ht="15" customHeight="1">
      <c r="D64" s="31"/>
      <c r="E64" s="31"/>
      <c r="F64" s="31"/>
      <c r="G64" s="31"/>
      <c r="H64" s="31"/>
      <c r="I64" s="31"/>
    </row>
    <row r="66" spans="4:9">
      <c r="D66" t="s">
        <v>73</v>
      </c>
      <c r="E66" s="13">
        <f>TTEST(A2:A16,B2:B15,2,2)</f>
        <v>7.0550670575624272E-6</v>
      </c>
      <c r="F66" t="s">
        <v>115</v>
      </c>
    </row>
    <row r="68" spans="4:9" ht="15" customHeight="1">
      <c r="D68" s="31" t="s">
        <v>149</v>
      </c>
      <c r="E68" s="31"/>
      <c r="F68" s="31"/>
      <c r="G68" s="31"/>
      <c r="H68" s="31"/>
      <c r="I68" s="31"/>
    </row>
    <row r="69" spans="4:9">
      <c r="D69" s="31"/>
      <c r="E69" s="31"/>
      <c r="F69" s="31"/>
      <c r="G69" s="31"/>
      <c r="H69" s="31"/>
      <c r="I69" s="31"/>
    </row>
    <row r="70" spans="4:9">
      <c r="D70" s="31"/>
      <c r="E70" s="31"/>
      <c r="F70" s="31"/>
      <c r="G70" s="31"/>
      <c r="H70" s="31"/>
      <c r="I70" s="31"/>
    </row>
    <row r="71" spans="4:9">
      <c r="D71" s="31"/>
      <c r="E71" s="31"/>
      <c r="F71" s="31"/>
      <c r="G71" s="31"/>
      <c r="H71" s="31"/>
      <c r="I71" s="31"/>
    </row>
    <row r="72" spans="4:9">
      <c r="D72" s="31"/>
      <c r="E72" s="31"/>
      <c r="F72" s="31"/>
      <c r="G72" s="31"/>
      <c r="H72" s="31"/>
      <c r="I72" s="31"/>
    </row>
    <row r="74" spans="4:9">
      <c r="D74" s="42" t="s">
        <v>139</v>
      </c>
      <c r="E74" s="44"/>
      <c r="F74" s="44"/>
      <c r="G74" s="44"/>
      <c r="H74" s="44"/>
      <c r="I74" s="44"/>
    </row>
    <row r="75" spans="4:9" ht="15" customHeight="1">
      <c r="D75" s="44"/>
      <c r="E75" s="44"/>
      <c r="F75" s="44"/>
      <c r="G75" s="44"/>
      <c r="H75" s="44"/>
      <c r="I75" s="44"/>
    </row>
    <row r="76" spans="4:9">
      <c r="D76" s="44"/>
      <c r="E76" s="44"/>
      <c r="F76" s="44"/>
      <c r="G76" s="44"/>
      <c r="H76" s="44"/>
      <c r="I76" s="44"/>
    </row>
    <row r="78" spans="4:9" ht="15" customHeight="1"/>
    <row r="84" ht="15" customHeight="1"/>
    <row r="90" ht="15" customHeight="1"/>
  </sheetData>
  <mergeCells count="14">
    <mergeCell ref="D74:I76"/>
    <mergeCell ref="D68:I72"/>
    <mergeCell ref="D31:I33"/>
    <mergeCell ref="D59:I60"/>
    <mergeCell ref="D62:I64"/>
    <mergeCell ref="D37:I41"/>
    <mergeCell ref="D48:I49"/>
    <mergeCell ref="D50:I51"/>
    <mergeCell ref="D53:I56"/>
    <mergeCell ref="D17:I18"/>
    <mergeCell ref="D19:I20"/>
    <mergeCell ref="D6:I11"/>
    <mergeCell ref="D23:I24"/>
    <mergeCell ref="D27:I29"/>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workbookViewId="0">
      <selection activeCell="B8" sqref="B8"/>
    </sheetView>
  </sheetViews>
  <sheetFormatPr baseColWidth="10" defaultRowHeight="14" x14ac:dyDescent="0"/>
  <cols>
    <col min="1" max="2" width="16.33203125" customWidth="1"/>
    <col min="12" max="12" width="47.33203125" customWidth="1"/>
    <col min="13" max="13" width="16.6640625" customWidth="1"/>
    <col min="14" max="14" width="16.5" customWidth="1"/>
  </cols>
  <sheetData>
    <row r="1" spans="1:14" ht="20" thickBot="1">
      <c r="A1" s="17" t="s">
        <v>31</v>
      </c>
      <c r="B1" s="18" t="s">
        <v>32</v>
      </c>
      <c r="C1" s="30" t="s">
        <v>33</v>
      </c>
      <c r="E1" s="6" t="s">
        <v>37</v>
      </c>
      <c r="F1" s="6"/>
      <c r="G1" s="6"/>
      <c r="H1" s="6"/>
      <c r="I1" s="6"/>
      <c r="J1" s="6"/>
    </row>
    <row r="2" spans="1:14" ht="15" thickTop="1">
      <c r="A2" s="17">
        <v>15</v>
      </c>
      <c r="B2" s="18">
        <v>12</v>
      </c>
      <c r="C2" s="30">
        <f>B2-A2</f>
        <v>-3</v>
      </c>
      <c r="E2" s="9" t="s">
        <v>140</v>
      </c>
      <c r="L2" t="s">
        <v>34</v>
      </c>
    </row>
    <row r="3" spans="1:14" ht="15" thickBot="1">
      <c r="A3" s="17">
        <v>18</v>
      </c>
      <c r="B3" s="18">
        <v>16</v>
      </c>
      <c r="C3" s="30">
        <f t="shared" ref="C3:C11" si="0">B3-A3</f>
        <v>-2</v>
      </c>
    </row>
    <row r="4" spans="1:14">
      <c r="A4" s="17">
        <v>17</v>
      </c>
      <c r="B4" s="18">
        <v>17</v>
      </c>
      <c r="C4" s="30">
        <f t="shared" si="0"/>
        <v>0</v>
      </c>
      <c r="E4" s="41" t="s">
        <v>141</v>
      </c>
      <c r="F4" s="41"/>
      <c r="G4" s="41"/>
      <c r="H4" s="41"/>
      <c r="I4" s="41"/>
      <c r="J4" s="41"/>
      <c r="L4" s="3"/>
      <c r="M4" s="3" t="s">
        <v>31</v>
      </c>
      <c r="N4" s="3" t="s">
        <v>32</v>
      </c>
    </row>
    <row r="5" spans="1:14">
      <c r="A5" s="17">
        <v>20</v>
      </c>
      <c r="B5" s="18">
        <v>18</v>
      </c>
      <c r="C5" s="30">
        <f t="shared" si="0"/>
        <v>-2</v>
      </c>
      <c r="E5" s="41"/>
      <c r="F5" s="41"/>
      <c r="G5" s="41"/>
      <c r="H5" s="41"/>
      <c r="I5" s="41"/>
      <c r="J5" s="41"/>
      <c r="L5" s="1" t="s">
        <v>14</v>
      </c>
      <c r="M5" s="1">
        <v>17.600000000000001</v>
      </c>
      <c r="N5" s="1">
        <v>16.100000000000001</v>
      </c>
    </row>
    <row r="6" spans="1:14">
      <c r="A6" s="17">
        <v>21</v>
      </c>
      <c r="B6" s="18">
        <v>17</v>
      </c>
      <c r="C6" s="30">
        <f t="shared" si="0"/>
        <v>-4</v>
      </c>
      <c r="E6" s="41"/>
      <c r="F6" s="41"/>
      <c r="G6" s="41"/>
      <c r="H6" s="41"/>
      <c r="I6" s="41"/>
      <c r="J6" s="41"/>
      <c r="L6" s="1" t="s">
        <v>15</v>
      </c>
      <c r="M6" s="1">
        <v>4.0444444444444549</v>
      </c>
      <c r="N6" s="1">
        <v>3.877777777777788</v>
      </c>
    </row>
    <row r="7" spans="1:14">
      <c r="A7" s="17">
        <v>18</v>
      </c>
      <c r="B7" s="18">
        <v>15</v>
      </c>
      <c r="C7" s="30">
        <f t="shared" si="0"/>
        <v>-3</v>
      </c>
      <c r="E7" s="41"/>
      <c r="F7" s="41"/>
      <c r="G7" s="41"/>
      <c r="H7" s="41"/>
      <c r="I7" s="41"/>
      <c r="J7" s="41"/>
      <c r="L7" s="1" t="s">
        <v>16</v>
      </c>
      <c r="M7" s="1">
        <v>10</v>
      </c>
      <c r="N7" s="1">
        <v>10</v>
      </c>
    </row>
    <row r="8" spans="1:14">
      <c r="A8" s="17">
        <v>17</v>
      </c>
      <c r="B8" s="18">
        <v>18</v>
      </c>
      <c r="C8" s="30">
        <f t="shared" si="0"/>
        <v>1</v>
      </c>
      <c r="E8" s="41"/>
      <c r="F8" s="41"/>
      <c r="G8" s="41"/>
      <c r="H8" s="41"/>
      <c r="I8" s="41"/>
      <c r="J8" s="41"/>
      <c r="L8" s="1" t="s">
        <v>35</v>
      </c>
      <c r="M8" s="1">
        <v>0.51624328744947834</v>
      </c>
      <c r="N8" s="1"/>
    </row>
    <row r="9" spans="1:14">
      <c r="A9" s="17">
        <v>15</v>
      </c>
      <c r="B9" s="18">
        <v>14</v>
      </c>
      <c r="C9" s="30">
        <f t="shared" si="0"/>
        <v>-1</v>
      </c>
      <c r="L9" s="1" t="s">
        <v>23</v>
      </c>
      <c r="M9" s="1">
        <v>0</v>
      </c>
      <c r="N9" s="1"/>
    </row>
    <row r="10" spans="1:14">
      <c r="A10" s="17">
        <v>19</v>
      </c>
      <c r="B10" s="18">
        <v>16</v>
      </c>
      <c r="C10" s="30">
        <f t="shared" si="0"/>
        <v>-3</v>
      </c>
      <c r="E10" t="s">
        <v>60</v>
      </c>
      <c r="L10" s="1" t="s">
        <v>17</v>
      </c>
      <c r="M10" s="1">
        <v>9</v>
      </c>
      <c r="N10" s="1"/>
    </row>
    <row r="11" spans="1:14">
      <c r="A11" s="17">
        <v>16</v>
      </c>
      <c r="B11" s="18">
        <v>18</v>
      </c>
      <c r="C11" s="30">
        <f t="shared" si="0"/>
        <v>2</v>
      </c>
      <c r="L11" s="1" t="s">
        <v>24</v>
      </c>
      <c r="M11" s="1">
        <v>2.4227185592617446</v>
      </c>
      <c r="N11" s="1"/>
    </row>
    <row r="12" spans="1:14">
      <c r="E12" t="s">
        <v>46</v>
      </c>
      <c r="L12" s="1" t="s">
        <v>25</v>
      </c>
      <c r="M12" s="1">
        <v>1.9219435354888938E-2</v>
      </c>
      <c r="N12" s="1"/>
    </row>
    <row r="13" spans="1:14">
      <c r="L13" s="1" t="s">
        <v>26</v>
      </c>
      <c r="M13" s="1">
        <v>1.83311292255007</v>
      </c>
      <c r="N13" s="1"/>
    </row>
    <row r="14" spans="1:14">
      <c r="E14" t="s">
        <v>38</v>
      </c>
      <c r="L14" s="1" t="s">
        <v>27</v>
      </c>
      <c r="M14" s="25">
        <v>3.8438870709777875E-2</v>
      </c>
      <c r="N14" s="1"/>
    </row>
    <row r="15" spans="1:14" ht="15" thickBot="1">
      <c r="E15" s="39" t="s">
        <v>143</v>
      </c>
      <c r="F15" s="39"/>
      <c r="G15" s="39"/>
      <c r="H15" s="39"/>
      <c r="I15" s="39"/>
      <c r="J15" s="39"/>
      <c r="L15" s="2" t="s">
        <v>28</v>
      </c>
      <c r="M15" s="2">
        <v>2.2621571581735829</v>
      </c>
      <c r="N15" s="2"/>
    </row>
    <row r="16" spans="1:14">
      <c r="E16" s="39"/>
      <c r="F16" s="39"/>
      <c r="G16" s="39"/>
      <c r="H16" s="39"/>
      <c r="I16" s="39"/>
      <c r="J16" s="39"/>
    </row>
    <row r="17" spans="5:14" ht="15" thickBot="1">
      <c r="E17" s="40" t="s">
        <v>142</v>
      </c>
      <c r="F17" s="40"/>
      <c r="G17" s="40"/>
      <c r="H17" s="40"/>
      <c r="I17" s="40"/>
      <c r="J17" s="40"/>
    </row>
    <row r="18" spans="5:14">
      <c r="E18" s="40"/>
      <c r="F18" s="40"/>
      <c r="G18" s="40"/>
      <c r="H18" s="40"/>
      <c r="I18" s="40"/>
      <c r="J18" s="40"/>
      <c r="M18" s="3" t="s">
        <v>1</v>
      </c>
      <c r="N18" s="3" t="s">
        <v>3</v>
      </c>
    </row>
    <row r="19" spans="5:14">
      <c r="M19" s="1">
        <v>-4</v>
      </c>
      <c r="N19" s="1">
        <v>1</v>
      </c>
    </row>
    <row r="20" spans="5:14">
      <c r="M20" s="1">
        <v>-2</v>
      </c>
      <c r="N20" s="1">
        <v>5</v>
      </c>
    </row>
    <row r="21" spans="5:14" ht="17" thickBot="1">
      <c r="E21" s="23" t="s">
        <v>144</v>
      </c>
      <c r="F21" s="24"/>
      <c r="G21" s="24"/>
      <c r="H21" s="24"/>
      <c r="I21" s="24"/>
      <c r="J21" s="24"/>
      <c r="M21" s="1">
        <v>0</v>
      </c>
      <c r="N21" s="1">
        <v>2</v>
      </c>
    </row>
    <row r="22" spans="5:14" ht="16" thickTop="1" thickBot="1">
      <c r="E22" s="8" t="s">
        <v>146</v>
      </c>
      <c r="F22" s="29"/>
      <c r="G22" s="29"/>
      <c r="H22" s="29"/>
      <c r="I22" s="29"/>
      <c r="J22" s="29"/>
      <c r="M22" s="2" t="s">
        <v>2</v>
      </c>
      <c r="N22" s="2">
        <v>2</v>
      </c>
    </row>
    <row r="23" spans="5:14">
      <c r="M23" s="1"/>
      <c r="N23" s="1"/>
    </row>
    <row r="24" spans="5:14">
      <c r="E24" t="s">
        <v>58</v>
      </c>
    </row>
    <row r="25" spans="5:14">
      <c r="E25" s="36" t="s">
        <v>109</v>
      </c>
      <c r="F25" s="36"/>
      <c r="G25" s="36"/>
      <c r="H25" s="36"/>
      <c r="I25" s="36"/>
      <c r="J25" s="36"/>
    </row>
    <row r="26" spans="5:14">
      <c r="E26" s="36"/>
      <c r="F26" s="36"/>
      <c r="G26" s="36"/>
      <c r="H26" s="36"/>
      <c r="I26" s="36"/>
      <c r="J26" s="36"/>
    </row>
    <row r="27" spans="5:14">
      <c r="E27" t="s">
        <v>147</v>
      </c>
    </row>
    <row r="28" spans="5:14" ht="15" customHeight="1">
      <c r="E28" s="31" t="s">
        <v>148</v>
      </c>
      <c r="F28" s="31"/>
      <c r="G28" s="31"/>
      <c r="H28" s="31"/>
      <c r="I28" s="31"/>
      <c r="J28" s="31"/>
    </row>
    <row r="29" spans="5:14">
      <c r="E29" s="31"/>
      <c r="F29" s="31"/>
      <c r="G29" s="31"/>
      <c r="H29" s="31"/>
      <c r="I29" s="31"/>
      <c r="J29" s="31"/>
    </row>
    <row r="30" spans="5:14" ht="15" customHeight="1">
      <c r="E30" s="31"/>
      <c r="F30" s="31"/>
      <c r="G30" s="31"/>
      <c r="H30" s="31"/>
      <c r="I30" s="31"/>
      <c r="J30" s="31"/>
    </row>
    <row r="32" spans="5:14">
      <c r="E32" t="s">
        <v>73</v>
      </c>
      <c r="F32" s="13">
        <f>TTEST(A2:A11,B2:B11,2,1)</f>
        <v>3.8438870808015134E-2</v>
      </c>
      <c r="G32" t="s">
        <v>115</v>
      </c>
    </row>
    <row r="34" spans="5:10" ht="15" customHeight="1">
      <c r="E34" s="31" t="s">
        <v>156</v>
      </c>
      <c r="F34" s="31"/>
      <c r="G34" s="31"/>
      <c r="H34" s="31"/>
      <c r="I34" s="31"/>
      <c r="J34" s="31"/>
    </row>
    <row r="35" spans="5:10">
      <c r="E35" s="31"/>
      <c r="F35" s="31"/>
      <c r="G35" s="31"/>
      <c r="H35" s="31"/>
      <c r="I35" s="31"/>
      <c r="J35" s="31"/>
    </row>
    <row r="36" spans="5:10">
      <c r="E36" s="31"/>
      <c r="F36" s="31"/>
      <c r="G36" s="31"/>
      <c r="H36" s="31"/>
      <c r="I36" s="31"/>
      <c r="J36" s="31"/>
    </row>
    <row r="37" spans="5:10">
      <c r="E37" s="31"/>
      <c r="F37" s="31"/>
      <c r="G37" s="31"/>
      <c r="H37" s="31"/>
      <c r="I37" s="31"/>
      <c r="J37" s="31"/>
    </row>
    <row r="38" spans="5:10" ht="15" customHeight="1">
      <c r="E38" s="31"/>
      <c r="F38" s="31"/>
      <c r="G38" s="31"/>
      <c r="H38" s="31"/>
      <c r="I38" s="31"/>
      <c r="J38" s="31"/>
    </row>
    <row r="40" spans="5:10">
      <c r="E40" s="42" t="s">
        <v>119</v>
      </c>
      <c r="F40" s="44"/>
      <c r="G40" s="44"/>
      <c r="H40" s="44"/>
      <c r="I40" s="44"/>
      <c r="J40" s="44"/>
    </row>
    <row r="41" spans="5:10">
      <c r="E41" s="44"/>
      <c r="F41" s="44"/>
      <c r="G41" s="44"/>
      <c r="H41" s="44"/>
      <c r="I41" s="44"/>
      <c r="J41" s="44"/>
    </row>
    <row r="42" spans="5:10" ht="15" customHeight="1">
      <c r="E42" s="44"/>
      <c r="F42" s="44"/>
      <c r="G42" s="44"/>
      <c r="H42" s="44"/>
      <c r="I42" s="44"/>
      <c r="J42" s="44"/>
    </row>
  </sheetData>
  <mergeCells count="7">
    <mergeCell ref="E40:J42"/>
    <mergeCell ref="E25:J26"/>
    <mergeCell ref="E28:J30"/>
    <mergeCell ref="E34:J38"/>
    <mergeCell ref="E4:J8"/>
    <mergeCell ref="E15:J16"/>
    <mergeCell ref="E17:J18"/>
  </mergeCells>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8</vt:i4>
      </vt:variant>
    </vt:vector>
  </HeadingPairs>
  <TitlesOfParts>
    <vt:vector size="8" baseType="lpstr">
      <vt:lpstr>GazNocif</vt:lpstr>
      <vt:lpstr>Glycines</vt:lpstr>
      <vt:lpstr>Balance_1</vt:lpstr>
      <vt:lpstr>Balance_2</vt:lpstr>
      <vt:lpstr>Naissances</vt:lpstr>
      <vt:lpstr>Jus d'orange</vt:lpstr>
      <vt:lpstr>Coucou</vt:lpstr>
      <vt:lpstr>Pression artérielle</vt:lpstr>
    </vt:vector>
  </TitlesOfParts>
  <Company>University of Strasbourg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Frederic G. Bertrand</dc:creator>
  <cp:lastModifiedBy>Frédéric Bertrand</cp:lastModifiedBy>
  <dcterms:created xsi:type="dcterms:W3CDTF">2010-06-01T20:49:13Z</dcterms:created>
  <dcterms:modified xsi:type="dcterms:W3CDTF">2015-09-14T14:50:13Z</dcterms:modified>
</cp:coreProperties>
</file>