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abi\Desktop\"/>
    </mc:Choice>
  </mc:AlternateContent>
  <xr:revisionPtr revIDLastSave="0" documentId="13_ncr:1_{D5EBD218-A316-4C34-A3D2-4F9C0E65F40F}" xr6:coauthVersionLast="44" xr6:coauthVersionMax="44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1" r:id="rId1"/>
    <sheet name="Hoja1" sheetId="2" r:id="rId2"/>
    <sheet name="Analisis de Norton" sheetId="4" r:id="rId3"/>
    <sheet name="Analisis para Comparas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4" l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2" i="4"/>
  <c r="E2" i="4" s="1"/>
  <c r="F37" i="3"/>
  <c r="F10" i="3"/>
  <c r="F3" i="3"/>
  <c r="F21" i="3"/>
  <c r="F11" i="3"/>
  <c r="F22" i="3"/>
  <c r="F6" i="3"/>
  <c r="F25" i="3"/>
  <c r="F33" i="3"/>
  <c r="F4" i="3"/>
  <c r="F29" i="3"/>
  <c r="F7" i="3"/>
  <c r="F12" i="3"/>
  <c r="F26" i="3"/>
  <c r="F13" i="3"/>
  <c r="F34" i="3"/>
  <c r="F23" i="3"/>
  <c r="F17" i="3"/>
  <c r="F27" i="3"/>
  <c r="F30" i="3"/>
  <c r="F8" i="3"/>
  <c r="F14" i="3"/>
  <c r="F5" i="3"/>
  <c r="F15" i="3"/>
  <c r="F18" i="3"/>
  <c r="F31" i="3"/>
  <c r="F35" i="3"/>
  <c r="F24" i="3"/>
  <c r="F9" i="3"/>
  <c r="F28" i="3"/>
  <c r="F19" i="3"/>
  <c r="F16" i="3"/>
  <c r="F20" i="3"/>
  <c r="F32" i="3"/>
  <c r="F36" i="3"/>
  <c r="F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" i="2"/>
  <c r="M2" i="2"/>
  <c r="G2" i="3" l="1"/>
  <c r="G2" i="2"/>
  <c r="B38" i="2"/>
  <c r="G38" i="2" s="1"/>
  <c r="B37" i="2"/>
  <c r="G37" i="2" s="1"/>
  <c r="B36" i="2"/>
  <c r="G36" i="2" s="1"/>
  <c r="B35" i="2"/>
  <c r="G35" i="2" s="1"/>
  <c r="B34" i="2"/>
  <c r="G34" i="2" s="1"/>
  <c r="B33" i="2"/>
  <c r="G33" i="2" s="1"/>
  <c r="B32" i="2"/>
  <c r="G32" i="2" s="1"/>
  <c r="B31" i="2"/>
  <c r="G31" i="2" s="1"/>
  <c r="B30" i="2"/>
  <c r="G30" i="2" s="1"/>
  <c r="B29" i="2"/>
  <c r="G29" i="2" s="1"/>
  <c r="B28" i="2"/>
  <c r="G28" i="2" s="1"/>
  <c r="B27" i="2"/>
  <c r="G27" i="2" s="1"/>
  <c r="B26" i="2"/>
  <c r="G26" i="2" s="1"/>
  <c r="B25" i="2"/>
  <c r="G25" i="2" s="1"/>
  <c r="B24" i="2"/>
  <c r="G24" i="2" s="1"/>
  <c r="B23" i="2"/>
  <c r="G23" i="2" s="1"/>
  <c r="B22" i="2"/>
  <c r="G22" i="2" s="1"/>
  <c r="B21" i="2"/>
  <c r="G21" i="2" s="1"/>
  <c r="B20" i="2"/>
  <c r="G20" i="2" s="1"/>
  <c r="B19" i="2"/>
  <c r="G19" i="2" s="1"/>
  <c r="B18" i="2"/>
  <c r="G18" i="2" s="1"/>
  <c r="B17" i="2"/>
  <c r="G17" i="2" s="1"/>
  <c r="B16" i="2"/>
  <c r="G16" i="2" s="1"/>
  <c r="B15" i="2"/>
  <c r="G15" i="2" s="1"/>
  <c r="B14" i="2"/>
  <c r="G14" i="2" s="1"/>
  <c r="B13" i="2"/>
  <c r="G13" i="2" s="1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B3" i="2"/>
  <c r="G3" i="2" s="1"/>
  <c r="B2" i="2"/>
</calcChain>
</file>

<file path=xl/sharedStrings.xml><?xml version="1.0" encoding="utf-8"?>
<sst xmlns="http://schemas.openxmlformats.org/spreadsheetml/2006/main" count="38" uniqueCount="18">
  <si>
    <t>Req del Sistema</t>
  </si>
  <si>
    <t>14.02 Kohm</t>
  </si>
  <si>
    <t>V</t>
  </si>
  <si>
    <t>mA</t>
  </si>
  <si>
    <t>RL [kOhm]</t>
  </si>
  <si>
    <t>Vth</t>
  </si>
  <si>
    <t>Orden por R -&gt;</t>
  </si>
  <si>
    <t>mA exp</t>
  </si>
  <si>
    <t>Vth (trc.)</t>
  </si>
  <si>
    <t>mA trc.</t>
  </si>
  <si>
    <t>A [mA]</t>
  </si>
  <si>
    <t>|I2-I3| [mA]</t>
  </si>
  <si>
    <t xml:space="preserve">trc. |I2-I3| [mA] </t>
  </si>
  <si>
    <t>diff %</t>
  </si>
  <si>
    <t>diff prom %</t>
  </si>
  <si>
    <t xml:space="preserve">|I2-I3| thv [mA] </t>
  </si>
  <si>
    <t>I-RL exp [mA]</t>
  </si>
  <si>
    <t>Ino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</si>
</sst>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Vth [V]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Vth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327865266841642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Vth = 0.2773 V + 0.0032</a:t>
                    </a:r>
                    <a:br>
                      <a:rPr lang="en-US" baseline="0"/>
                    </a:br>
                    <a:r>
                      <a:rPr lang="en-US" baseline="0"/>
                      <a:t>R² = 0.9971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Sheet1!$K$2:$K$32</c:f>
              <c:numCache>
                <c:formatCode>General</c:formatCode>
                <c:ptCount val="31"/>
                <c:pt idx="0">
                  <c:v>2.6</c:v>
                </c:pt>
                <c:pt idx="1">
                  <c:v>4.8</c:v>
                </c:pt>
                <c:pt idx="2">
                  <c:v>6.2</c:v>
                </c:pt>
                <c:pt idx="3">
                  <c:v>7.6</c:v>
                </c:pt>
                <c:pt idx="4">
                  <c:v>8.6</c:v>
                </c:pt>
                <c:pt idx="5">
                  <c:v>9.1999999999999993</c:v>
                </c:pt>
                <c:pt idx="6">
                  <c:v>9.4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10</c:v>
                </c:pt>
                <c:pt idx="10">
                  <c:v>10.7</c:v>
                </c:pt>
                <c:pt idx="11">
                  <c:v>11.9</c:v>
                </c:pt>
                <c:pt idx="12">
                  <c:v>11.9</c:v>
                </c:pt>
                <c:pt idx="13">
                  <c:v>12</c:v>
                </c:pt>
                <c:pt idx="14">
                  <c:v>12.9</c:v>
                </c:pt>
                <c:pt idx="15">
                  <c:v>13.3</c:v>
                </c:pt>
                <c:pt idx="16">
                  <c:v>13.7</c:v>
                </c:pt>
                <c:pt idx="17">
                  <c:v>14.4</c:v>
                </c:pt>
                <c:pt idx="18">
                  <c:v>14.6</c:v>
                </c:pt>
                <c:pt idx="19">
                  <c:v>14.7</c:v>
                </c:pt>
                <c:pt idx="20">
                  <c:v>15.4</c:v>
                </c:pt>
                <c:pt idx="21">
                  <c:v>16.2</c:v>
                </c:pt>
                <c:pt idx="22">
                  <c:v>17.8</c:v>
                </c:pt>
                <c:pt idx="23">
                  <c:v>18.3</c:v>
                </c:pt>
                <c:pt idx="24">
                  <c:v>18.899999999999999</c:v>
                </c:pt>
                <c:pt idx="25">
                  <c:v>19.7</c:v>
                </c:pt>
                <c:pt idx="26">
                  <c:v>21.1</c:v>
                </c:pt>
                <c:pt idx="27">
                  <c:v>22.1</c:v>
                </c:pt>
                <c:pt idx="28">
                  <c:v>22.6</c:v>
                </c:pt>
                <c:pt idx="29">
                  <c:v>23.8</c:v>
                </c:pt>
                <c:pt idx="30">
                  <c:v>27</c:v>
                </c:pt>
              </c:numCache>
            </c:num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0.73</c:v>
                </c:pt>
                <c:pt idx="1">
                  <c:v>1.34</c:v>
                </c:pt>
                <c:pt idx="2">
                  <c:v>1.74</c:v>
                </c:pt>
                <c:pt idx="3">
                  <c:v>2.14</c:v>
                </c:pt>
                <c:pt idx="4">
                  <c:v>2.4</c:v>
                </c:pt>
                <c:pt idx="5">
                  <c:v>2.56</c:v>
                </c:pt>
                <c:pt idx="6">
                  <c:v>2.63</c:v>
                </c:pt>
                <c:pt idx="7">
                  <c:v>2.73</c:v>
                </c:pt>
                <c:pt idx="8">
                  <c:v>2.73</c:v>
                </c:pt>
                <c:pt idx="9">
                  <c:v>2.8</c:v>
                </c:pt>
                <c:pt idx="10">
                  <c:v>3</c:v>
                </c:pt>
                <c:pt idx="11">
                  <c:v>3.33</c:v>
                </c:pt>
                <c:pt idx="12">
                  <c:v>3.32</c:v>
                </c:pt>
                <c:pt idx="13">
                  <c:v>3.35</c:v>
                </c:pt>
                <c:pt idx="14">
                  <c:v>3.11</c:v>
                </c:pt>
                <c:pt idx="15">
                  <c:v>3.71</c:v>
                </c:pt>
                <c:pt idx="16">
                  <c:v>3.81</c:v>
                </c:pt>
                <c:pt idx="17">
                  <c:v>4.01</c:v>
                </c:pt>
                <c:pt idx="18">
                  <c:v>4.08</c:v>
                </c:pt>
                <c:pt idx="19">
                  <c:v>4.0999999999999996</c:v>
                </c:pt>
                <c:pt idx="20">
                  <c:v>4.29</c:v>
                </c:pt>
                <c:pt idx="21">
                  <c:v>4.5</c:v>
                </c:pt>
                <c:pt idx="22">
                  <c:v>4.95</c:v>
                </c:pt>
                <c:pt idx="23">
                  <c:v>5.09</c:v>
                </c:pt>
                <c:pt idx="24">
                  <c:v>5.26</c:v>
                </c:pt>
                <c:pt idx="25">
                  <c:v>5.49</c:v>
                </c:pt>
                <c:pt idx="26">
                  <c:v>5.86</c:v>
                </c:pt>
                <c:pt idx="27">
                  <c:v>6.15</c:v>
                </c:pt>
                <c:pt idx="28">
                  <c:v>6.27</c:v>
                </c:pt>
                <c:pt idx="29">
                  <c:v>6.61</c:v>
                </c:pt>
                <c:pt idx="30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9-421D-A988-84839D10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58096"/>
        <c:axId val="344059696"/>
      </c:scatterChart>
      <c:valAx>
        <c:axId val="3440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de la Fuente  (Vo)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9696"/>
        <c:crosses val="autoZero"/>
        <c:crossBetween val="midCat"/>
      </c:valAx>
      <c:valAx>
        <c:axId val="344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entre A y B</a:t>
                </a:r>
                <a:r>
                  <a:rPr lang="en-US" baseline="0"/>
                  <a:t> (Vab = Vth)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16566</xdr:colOff>
      <xdr:row>26</xdr:row>
      <xdr:rowOff>148259</xdr:rowOff>
    </xdr:from>
    <xdr:to>
      <xdr:col>15</xdr:col>
      <xdr:colOff>298174</xdr:colOff>
      <xdr:row>41</xdr:row>
      <xdr:rowOff>33959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ACABD-A8CB-4813-8C2C-A5BFF30D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F1" zoomScale="115" zoomScaleNormal="115" workbookViewId="0">
      <selection activeCell="H13" sqref="H13"/>
    </sheetView>
  </sheetViews>
  <sheetFormatPr baseColWidth="10" defaultColWidth="9.140625" defaultRowHeight="15" x14ac:dyDescent="0.25"/>
  <cols>
    <col min="1" max="1" width="11.140625" customWidth="1"/>
    <col min="2" max="3" width="12" customWidth="1"/>
    <col min="4" max="4" width="16.42578125" customWidth="1"/>
    <col min="17" max="17" width="14" customWidth="1"/>
  </cols>
  <sheetData>
    <row r="1" spans="1:18" x14ac:dyDescent="0.25">
      <c r="A1" t="s">
        <v>2</v>
      </c>
      <c r="B1" t="s">
        <v>4</v>
      </c>
      <c r="C1" t="s">
        <v>3</v>
      </c>
      <c r="D1" t="s">
        <v>6</v>
      </c>
      <c r="E1" t="s">
        <v>4</v>
      </c>
      <c r="F1" t="s">
        <v>2</v>
      </c>
      <c r="G1" t="s">
        <v>3</v>
      </c>
      <c r="I1" t="s">
        <v>0</v>
      </c>
      <c r="K1" t="s">
        <v>2</v>
      </c>
      <c r="L1" t="s">
        <v>5</v>
      </c>
      <c r="N1" t="s">
        <v>2</v>
      </c>
      <c r="O1" t="s">
        <v>2</v>
      </c>
      <c r="P1" t="s">
        <v>5</v>
      </c>
      <c r="Q1" t="s">
        <v>4</v>
      </c>
      <c r="R1" t="s">
        <v>3</v>
      </c>
    </row>
    <row r="2" spans="1:18" x14ac:dyDescent="0.25">
      <c r="A2">
        <v>0.2</v>
      </c>
      <c r="B2">
        <v>10.130000000000001</v>
      </c>
      <c r="C2">
        <v>0.68400000000000005</v>
      </c>
      <c r="E2">
        <v>5</v>
      </c>
      <c r="F2">
        <v>2.6</v>
      </c>
      <c r="G2">
        <v>0.20399999999999999</v>
      </c>
      <c r="I2" t="s">
        <v>1</v>
      </c>
      <c r="K2">
        <v>2.6</v>
      </c>
      <c r="L2">
        <v>0.73</v>
      </c>
      <c r="N2">
        <v>0.2</v>
      </c>
      <c r="Q2">
        <v>10.130000000000001</v>
      </c>
      <c r="R2">
        <v>0.68400000000000005</v>
      </c>
    </row>
    <row r="3" spans="1:18" x14ac:dyDescent="0.25">
      <c r="A3">
        <v>2.6</v>
      </c>
      <c r="B3">
        <v>5</v>
      </c>
      <c r="C3">
        <v>0.20399999999999999</v>
      </c>
      <c r="E3">
        <v>5</v>
      </c>
      <c r="F3">
        <v>6.2</v>
      </c>
      <c r="G3">
        <v>0.46700000000000003</v>
      </c>
      <c r="K3">
        <v>4.8</v>
      </c>
      <c r="L3">
        <v>1.34</v>
      </c>
      <c r="N3">
        <v>2.6</v>
      </c>
      <c r="O3">
        <v>2.6</v>
      </c>
      <c r="P3">
        <v>0.73</v>
      </c>
      <c r="Q3">
        <v>5</v>
      </c>
      <c r="R3">
        <v>0.20399999999999999</v>
      </c>
    </row>
    <row r="4" spans="1:18" x14ac:dyDescent="0.25">
      <c r="A4">
        <v>4.8</v>
      </c>
      <c r="B4">
        <v>10.130000000000001</v>
      </c>
      <c r="C4">
        <v>0.36299999999999999</v>
      </c>
      <c r="E4">
        <v>5</v>
      </c>
      <c r="F4">
        <v>10</v>
      </c>
      <c r="G4">
        <v>0.75700000000000001</v>
      </c>
      <c r="K4">
        <v>6.2</v>
      </c>
      <c r="L4">
        <v>1.74</v>
      </c>
      <c r="N4">
        <v>4.8</v>
      </c>
      <c r="O4">
        <v>4.8</v>
      </c>
      <c r="P4">
        <v>1.34</v>
      </c>
      <c r="Q4">
        <v>10.130000000000001</v>
      </c>
      <c r="R4">
        <v>0.36299999999999999</v>
      </c>
    </row>
    <row r="5" spans="1:18" x14ac:dyDescent="0.25">
      <c r="A5">
        <v>6.2</v>
      </c>
      <c r="B5">
        <v>5</v>
      </c>
      <c r="C5">
        <v>0.46700000000000003</v>
      </c>
      <c r="E5">
        <v>5</v>
      </c>
      <c r="F5">
        <v>14.7</v>
      </c>
      <c r="G5">
        <v>1.107</v>
      </c>
      <c r="K5">
        <v>7.6</v>
      </c>
      <c r="L5">
        <v>2.14</v>
      </c>
      <c r="N5">
        <v>6.2</v>
      </c>
      <c r="O5">
        <v>6.2</v>
      </c>
      <c r="P5">
        <v>1.74</v>
      </c>
      <c r="Q5">
        <v>5</v>
      </c>
      <c r="R5">
        <v>0.46700000000000003</v>
      </c>
    </row>
    <row r="6" spans="1:18" x14ac:dyDescent="0.25">
      <c r="A6">
        <v>6.2</v>
      </c>
      <c r="B6">
        <v>10.26</v>
      </c>
      <c r="C6">
        <v>0.46400000000000002</v>
      </c>
      <c r="E6">
        <v>9.86</v>
      </c>
      <c r="F6">
        <v>9.4</v>
      </c>
      <c r="G6">
        <v>0.69799999999999995</v>
      </c>
      <c r="K6">
        <v>8.6</v>
      </c>
      <c r="L6">
        <v>2.4</v>
      </c>
      <c r="N6">
        <v>6.2</v>
      </c>
      <c r="O6">
        <v>7.6</v>
      </c>
      <c r="P6">
        <v>2.14</v>
      </c>
      <c r="Q6">
        <v>10.26</v>
      </c>
      <c r="R6">
        <v>0.46400000000000002</v>
      </c>
    </row>
    <row r="7" spans="1:18" x14ac:dyDescent="0.25">
      <c r="A7">
        <v>7.6</v>
      </c>
      <c r="B7">
        <v>10.130000000000001</v>
      </c>
      <c r="C7">
        <v>0.56799999999999995</v>
      </c>
      <c r="E7">
        <v>9.86</v>
      </c>
      <c r="F7">
        <v>11.1</v>
      </c>
      <c r="G7">
        <v>0.83</v>
      </c>
      <c r="K7">
        <v>9.1999999999999993</v>
      </c>
      <c r="L7">
        <v>2.56</v>
      </c>
      <c r="N7">
        <v>7.6</v>
      </c>
      <c r="O7">
        <v>8.6</v>
      </c>
      <c r="P7">
        <v>2.4</v>
      </c>
      <c r="Q7">
        <v>10.130000000000001</v>
      </c>
      <c r="R7">
        <v>0.56799999999999995</v>
      </c>
    </row>
    <row r="8" spans="1:18" x14ac:dyDescent="0.25">
      <c r="A8">
        <v>8.6</v>
      </c>
      <c r="B8">
        <v>10.26</v>
      </c>
      <c r="C8">
        <v>0.64100000000000001</v>
      </c>
      <c r="E8">
        <v>9.86</v>
      </c>
      <c r="F8">
        <v>14.5</v>
      </c>
      <c r="G8">
        <v>1.0760000000000001</v>
      </c>
      <c r="K8">
        <v>9.4</v>
      </c>
      <c r="L8">
        <v>2.63</v>
      </c>
      <c r="N8">
        <v>8.6</v>
      </c>
      <c r="O8">
        <v>9.1999999999999993</v>
      </c>
      <c r="P8">
        <v>2.56</v>
      </c>
      <c r="Q8">
        <v>10.26</v>
      </c>
      <c r="R8">
        <v>0.64100000000000001</v>
      </c>
    </row>
    <row r="9" spans="1:18" x14ac:dyDescent="0.25">
      <c r="A9">
        <v>9.4</v>
      </c>
      <c r="B9">
        <v>9.86</v>
      </c>
      <c r="C9">
        <v>0.69799999999999995</v>
      </c>
      <c r="E9">
        <v>9.86</v>
      </c>
      <c r="F9">
        <v>18.7</v>
      </c>
      <c r="G9">
        <v>1.3839999999999999</v>
      </c>
      <c r="K9">
        <v>9.6999999999999993</v>
      </c>
      <c r="L9">
        <v>2.73</v>
      </c>
      <c r="N9">
        <v>9.4</v>
      </c>
      <c r="O9">
        <v>9.4</v>
      </c>
      <c r="P9">
        <v>2.63</v>
      </c>
      <c r="Q9">
        <v>9.86</v>
      </c>
      <c r="R9">
        <v>0.69799999999999995</v>
      </c>
    </row>
    <row r="10" spans="1:18" x14ac:dyDescent="0.25">
      <c r="A10">
        <v>9.4</v>
      </c>
      <c r="B10">
        <v>10.32</v>
      </c>
      <c r="C10">
        <v>0.7</v>
      </c>
      <c r="E10">
        <v>10.130000000000001</v>
      </c>
      <c r="F10">
        <v>0.2</v>
      </c>
      <c r="G10">
        <v>0.68400000000000005</v>
      </c>
      <c r="K10">
        <v>9.8000000000000007</v>
      </c>
      <c r="L10">
        <v>2.73</v>
      </c>
      <c r="N10">
        <v>9.4</v>
      </c>
      <c r="O10">
        <v>9.6999999999999993</v>
      </c>
      <c r="P10">
        <v>2.73</v>
      </c>
      <c r="Q10">
        <v>10.32</v>
      </c>
      <c r="R10">
        <v>0.7</v>
      </c>
    </row>
    <row r="11" spans="1:18" x14ac:dyDescent="0.25">
      <c r="A11">
        <v>9.6999999999999993</v>
      </c>
      <c r="B11">
        <v>30.02</v>
      </c>
      <c r="C11">
        <v>0.70699999999999996</v>
      </c>
      <c r="E11">
        <v>10.130000000000001</v>
      </c>
      <c r="F11">
        <v>4.8</v>
      </c>
      <c r="G11">
        <v>0.36299999999999999</v>
      </c>
      <c r="K11">
        <v>10</v>
      </c>
      <c r="L11">
        <v>2.8</v>
      </c>
      <c r="N11">
        <v>9.6999999999999993</v>
      </c>
      <c r="O11">
        <v>9.8000000000000007</v>
      </c>
      <c r="P11">
        <v>2.73</v>
      </c>
      <c r="Q11">
        <v>30.02</v>
      </c>
      <c r="R11">
        <v>0.70699999999999996</v>
      </c>
    </row>
    <row r="12" spans="1:18" x14ac:dyDescent="0.25">
      <c r="A12">
        <v>10</v>
      </c>
      <c r="B12">
        <v>5</v>
      </c>
      <c r="C12">
        <v>0.75700000000000001</v>
      </c>
      <c r="E12">
        <v>10.130000000000001</v>
      </c>
      <c r="F12">
        <v>7.6</v>
      </c>
      <c r="G12">
        <v>0.56799999999999995</v>
      </c>
      <c r="K12">
        <v>10.7</v>
      </c>
      <c r="L12">
        <v>3</v>
      </c>
      <c r="N12">
        <v>10</v>
      </c>
      <c r="O12">
        <v>10</v>
      </c>
      <c r="P12">
        <v>2.8</v>
      </c>
      <c r="Q12">
        <v>5</v>
      </c>
      <c r="R12">
        <v>0.75700000000000001</v>
      </c>
    </row>
    <row r="13" spans="1:18" x14ac:dyDescent="0.25">
      <c r="A13">
        <v>10.7</v>
      </c>
      <c r="B13">
        <v>20.03</v>
      </c>
      <c r="C13">
        <v>0.78800000000000003</v>
      </c>
      <c r="E13">
        <v>10.130000000000001</v>
      </c>
      <c r="F13">
        <v>11.9</v>
      </c>
      <c r="G13">
        <v>0.88600000000000001</v>
      </c>
      <c r="K13">
        <v>11.9</v>
      </c>
      <c r="L13">
        <v>3.33</v>
      </c>
      <c r="N13">
        <v>10.7</v>
      </c>
      <c r="O13">
        <v>10.7</v>
      </c>
      <c r="P13">
        <v>3</v>
      </c>
      <c r="Q13">
        <v>20.03</v>
      </c>
      <c r="R13">
        <v>0.78800000000000003</v>
      </c>
    </row>
    <row r="14" spans="1:18" x14ac:dyDescent="0.25">
      <c r="A14">
        <v>11.1</v>
      </c>
      <c r="B14">
        <v>9.86</v>
      </c>
      <c r="C14">
        <v>0.83</v>
      </c>
      <c r="E14">
        <v>10.130000000000001</v>
      </c>
      <c r="F14">
        <v>12</v>
      </c>
      <c r="G14">
        <v>0.89</v>
      </c>
      <c r="K14">
        <v>11.9</v>
      </c>
      <c r="L14">
        <v>3.32</v>
      </c>
      <c r="N14">
        <v>11.1</v>
      </c>
      <c r="O14">
        <v>11.9</v>
      </c>
      <c r="P14">
        <v>3.33</v>
      </c>
      <c r="Q14">
        <v>9.86</v>
      </c>
      <c r="R14">
        <v>0.83</v>
      </c>
    </row>
    <row r="15" spans="1:18" x14ac:dyDescent="0.25">
      <c r="A15">
        <v>11.9</v>
      </c>
      <c r="B15">
        <v>10.130000000000001</v>
      </c>
      <c r="C15">
        <v>0.88600000000000001</v>
      </c>
      <c r="E15">
        <v>10.130000000000001</v>
      </c>
      <c r="F15">
        <v>14.6</v>
      </c>
      <c r="G15">
        <v>1.083</v>
      </c>
      <c r="K15">
        <v>12</v>
      </c>
      <c r="L15">
        <v>3.35</v>
      </c>
      <c r="N15">
        <v>11.9</v>
      </c>
      <c r="O15">
        <v>11.9</v>
      </c>
      <c r="P15">
        <v>3.32</v>
      </c>
      <c r="Q15">
        <v>10.130000000000001</v>
      </c>
      <c r="R15">
        <v>0.88600000000000001</v>
      </c>
    </row>
    <row r="16" spans="1:18" x14ac:dyDescent="0.25">
      <c r="A16">
        <v>11.9</v>
      </c>
      <c r="B16">
        <v>10.32</v>
      </c>
      <c r="C16">
        <v>0.88600000000000001</v>
      </c>
      <c r="E16">
        <v>10.130000000000001</v>
      </c>
      <c r="F16">
        <v>15.4</v>
      </c>
      <c r="G16">
        <v>1.143</v>
      </c>
      <c r="K16">
        <v>12.9</v>
      </c>
      <c r="L16">
        <v>3.11</v>
      </c>
      <c r="N16">
        <v>11.9</v>
      </c>
      <c r="O16">
        <v>12</v>
      </c>
      <c r="P16">
        <v>3.35</v>
      </c>
      <c r="Q16">
        <v>10.32</v>
      </c>
      <c r="R16">
        <v>0.88600000000000001</v>
      </c>
    </row>
    <row r="17" spans="1:18" x14ac:dyDescent="0.25">
      <c r="A17">
        <v>12</v>
      </c>
      <c r="B17">
        <v>10.130000000000001</v>
      </c>
      <c r="C17">
        <v>0.89</v>
      </c>
      <c r="E17">
        <v>10.130000000000001</v>
      </c>
      <c r="F17">
        <v>21.1</v>
      </c>
      <c r="G17">
        <v>1.5640000000000001</v>
      </c>
      <c r="K17">
        <v>13.3</v>
      </c>
      <c r="L17">
        <v>3.71</v>
      </c>
      <c r="N17">
        <v>12</v>
      </c>
      <c r="O17">
        <v>12.9</v>
      </c>
      <c r="P17">
        <v>3.11</v>
      </c>
      <c r="Q17">
        <v>10.130000000000001</v>
      </c>
      <c r="R17">
        <v>0.89</v>
      </c>
    </row>
    <row r="18" spans="1:18" x14ac:dyDescent="0.25">
      <c r="A18">
        <v>12.9</v>
      </c>
      <c r="B18">
        <v>30.02</v>
      </c>
      <c r="C18">
        <v>0.94099999999999995</v>
      </c>
      <c r="E18">
        <v>10.15</v>
      </c>
      <c r="F18">
        <v>13.7</v>
      </c>
      <c r="G18">
        <v>1.0169999999999999</v>
      </c>
      <c r="K18">
        <v>13.7</v>
      </c>
      <c r="L18">
        <v>3.81</v>
      </c>
      <c r="N18">
        <v>12.9</v>
      </c>
      <c r="O18">
        <v>13.3</v>
      </c>
      <c r="P18">
        <v>3.71</v>
      </c>
      <c r="Q18">
        <v>30.02</v>
      </c>
      <c r="R18">
        <v>0.94099999999999995</v>
      </c>
    </row>
    <row r="19" spans="1:18" x14ac:dyDescent="0.25">
      <c r="A19">
        <v>13.3</v>
      </c>
      <c r="B19">
        <v>10.26</v>
      </c>
      <c r="C19">
        <v>0.98799999999999999</v>
      </c>
      <c r="E19">
        <v>10.15</v>
      </c>
      <c r="F19">
        <v>16.2</v>
      </c>
      <c r="G19">
        <v>1.2050000000000001</v>
      </c>
      <c r="K19">
        <v>14.4</v>
      </c>
      <c r="L19">
        <v>4.01</v>
      </c>
      <c r="N19">
        <v>13.3</v>
      </c>
      <c r="O19">
        <v>13.7</v>
      </c>
      <c r="P19">
        <v>3.81</v>
      </c>
      <c r="Q19">
        <v>10.26</v>
      </c>
      <c r="R19">
        <v>0.98799999999999999</v>
      </c>
    </row>
    <row r="20" spans="1:18" x14ac:dyDescent="0.25">
      <c r="A20">
        <v>13.7</v>
      </c>
      <c r="B20">
        <v>10.15</v>
      </c>
      <c r="C20">
        <v>1.0169999999999999</v>
      </c>
      <c r="E20">
        <v>10.15</v>
      </c>
      <c r="F20">
        <v>19.7</v>
      </c>
      <c r="G20">
        <v>1.4610000000000001</v>
      </c>
      <c r="K20">
        <v>14.6</v>
      </c>
      <c r="L20">
        <v>4.08</v>
      </c>
      <c r="N20">
        <v>13.7</v>
      </c>
      <c r="O20">
        <v>14.4</v>
      </c>
      <c r="P20">
        <v>4.01</v>
      </c>
      <c r="Q20">
        <v>10.15</v>
      </c>
      <c r="R20">
        <v>1.0169999999999999</v>
      </c>
    </row>
    <row r="21" spans="1:18" x14ac:dyDescent="0.25">
      <c r="A21">
        <v>14.4</v>
      </c>
      <c r="B21">
        <v>10.32</v>
      </c>
      <c r="C21">
        <v>1.073</v>
      </c>
      <c r="E21">
        <v>10.15</v>
      </c>
      <c r="F21">
        <v>22.1</v>
      </c>
      <c r="G21">
        <v>1.635</v>
      </c>
      <c r="K21">
        <v>14.7</v>
      </c>
      <c r="L21">
        <v>4.0999999999999996</v>
      </c>
      <c r="N21">
        <v>14.4</v>
      </c>
      <c r="O21">
        <v>14.6</v>
      </c>
      <c r="P21">
        <v>4.08</v>
      </c>
      <c r="Q21">
        <v>10.32</v>
      </c>
      <c r="R21">
        <v>1.073</v>
      </c>
    </row>
    <row r="22" spans="1:18" x14ac:dyDescent="0.25">
      <c r="A22">
        <v>14.4</v>
      </c>
      <c r="B22">
        <v>20.03</v>
      </c>
      <c r="C22">
        <v>1.054</v>
      </c>
      <c r="E22">
        <v>10.26</v>
      </c>
      <c r="F22">
        <v>6.2</v>
      </c>
      <c r="G22">
        <v>0.46400000000000002</v>
      </c>
      <c r="K22">
        <v>15.4</v>
      </c>
      <c r="L22">
        <v>4.29</v>
      </c>
      <c r="N22">
        <v>14.4</v>
      </c>
      <c r="O22">
        <v>14.7</v>
      </c>
      <c r="P22">
        <v>4.0999999999999996</v>
      </c>
      <c r="Q22">
        <v>20.03</v>
      </c>
      <c r="R22">
        <v>1.054</v>
      </c>
    </row>
    <row r="23" spans="1:18" x14ac:dyDescent="0.25">
      <c r="A23">
        <v>14.5</v>
      </c>
      <c r="B23">
        <v>9.86</v>
      </c>
      <c r="C23">
        <v>1.0760000000000001</v>
      </c>
      <c r="E23">
        <v>10.26</v>
      </c>
      <c r="F23">
        <v>8.6</v>
      </c>
      <c r="G23">
        <v>0.64100000000000001</v>
      </c>
      <c r="K23">
        <v>16.2</v>
      </c>
      <c r="L23">
        <v>4.5</v>
      </c>
      <c r="N23">
        <v>14.5</v>
      </c>
      <c r="O23">
        <v>15.4</v>
      </c>
      <c r="P23">
        <v>4.29</v>
      </c>
      <c r="Q23">
        <v>9.86</v>
      </c>
      <c r="R23">
        <v>1.0760000000000001</v>
      </c>
    </row>
    <row r="24" spans="1:18" x14ac:dyDescent="0.25">
      <c r="A24">
        <v>14.6</v>
      </c>
      <c r="B24">
        <v>10.130000000000001</v>
      </c>
      <c r="C24">
        <v>1.083</v>
      </c>
      <c r="E24">
        <v>10.26</v>
      </c>
      <c r="F24">
        <v>13.3</v>
      </c>
      <c r="G24">
        <v>0.98799999999999999</v>
      </c>
      <c r="K24">
        <v>17.8</v>
      </c>
      <c r="L24">
        <v>4.95</v>
      </c>
      <c r="N24">
        <v>14.6</v>
      </c>
      <c r="O24">
        <v>16.2</v>
      </c>
      <c r="P24">
        <v>4.5</v>
      </c>
      <c r="Q24">
        <v>10.130000000000001</v>
      </c>
      <c r="R24">
        <v>1.083</v>
      </c>
    </row>
    <row r="25" spans="1:18" x14ac:dyDescent="0.25">
      <c r="A25">
        <v>14.7</v>
      </c>
      <c r="B25">
        <v>5</v>
      </c>
      <c r="C25">
        <v>1.107</v>
      </c>
      <c r="E25">
        <v>10.26</v>
      </c>
      <c r="F25">
        <v>18.3</v>
      </c>
      <c r="G25">
        <v>1.3560000000000001</v>
      </c>
      <c r="K25">
        <v>18.3</v>
      </c>
      <c r="L25">
        <v>5.09</v>
      </c>
      <c r="N25">
        <v>14.7</v>
      </c>
      <c r="O25">
        <v>17.8</v>
      </c>
      <c r="P25">
        <v>4.95</v>
      </c>
      <c r="Q25">
        <v>5</v>
      </c>
      <c r="R25">
        <v>1.107</v>
      </c>
    </row>
    <row r="26" spans="1:18" x14ac:dyDescent="0.25">
      <c r="A26">
        <v>15.4</v>
      </c>
      <c r="B26">
        <v>10.130000000000001</v>
      </c>
      <c r="C26">
        <v>1.143</v>
      </c>
      <c r="E26">
        <v>10.32</v>
      </c>
      <c r="F26">
        <v>9.4</v>
      </c>
      <c r="G26">
        <v>0.7</v>
      </c>
      <c r="K26">
        <v>18.899999999999999</v>
      </c>
      <c r="L26">
        <v>5.26</v>
      </c>
      <c r="N26">
        <v>15.4</v>
      </c>
      <c r="O26">
        <v>18.3</v>
      </c>
      <c r="P26">
        <v>5.09</v>
      </c>
      <c r="Q26">
        <v>10.130000000000001</v>
      </c>
      <c r="R26">
        <v>1.143</v>
      </c>
    </row>
    <row r="27" spans="1:18" x14ac:dyDescent="0.25">
      <c r="A27">
        <v>16.2</v>
      </c>
      <c r="B27">
        <v>10.15</v>
      </c>
      <c r="C27">
        <v>1.2050000000000001</v>
      </c>
      <c r="E27">
        <v>10.32</v>
      </c>
      <c r="F27">
        <v>11.9</v>
      </c>
      <c r="G27">
        <v>0.88600000000000001</v>
      </c>
      <c r="K27">
        <v>19.7</v>
      </c>
      <c r="L27">
        <v>5.49</v>
      </c>
      <c r="N27">
        <v>16.2</v>
      </c>
      <c r="O27">
        <v>18.899999999999999</v>
      </c>
      <c r="P27">
        <v>5.26</v>
      </c>
      <c r="Q27">
        <v>10.15</v>
      </c>
      <c r="R27">
        <v>1.2050000000000001</v>
      </c>
    </row>
    <row r="28" spans="1:18" x14ac:dyDescent="0.25">
      <c r="A28">
        <v>17.8</v>
      </c>
      <c r="B28">
        <v>20.03</v>
      </c>
      <c r="C28">
        <v>1.304</v>
      </c>
      <c r="E28">
        <v>10.32</v>
      </c>
      <c r="F28">
        <v>14.4</v>
      </c>
      <c r="G28">
        <v>1.073</v>
      </c>
      <c r="K28">
        <v>21.1</v>
      </c>
      <c r="L28">
        <v>5.86</v>
      </c>
      <c r="N28">
        <v>17.8</v>
      </c>
      <c r="O28">
        <v>19.7</v>
      </c>
      <c r="P28">
        <v>5.49</v>
      </c>
      <c r="Q28">
        <v>20.03</v>
      </c>
      <c r="R28">
        <v>1.304</v>
      </c>
    </row>
    <row r="29" spans="1:18" x14ac:dyDescent="0.25">
      <c r="A29">
        <v>17.8</v>
      </c>
      <c r="B29">
        <v>30.02</v>
      </c>
      <c r="C29">
        <v>1.294</v>
      </c>
      <c r="E29">
        <v>10.32</v>
      </c>
      <c r="F29">
        <v>18.899999999999999</v>
      </c>
      <c r="G29">
        <v>1.3979999999999999</v>
      </c>
      <c r="K29">
        <v>22.1</v>
      </c>
      <c r="L29">
        <v>6.15</v>
      </c>
      <c r="N29">
        <v>17.8</v>
      </c>
      <c r="O29">
        <v>21.1</v>
      </c>
      <c r="P29">
        <v>5.86</v>
      </c>
      <c r="Q29">
        <v>30.02</v>
      </c>
      <c r="R29">
        <v>1.294</v>
      </c>
    </row>
    <row r="30" spans="1:18" x14ac:dyDescent="0.25">
      <c r="A30">
        <v>18.3</v>
      </c>
      <c r="B30">
        <v>10.26</v>
      </c>
      <c r="C30">
        <v>1.3560000000000001</v>
      </c>
      <c r="E30">
        <v>20.03</v>
      </c>
      <c r="F30">
        <v>10.7</v>
      </c>
      <c r="G30">
        <v>0.78800000000000003</v>
      </c>
      <c r="K30">
        <v>22.6</v>
      </c>
      <c r="L30">
        <v>6.27</v>
      </c>
      <c r="N30">
        <v>18.3</v>
      </c>
      <c r="O30">
        <v>22.1</v>
      </c>
      <c r="P30">
        <v>6.15</v>
      </c>
      <c r="Q30">
        <v>10.26</v>
      </c>
      <c r="R30">
        <v>1.3560000000000001</v>
      </c>
    </row>
    <row r="31" spans="1:18" x14ac:dyDescent="0.25">
      <c r="A31">
        <v>18.7</v>
      </c>
      <c r="B31">
        <v>9.86</v>
      </c>
      <c r="C31">
        <v>1.3839999999999999</v>
      </c>
      <c r="E31">
        <v>20.03</v>
      </c>
      <c r="F31">
        <v>14.4</v>
      </c>
      <c r="G31">
        <v>1.054</v>
      </c>
      <c r="K31">
        <v>23.8</v>
      </c>
      <c r="L31">
        <v>6.61</v>
      </c>
      <c r="N31">
        <v>18.7</v>
      </c>
      <c r="O31">
        <v>22.6</v>
      </c>
      <c r="P31">
        <v>6.27</v>
      </c>
      <c r="Q31">
        <v>9.86</v>
      </c>
      <c r="R31">
        <v>1.3839999999999999</v>
      </c>
    </row>
    <row r="32" spans="1:18" x14ac:dyDescent="0.25">
      <c r="A32">
        <v>18.899999999999999</v>
      </c>
      <c r="B32">
        <v>10.32</v>
      </c>
      <c r="C32">
        <v>1.3979999999999999</v>
      </c>
      <c r="E32">
        <v>20.03</v>
      </c>
      <c r="F32">
        <v>17.8</v>
      </c>
      <c r="G32">
        <v>1.304</v>
      </c>
      <c r="K32">
        <v>27</v>
      </c>
      <c r="L32">
        <v>7.49</v>
      </c>
      <c r="N32">
        <v>18.899999999999999</v>
      </c>
      <c r="O32">
        <v>23.8</v>
      </c>
      <c r="P32">
        <v>6.61</v>
      </c>
      <c r="Q32">
        <v>10.32</v>
      </c>
      <c r="R32">
        <v>1.3979999999999999</v>
      </c>
    </row>
    <row r="33" spans="1:18" x14ac:dyDescent="0.25">
      <c r="A33">
        <v>19.7</v>
      </c>
      <c r="B33">
        <v>10.15</v>
      </c>
      <c r="C33">
        <v>1.4610000000000001</v>
      </c>
      <c r="E33">
        <v>20.03</v>
      </c>
      <c r="F33">
        <v>22.6</v>
      </c>
      <c r="G33">
        <v>1.653</v>
      </c>
      <c r="N33">
        <v>19.7</v>
      </c>
      <c r="O33">
        <v>27</v>
      </c>
      <c r="P33">
        <v>7.49</v>
      </c>
      <c r="Q33">
        <v>10.15</v>
      </c>
      <c r="R33">
        <v>1.4610000000000001</v>
      </c>
    </row>
    <row r="34" spans="1:18" x14ac:dyDescent="0.25">
      <c r="A34">
        <v>21.1</v>
      </c>
      <c r="B34">
        <v>10.130000000000001</v>
      </c>
      <c r="C34">
        <v>1.5640000000000001</v>
      </c>
      <c r="E34">
        <v>30.02</v>
      </c>
      <c r="F34">
        <v>9.6999999999999993</v>
      </c>
      <c r="G34">
        <v>0.70699999999999996</v>
      </c>
      <c r="N34">
        <v>21.1</v>
      </c>
      <c r="Q34">
        <v>10.130000000000001</v>
      </c>
      <c r="R34">
        <v>1.5640000000000001</v>
      </c>
    </row>
    <row r="35" spans="1:18" x14ac:dyDescent="0.25">
      <c r="A35">
        <v>22.1</v>
      </c>
      <c r="B35">
        <v>10.15</v>
      </c>
      <c r="C35">
        <v>1.635</v>
      </c>
      <c r="E35">
        <v>30.02</v>
      </c>
      <c r="F35">
        <v>12.9</v>
      </c>
      <c r="G35">
        <v>0.94099999999999995</v>
      </c>
      <c r="N35">
        <v>22.1</v>
      </c>
      <c r="Q35">
        <v>10.15</v>
      </c>
      <c r="R35">
        <v>1.635</v>
      </c>
    </row>
    <row r="36" spans="1:18" x14ac:dyDescent="0.25">
      <c r="A36">
        <v>22.6</v>
      </c>
      <c r="B36">
        <v>20.03</v>
      </c>
      <c r="C36">
        <v>1.653</v>
      </c>
      <c r="E36">
        <v>30.02</v>
      </c>
      <c r="F36">
        <v>17.8</v>
      </c>
      <c r="G36">
        <v>1.294</v>
      </c>
      <c r="N36">
        <v>22.6</v>
      </c>
      <c r="Q36">
        <v>20.03</v>
      </c>
      <c r="R36">
        <v>1.653</v>
      </c>
    </row>
    <row r="37" spans="1:18" x14ac:dyDescent="0.25">
      <c r="A37">
        <v>23.8</v>
      </c>
      <c r="B37">
        <v>30.02</v>
      </c>
      <c r="C37">
        <v>1.7270000000000001</v>
      </c>
      <c r="E37">
        <v>30.02</v>
      </c>
      <c r="F37">
        <v>23.8</v>
      </c>
      <c r="G37">
        <v>1.7270000000000001</v>
      </c>
      <c r="N37">
        <v>23.8</v>
      </c>
      <c r="Q37">
        <v>30.02</v>
      </c>
      <c r="R37">
        <v>1.7270000000000001</v>
      </c>
    </row>
    <row r="38" spans="1:18" x14ac:dyDescent="0.25">
      <c r="A38">
        <v>27</v>
      </c>
      <c r="B38">
        <v>30.02</v>
      </c>
      <c r="C38">
        <v>1.9610000000000001</v>
      </c>
      <c r="E38">
        <v>30.02</v>
      </c>
      <c r="F38">
        <v>27</v>
      </c>
      <c r="G38">
        <v>1.9610000000000001</v>
      </c>
    </row>
  </sheetData>
  <sortState xmlns:xlrd2="http://schemas.microsoft.com/office/spreadsheetml/2017/richdata2" ref="E2:G38">
    <sortCondition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5E0B-8409-4AB4-A189-B3C6A08CE3F3}">
  <dimension ref="A1:M38"/>
  <sheetViews>
    <sheetView topLeftCell="A13" workbookViewId="0">
      <selection activeCell="B2" sqref="B2:B38"/>
    </sheetView>
  </sheetViews>
  <sheetFormatPr baseColWidth="10" defaultRowHeight="15" x14ac:dyDescent="0.25"/>
  <cols>
    <col min="11" max="11" width="15.5703125" customWidth="1"/>
    <col min="12" max="12" width="11.85546875" customWidth="1"/>
  </cols>
  <sheetData>
    <row r="1" spans="1:13" x14ac:dyDescent="0.25">
      <c r="A1" t="s">
        <v>2</v>
      </c>
      <c r="B1" t="s">
        <v>8</v>
      </c>
      <c r="C1" t="s">
        <v>4</v>
      </c>
      <c r="E1" t="s">
        <v>8</v>
      </c>
      <c r="F1" t="s">
        <v>4</v>
      </c>
      <c r="G1" t="s">
        <v>9</v>
      </c>
      <c r="H1" t="s">
        <v>7</v>
      </c>
      <c r="J1" t="s">
        <v>4</v>
      </c>
      <c r="K1" t="s">
        <v>10</v>
      </c>
      <c r="L1" t="s">
        <v>12</v>
      </c>
      <c r="M1" t="s">
        <v>11</v>
      </c>
    </row>
    <row r="2" spans="1:13" x14ac:dyDescent="0.25">
      <c r="A2">
        <v>0.2</v>
      </c>
      <c r="B2">
        <f t="shared" ref="B2:B38" si="0" xml:space="preserve"> ROUND(A2 * 0.2773 + 0.0032,2)</f>
        <v>0.06</v>
      </c>
      <c r="C2">
        <v>10.130000000000001</v>
      </c>
      <c r="E2">
        <v>0.06</v>
      </c>
      <c r="F2">
        <v>10.130000000000001</v>
      </c>
      <c r="G2">
        <f t="shared" ref="G2:G38" si="1" xml:space="preserve"> ROUND(B2/(C2 +14.02),3)</f>
        <v>2E-3</v>
      </c>
      <c r="H2">
        <v>0.68400000000000005</v>
      </c>
      <c r="J2">
        <v>5</v>
      </c>
      <c r="K2">
        <v>0.20399999999999999</v>
      </c>
      <c r="L2">
        <v>2E-3</v>
      </c>
      <c r="M2">
        <f>ROUND(ABS(A2/17.86-28.17*(H2*(27.89)-A2*1.55711)/217.824),3)</f>
        <v>2.4159999999999999</v>
      </c>
    </row>
    <row r="3" spans="1:13" x14ac:dyDescent="0.25">
      <c r="A3">
        <v>2.6</v>
      </c>
      <c r="B3">
        <f t="shared" si="0"/>
        <v>0.72</v>
      </c>
      <c r="C3">
        <v>5</v>
      </c>
      <c r="E3">
        <v>0.72</v>
      </c>
      <c r="F3">
        <v>5</v>
      </c>
      <c r="G3">
        <f t="shared" si="1"/>
        <v>3.7999999999999999E-2</v>
      </c>
      <c r="H3">
        <v>0.20399999999999999</v>
      </c>
      <c r="J3">
        <v>5</v>
      </c>
      <c r="K3">
        <v>0.46700000000000003</v>
      </c>
      <c r="L3">
        <v>3.7999999999999999E-2</v>
      </c>
      <c r="M3">
        <f>ROUND(ABS(A3/17.86-28.17*(H3*(27.89)-A3*1.55711)/217.824),3)</f>
        <v>6.7000000000000004E-2</v>
      </c>
    </row>
    <row r="4" spans="1:13" x14ac:dyDescent="0.25">
      <c r="A4">
        <v>4.8</v>
      </c>
      <c r="B4">
        <f t="shared" si="0"/>
        <v>1.33</v>
      </c>
      <c r="C4">
        <v>10.130000000000001</v>
      </c>
      <c r="E4">
        <v>1.33</v>
      </c>
      <c r="F4">
        <v>10.130000000000001</v>
      </c>
      <c r="G4">
        <f t="shared" si="1"/>
        <v>5.5E-2</v>
      </c>
      <c r="H4">
        <v>0.36299999999999999</v>
      </c>
      <c r="J4">
        <v>5</v>
      </c>
      <c r="K4">
        <v>0.75700000000000001</v>
      </c>
      <c r="L4">
        <v>5.5E-2</v>
      </c>
      <c r="M4">
        <f>ROUND(ABS(A4/17.86-28.17*(H4*(27.89)-A4*1.55711)/217.824),3)</f>
        <v>7.3999999999999996E-2</v>
      </c>
    </row>
    <row r="5" spans="1:13" x14ac:dyDescent="0.25">
      <c r="A5">
        <v>6.2</v>
      </c>
      <c r="B5">
        <f t="shared" si="0"/>
        <v>1.72</v>
      </c>
      <c r="C5">
        <v>5</v>
      </c>
      <c r="E5">
        <v>1.72</v>
      </c>
      <c r="F5">
        <v>5</v>
      </c>
      <c r="G5">
        <f t="shared" si="1"/>
        <v>0.09</v>
      </c>
      <c r="H5">
        <v>0.46700000000000003</v>
      </c>
      <c r="J5">
        <v>5</v>
      </c>
      <c r="K5">
        <v>1.107</v>
      </c>
      <c r="L5">
        <v>0.09</v>
      </c>
      <c r="M5">
        <f>ROUND(ABS(A5/17.86-28.17*(H5*(27.89)-A5*1.55711)/217.824),3)</f>
        <v>8.8999999999999996E-2</v>
      </c>
    </row>
    <row r="6" spans="1:13" x14ac:dyDescent="0.25">
      <c r="A6">
        <v>6.2</v>
      </c>
      <c r="B6">
        <f t="shared" si="0"/>
        <v>1.72</v>
      </c>
      <c r="C6">
        <v>10.26</v>
      </c>
      <c r="E6">
        <v>1.72</v>
      </c>
      <c r="F6">
        <v>10.26</v>
      </c>
      <c r="G6">
        <f t="shared" si="1"/>
        <v>7.0999999999999994E-2</v>
      </c>
      <c r="H6">
        <v>0.46400000000000002</v>
      </c>
      <c r="J6">
        <v>9.86</v>
      </c>
      <c r="K6">
        <v>0.69799999999999995</v>
      </c>
      <c r="L6">
        <v>7.0999999999999994E-2</v>
      </c>
      <c r="M6">
        <f>ROUND(ABS(A6/17.86-28.17*(H6*(27.89)-A6*1.55711)/217.824),3)</f>
        <v>7.8E-2</v>
      </c>
    </row>
    <row r="7" spans="1:13" x14ac:dyDescent="0.25">
      <c r="A7">
        <v>7.6</v>
      </c>
      <c r="B7">
        <f t="shared" si="0"/>
        <v>2.11</v>
      </c>
      <c r="C7">
        <v>10.130000000000001</v>
      </c>
      <c r="E7">
        <v>2.11</v>
      </c>
      <c r="F7">
        <v>10.130000000000001</v>
      </c>
      <c r="G7">
        <f t="shared" si="1"/>
        <v>8.6999999999999994E-2</v>
      </c>
      <c r="H7">
        <v>0.56799999999999995</v>
      </c>
      <c r="J7">
        <v>9.86</v>
      </c>
      <c r="K7">
        <v>0.83</v>
      </c>
      <c r="L7">
        <v>8.6999999999999994E-2</v>
      </c>
      <c r="M7">
        <f>ROUND(ABS(A7/17.86-28.17*(H7*(27.89)-A7*1.55711)/217.824),3)</f>
        <v>9.2999999999999999E-2</v>
      </c>
    </row>
    <row r="8" spans="1:13" x14ac:dyDescent="0.25">
      <c r="A8">
        <v>8.6</v>
      </c>
      <c r="B8">
        <f t="shared" si="0"/>
        <v>2.39</v>
      </c>
      <c r="C8">
        <v>10.26</v>
      </c>
      <c r="E8">
        <v>2.39</v>
      </c>
      <c r="F8">
        <v>10.26</v>
      </c>
      <c r="G8">
        <f t="shared" si="1"/>
        <v>9.8000000000000004E-2</v>
      </c>
      <c r="H8">
        <v>0.64100000000000001</v>
      </c>
      <c r="J8">
        <v>9.86</v>
      </c>
      <c r="K8">
        <v>1.0760000000000001</v>
      </c>
      <c r="L8">
        <v>9.8000000000000004E-2</v>
      </c>
      <c r="M8">
        <f>ROUND(ABS(A8/17.86-28.17*(H8*(27.89)-A8*1.55711)/217.824),3)</f>
        <v>9.9000000000000005E-2</v>
      </c>
    </row>
    <row r="9" spans="1:13" x14ac:dyDescent="0.25">
      <c r="A9">
        <v>9.4</v>
      </c>
      <c r="B9">
        <f t="shared" si="0"/>
        <v>2.61</v>
      </c>
      <c r="C9">
        <v>9.86</v>
      </c>
      <c r="E9">
        <v>2.61</v>
      </c>
      <c r="F9">
        <v>9.86</v>
      </c>
      <c r="G9">
        <f t="shared" si="1"/>
        <v>0.109</v>
      </c>
      <c r="H9">
        <v>0.69799999999999995</v>
      </c>
      <c r="J9">
        <v>9.86</v>
      </c>
      <c r="K9">
        <v>1.3839999999999999</v>
      </c>
      <c r="L9">
        <v>0.109</v>
      </c>
      <c r="M9">
        <f>ROUND(ABS(A9/17.86-28.17*(H9*(27.89)-A9*1.55711)/217.824),3)</f>
        <v>9.8000000000000004E-2</v>
      </c>
    </row>
    <row r="10" spans="1:13" x14ac:dyDescent="0.25">
      <c r="A10">
        <v>9.4</v>
      </c>
      <c r="B10">
        <f t="shared" si="0"/>
        <v>2.61</v>
      </c>
      <c r="C10">
        <v>10.32</v>
      </c>
      <c r="E10">
        <v>2.61</v>
      </c>
      <c r="F10">
        <v>10.32</v>
      </c>
      <c r="G10">
        <f t="shared" si="1"/>
        <v>0.107</v>
      </c>
      <c r="H10">
        <v>0.7</v>
      </c>
      <c r="J10">
        <v>10.130000000000001</v>
      </c>
      <c r="K10">
        <v>0.68400000000000005</v>
      </c>
      <c r="L10">
        <v>0.107</v>
      </c>
      <c r="M10">
        <f>ROUND(ABS(A10/17.86-28.17*(H10*(27.89)-A10*1.55711)/217.824),3)</f>
        <v>0.106</v>
      </c>
    </row>
    <row r="11" spans="1:13" x14ac:dyDescent="0.25">
      <c r="A11">
        <v>9.6999999999999993</v>
      </c>
      <c r="B11">
        <f t="shared" si="0"/>
        <v>2.69</v>
      </c>
      <c r="C11">
        <v>30.02</v>
      </c>
      <c r="E11">
        <v>2.69</v>
      </c>
      <c r="F11">
        <v>30.02</v>
      </c>
      <c r="G11">
        <f t="shared" si="1"/>
        <v>6.0999999999999999E-2</v>
      </c>
      <c r="H11">
        <v>0.70699999999999996</v>
      </c>
      <c r="J11">
        <v>10.130000000000001</v>
      </c>
      <c r="K11">
        <v>0.36299999999999999</v>
      </c>
      <c r="L11">
        <v>6.0999999999999999E-2</v>
      </c>
      <c r="M11">
        <f>ROUND(ABS(A11/17.86-28.17*(H11*(27.89)-A11*1.55711)/217.824),3)</f>
        <v>5.3999999999999999E-2</v>
      </c>
    </row>
    <row r="12" spans="1:13" x14ac:dyDescent="0.25">
      <c r="A12">
        <v>10</v>
      </c>
      <c r="B12">
        <f t="shared" si="0"/>
        <v>2.78</v>
      </c>
      <c r="C12">
        <v>5</v>
      </c>
      <c r="E12">
        <v>2.78</v>
      </c>
      <c r="F12">
        <v>5</v>
      </c>
      <c r="G12">
        <f t="shared" si="1"/>
        <v>0.14599999999999999</v>
      </c>
      <c r="H12">
        <v>0.75700000000000001</v>
      </c>
      <c r="J12">
        <v>10.130000000000001</v>
      </c>
      <c r="K12">
        <v>0.56799999999999995</v>
      </c>
      <c r="L12">
        <v>0.14599999999999999</v>
      </c>
      <c r="M12">
        <f>ROUND(ABS(A12/17.86-28.17*(H12*(27.89)-A12*1.55711)/217.824),3)</f>
        <v>0.157</v>
      </c>
    </row>
    <row r="13" spans="1:13" x14ac:dyDescent="0.25">
      <c r="A13">
        <v>10.7</v>
      </c>
      <c r="B13">
        <f t="shared" si="0"/>
        <v>2.97</v>
      </c>
      <c r="C13">
        <v>20.03</v>
      </c>
      <c r="E13">
        <v>2.97</v>
      </c>
      <c r="F13">
        <v>20.03</v>
      </c>
      <c r="G13">
        <f t="shared" si="1"/>
        <v>8.6999999999999994E-2</v>
      </c>
      <c r="H13">
        <v>0.78800000000000003</v>
      </c>
      <c r="J13">
        <v>10.130000000000001</v>
      </c>
      <c r="K13">
        <v>0.88600000000000001</v>
      </c>
      <c r="L13">
        <v>8.6999999999999994E-2</v>
      </c>
      <c r="M13">
        <f>ROUND(ABS(A13/17.86-28.17*(H13*(27.89)-A13*1.55711)/217.824),3)</f>
        <v>8.7999999999999995E-2</v>
      </c>
    </row>
    <row r="14" spans="1:13" x14ac:dyDescent="0.25">
      <c r="A14">
        <v>11.1</v>
      </c>
      <c r="B14">
        <f t="shared" si="0"/>
        <v>3.08</v>
      </c>
      <c r="C14">
        <v>9.86</v>
      </c>
      <c r="E14">
        <v>3.08</v>
      </c>
      <c r="F14">
        <v>9.86</v>
      </c>
      <c r="G14">
        <f t="shared" si="1"/>
        <v>0.129</v>
      </c>
      <c r="H14">
        <v>0.83</v>
      </c>
      <c r="J14">
        <v>10.130000000000001</v>
      </c>
      <c r="K14">
        <v>0.89</v>
      </c>
      <c r="L14">
        <v>0.129</v>
      </c>
      <c r="M14">
        <f>ROUND(ABS(A14/17.86-28.17*(H14*(27.89)-A14*1.55711)/217.824),3)</f>
        <v>0.13700000000000001</v>
      </c>
    </row>
    <row r="15" spans="1:13" x14ac:dyDescent="0.25">
      <c r="A15">
        <v>11.9</v>
      </c>
      <c r="B15">
        <f t="shared" si="0"/>
        <v>3.3</v>
      </c>
      <c r="C15">
        <v>10.130000000000001</v>
      </c>
      <c r="E15">
        <v>3.3</v>
      </c>
      <c r="F15">
        <v>10.130000000000001</v>
      </c>
      <c r="G15">
        <f t="shared" si="1"/>
        <v>0.13700000000000001</v>
      </c>
      <c r="H15">
        <v>0.88600000000000001</v>
      </c>
      <c r="J15">
        <v>10.130000000000001</v>
      </c>
      <c r="K15">
        <v>1.083</v>
      </c>
      <c r="L15">
        <v>0.13700000000000001</v>
      </c>
      <c r="M15">
        <f>ROUND(ABS(A15/17.86-28.17*(H15*(27.89)-A15*1.55711)/217.824),3)</f>
        <v>0.13300000000000001</v>
      </c>
    </row>
    <row r="16" spans="1:13" x14ac:dyDescent="0.25">
      <c r="A16">
        <v>11.9</v>
      </c>
      <c r="B16">
        <f t="shared" si="0"/>
        <v>3.3</v>
      </c>
      <c r="C16">
        <v>10.32</v>
      </c>
      <c r="E16">
        <v>3.3</v>
      </c>
      <c r="F16">
        <v>10.32</v>
      </c>
      <c r="G16">
        <f t="shared" si="1"/>
        <v>0.13600000000000001</v>
      </c>
      <c r="H16">
        <v>0.88600000000000001</v>
      </c>
      <c r="J16">
        <v>10.130000000000001</v>
      </c>
      <c r="K16">
        <v>1.143</v>
      </c>
      <c r="L16">
        <v>0.13600000000000001</v>
      </c>
      <c r="M16">
        <f>ROUND(ABS(A16/17.86-28.17*(H16*(27.89)-A16*1.55711)/217.824),3)</f>
        <v>0.13300000000000001</v>
      </c>
    </row>
    <row r="17" spans="1:13" x14ac:dyDescent="0.25">
      <c r="A17">
        <v>12</v>
      </c>
      <c r="B17">
        <f t="shared" si="0"/>
        <v>3.33</v>
      </c>
      <c r="C17">
        <v>10.130000000000001</v>
      </c>
      <c r="E17">
        <v>3.33</v>
      </c>
      <c r="F17">
        <v>10.130000000000001</v>
      </c>
      <c r="G17">
        <f t="shared" si="1"/>
        <v>0.13800000000000001</v>
      </c>
      <c r="H17">
        <v>0.89</v>
      </c>
      <c r="J17">
        <v>10.130000000000001</v>
      </c>
      <c r="K17">
        <v>1.5640000000000001</v>
      </c>
      <c r="L17">
        <v>0.13800000000000001</v>
      </c>
      <c r="M17">
        <f>ROUND(ABS(A17/17.86-28.17*(H17*(27.89)-A17*1.55711)/217.824),3)</f>
        <v>0.122</v>
      </c>
    </row>
    <row r="18" spans="1:13" x14ac:dyDescent="0.25">
      <c r="A18">
        <v>12.9</v>
      </c>
      <c r="B18">
        <f t="shared" si="0"/>
        <v>3.58</v>
      </c>
      <c r="C18">
        <v>30.02</v>
      </c>
      <c r="E18">
        <v>3.58</v>
      </c>
      <c r="F18">
        <v>30.02</v>
      </c>
      <c r="G18">
        <f t="shared" si="1"/>
        <v>8.1000000000000003E-2</v>
      </c>
      <c r="H18">
        <v>0.94099999999999995</v>
      </c>
      <c r="J18">
        <v>10.15</v>
      </c>
      <c r="K18">
        <v>1.0169999999999999</v>
      </c>
      <c r="L18">
        <v>8.1000000000000003E-2</v>
      </c>
      <c r="M18">
        <f>ROUND(ABS(A18/17.86-28.17*(H18*(27.89)-A18*1.55711)/217.824),3)</f>
        <v>7.3999999999999996E-2</v>
      </c>
    </row>
    <row r="19" spans="1:13" x14ac:dyDescent="0.25">
      <c r="A19">
        <v>13.3</v>
      </c>
      <c r="B19">
        <f t="shared" si="0"/>
        <v>3.69</v>
      </c>
      <c r="C19">
        <v>10.26</v>
      </c>
      <c r="E19">
        <v>3.69</v>
      </c>
      <c r="F19">
        <v>10.26</v>
      </c>
      <c r="G19">
        <f t="shared" si="1"/>
        <v>0.152</v>
      </c>
      <c r="H19">
        <v>0.98799999999999999</v>
      </c>
      <c r="J19">
        <v>10.15</v>
      </c>
      <c r="K19">
        <v>1.2050000000000001</v>
      </c>
      <c r="L19">
        <v>0.152</v>
      </c>
      <c r="M19">
        <f>ROUND(ABS(A19/17.86-28.17*(H19*(27.89)-A19*1.55711)/217.824),3)</f>
        <v>0.14099999999999999</v>
      </c>
    </row>
    <row r="20" spans="1:13" x14ac:dyDescent="0.25">
      <c r="A20">
        <v>13.7</v>
      </c>
      <c r="B20">
        <f t="shared" si="0"/>
        <v>3.8</v>
      </c>
      <c r="C20">
        <v>10.15</v>
      </c>
      <c r="E20">
        <v>3.8</v>
      </c>
      <c r="F20">
        <v>10.15</v>
      </c>
      <c r="G20">
        <f t="shared" si="1"/>
        <v>0.157</v>
      </c>
      <c r="H20">
        <v>1.0169999999999999</v>
      </c>
      <c r="J20">
        <v>10.15</v>
      </c>
      <c r="K20">
        <v>1.4610000000000001</v>
      </c>
      <c r="L20">
        <v>0.157</v>
      </c>
      <c r="M20">
        <f>ROUND(ABS(A20/17.86-28.17*(H20*(27.89)-A20*1.55711)/217.824),3)</f>
        <v>0.14199999999999999</v>
      </c>
    </row>
    <row r="21" spans="1:13" x14ac:dyDescent="0.25">
      <c r="A21">
        <v>14.4</v>
      </c>
      <c r="B21">
        <f t="shared" si="0"/>
        <v>4</v>
      </c>
      <c r="C21">
        <v>10.32</v>
      </c>
      <c r="E21">
        <v>4</v>
      </c>
      <c r="F21">
        <v>10.32</v>
      </c>
      <c r="G21">
        <f t="shared" si="1"/>
        <v>0.16400000000000001</v>
      </c>
      <c r="H21">
        <v>1.073</v>
      </c>
      <c r="J21">
        <v>10.15</v>
      </c>
      <c r="K21">
        <v>1.635</v>
      </c>
      <c r="L21">
        <v>0.16400000000000001</v>
      </c>
      <c r="M21">
        <f>ROUND(ABS(A21/17.86-28.17*(H21*(27.89)-A21*1.55711)/217.824),3)</f>
        <v>0.16400000000000001</v>
      </c>
    </row>
    <row r="22" spans="1:13" x14ac:dyDescent="0.25">
      <c r="A22">
        <v>14.4</v>
      </c>
      <c r="B22">
        <f t="shared" si="0"/>
        <v>4</v>
      </c>
      <c r="C22">
        <v>20.03</v>
      </c>
      <c r="E22">
        <v>4</v>
      </c>
      <c r="F22">
        <v>20.03</v>
      </c>
      <c r="G22">
        <f t="shared" si="1"/>
        <v>0.11700000000000001</v>
      </c>
      <c r="H22">
        <v>1.054</v>
      </c>
      <c r="J22">
        <v>10.26</v>
      </c>
      <c r="K22">
        <v>0.46400000000000002</v>
      </c>
      <c r="L22">
        <v>0.11700000000000001</v>
      </c>
      <c r="M22">
        <f>ROUND(ABS(A22/17.86-28.17*(H22*(27.89)-A22*1.55711)/217.824),3)</f>
        <v>9.6000000000000002E-2</v>
      </c>
    </row>
    <row r="23" spans="1:13" x14ac:dyDescent="0.25">
      <c r="A23">
        <v>14.5</v>
      </c>
      <c r="B23">
        <f t="shared" si="0"/>
        <v>4.0199999999999996</v>
      </c>
      <c r="C23">
        <v>9.86</v>
      </c>
      <c r="E23">
        <v>4.0199999999999996</v>
      </c>
      <c r="F23">
        <v>9.86</v>
      </c>
      <c r="G23">
        <f t="shared" si="1"/>
        <v>0.16800000000000001</v>
      </c>
      <c r="H23">
        <v>1.0760000000000001</v>
      </c>
      <c r="J23">
        <v>10.26</v>
      </c>
      <c r="K23">
        <v>0.64100000000000001</v>
      </c>
      <c r="L23">
        <v>0.16800000000000001</v>
      </c>
      <c r="M23">
        <f>ROUND(ABS(A23/17.86-28.17*(H23*(27.89)-A23*1.55711)/217.824),3)</f>
        <v>0.14899999999999999</v>
      </c>
    </row>
    <row r="24" spans="1:13" x14ac:dyDescent="0.25">
      <c r="A24">
        <v>14.6</v>
      </c>
      <c r="B24">
        <f t="shared" si="0"/>
        <v>4.05</v>
      </c>
      <c r="C24">
        <v>10.130000000000001</v>
      </c>
      <c r="E24">
        <v>4.05</v>
      </c>
      <c r="F24">
        <v>10.130000000000001</v>
      </c>
      <c r="G24">
        <f t="shared" si="1"/>
        <v>0.16800000000000001</v>
      </c>
      <c r="H24">
        <v>1.083</v>
      </c>
      <c r="J24">
        <v>10.26</v>
      </c>
      <c r="K24">
        <v>0.98799999999999999</v>
      </c>
      <c r="L24">
        <v>0.16800000000000001</v>
      </c>
      <c r="M24">
        <f>ROUND(ABS(A24/17.86-28.17*(H24*(27.89)-A24*1.55711)/217.824),3)</f>
        <v>0.14899999999999999</v>
      </c>
    </row>
    <row r="25" spans="1:13" x14ac:dyDescent="0.25">
      <c r="A25">
        <v>14.7</v>
      </c>
      <c r="B25">
        <f t="shared" si="0"/>
        <v>4.08</v>
      </c>
      <c r="C25">
        <v>5</v>
      </c>
      <c r="E25">
        <v>4.08</v>
      </c>
      <c r="F25">
        <v>5</v>
      </c>
      <c r="G25">
        <f t="shared" si="1"/>
        <v>0.215</v>
      </c>
      <c r="H25">
        <v>1.107</v>
      </c>
      <c r="J25">
        <v>10.26</v>
      </c>
      <c r="K25">
        <v>1.3560000000000001</v>
      </c>
      <c r="L25">
        <v>0.215</v>
      </c>
      <c r="M25">
        <f>ROUND(ABS(A25/17.86-28.17*(H25*(27.89)-A25*1.55711)/217.824),3)</f>
        <v>0.21</v>
      </c>
    </row>
    <row r="26" spans="1:13" x14ac:dyDescent="0.25">
      <c r="A26">
        <v>15.4</v>
      </c>
      <c r="B26">
        <f t="shared" si="0"/>
        <v>4.2699999999999996</v>
      </c>
      <c r="C26">
        <v>10.130000000000001</v>
      </c>
      <c r="E26">
        <v>4.2699999999999996</v>
      </c>
      <c r="F26">
        <v>10.130000000000001</v>
      </c>
      <c r="G26">
        <f t="shared" si="1"/>
        <v>0.17699999999999999</v>
      </c>
      <c r="H26">
        <v>1.143</v>
      </c>
      <c r="J26">
        <v>10.32</v>
      </c>
      <c r="K26">
        <v>0.7</v>
      </c>
      <c r="L26">
        <v>0.17699999999999999</v>
      </c>
      <c r="M26">
        <f>ROUND(ABS(A26/17.86-28.17*(H26*(27.89)-A26*1.55711)/217.824),3)</f>
        <v>0.159</v>
      </c>
    </row>
    <row r="27" spans="1:13" x14ac:dyDescent="0.25">
      <c r="A27">
        <v>16.2</v>
      </c>
      <c r="B27">
        <f t="shared" si="0"/>
        <v>4.5</v>
      </c>
      <c r="C27">
        <v>10.15</v>
      </c>
      <c r="E27">
        <v>4.5</v>
      </c>
      <c r="F27">
        <v>10.15</v>
      </c>
      <c r="G27">
        <f t="shared" si="1"/>
        <v>0.186</v>
      </c>
      <c r="H27">
        <v>1.2050000000000001</v>
      </c>
      <c r="J27">
        <v>10.32</v>
      </c>
      <c r="K27">
        <v>0.88600000000000001</v>
      </c>
      <c r="L27">
        <v>0.186</v>
      </c>
      <c r="M27">
        <f>ROUND(ABS(A27/17.86-28.17*(H27*(27.89)-A27*1.55711)/217.824),3)</f>
        <v>0.17699999999999999</v>
      </c>
    </row>
    <row r="28" spans="1:13" x14ac:dyDescent="0.25">
      <c r="A28">
        <v>17.8</v>
      </c>
      <c r="B28">
        <f t="shared" si="0"/>
        <v>4.9400000000000004</v>
      </c>
      <c r="C28">
        <v>20.03</v>
      </c>
      <c r="E28">
        <v>4.9400000000000004</v>
      </c>
      <c r="F28">
        <v>20.03</v>
      </c>
      <c r="G28">
        <f t="shared" si="1"/>
        <v>0.14499999999999999</v>
      </c>
      <c r="H28">
        <v>1.304</v>
      </c>
      <c r="J28">
        <v>10.32</v>
      </c>
      <c r="K28">
        <v>1.073</v>
      </c>
      <c r="L28">
        <v>0.14499999999999999</v>
      </c>
      <c r="M28">
        <f>ROUND(ABS(A28/17.86-28.17*(H28*(27.89)-A28*1.55711)/217.824),3)</f>
        <v>0.122</v>
      </c>
    </row>
    <row r="29" spans="1:13" x14ac:dyDescent="0.25">
      <c r="A29">
        <v>17.8</v>
      </c>
      <c r="B29">
        <f t="shared" si="0"/>
        <v>4.9400000000000004</v>
      </c>
      <c r="C29">
        <v>30.02</v>
      </c>
      <c r="E29">
        <v>4.9400000000000004</v>
      </c>
      <c r="F29">
        <v>30.02</v>
      </c>
      <c r="G29">
        <f t="shared" si="1"/>
        <v>0.112</v>
      </c>
      <c r="H29">
        <v>1.294</v>
      </c>
      <c r="J29">
        <v>10.32</v>
      </c>
      <c r="K29">
        <v>1.3979999999999999</v>
      </c>
      <c r="L29">
        <v>0.112</v>
      </c>
      <c r="M29">
        <f>ROUND(ABS(A29/17.86-28.17*(H29*(27.89)-A29*1.55711)/217.824),3)</f>
        <v>8.5999999999999993E-2</v>
      </c>
    </row>
    <row r="30" spans="1:13" x14ac:dyDescent="0.25">
      <c r="A30">
        <v>18.3</v>
      </c>
      <c r="B30">
        <f t="shared" si="0"/>
        <v>5.08</v>
      </c>
      <c r="C30">
        <v>10.26</v>
      </c>
      <c r="E30">
        <v>5.08</v>
      </c>
      <c r="F30">
        <v>10.26</v>
      </c>
      <c r="G30">
        <f t="shared" si="1"/>
        <v>0.20899999999999999</v>
      </c>
      <c r="H30">
        <v>1.3560000000000001</v>
      </c>
      <c r="J30">
        <v>20.03</v>
      </c>
      <c r="K30">
        <v>0.78800000000000003</v>
      </c>
      <c r="L30">
        <v>0.20899999999999999</v>
      </c>
      <c r="M30">
        <f>ROUND(ABS(A30/17.86-28.17*(H30*(27.89)-A30*1.55711)/217.824),3)</f>
        <v>0.18099999999999999</v>
      </c>
    </row>
    <row r="31" spans="1:13" x14ac:dyDescent="0.25">
      <c r="A31">
        <v>18.7</v>
      </c>
      <c r="B31">
        <f t="shared" si="0"/>
        <v>5.19</v>
      </c>
      <c r="C31">
        <v>9.86</v>
      </c>
      <c r="E31">
        <v>5.19</v>
      </c>
      <c r="F31">
        <v>9.86</v>
      </c>
      <c r="G31">
        <f t="shared" si="1"/>
        <v>0.217</v>
      </c>
      <c r="H31">
        <v>1.3839999999999999</v>
      </c>
      <c r="J31">
        <v>20.03</v>
      </c>
      <c r="K31">
        <v>1.054</v>
      </c>
      <c r="L31">
        <v>0.217</v>
      </c>
      <c r="M31">
        <f>ROUND(ABS(A31/17.86-28.17*(H31*(27.89)-A31*1.55711)/217.824),3)</f>
        <v>0.17899999999999999</v>
      </c>
    </row>
    <row r="32" spans="1:13" x14ac:dyDescent="0.25">
      <c r="A32">
        <v>18.899999999999999</v>
      </c>
      <c r="B32">
        <f t="shared" si="0"/>
        <v>5.24</v>
      </c>
      <c r="C32">
        <v>10.32</v>
      </c>
      <c r="E32">
        <v>5.24</v>
      </c>
      <c r="F32">
        <v>10.32</v>
      </c>
      <c r="G32">
        <f t="shared" si="1"/>
        <v>0.215</v>
      </c>
      <c r="H32">
        <v>1.3979999999999999</v>
      </c>
      <c r="J32">
        <v>20.03</v>
      </c>
      <c r="K32">
        <v>1.304</v>
      </c>
      <c r="L32">
        <v>0.215</v>
      </c>
      <c r="M32">
        <f>ROUND(ABS(A32/17.86-28.17*(H32*(27.89)-A32*1.55711)/217.824),3)</f>
        <v>0.17799999999999999</v>
      </c>
    </row>
    <row r="33" spans="1:13" x14ac:dyDescent="0.25">
      <c r="A33">
        <v>19.7</v>
      </c>
      <c r="B33">
        <f t="shared" si="0"/>
        <v>5.47</v>
      </c>
      <c r="C33">
        <v>10.15</v>
      </c>
      <c r="E33">
        <v>5.47</v>
      </c>
      <c r="F33">
        <v>10.15</v>
      </c>
      <c r="G33">
        <f t="shared" si="1"/>
        <v>0.22600000000000001</v>
      </c>
      <c r="H33">
        <v>1.4610000000000001</v>
      </c>
      <c r="J33">
        <v>20.03</v>
      </c>
      <c r="K33">
        <v>1.653</v>
      </c>
      <c r="L33">
        <v>0.22600000000000001</v>
      </c>
      <c r="M33">
        <f>ROUND(ABS(A33/17.86-28.17*(H33*(27.89)-A33*1.55711)/217.824),3)</f>
        <v>0.2</v>
      </c>
    </row>
    <row r="34" spans="1:13" x14ac:dyDescent="0.25">
      <c r="A34">
        <v>21.1</v>
      </c>
      <c r="B34">
        <f t="shared" si="0"/>
        <v>5.85</v>
      </c>
      <c r="C34">
        <v>10.130000000000001</v>
      </c>
      <c r="E34">
        <v>5.85</v>
      </c>
      <c r="F34">
        <v>10.130000000000001</v>
      </c>
      <c r="G34">
        <f t="shared" si="1"/>
        <v>0.24199999999999999</v>
      </c>
      <c r="H34">
        <v>1.5640000000000001</v>
      </c>
      <c r="J34">
        <v>30.02</v>
      </c>
      <c r="K34">
        <v>0.70699999999999996</v>
      </c>
      <c r="L34">
        <v>0.24199999999999999</v>
      </c>
      <c r="M34">
        <f>ROUND(ABS(A34/17.86-28.17*(H34*(27.89)-A34*1.55711)/217.824),3)</f>
        <v>0.21099999999999999</v>
      </c>
    </row>
    <row r="35" spans="1:13" x14ac:dyDescent="0.25">
      <c r="A35">
        <v>22.1</v>
      </c>
      <c r="B35">
        <f t="shared" si="0"/>
        <v>6.13</v>
      </c>
      <c r="C35">
        <v>10.15</v>
      </c>
      <c r="E35">
        <v>6.13</v>
      </c>
      <c r="F35">
        <v>10.15</v>
      </c>
      <c r="G35">
        <f t="shared" si="1"/>
        <v>0.254</v>
      </c>
      <c r="H35">
        <v>1.635</v>
      </c>
      <c r="J35">
        <v>30.02</v>
      </c>
      <c r="K35">
        <v>0.94099999999999995</v>
      </c>
      <c r="L35">
        <v>0.254</v>
      </c>
      <c r="M35">
        <f>ROUND(ABS(A35/17.86-28.17*(H35*(27.89)-A35*1.55711)/217.824),3)</f>
        <v>0.20899999999999999</v>
      </c>
    </row>
    <row r="36" spans="1:13" x14ac:dyDescent="0.25">
      <c r="A36">
        <v>22.6</v>
      </c>
      <c r="B36">
        <f t="shared" si="0"/>
        <v>6.27</v>
      </c>
      <c r="C36">
        <v>20.03</v>
      </c>
      <c r="E36">
        <v>6.27</v>
      </c>
      <c r="F36">
        <v>20.03</v>
      </c>
      <c r="G36">
        <f t="shared" si="1"/>
        <v>0.184</v>
      </c>
      <c r="H36">
        <v>1.653</v>
      </c>
      <c r="J36">
        <v>30.02</v>
      </c>
      <c r="K36">
        <v>1.294</v>
      </c>
      <c r="L36">
        <v>0.184</v>
      </c>
      <c r="M36">
        <f>ROUND(ABS(A36/17.86-28.17*(H36*(27.89)-A36*1.55711)/217.824),3)</f>
        <v>0.14599999999999999</v>
      </c>
    </row>
    <row r="37" spans="1:13" x14ac:dyDescent="0.25">
      <c r="A37">
        <v>23.8</v>
      </c>
      <c r="B37">
        <f t="shared" si="0"/>
        <v>6.6</v>
      </c>
      <c r="C37">
        <v>30.02</v>
      </c>
      <c r="E37">
        <v>6.6</v>
      </c>
      <c r="F37">
        <v>30.02</v>
      </c>
      <c r="G37">
        <f t="shared" si="1"/>
        <v>0.15</v>
      </c>
      <c r="H37">
        <v>1.7270000000000001</v>
      </c>
      <c r="J37">
        <v>30.02</v>
      </c>
      <c r="K37">
        <v>1.7270000000000001</v>
      </c>
      <c r="L37">
        <v>0.15</v>
      </c>
      <c r="M37">
        <f>ROUND(ABS(A37/17.86-28.17*(H37*(27.89)-A37*1.55711)/217.824),3)</f>
        <v>0.104</v>
      </c>
    </row>
    <row r="38" spans="1:13" x14ac:dyDescent="0.25">
      <c r="A38">
        <v>27</v>
      </c>
      <c r="B38">
        <f t="shared" si="0"/>
        <v>7.49</v>
      </c>
      <c r="C38">
        <v>30.02</v>
      </c>
      <c r="E38">
        <v>7.49</v>
      </c>
      <c r="F38">
        <v>30.02</v>
      </c>
      <c r="G38">
        <f t="shared" si="1"/>
        <v>0.17</v>
      </c>
      <c r="H38">
        <v>1.9610000000000001</v>
      </c>
      <c r="J38">
        <v>30.02</v>
      </c>
      <c r="K38">
        <v>1.9610000000000001</v>
      </c>
      <c r="L38">
        <v>0.17</v>
      </c>
      <c r="M38">
        <f>ROUND(ABS(A38/17.86-28.17*(H38*(27.89)-A38*1.55711)/217.824),3)</f>
        <v>0.124</v>
      </c>
    </row>
  </sheetData>
  <sortState xmlns:xlrd2="http://schemas.microsoft.com/office/spreadsheetml/2017/richdata2" ref="J2:L38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0C74-4301-4A4A-9F8A-4C27F544600D}">
  <dimension ref="A1:E38"/>
  <sheetViews>
    <sheetView tabSelected="1" topLeftCell="A20" workbookViewId="0">
      <selection sqref="A1:E37"/>
    </sheetView>
  </sheetViews>
  <sheetFormatPr baseColWidth="10" defaultRowHeight="15" x14ac:dyDescent="0.25"/>
  <cols>
    <col min="3" max="3" width="13.42578125" customWidth="1"/>
  </cols>
  <sheetData>
    <row r="1" spans="1:5" x14ac:dyDescent="0.25">
      <c r="A1" t="s">
        <v>4</v>
      </c>
      <c r="B1" t="s">
        <v>8</v>
      </c>
      <c r="C1" t="s">
        <v>17</v>
      </c>
      <c r="D1" t="s">
        <v>16</v>
      </c>
      <c r="E1" t="s">
        <v>13</v>
      </c>
    </row>
    <row r="2" spans="1:5" x14ac:dyDescent="0.25">
      <c r="A2">
        <v>5</v>
      </c>
      <c r="B2">
        <v>0.72</v>
      </c>
      <c r="C2">
        <f>ROUND(B2/14.02,3)</f>
        <v>5.0999999999999997E-2</v>
      </c>
      <c r="D2">
        <v>5.3999999999999999E-2</v>
      </c>
      <c r="E2">
        <f xml:space="preserve"> 100*ABS(D2- C2)/C2</f>
        <v>5.8823529411764763</v>
      </c>
    </row>
    <row r="3" spans="1:5" x14ac:dyDescent="0.25">
      <c r="A3">
        <v>5</v>
      </c>
      <c r="B3">
        <v>1.72</v>
      </c>
      <c r="C3">
        <f t="shared" ref="C3:C37" si="0">ROUND(B3/14.02,3)</f>
        <v>0.123</v>
      </c>
      <c r="D3">
        <v>6.7000000000000004E-2</v>
      </c>
      <c r="E3">
        <f t="shared" ref="E3:E37" si="1" xml:space="preserve"> 100*ABS(D3- C3)/C3</f>
        <v>45.528455284552841</v>
      </c>
    </row>
    <row r="4" spans="1:5" x14ac:dyDescent="0.25">
      <c r="A4">
        <v>5</v>
      </c>
      <c r="B4">
        <v>2.78</v>
      </c>
      <c r="C4">
        <f t="shared" si="0"/>
        <v>0.19800000000000001</v>
      </c>
      <c r="D4">
        <v>7.3999999999999996E-2</v>
      </c>
      <c r="E4">
        <f t="shared" si="1"/>
        <v>62.626262626262637</v>
      </c>
    </row>
    <row r="5" spans="1:5" x14ac:dyDescent="0.25">
      <c r="A5">
        <v>5</v>
      </c>
      <c r="B5">
        <v>4.08</v>
      </c>
      <c r="C5">
        <f t="shared" si="0"/>
        <v>0.29099999999999998</v>
      </c>
      <c r="D5">
        <v>8.8999999999999996E-2</v>
      </c>
      <c r="E5">
        <f t="shared" si="1"/>
        <v>69.415807560137466</v>
      </c>
    </row>
    <row r="6" spans="1:5" x14ac:dyDescent="0.25">
      <c r="A6">
        <v>9.86</v>
      </c>
      <c r="B6">
        <v>2.61</v>
      </c>
      <c r="C6">
        <f t="shared" si="0"/>
        <v>0.186</v>
      </c>
      <c r="D6">
        <v>7.8E-2</v>
      </c>
      <c r="E6">
        <f t="shared" si="1"/>
        <v>58.064516129032263</v>
      </c>
    </row>
    <row r="7" spans="1:5" x14ac:dyDescent="0.25">
      <c r="A7">
        <v>9.86</v>
      </c>
      <c r="B7">
        <v>3.08</v>
      </c>
      <c r="C7">
        <f t="shared" si="0"/>
        <v>0.22</v>
      </c>
      <c r="D7">
        <v>9.2999999999999999E-2</v>
      </c>
      <c r="E7">
        <f t="shared" si="1"/>
        <v>57.727272727272727</v>
      </c>
    </row>
    <row r="8" spans="1:5" x14ac:dyDescent="0.25">
      <c r="A8">
        <v>9.86</v>
      </c>
      <c r="B8">
        <v>4.0199999999999996</v>
      </c>
      <c r="C8">
        <f t="shared" si="0"/>
        <v>0.28699999999999998</v>
      </c>
      <c r="D8">
        <v>9.9000000000000005E-2</v>
      </c>
      <c r="E8">
        <f t="shared" si="1"/>
        <v>65.505226480836228</v>
      </c>
    </row>
    <row r="9" spans="1:5" x14ac:dyDescent="0.25">
      <c r="A9">
        <v>9.86</v>
      </c>
      <c r="B9">
        <v>5.19</v>
      </c>
      <c r="C9">
        <f t="shared" si="0"/>
        <v>0.37</v>
      </c>
      <c r="D9">
        <v>9.8000000000000004E-2</v>
      </c>
      <c r="E9">
        <f t="shared" si="1"/>
        <v>73.513513513513516</v>
      </c>
    </row>
    <row r="10" spans="1:5" x14ac:dyDescent="0.25">
      <c r="A10">
        <v>10.130000000000001</v>
      </c>
      <c r="B10">
        <v>1.33</v>
      </c>
      <c r="C10">
        <f t="shared" si="0"/>
        <v>9.5000000000000001E-2</v>
      </c>
      <c r="D10">
        <v>9.6000000000000002E-2</v>
      </c>
      <c r="E10">
        <f t="shared" si="1"/>
        <v>1.0526315789473693</v>
      </c>
    </row>
    <row r="11" spans="1:5" x14ac:dyDescent="0.25">
      <c r="A11">
        <v>10.130000000000001</v>
      </c>
      <c r="B11">
        <v>2.11</v>
      </c>
      <c r="C11">
        <f t="shared" si="0"/>
        <v>0.15</v>
      </c>
      <c r="D11">
        <v>0.14899999999999999</v>
      </c>
      <c r="E11">
        <f t="shared" si="1"/>
        <v>0.6666666666666673</v>
      </c>
    </row>
    <row r="12" spans="1:5" x14ac:dyDescent="0.25">
      <c r="A12">
        <v>10.130000000000001</v>
      </c>
      <c r="B12">
        <v>3.3</v>
      </c>
      <c r="C12">
        <f t="shared" si="0"/>
        <v>0.23499999999999999</v>
      </c>
      <c r="D12">
        <v>8.7999999999999995E-2</v>
      </c>
      <c r="E12">
        <f t="shared" si="1"/>
        <v>62.553191489361701</v>
      </c>
    </row>
    <row r="13" spans="1:5" x14ac:dyDescent="0.25">
      <c r="A13">
        <v>10.130000000000001</v>
      </c>
      <c r="B13">
        <v>3.33</v>
      </c>
      <c r="C13">
        <f t="shared" si="0"/>
        <v>0.23799999999999999</v>
      </c>
      <c r="D13">
        <v>0.13700000000000001</v>
      </c>
      <c r="E13">
        <f t="shared" si="1"/>
        <v>42.436974789915958</v>
      </c>
    </row>
    <row r="14" spans="1:5" x14ac:dyDescent="0.25">
      <c r="A14">
        <v>10.130000000000001</v>
      </c>
      <c r="B14">
        <v>4.05</v>
      </c>
      <c r="C14">
        <f t="shared" si="0"/>
        <v>0.28899999999999998</v>
      </c>
      <c r="D14">
        <v>0.13300000000000001</v>
      </c>
      <c r="E14">
        <f t="shared" si="1"/>
        <v>53.979238754325259</v>
      </c>
    </row>
    <row r="15" spans="1:5" x14ac:dyDescent="0.25">
      <c r="A15">
        <v>10.130000000000001</v>
      </c>
      <c r="B15">
        <v>4.2699999999999996</v>
      </c>
      <c r="C15">
        <f t="shared" si="0"/>
        <v>0.30499999999999999</v>
      </c>
      <c r="D15">
        <v>0.13300000000000001</v>
      </c>
      <c r="E15">
        <f t="shared" si="1"/>
        <v>56.393442622950822</v>
      </c>
    </row>
    <row r="16" spans="1:5" x14ac:dyDescent="0.25">
      <c r="A16">
        <v>10.130000000000001</v>
      </c>
      <c r="B16">
        <v>5.85</v>
      </c>
      <c r="C16">
        <f t="shared" si="0"/>
        <v>0.41699999999999998</v>
      </c>
      <c r="D16">
        <v>0.122</v>
      </c>
      <c r="E16">
        <f t="shared" si="1"/>
        <v>70.743405275779381</v>
      </c>
    </row>
    <row r="17" spans="1:5" x14ac:dyDescent="0.25">
      <c r="A17">
        <v>10.15</v>
      </c>
      <c r="B17">
        <v>3.8</v>
      </c>
      <c r="C17">
        <f t="shared" si="0"/>
        <v>0.27100000000000002</v>
      </c>
      <c r="D17">
        <v>7.3999999999999996E-2</v>
      </c>
      <c r="E17">
        <f t="shared" si="1"/>
        <v>72.693726937269361</v>
      </c>
    </row>
    <row r="18" spans="1:5" x14ac:dyDescent="0.25">
      <c r="A18">
        <v>10.15</v>
      </c>
      <c r="B18">
        <v>4.5</v>
      </c>
      <c r="C18">
        <f t="shared" si="0"/>
        <v>0.32100000000000001</v>
      </c>
      <c r="D18">
        <v>0.14099999999999999</v>
      </c>
      <c r="E18">
        <f t="shared" si="1"/>
        <v>56.074766355140198</v>
      </c>
    </row>
    <row r="19" spans="1:5" x14ac:dyDescent="0.25">
      <c r="A19">
        <v>10.15</v>
      </c>
      <c r="B19">
        <v>5.47</v>
      </c>
      <c r="C19">
        <f t="shared" si="0"/>
        <v>0.39</v>
      </c>
      <c r="D19">
        <v>0.14199999999999999</v>
      </c>
      <c r="E19">
        <f t="shared" si="1"/>
        <v>63.589743589743598</v>
      </c>
    </row>
    <row r="20" spans="1:5" x14ac:dyDescent="0.25">
      <c r="A20">
        <v>10.15</v>
      </c>
      <c r="B20">
        <v>6.13</v>
      </c>
      <c r="C20">
        <f t="shared" si="0"/>
        <v>0.437</v>
      </c>
      <c r="D20">
        <v>0.16400000000000001</v>
      </c>
      <c r="E20">
        <f t="shared" si="1"/>
        <v>62.471395881006863</v>
      </c>
    </row>
    <row r="21" spans="1:5" x14ac:dyDescent="0.25">
      <c r="A21">
        <v>10.26</v>
      </c>
      <c r="B21">
        <v>1.72</v>
      </c>
      <c r="C21">
        <f t="shared" si="0"/>
        <v>0.123</v>
      </c>
      <c r="D21">
        <v>0.157</v>
      </c>
      <c r="E21">
        <f t="shared" si="1"/>
        <v>27.64227642276423</v>
      </c>
    </row>
    <row r="22" spans="1:5" x14ac:dyDescent="0.25">
      <c r="A22">
        <v>10.26</v>
      </c>
      <c r="B22">
        <v>2.39</v>
      </c>
      <c r="C22">
        <f t="shared" si="0"/>
        <v>0.17</v>
      </c>
      <c r="D22">
        <v>0.106</v>
      </c>
      <c r="E22">
        <f t="shared" si="1"/>
        <v>37.647058823529413</v>
      </c>
    </row>
    <row r="23" spans="1:5" x14ac:dyDescent="0.25">
      <c r="A23">
        <v>10.26</v>
      </c>
      <c r="B23">
        <v>3.69</v>
      </c>
      <c r="C23">
        <f t="shared" si="0"/>
        <v>0.26300000000000001</v>
      </c>
      <c r="D23">
        <v>0.14899999999999999</v>
      </c>
      <c r="E23">
        <f t="shared" si="1"/>
        <v>43.346007604562743</v>
      </c>
    </row>
    <row r="24" spans="1:5" x14ac:dyDescent="0.25">
      <c r="A24">
        <v>10.26</v>
      </c>
      <c r="B24">
        <v>5.08</v>
      </c>
      <c r="C24">
        <f t="shared" si="0"/>
        <v>0.36199999999999999</v>
      </c>
      <c r="D24">
        <v>0.21</v>
      </c>
      <c r="E24">
        <f t="shared" si="1"/>
        <v>41.988950276243095</v>
      </c>
    </row>
    <row r="25" spans="1:5" x14ac:dyDescent="0.25">
      <c r="A25">
        <v>10.32</v>
      </c>
      <c r="B25">
        <v>2.61</v>
      </c>
      <c r="C25">
        <f t="shared" si="0"/>
        <v>0.186</v>
      </c>
      <c r="D25">
        <v>0.159</v>
      </c>
      <c r="E25">
        <f t="shared" si="1"/>
        <v>14.516129032258064</v>
      </c>
    </row>
    <row r="26" spans="1:5" x14ac:dyDescent="0.25">
      <c r="A26">
        <v>10.32</v>
      </c>
      <c r="B26">
        <v>3.3</v>
      </c>
      <c r="C26">
        <f t="shared" si="0"/>
        <v>0.23499999999999999</v>
      </c>
      <c r="D26">
        <v>0.17699999999999999</v>
      </c>
      <c r="E26">
        <f t="shared" si="1"/>
        <v>24.680851063829788</v>
      </c>
    </row>
    <row r="27" spans="1:5" x14ac:dyDescent="0.25">
      <c r="A27">
        <v>10.32</v>
      </c>
      <c r="B27">
        <v>4</v>
      </c>
      <c r="C27">
        <f t="shared" si="0"/>
        <v>0.28499999999999998</v>
      </c>
      <c r="D27">
        <v>0.17899999999999999</v>
      </c>
      <c r="E27">
        <f t="shared" si="1"/>
        <v>37.192982456140349</v>
      </c>
    </row>
    <row r="28" spans="1:5" x14ac:dyDescent="0.25">
      <c r="A28">
        <v>10.32</v>
      </c>
      <c r="B28">
        <v>5.24</v>
      </c>
      <c r="C28">
        <f t="shared" si="0"/>
        <v>0.374</v>
      </c>
      <c r="D28">
        <v>8.5999999999999993E-2</v>
      </c>
      <c r="E28">
        <f t="shared" si="1"/>
        <v>77.005347593582897</v>
      </c>
    </row>
    <row r="29" spans="1:5" x14ac:dyDescent="0.25">
      <c r="A29">
        <v>20.03</v>
      </c>
      <c r="B29">
        <v>2.97</v>
      </c>
      <c r="C29">
        <f t="shared" si="0"/>
        <v>0.21199999999999999</v>
      </c>
      <c r="D29">
        <v>0.18099999999999999</v>
      </c>
      <c r="E29">
        <f t="shared" si="1"/>
        <v>14.622641509433963</v>
      </c>
    </row>
    <row r="30" spans="1:5" x14ac:dyDescent="0.25">
      <c r="A30">
        <v>20.03</v>
      </c>
      <c r="B30">
        <v>4</v>
      </c>
      <c r="C30">
        <f t="shared" si="0"/>
        <v>0.28499999999999998</v>
      </c>
      <c r="D30">
        <v>0.122</v>
      </c>
      <c r="E30">
        <f t="shared" si="1"/>
        <v>57.192982456140349</v>
      </c>
    </row>
    <row r="31" spans="1:5" x14ac:dyDescent="0.25">
      <c r="A31">
        <v>20.03</v>
      </c>
      <c r="B31">
        <v>4.9400000000000004</v>
      </c>
      <c r="C31">
        <f t="shared" si="0"/>
        <v>0.35199999999999998</v>
      </c>
      <c r="D31">
        <v>0.14599999999999999</v>
      </c>
      <c r="E31">
        <f t="shared" si="1"/>
        <v>58.522727272727273</v>
      </c>
    </row>
    <row r="32" spans="1:5" x14ac:dyDescent="0.25">
      <c r="A32">
        <v>20.03</v>
      </c>
      <c r="B32">
        <v>6.27</v>
      </c>
      <c r="C32">
        <f t="shared" si="0"/>
        <v>0.44700000000000001</v>
      </c>
      <c r="D32">
        <v>0.2</v>
      </c>
      <c r="E32">
        <f t="shared" si="1"/>
        <v>55.257270693512304</v>
      </c>
    </row>
    <row r="33" spans="1:5" x14ac:dyDescent="0.25">
      <c r="A33">
        <v>30.02</v>
      </c>
      <c r="B33">
        <v>2.69</v>
      </c>
      <c r="C33">
        <f t="shared" si="0"/>
        <v>0.192</v>
      </c>
      <c r="D33">
        <v>0.21099999999999999</v>
      </c>
      <c r="E33">
        <f t="shared" si="1"/>
        <v>9.8958333333333286</v>
      </c>
    </row>
    <row r="34" spans="1:5" x14ac:dyDescent="0.25">
      <c r="A34">
        <v>30.02</v>
      </c>
      <c r="B34">
        <v>3.58</v>
      </c>
      <c r="C34">
        <f t="shared" si="0"/>
        <v>0.255</v>
      </c>
      <c r="D34">
        <v>0.20899999999999999</v>
      </c>
      <c r="E34">
        <f t="shared" si="1"/>
        <v>18.039215686274517</v>
      </c>
    </row>
    <row r="35" spans="1:5" x14ac:dyDescent="0.25">
      <c r="A35">
        <v>30.02</v>
      </c>
      <c r="B35">
        <v>4.9400000000000004</v>
      </c>
      <c r="C35">
        <f t="shared" si="0"/>
        <v>0.35199999999999998</v>
      </c>
      <c r="D35">
        <v>0.17799999999999999</v>
      </c>
      <c r="E35">
        <f t="shared" si="1"/>
        <v>49.43181818181818</v>
      </c>
    </row>
    <row r="36" spans="1:5" x14ac:dyDescent="0.25">
      <c r="A36">
        <v>30.02</v>
      </c>
      <c r="B36">
        <v>6.6</v>
      </c>
      <c r="C36">
        <f t="shared" si="0"/>
        <v>0.47099999999999997</v>
      </c>
      <c r="D36">
        <v>0.104</v>
      </c>
      <c r="E36">
        <f t="shared" si="1"/>
        <v>77.919320594479842</v>
      </c>
    </row>
    <row r="37" spans="1:5" x14ac:dyDescent="0.25">
      <c r="A37">
        <v>30.02</v>
      </c>
      <c r="B37">
        <v>7.49</v>
      </c>
      <c r="C37">
        <f t="shared" si="0"/>
        <v>0.53400000000000003</v>
      </c>
      <c r="D37">
        <v>0.124</v>
      </c>
      <c r="E37">
        <f t="shared" si="1"/>
        <v>76.779026217228463</v>
      </c>
    </row>
    <row r="38" spans="1:5" x14ac:dyDescent="0.25">
      <c r="E38" s="1">
        <f>AVERAGE(E2:E37)</f>
        <v>47.294417511715281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9C72-8419-4023-AD14-4798491A8530}">
  <dimension ref="B1:G37"/>
  <sheetViews>
    <sheetView topLeftCell="A11" workbookViewId="0">
      <selection activeCell="F2" sqref="F2:F37"/>
    </sheetView>
  </sheetViews>
  <sheetFormatPr baseColWidth="10" defaultRowHeight="15" x14ac:dyDescent="0.25"/>
  <cols>
    <col min="3" max="3" width="12.7109375" customWidth="1"/>
    <col min="4" max="4" width="15.140625" customWidth="1"/>
    <col min="5" max="5" width="17.140625" customWidth="1"/>
  </cols>
  <sheetData>
    <row r="1" spans="2:7" x14ac:dyDescent="0.25">
      <c r="B1" t="s">
        <v>4</v>
      </c>
      <c r="C1" t="s">
        <v>8</v>
      </c>
      <c r="D1" t="s">
        <v>15</v>
      </c>
      <c r="E1" t="s">
        <v>16</v>
      </c>
      <c r="F1" t="s">
        <v>13</v>
      </c>
      <c r="G1" t="s">
        <v>14</v>
      </c>
    </row>
    <row r="2" spans="2:7" x14ac:dyDescent="0.25">
      <c r="B2">
        <v>5</v>
      </c>
      <c r="C2">
        <v>0.72</v>
      </c>
      <c r="D2">
        <v>6.0999999999999999E-2</v>
      </c>
      <c r="E2">
        <v>5.3999999999999999E-2</v>
      </c>
      <c r="F2">
        <f xml:space="preserve"> 100*ABS(E2 - D2)/D2</f>
        <v>11.475409836065573</v>
      </c>
      <c r="G2">
        <f>AVERAGE(F2:F37)</f>
        <v>13.188682560713634</v>
      </c>
    </row>
    <row r="3" spans="2:7" x14ac:dyDescent="0.25">
      <c r="B3">
        <v>5</v>
      </c>
      <c r="C3">
        <v>1.72</v>
      </c>
      <c r="D3">
        <v>3.7999999999999999E-2</v>
      </c>
      <c r="E3">
        <v>6.7000000000000004E-2</v>
      </c>
      <c r="F3">
        <f xml:space="preserve"> 100*ABS(E3 - D3)/D3</f>
        <v>76.31578947368422</v>
      </c>
    </row>
    <row r="4" spans="2:7" x14ac:dyDescent="0.25">
      <c r="B4">
        <v>5</v>
      </c>
      <c r="C4">
        <v>2.78</v>
      </c>
      <c r="D4">
        <v>5.5E-2</v>
      </c>
      <c r="E4">
        <v>7.3999999999999996E-2</v>
      </c>
      <c r="F4">
        <f xml:space="preserve"> 100*ABS(E4 - D4)/D4</f>
        <v>34.54545454545454</v>
      </c>
    </row>
    <row r="5" spans="2:7" x14ac:dyDescent="0.25">
      <c r="B5">
        <v>5</v>
      </c>
      <c r="C5">
        <v>4.08</v>
      </c>
      <c r="D5">
        <v>0.09</v>
      </c>
      <c r="E5">
        <v>8.8999999999999996E-2</v>
      </c>
      <c r="F5">
        <f xml:space="preserve"> 100*ABS(E5 - D5)/D5</f>
        <v>1.111111111111112</v>
      </c>
    </row>
    <row r="6" spans="2:7" x14ac:dyDescent="0.25">
      <c r="B6">
        <v>9.86</v>
      </c>
      <c r="C6">
        <v>2.61</v>
      </c>
      <c r="D6">
        <v>7.0999999999999994E-2</v>
      </c>
      <c r="E6">
        <v>7.8E-2</v>
      </c>
      <c r="F6">
        <f xml:space="preserve"> 100*ABS(E6 - D6)/D6</f>
        <v>9.8591549295774747</v>
      </c>
    </row>
    <row r="7" spans="2:7" x14ac:dyDescent="0.25">
      <c r="B7">
        <v>9.86</v>
      </c>
      <c r="C7">
        <v>3.08</v>
      </c>
      <c r="D7">
        <v>8.6999999999999994E-2</v>
      </c>
      <c r="E7">
        <v>9.2999999999999999E-2</v>
      </c>
      <c r="F7">
        <f xml:space="preserve"> 100*ABS(E7 - D7)/D7</f>
        <v>6.8965517241379377</v>
      </c>
    </row>
    <row r="8" spans="2:7" x14ac:dyDescent="0.25">
      <c r="B8">
        <v>9.86</v>
      </c>
      <c r="C8">
        <v>4.0199999999999996</v>
      </c>
      <c r="D8">
        <v>9.8000000000000004E-2</v>
      </c>
      <c r="E8">
        <v>9.9000000000000005E-2</v>
      </c>
      <c r="F8">
        <f xml:space="preserve"> 100*ABS(E8 - D8)/D8</f>
        <v>1.020408163265307</v>
      </c>
    </row>
    <row r="9" spans="2:7" x14ac:dyDescent="0.25">
      <c r="B9">
        <v>9.86</v>
      </c>
      <c r="C9">
        <v>5.19</v>
      </c>
      <c r="D9">
        <v>0.109</v>
      </c>
      <c r="E9">
        <v>9.8000000000000004E-2</v>
      </c>
      <c r="F9">
        <f xml:space="preserve"> 100*ABS(E9 - D9)/D9</f>
        <v>10.091743119266052</v>
      </c>
    </row>
    <row r="10" spans="2:7" x14ac:dyDescent="0.25">
      <c r="B10">
        <v>10.130000000000001</v>
      </c>
      <c r="C10">
        <v>1.33</v>
      </c>
      <c r="D10">
        <v>0.11700000000000001</v>
      </c>
      <c r="E10">
        <v>9.6000000000000002E-2</v>
      </c>
      <c r="F10">
        <f xml:space="preserve"> 100*ABS(E10 - D10)/D10</f>
        <v>17.948717948717952</v>
      </c>
    </row>
    <row r="11" spans="2:7" x14ac:dyDescent="0.25">
      <c r="B11">
        <v>10.130000000000001</v>
      </c>
      <c r="C11">
        <v>2.11</v>
      </c>
      <c r="D11">
        <v>0.16800000000000001</v>
      </c>
      <c r="E11">
        <v>0.14899999999999999</v>
      </c>
      <c r="F11">
        <f xml:space="preserve"> 100*ABS(E11 - D11)/D11</f>
        <v>11.309523809523819</v>
      </c>
    </row>
    <row r="12" spans="2:7" x14ac:dyDescent="0.25">
      <c r="B12">
        <v>10.130000000000001</v>
      </c>
      <c r="C12">
        <v>3.3</v>
      </c>
      <c r="D12">
        <v>8.6999999999999994E-2</v>
      </c>
      <c r="E12">
        <v>8.7999999999999995E-2</v>
      </c>
      <c r="F12">
        <f xml:space="preserve"> 100*ABS(E12 - D12)/D12</f>
        <v>1.1494252873563229</v>
      </c>
    </row>
    <row r="13" spans="2:7" x14ac:dyDescent="0.25">
      <c r="B13">
        <v>10.130000000000001</v>
      </c>
      <c r="C13">
        <v>3.33</v>
      </c>
      <c r="D13">
        <v>0.129</v>
      </c>
      <c r="E13">
        <v>0.13700000000000001</v>
      </c>
      <c r="F13">
        <f xml:space="preserve"> 100*ABS(E13 - D13)/D13</f>
        <v>6.2015503875969049</v>
      </c>
    </row>
    <row r="14" spans="2:7" x14ac:dyDescent="0.25">
      <c r="B14">
        <v>10.130000000000001</v>
      </c>
      <c r="C14">
        <v>4.05</v>
      </c>
      <c r="D14">
        <v>0.13700000000000001</v>
      </c>
      <c r="E14">
        <v>0.13300000000000001</v>
      </c>
      <c r="F14">
        <f xml:space="preserve"> 100*ABS(E14 - D14)/D14</f>
        <v>2.9197080291970825</v>
      </c>
    </row>
    <row r="15" spans="2:7" x14ac:dyDescent="0.25">
      <c r="B15">
        <v>10.130000000000001</v>
      </c>
      <c r="C15">
        <v>4.2699999999999996</v>
      </c>
      <c r="D15">
        <v>0.13600000000000001</v>
      </c>
      <c r="E15">
        <v>0.13300000000000001</v>
      </c>
      <c r="F15">
        <f xml:space="preserve"> 100*ABS(E15 - D15)/D15</f>
        <v>2.2058823529411784</v>
      </c>
    </row>
    <row r="16" spans="2:7" x14ac:dyDescent="0.25">
      <c r="B16">
        <v>10.130000000000001</v>
      </c>
      <c r="C16">
        <v>5.85</v>
      </c>
      <c r="D16">
        <v>0.13800000000000001</v>
      </c>
      <c r="E16">
        <v>0.122</v>
      </c>
      <c r="F16">
        <f xml:space="preserve"> 100*ABS(E16 - D16)/D16</f>
        <v>11.594202898550733</v>
      </c>
    </row>
    <row r="17" spans="2:6" x14ac:dyDescent="0.25">
      <c r="B17">
        <v>10.15</v>
      </c>
      <c r="C17">
        <v>3.8</v>
      </c>
      <c r="D17">
        <v>8.1000000000000003E-2</v>
      </c>
      <c r="E17">
        <v>7.3999999999999996E-2</v>
      </c>
      <c r="F17">
        <f xml:space="preserve"> 100*ABS(E17 - D17)/D17</f>
        <v>8.6419753086419835</v>
      </c>
    </row>
    <row r="18" spans="2:6" x14ac:dyDescent="0.25">
      <c r="B18">
        <v>10.15</v>
      </c>
      <c r="C18">
        <v>4.5</v>
      </c>
      <c r="D18">
        <v>0.152</v>
      </c>
      <c r="E18">
        <v>0.14099999999999999</v>
      </c>
      <c r="F18">
        <f xml:space="preserve"> 100*ABS(E18 - D18)/D18</f>
        <v>7.2368421052631646</v>
      </c>
    </row>
    <row r="19" spans="2:6" x14ac:dyDescent="0.25">
      <c r="B19">
        <v>10.15</v>
      </c>
      <c r="C19">
        <v>5.47</v>
      </c>
      <c r="D19">
        <v>0.157</v>
      </c>
      <c r="E19">
        <v>0.14199999999999999</v>
      </c>
      <c r="F19">
        <f xml:space="preserve"> 100*ABS(E19 - D19)/D19</f>
        <v>9.5541401273885427</v>
      </c>
    </row>
    <row r="20" spans="2:6" x14ac:dyDescent="0.25">
      <c r="B20">
        <v>10.15</v>
      </c>
      <c r="C20">
        <v>6.13</v>
      </c>
      <c r="D20">
        <v>0.16400000000000001</v>
      </c>
      <c r="E20">
        <v>0.16400000000000001</v>
      </c>
      <c r="F20">
        <f xml:space="preserve"> 100*ABS(E20 - D20)/D20</f>
        <v>0</v>
      </c>
    </row>
    <row r="21" spans="2:6" x14ac:dyDescent="0.25">
      <c r="B21">
        <v>10.26</v>
      </c>
      <c r="C21">
        <v>1.72</v>
      </c>
      <c r="D21">
        <v>0.14599999999999999</v>
      </c>
      <c r="E21">
        <v>0.157</v>
      </c>
      <c r="F21">
        <f xml:space="preserve"> 100*ABS(E21 - D21)/D21</f>
        <v>7.5342465753424728</v>
      </c>
    </row>
    <row r="22" spans="2:6" x14ac:dyDescent="0.25">
      <c r="B22">
        <v>10.26</v>
      </c>
      <c r="C22">
        <v>2.39</v>
      </c>
      <c r="D22">
        <v>0.107</v>
      </c>
      <c r="E22">
        <v>0.106</v>
      </c>
      <c r="F22">
        <f xml:space="preserve"> 100*ABS(E22 - D22)/D22</f>
        <v>0.93457943925233733</v>
      </c>
    </row>
    <row r="23" spans="2:6" x14ac:dyDescent="0.25">
      <c r="B23">
        <v>10.26</v>
      </c>
      <c r="C23">
        <v>3.69</v>
      </c>
      <c r="D23">
        <v>0.16800000000000001</v>
      </c>
      <c r="E23">
        <v>0.14899999999999999</v>
      </c>
      <c r="F23">
        <f xml:space="preserve"> 100*ABS(E23 - D23)/D23</f>
        <v>11.309523809523819</v>
      </c>
    </row>
    <row r="24" spans="2:6" x14ac:dyDescent="0.25">
      <c r="B24">
        <v>10.26</v>
      </c>
      <c r="C24">
        <v>5.08</v>
      </c>
      <c r="D24">
        <v>0.215</v>
      </c>
      <c r="E24">
        <v>0.21</v>
      </c>
      <c r="F24">
        <f xml:space="preserve"> 100*ABS(E24 - D24)/D24</f>
        <v>2.3255813953488391</v>
      </c>
    </row>
    <row r="25" spans="2:6" x14ac:dyDescent="0.25">
      <c r="B25">
        <v>10.32</v>
      </c>
      <c r="C25">
        <v>2.61</v>
      </c>
      <c r="D25">
        <v>0.17699999999999999</v>
      </c>
      <c r="E25">
        <v>0.159</v>
      </c>
      <c r="F25">
        <f xml:space="preserve"> 100*ABS(E25 - D25)/D25</f>
        <v>10.169491525423723</v>
      </c>
    </row>
    <row r="26" spans="2:6" x14ac:dyDescent="0.25">
      <c r="B26">
        <v>10.32</v>
      </c>
      <c r="C26">
        <v>3.3</v>
      </c>
      <c r="D26">
        <v>0.186</v>
      </c>
      <c r="E26">
        <v>0.17699999999999999</v>
      </c>
      <c r="F26">
        <f xml:space="preserve"> 100*ABS(E26 - D26)/D26</f>
        <v>4.8387096774193594</v>
      </c>
    </row>
    <row r="27" spans="2:6" x14ac:dyDescent="0.25">
      <c r="B27">
        <v>10.32</v>
      </c>
      <c r="C27">
        <v>4</v>
      </c>
      <c r="D27">
        <v>0.217</v>
      </c>
      <c r="E27">
        <v>0.17899999999999999</v>
      </c>
      <c r="F27">
        <f xml:space="preserve"> 100*ABS(E27 - D27)/D27</f>
        <v>17.511520737327192</v>
      </c>
    </row>
    <row r="28" spans="2:6" x14ac:dyDescent="0.25">
      <c r="B28">
        <v>10.32</v>
      </c>
      <c r="C28">
        <v>5.24</v>
      </c>
      <c r="D28">
        <v>0.112</v>
      </c>
      <c r="E28">
        <v>8.5999999999999993E-2</v>
      </c>
      <c r="F28">
        <f xml:space="preserve"> 100*ABS(E28 - D28)/D28</f>
        <v>23.214285714285722</v>
      </c>
    </row>
    <row r="29" spans="2:6" x14ac:dyDescent="0.25">
      <c r="B29">
        <v>20.03</v>
      </c>
      <c r="C29">
        <v>2.97</v>
      </c>
      <c r="D29">
        <v>0.20899999999999999</v>
      </c>
      <c r="E29">
        <v>0.18099999999999999</v>
      </c>
      <c r="F29">
        <f xml:space="preserve"> 100*ABS(E29 - D29)/D29</f>
        <v>13.39712918660287</v>
      </c>
    </row>
    <row r="30" spans="2:6" x14ac:dyDescent="0.25">
      <c r="B30">
        <v>20.03</v>
      </c>
      <c r="C30">
        <v>4</v>
      </c>
      <c r="D30">
        <v>0.14499999999999999</v>
      </c>
      <c r="E30">
        <v>0.122</v>
      </c>
      <c r="F30">
        <f xml:space="preserve"> 100*ABS(E30 - D30)/D30</f>
        <v>15.862068965517238</v>
      </c>
    </row>
    <row r="31" spans="2:6" x14ac:dyDescent="0.25">
      <c r="B31">
        <v>20.03</v>
      </c>
      <c r="C31">
        <v>4.9400000000000004</v>
      </c>
      <c r="D31">
        <v>0.184</v>
      </c>
      <c r="E31">
        <v>0.14599999999999999</v>
      </c>
      <c r="F31">
        <f xml:space="preserve"> 100*ABS(E31 - D31)/D31</f>
        <v>20.652173913043484</v>
      </c>
    </row>
    <row r="32" spans="2:6" x14ac:dyDescent="0.25">
      <c r="B32">
        <v>20.03</v>
      </c>
      <c r="C32">
        <v>6.27</v>
      </c>
      <c r="D32">
        <v>0.22600000000000001</v>
      </c>
      <c r="E32">
        <v>0.2</v>
      </c>
      <c r="F32">
        <f xml:space="preserve"> 100*ABS(E32 - D32)/D32</f>
        <v>11.504424778761059</v>
      </c>
    </row>
    <row r="33" spans="2:6" x14ac:dyDescent="0.25">
      <c r="B33">
        <v>30.02</v>
      </c>
      <c r="C33">
        <v>2.69</v>
      </c>
      <c r="D33">
        <v>0.24199999999999999</v>
      </c>
      <c r="E33">
        <v>0.21099999999999999</v>
      </c>
      <c r="F33">
        <f xml:space="preserve"> 100*ABS(E33 - D33)/D33</f>
        <v>12.809917355371901</v>
      </c>
    </row>
    <row r="34" spans="2:6" x14ac:dyDescent="0.25">
      <c r="B34">
        <v>30.02</v>
      </c>
      <c r="C34">
        <v>3.58</v>
      </c>
      <c r="D34">
        <v>0.254</v>
      </c>
      <c r="E34">
        <v>0.20899999999999999</v>
      </c>
      <c r="F34">
        <f xml:space="preserve"> 100*ABS(E34 - D34)/D34</f>
        <v>17.71653543307087</v>
      </c>
    </row>
    <row r="35" spans="2:6" x14ac:dyDescent="0.25">
      <c r="B35">
        <v>30.02</v>
      </c>
      <c r="C35">
        <v>4.9400000000000004</v>
      </c>
      <c r="D35">
        <v>0.215</v>
      </c>
      <c r="E35">
        <v>0.17799999999999999</v>
      </c>
      <c r="F35">
        <f xml:space="preserve"> 100*ABS(E35 - D35)/D35</f>
        <v>17.209302325581397</v>
      </c>
    </row>
    <row r="36" spans="2:6" x14ac:dyDescent="0.25">
      <c r="B36">
        <v>30.02</v>
      </c>
      <c r="C36">
        <v>6.6</v>
      </c>
      <c r="D36">
        <v>0.15</v>
      </c>
      <c r="E36">
        <v>0.104</v>
      </c>
      <c r="F36">
        <f xml:space="preserve"> 100*ABS(E36 - D36)/D36</f>
        <v>30.666666666666664</v>
      </c>
    </row>
    <row r="37" spans="2:6" x14ac:dyDescent="0.25">
      <c r="B37">
        <v>30.02</v>
      </c>
      <c r="C37">
        <v>7.49</v>
      </c>
      <c r="D37">
        <v>0.17</v>
      </c>
      <c r="E37">
        <v>0.124</v>
      </c>
      <c r="F37">
        <f xml:space="preserve"> 100*ABS(E37 - D37)/D37</f>
        <v>27.058823529411772</v>
      </c>
    </row>
  </sheetData>
  <sortState xmlns:xlrd2="http://schemas.microsoft.com/office/spreadsheetml/2017/richdata2" ref="B2:F3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Analisis de Norton</vt:lpstr>
      <vt:lpstr>Analisis para Comparasion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Fabi</cp:lastModifiedBy>
  <dcterms:created xsi:type="dcterms:W3CDTF">2015-06-05T18:17:20Z</dcterms:created>
  <dcterms:modified xsi:type="dcterms:W3CDTF">2019-09-23T03:45:49Z</dcterms:modified>
</cp:coreProperties>
</file>