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bris\src\cqf\final\papers\"/>
    </mc:Choice>
  </mc:AlternateContent>
  <xr:revisionPtr revIDLastSave="0" documentId="13_ncr:1_{520FE50B-7455-43FB-ABBF-7FC94FA6F005}" xr6:coauthVersionLast="47" xr6:coauthVersionMax="47" xr10:uidLastSave="{00000000-0000-0000-0000-000000000000}"/>
  <bookViews>
    <workbookView xWindow="1140" yWindow="555" windowWidth="28050" windowHeight="12390" xr2:uid="{00000000-000D-0000-FFFF-FFFF00000000}"/>
  </bookViews>
  <sheets>
    <sheet name="Local_Vol." sheetId="1" r:id="rId1"/>
    <sheet name="Theory" sheetId="2" r:id="rId2"/>
    <sheet name="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5" i="1" l="1"/>
  <c r="BX59" i="1"/>
  <c r="BW59" i="1"/>
  <c r="BV59" i="1"/>
  <c r="BU59" i="1"/>
  <c r="BT59" i="1"/>
  <c r="BS59" i="1"/>
  <c r="BR59" i="1"/>
  <c r="BQ59" i="1"/>
  <c r="BX58" i="1"/>
  <c r="BW58" i="1"/>
  <c r="BV58" i="1"/>
  <c r="BU58" i="1"/>
  <c r="BT58" i="1"/>
  <c r="BS58" i="1"/>
  <c r="BR58" i="1"/>
  <c r="BQ58" i="1"/>
  <c r="BX57" i="1"/>
  <c r="BW57" i="1"/>
  <c r="BV57" i="1"/>
  <c r="BU57" i="1"/>
  <c r="BT57" i="1"/>
  <c r="BS57" i="1"/>
  <c r="BR57" i="1"/>
  <c r="BQ57" i="1"/>
  <c r="BX56" i="1"/>
  <c r="BW56" i="1"/>
  <c r="BV56" i="1"/>
  <c r="BU56" i="1"/>
  <c r="BT56" i="1"/>
  <c r="BS56" i="1"/>
  <c r="BR56" i="1"/>
  <c r="BQ56" i="1"/>
  <c r="BX55" i="1"/>
  <c r="BW55" i="1"/>
  <c r="BV55" i="1"/>
  <c r="BU55" i="1"/>
  <c r="BT55" i="1"/>
  <c r="BS55" i="1"/>
  <c r="BR55" i="1"/>
  <c r="BQ55" i="1"/>
  <c r="BX54" i="1"/>
  <c r="BW54" i="1"/>
  <c r="BV54" i="1"/>
  <c r="BU54" i="1"/>
  <c r="BT54" i="1"/>
  <c r="BS54" i="1"/>
  <c r="BR54" i="1"/>
  <c r="BQ54" i="1"/>
  <c r="BX53" i="1"/>
  <c r="BW53" i="1"/>
  <c r="BV53" i="1"/>
  <c r="BU53" i="1"/>
  <c r="BT53" i="1"/>
  <c r="BS53" i="1"/>
  <c r="BR53" i="1"/>
  <c r="BQ53" i="1"/>
  <c r="BX52" i="1"/>
  <c r="BW52" i="1"/>
  <c r="BV52" i="1"/>
  <c r="BU52" i="1"/>
  <c r="BT52" i="1"/>
  <c r="BS52" i="1"/>
  <c r="BR52" i="1"/>
  <c r="BQ52" i="1"/>
  <c r="BX51" i="1"/>
  <c r="BW51" i="1"/>
  <c r="BV51" i="1"/>
  <c r="BU51" i="1"/>
  <c r="BT51" i="1"/>
  <c r="BS51" i="1"/>
  <c r="BR51" i="1"/>
  <c r="BQ51" i="1"/>
  <c r="BX50" i="1"/>
  <c r="BW50" i="1"/>
  <c r="BV50" i="1"/>
  <c r="BU50" i="1"/>
  <c r="BT50" i="1"/>
  <c r="BS50" i="1"/>
  <c r="BR50" i="1"/>
  <c r="BQ50" i="1"/>
  <c r="BX49" i="1"/>
  <c r="BW49" i="1"/>
  <c r="BV49" i="1"/>
  <c r="BU49" i="1"/>
  <c r="BT49" i="1"/>
  <c r="BS49" i="1"/>
  <c r="BR49" i="1"/>
  <c r="BQ49" i="1"/>
  <c r="BX46" i="1"/>
  <c r="BW46" i="1"/>
  <c r="BV46" i="1"/>
  <c r="BU46" i="1"/>
  <c r="BT46" i="1"/>
  <c r="BS46" i="1"/>
  <c r="BR46" i="1"/>
  <c r="BQ46" i="1"/>
  <c r="BX45" i="1"/>
  <c r="BW45" i="1"/>
  <c r="BV45" i="1"/>
  <c r="BU45" i="1"/>
  <c r="BT45" i="1"/>
  <c r="BS45" i="1"/>
  <c r="BR45" i="1"/>
  <c r="BQ45" i="1"/>
  <c r="BX44" i="1"/>
  <c r="BW44" i="1"/>
  <c r="BV44" i="1"/>
  <c r="BU44" i="1"/>
  <c r="BT44" i="1"/>
  <c r="BS44" i="1"/>
  <c r="BR44" i="1"/>
  <c r="BQ44" i="1"/>
  <c r="BX43" i="1"/>
  <c r="BW43" i="1"/>
  <c r="BV43" i="1"/>
  <c r="BU43" i="1"/>
  <c r="BT43" i="1"/>
  <c r="BS43" i="1"/>
  <c r="BR43" i="1"/>
  <c r="BQ43" i="1"/>
  <c r="BX42" i="1"/>
  <c r="BW42" i="1"/>
  <c r="BV42" i="1"/>
  <c r="BU42" i="1"/>
  <c r="BT42" i="1"/>
  <c r="BS42" i="1"/>
  <c r="BR42" i="1"/>
  <c r="BQ42" i="1"/>
  <c r="BX41" i="1"/>
  <c r="BW41" i="1"/>
  <c r="BV41" i="1"/>
  <c r="BU41" i="1"/>
  <c r="BT41" i="1"/>
  <c r="BS41" i="1"/>
  <c r="BR41" i="1"/>
  <c r="BQ41" i="1"/>
  <c r="BX40" i="1"/>
  <c r="BW40" i="1"/>
  <c r="BV40" i="1"/>
  <c r="BU40" i="1"/>
  <c r="BT40" i="1"/>
  <c r="BS40" i="1"/>
  <c r="BR40" i="1"/>
  <c r="BQ40" i="1"/>
  <c r="BX39" i="1"/>
  <c r="BW39" i="1"/>
  <c r="BV39" i="1"/>
  <c r="BU39" i="1"/>
  <c r="BT39" i="1"/>
  <c r="BS39" i="1"/>
  <c r="BR39" i="1"/>
  <c r="BQ39" i="1"/>
  <c r="BX38" i="1"/>
  <c r="BW38" i="1"/>
  <c r="BV38" i="1"/>
  <c r="BU38" i="1"/>
  <c r="BT38" i="1"/>
  <c r="BS38" i="1"/>
  <c r="BR38" i="1"/>
  <c r="BQ38" i="1"/>
  <c r="BX37" i="1"/>
  <c r="BW37" i="1"/>
  <c r="BV37" i="1"/>
  <c r="BU37" i="1"/>
  <c r="BT37" i="1"/>
  <c r="BS37" i="1"/>
  <c r="BR37" i="1"/>
  <c r="BQ37" i="1"/>
  <c r="BX36" i="1"/>
  <c r="BW36" i="1"/>
  <c r="BV36" i="1"/>
  <c r="BU36" i="1"/>
  <c r="BT36" i="1"/>
  <c r="BS36" i="1"/>
  <c r="BR36" i="1"/>
  <c r="BQ36" i="1"/>
  <c r="BX32" i="1"/>
  <c r="BW32" i="1"/>
  <c r="BV32" i="1"/>
  <c r="BU32" i="1"/>
  <c r="BT32" i="1"/>
  <c r="BS32" i="1"/>
  <c r="BR32" i="1"/>
  <c r="BQ32" i="1"/>
  <c r="BX31" i="1"/>
  <c r="BW31" i="1"/>
  <c r="BV31" i="1"/>
  <c r="BU31" i="1"/>
  <c r="BT31" i="1"/>
  <c r="BS31" i="1"/>
  <c r="BR31" i="1"/>
  <c r="BQ31" i="1"/>
  <c r="BX30" i="1"/>
  <c r="BW30" i="1"/>
  <c r="BV30" i="1"/>
  <c r="BU30" i="1"/>
  <c r="BT30" i="1"/>
  <c r="BS30" i="1"/>
  <c r="BR30" i="1"/>
  <c r="BQ30" i="1"/>
  <c r="BX29" i="1"/>
  <c r="BW29" i="1"/>
  <c r="BV29" i="1"/>
  <c r="BU29" i="1"/>
  <c r="BT29" i="1"/>
  <c r="BS29" i="1"/>
  <c r="BR29" i="1"/>
  <c r="BQ29" i="1"/>
  <c r="BX28" i="1"/>
  <c r="BW28" i="1"/>
  <c r="BV28" i="1"/>
  <c r="BU28" i="1"/>
  <c r="BT28" i="1"/>
  <c r="BS28" i="1"/>
  <c r="BR28" i="1"/>
  <c r="BQ28" i="1"/>
  <c r="BX27" i="1"/>
  <c r="BW27" i="1"/>
  <c r="BV27" i="1"/>
  <c r="BU27" i="1"/>
  <c r="BT27" i="1"/>
  <c r="BS27" i="1"/>
  <c r="BR27" i="1"/>
  <c r="BQ27" i="1"/>
  <c r="BX26" i="1"/>
  <c r="BW26" i="1"/>
  <c r="BV26" i="1"/>
  <c r="BU26" i="1"/>
  <c r="BT26" i="1"/>
  <c r="BS26" i="1"/>
  <c r="BR26" i="1"/>
  <c r="BQ26" i="1"/>
  <c r="BX25" i="1"/>
  <c r="BW25" i="1"/>
  <c r="BV25" i="1"/>
  <c r="BU25" i="1"/>
  <c r="BT25" i="1"/>
  <c r="BS25" i="1"/>
  <c r="BR25" i="1"/>
  <c r="BQ25" i="1"/>
  <c r="BX24" i="1"/>
  <c r="BW24" i="1"/>
  <c r="BV24" i="1"/>
  <c r="BU24" i="1"/>
  <c r="BT24" i="1"/>
  <c r="BS24" i="1"/>
  <c r="BR24" i="1"/>
  <c r="BQ24" i="1"/>
  <c r="BX23" i="1"/>
  <c r="BW23" i="1"/>
  <c r="BV23" i="1"/>
  <c r="BU23" i="1"/>
  <c r="BT23" i="1"/>
  <c r="BS23" i="1"/>
  <c r="BR23" i="1"/>
  <c r="BQ23" i="1"/>
  <c r="BX22" i="1"/>
  <c r="BW22" i="1"/>
  <c r="BV22" i="1"/>
  <c r="BU22" i="1"/>
  <c r="BT22" i="1"/>
  <c r="BS22" i="1"/>
  <c r="BR22" i="1"/>
  <c r="BQ22" i="1"/>
  <c r="BM46" i="1"/>
  <c r="BL46" i="1"/>
  <c r="BK46" i="1"/>
  <c r="BJ46" i="1"/>
  <c r="BI46" i="1"/>
  <c r="BH46" i="1"/>
  <c r="BG46" i="1"/>
  <c r="BF46" i="1"/>
  <c r="BM45" i="1"/>
  <c r="BL45" i="1"/>
  <c r="BK45" i="1"/>
  <c r="BJ45" i="1"/>
  <c r="BI45" i="1"/>
  <c r="BH45" i="1"/>
  <c r="BG45" i="1"/>
  <c r="BF45" i="1"/>
  <c r="BM44" i="1"/>
  <c r="BL44" i="1"/>
  <c r="BK44" i="1"/>
  <c r="BJ44" i="1"/>
  <c r="BI44" i="1"/>
  <c r="BH44" i="1"/>
  <c r="BG44" i="1"/>
  <c r="BF44" i="1"/>
  <c r="BM43" i="1"/>
  <c r="BL43" i="1"/>
  <c r="BK43" i="1"/>
  <c r="BJ43" i="1"/>
  <c r="BI43" i="1"/>
  <c r="BH43" i="1"/>
  <c r="BG43" i="1"/>
  <c r="BF43" i="1"/>
  <c r="BM42" i="1"/>
  <c r="BL42" i="1"/>
  <c r="BK42" i="1"/>
  <c r="BJ42" i="1"/>
  <c r="BI42" i="1"/>
  <c r="BH42" i="1"/>
  <c r="BG42" i="1"/>
  <c r="BF42" i="1"/>
  <c r="BM41" i="1"/>
  <c r="BL41" i="1"/>
  <c r="BK41" i="1"/>
  <c r="BJ41" i="1"/>
  <c r="BI41" i="1"/>
  <c r="BH41" i="1"/>
  <c r="BG41" i="1"/>
  <c r="BF41" i="1"/>
  <c r="BM40" i="1"/>
  <c r="BL40" i="1"/>
  <c r="BK40" i="1"/>
  <c r="BJ40" i="1"/>
  <c r="BI40" i="1"/>
  <c r="BH40" i="1"/>
  <c r="BG40" i="1"/>
  <c r="BF40" i="1"/>
  <c r="BM39" i="1"/>
  <c r="BL39" i="1"/>
  <c r="BK39" i="1"/>
  <c r="BJ39" i="1"/>
  <c r="BI39" i="1"/>
  <c r="BH39" i="1"/>
  <c r="BG39" i="1"/>
  <c r="BF39" i="1"/>
  <c r="BM38" i="1"/>
  <c r="BL38" i="1"/>
  <c r="BK38" i="1"/>
  <c r="BJ38" i="1"/>
  <c r="BI38" i="1"/>
  <c r="BH38" i="1"/>
  <c r="BG38" i="1"/>
  <c r="BF38" i="1"/>
  <c r="BM37" i="1"/>
  <c r="BL37" i="1"/>
  <c r="BK37" i="1"/>
  <c r="BJ37" i="1"/>
  <c r="BI37" i="1"/>
  <c r="BH37" i="1"/>
  <c r="BG37" i="1"/>
  <c r="BF37" i="1"/>
  <c r="BM36" i="1"/>
  <c r="BL36" i="1"/>
  <c r="BK36" i="1"/>
  <c r="BJ36" i="1"/>
  <c r="BI36" i="1"/>
  <c r="BH36" i="1"/>
  <c r="BG36" i="1"/>
  <c r="BF36" i="1"/>
  <c r="BM32" i="1"/>
  <c r="BL32" i="1"/>
  <c r="BK32" i="1"/>
  <c r="BJ32" i="1"/>
  <c r="BI32" i="1"/>
  <c r="BH32" i="1"/>
  <c r="BG32" i="1"/>
  <c r="BF32" i="1"/>
  <c r="BM31" i="1"/>
  <c r="BL31" i="1"/>
  <c r="BK31" i="1"/>
  <c r="BJ31" i="1"/>
  <c r="BI31" i="1"/>
  <c r="BH31" i="1"/>
  <c r="BG31" i="1"/>
  <c r="BF31" i="1"/>
  <c r="BM30" i="1"/>
  <c r="BL30" i="1"/>
  <c r="BK30" i="1"/>
  <c r="BJ30" i="1"/>
  <c r="BI30" i="1"/>
  <c r="BH30" i="1"/>
  <c r="BG30" i="1"/>
  <c r="BF30" i="1"/>
  <c r="BM29" i="1"/>
  <c r="BL29" i="1"/>
  <c r="BK29" i="1"/>
  <c r="BJ29" i="1"/>
  <c r="BI29" i="1"/>
  <c r="BH29" i="1"/>
  <c r="BG29" i="1"/>
  <c r="BF29" i="1"/>
  <c r="BM28" i="1"/>
  <c r="BL28" i="1"/>
  <c r="BK28" i="1"/>
  <c r="BJ28" i="1"/>
  <c r="BI28" i="1"/>
  <c r="BH28" i="1"/>
  <c r="BG28" i="1"/>
  <c r="BF28" i="1"/>
  <c r="BM27" i="1"/>
  <c r="BL27" i="1"/>
  <c r="BK27" i="1"/>
  <c r="BJ27" i="1"/>
  <c r="BI27" i="1"/>
  <c r="BH27" i="1"/>
  <c r="BG27" i="1"/>
  <c r="BF27" i="1"/>
  <c r="BM26" i="1"/>
  <c r="BL26" i="1"/>
  <c r="BK26" i="1"/>
  <c r="BJ26" i="1"/>
  <c r="BI26" i="1"/>
  <c r="BH26" i="1"/>
  <c r="BG26" i="1"/>
  <c r="BF26" i="1"/>
  <c r="BM25" i="1"/>
  <c r="BL25" i="1"/>
  <c r="BK25" i="1"/>
  <c r="BJ25" i="1"/>
  <c r="BI25" i="1"/>
  <c r="BH25" i="1"/>
  <c r="BG25" i="1"/>
  <c r="BF25" i="1"/>
  <c r="BM24" i="1"/>
  <c r="BL24" i="1"/>
  <c r="BK24" i="1"/>
  <c r="BJ24" i="1"/>
  <c r="BI24" i="1"/>
  <c r="BH24" i="1"/>
  <c r="BG24" i="1"/>
  <c r="BF24" i="1"/>
  <c r="BM23" i="1"/>
  <c r="BL23" i="1"/>
  <c r="BK23" i="1"/>
  <c r="BJ23" i="1"/>
  <c r="BI23" i="1"/>
  <c r="BH23" i="1"/>
  <c r="BG23" i="1"/>
  <c r="BF23" i="1"/>
  <c r="BM22" i="1"/>
  <c r="BL22" i="1"/>
  <c r="BK22" i="1"/>
  <c r="BJ22" i="1"/>
  <c r="BI22" i="1"/>
  <c r="BH22" i="1"/>
  <c r="BG22" i="1"/>
  <c r="BF22" i="1"/>
  <c r="BF7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BB44" i="1"/>
  <c r="BA44" i="1"/>
  <c r="AZ44" i="1"/>
  <c r="AY44" i="1"/>
  <c r="AX44" i="1"/>
  <c r="AW44" i="1"/>
  <c r="AV44" i="1"/>
  <c r="AU44" i="1"/>
  <c r="AT44" i="1"/>
  <c r="BB43" i="1"/>
  <c r="BA43" i="1"/>
  <c r="AZ43" i="1"/>
  <c r="AY43" i="1"/>
  <c r="AX43" i="1"/>
  <c r="AW43" i="1"/>
  <c r="AV43" i="1"/>
  <c r="AU43" i="1"/>
  <c r="AT43" i="1"/>
  <c r="BB42" i="1"/>
  <c r="BA42" i="1"/>
  <c r="AZ42" i="1"/>
  <c r="AY42" i="1"/>
  <c r="AX42" i="1"/>
  <c r="AW42" i="1"/>
  <c r="AV42" i="1"/>
  <c r="AU42" i="1"/>
  <c r="AT42" i="1"/>
  <c r="BB41" i="1"/>
  <c r="BA41" i="1"/>
  <c r="AZ41" i="1"/>
  <c r="AY41" i="1"/>
  <c r="AX41" i="1"/>
  <c r="AW41" i="1"/>
  <c r="AV41" i="1"/>
  <c r="AU41" i="1"/>
  <c r="AT41" i="1"/>
  <c r="BB40" i="1"/>
  <c r="BA40" i="1"/>
  <c r="AZ40" i="1"/>
  <c r="AY40" i="1"/>
  <c r="AX40" i="1"/>
  <c r="AW40" i="1"/>
  <c r="AV40" i="1"/>
  <c r="AU40" i="1"/>
  <c r="AT40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BB37" i="1"/>
  <c r="BA37" i="1"/>
  <c r="AZ37" i="1"/>
  <c r="AY37" i="1"/>
  <c r="AX37" i="1"/>
  <c r="AW37" i="1"/>
  <c r="AV37" i="1"/>
  <c r="AU37" i="1"/>
  <c r="AT37" i="1"/>
  <c r="BB36" i="1"/>
  <c r="BA36" i="1"/>
  <c r="AZ36" i="1"/>
  <c r="AY36" i="1"/>
  <c r="AX36" i="1"/>
  <c r="AW36" i="1"/>
  <c r="AV36" i="1"/>
  <c r="AU36" i="1"/>
  <c r="AT36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BB32" i="1"/>
  <c r="BA32" i="1"/>
  <c r="AZ32" i="1"/>
  <c r="AY32" i="1"/>
  <c r="AX32" i="1"/>
  <c r="AW32" i="1"/>
  <c r="AV32" i="1"/>
  <c r="BB31" i="1"/>
  <c r="BA31" i="1"/>
  <c r="AZ31" i="1"/>
  <c r="AY31" i="1"/>
  <c r="AX31" i="1"/>
  <c r="AW31" i="1"/>
  <c r="AV31" i="1"/>
  <c r="BB30" i="1"/>
  <c r="BA30" i="1"/>
  <c r="AZ30" i="1"/>
  <c r="AY30" i="1"/>
  <c r="AX30" i="1"/>
  <c r="AW30" i="1"/>
  <c r="AV30" i="1"/>
  <c r="BB29" i="1"/>
  <c r="BA29" i="1"/>
  <c r="AZ29" i="1"/>
  <c r="AY29" i="1"/>
  <c r="AX29" i="1"/>
  <c r="AW29" i="1"/>
  <c r="AV29" i="1"/>
  <c r="BB28" i="1"/>
  <c r="BA28" i="1"/>
  <c r="AZ28" i="1"/>
  <c r="AY28" i="1"/>
  <c r="AX28" i="1"/>
  <c r="AW28" i="1"/>
  <c r="AV28" i="1"/>
  <c r="BB27" i="1"/>
  <c r="BA27" i="1"/>
  <c r="AZ27" i="1"/>
  <c r="AY27" i="1"/>
  <c r="AX27" i="1"/>
  <c r="AW27" i="1"/>
  <c r="AV27" i="1"/>
  <c r="BB26" i="1"/>
  <c r="BA26" i="1"/>
  <c r="AZ26" i="1"/>
  <c r="AY26" i="1"/>
  <c r="AX26" i="1"/>
  <c r="AW26" i="1"/>
  <c r="AV26" i="1"/>
  <c r="BB25" i="1"/>
  <c r="BA25" i="1"/>
  <c r="AZ25" i="1"/>
  <c r="AY25" i="1"/>
  <c r="AX25" i="1"/>
  <c r="AW25" i="1"/>
  <c r="AV25" i="1"/>
  <c r="BB24" i="1"/>
  <c r="BA24" i="1"/>
  <c r="AZ24" i="1"/>
  <c r="AY24" i="1"/>
  <c r="AX24" i="1"/>
  <c r="AW24" i="1"/>
  <c r="AV24" i="1"/>
  <c r="BB23" i="1"/>
  <c r="BA23" i="1"/>
  <c r="AZ23" i="1"/>
  <c r="AY23" i="1"/>
  <c r="AX23" i="1"/>
  <c r="AW23" i="1"/>
  <c r="AV23" i="1"/>
  <c r="BB22" i="1"/>
  <c r="BA22" i="1"/>
  <c r="AZ22" i="1"/>
  <c r="AY22" i="1"/>
  <c r="AX22" i="1"/>
  <c r="AW22" i="1"/>
  <c r="AV22" i="1"/>
  <c r="AS32" i="1"/>
  <c r="AS31" i="1"/>
  <c r="AS30" i="1"/>
  <c r="AS29" i="1"/>
  <c r="AS28" i="1"/>
  <c r="AS27" i="1"/>
  <c r="AS26" i="1"/>
  <c r="AS25" i="1"/>
  <c r="AS24" i="1"/>
  <c r="AS23" i="1"/>
  <c r="AS22" i="1"/>
  <c r="AQ46" i="1"/>
  <c r="AP46" i="1"/>
  <c r="AO46" i="1"/>
  <c r="AN46" i="1"/>
  <c r="AM46" i="1"/>
  <c r="AL46" i="1"/>
  <c r="AK46" i="1"/>
  <c r="AJ46" i="1"/>
  <c r="AI46" i="1"/>
  <c r="AQ45" i="1"/>
  <c r="AP45" i="1"/>
  <c r="AO45" i="1"/>
  <c r="AN45" i="1"/>
  <c r="AM45" i="1"/>
  <c r="AL45" i="1"/>
  <c r="AK45" i="1"/>
  <c r="AJ45" i="1"/>
  <c r="AI45" i="1"/>
  <c r="AQ44" i="1"/>
  <c r="AP44" i="1"/>
  <c r="AO44" i="1"/>
  <c r="AN44" i="1"/>
  <c r="AM44" i="1"/>
  <c r="AL44" i="1"/>
  <c r="AK44" i="1"/>
  <c r="AJ44" i="1"/>
  <c r="AI44" i="1"/>
  <c r="AQ43" i="1"/>
  <c r="AP43" i="1"/>
  <c r="AO43" i="1"/>
  <c r="AN43" i="1"/>
  <c r="AM43" i="1"/>
  <c r="AL43" i="1"/>
  <c r="AK43" i="1"/>
  <c r="AJ43" i="1"/>
  <c r="AI43" i="1"/>
  <c r="AQ42" i="1"/>
  <c r="AP42" i="1"/>
  <c r="AO42" i="1"/>
  <c r="AN42" i="1"/>
  <c r="AM42" i="1"/>
  <c r="AL42" i="1"/>
  <c r="AK42" i="1"/>
  <c r="AJ42" i="1"/>
  <c r="AI42" i="1"/>
  <c r="AQ41" i="1"/>
  <c r="AP41" i="1"/>
  <c r="AO41" i="1"/>
  <c r="AN41" i="1"/>
  <c r="AM41" i="1"/>
  <c r="AL41" i="1"/>
  <c r="AK41" i="1"/>
  <c r="AJ41" i="1"/>
  <c r="AI41" i="1"/>
  <c r="AQ40" i="1"/>
  <c r="AP40" i="1"/>
  <c r="AO40" i="1"/>
  <c r="AN40" i="1"/>
  <c r="AM40" i="1"/>
  <c r="AL40" i="1"/>
  <c r="AK40" i="1"/>
  <c r="AJ40" i="1"/>
  <c r="AI40" i="1"/>
  <c r="AQ39" i="1"/>
  <c r="AP39" i="1"/>
  <c r="AO39" i="1"/>
  <c r="AN39" i="1"/>
  <c r="AM39" i="1"/>
  <c r="AL39" i="1"/>
  <c r="AK39" i="1"/>
  <c r="AJ39" i="1"/>
  <c r="AI39" i="1"/>
  <c r="AQ38" i="1"/>
  <c r="AP38" i="1"/>
  <c r="AO38" i="1"/>
  <c r="AN38" i="1"/>
  <c r="AM38" i="1"/>
  <c r="AL38" i="1"/>
  <c r="AK38" i="1"/>
  <c r="AJ38" i="1"/>
  <c r="AI38" i="1"/>
  <c r="AQ37" i="1"/>
  <c r="AP37" i="1"/>
  <c r="AO37" i="1"/>
  <c r="AN37" i="1"/>
  <c r="AM37" i="1"/>
  <c r="AL37" i="1"/>
  <c r="AK37" i="1"/>
  <c r="AJ37" i="1"/>
  <c r="AI37" i="1"/>
  <c r="AQ36" i="1"/>
  <c r="AP36" i="1"/>
  <c r="AO36" i="1"/>
  <c r="AN36" i="1"/>
  <c r="AM36" i="1"/>
  <c r="AL36" i="1"/>
  <c r="AK36" i="1"/>
  <c r="AJ36" i="1"/>
  <c r="AI36" i="1"/>
  <c r="AQ35" i="1"/>
  <c r="AP35" i="1"/>
  <c r="AO35" i="1"/>
  <c r="AN35" i="1"/>
  <c r="AM35" i="1"/>
  <c r="AL35" i="1"/>
  <c r="AK35" i="1"/>
  <c r="AJ35" i="1"/>
  <c r="AI35" i="1"/>
  <c r="AQ32" i="1"/>
  <c r="AP32" i="1"/>
  <c r="AO32" i="1"/>
  <c r="AN32" i="1"/>
  <c r="AM32" i="1"/>
  <c r="AL32" i="1"/>
  <c r="AK32" i="1"/>
  <c r="AJ32" i="1"/>
  <c r="AI32" i="1"/>
  <c r="AQ31" i="1"/>
  <c r="AP31" i="1"/>
  <c r="AO31" i="1"/>
  <c r="AN31" i="1"/>
  <c r="AM31" i="1"/>
  <c r="AL31" i="1"/>
  <c r="AK31" i="1"/>
  <c r="AJ31" i="1"/>
  <c r="AI31" i="1"/>
  <c r="AQ30" i="1"/>
  <c r="AP30" i="1"/>
  <c r="AO30" i="1"/>
  <c r="AN30" i="1"/>
  <c r="AM30" i="1"/>
  <c r="AL30" i="1"/>
  <c r="AK30" i="1"/>
  <c r="AJ30" i="1"/>
  <c r="AI30" i="1"/>
  <c r="AQ29" i="1"/>
  <c r="AP29" i="1"/>
  <c r="AO29" i="1"/>
  <c r="AN29" i="1"/>
  <c r="AM29" i="1"/>
  <c r="AL29" i="1"/>
  <c r="AK29" i="1"/>
  <c r="AJ29" i="1"/>
  <c r="AI29" i="1"/>
  <c r="AQ28" i="1"/>
  <c r="AP28" i="1"/>
  <c r="AO28" i="1"/>
  <c r="AN28" i="1"/>
  <c r="AM28" i="1"/>
  <c r="AL28" i="1"/>
  <c r="AK28" i="1"/>
  <c r="AJ28" i="1"/>
  <c r="AI28" i="1"/>
  <c r="AQ27" i="1"/>
  <c r="AP27" i="1"/>
  <c r="AO27" i="1"/>
  <c r="AN27" i="1"/>
  <c r="AM27" i="1"/>
  <c r="AL27" i="1"/>
  <c r="AK27" i="1"/>
  <c r="AJ27" i="1"/>
  <c r="AI27" i="1"/>
  <c r="AQ26" i="1"/>
  <c r="AP26" i="1"/>
  <c r="AO26" i="1"/>
  <c r="AN26" i="1"/>
  <c r="AM26" i="1"/>
  <c r="AL26" i="1"/>
  <c r="AK26" i="1"/>
  <c r="AJ26" i="1"/>
  <c r="AI26" i="1"/>
  <c r="AQ25" i="1"/>
  <c r="AP25" i="1"/>
  <c r="AO25" i="1"/>
  <c r="AN25" i="1"/>
  <c r="AM25" i="1"/>
  <c r="AL25" i="1"/>
  <c r="AK25" i="1"/>
  <c r="AJ25" i="1"/>
  <c r="AI25" i="1"/>
  <c r="AQ24" i="1"/>
  <c r="AP24" i="1"/>
  <c r="AO24" i="1"/>
  <c r="AN24" i="1"/>
  <c r="AM24" i="1"/>
  <c r="AL24" i="1"/>
  <c r="AK24" i="1"/>
  <c r="AJ24" i="1"/>
  <c r="AI24" i="1"/>
  <c r="AQ23" i="1"/>
  <c r="AP23" i="1"/>
  <c r="AO23" i="1"/>
  <c r="AN23" i="1"/>
  <c r="AM23" i="1"/>
  <c r="AL23" i="1"/>
  <c r="AK23" i="1"/>
  <c r="AJ23" i="1"/>
  <c r="AI23" i="1"/>
  <c r="AQ22" i="1"/>
  <c r="AP22" i="1"/>
  <c r="AO22" i="1"/>
  <c r="AN22" i="1"/>
  <c r="AM22" i="1"/>
  <c r="AL22" i="1"/>
  <c r="AK22" i="1"/>
  <c r="AJ22" i="1"/>
  <c r="AI22" i="1"/>
  <c r="AQ21" i="1"/>
  <c r="AP21" i="1"/>
  <c r="AO21" i="1"/>
  <c r="AN21" i="1"/>
  <c r="AM21" i="1"/>
  <c r="AL21" i="1"/>
  <c r="AK21" i="1"/>
  <c r="AJ21" i="1"/>
  <c r="AI21" i="1"/>
  <c r="AH22" i="1"/>
  <c r="AH23" i="1"/>
  <c r="AH24" i="1"/>
  <c r="AH25" i="1"/>
  <c r="AH26" i="1"/>
  <c r="AH27" i="1"/>
  <c r="AH28" i="1"/>
  <c r="AH29" i="1"/>
  <c r="AH30" i="1"/>
  <c r="AH31" i="1"/>
  <c r="AH32" i="1"/>
  <c r="AH21" i="1"/>
  <c r="AF46" i="1"/>
  <c r="AE46" i="1"/>
  <c r="AD46" i="1"/>
  <c r="AC46" i="1"/>
  <c r="AB46" i="1"/>
  <c r="AA46" i="1"/>
  <c r="Z46" i="1"/>
  <c r="Y46" i="1"/>
  <c r="AF45" i="1"/>
  <c r="AE45" i="1"/>
  <c r="AD45" i="1"/>
  <c r="AC45" i="1"/>
  <c r="AB45" i="1"/>
  <c r="AA45" i="1"/>
  <c r="Z45" i="1"/>
  <c r="Y45" i="1"/>
  <c r="AF44" i="1"/>
  <c r="AE44" i="1"/>
  <c r="AD44" i="1"/>
  <c r="AC44" i="1"/>
  <c r="AB44" i="1"/>
  <c r="AA44" i="1"/>
  <c r="Z44" i="1"/>
  <c r="Y44" i="1"/>
  <c r="AF43" i="1"/>
  <c r="AE43" i="1"/>
  <c r="AD43" i="1"/>
  <c r="AC43" i="1"/>
  <c r="AB43" i="1"/>
  <c r="AA43" i="1"/>
  <c r="Z43" i="1"/>
  <c r="Y43" i="1"/>
  <c r="AF42" i="1"/>
  <c r="AE42" i="1"/>
  <c r="AD42" i="1"/>
  <c r="AC42" i="1"/>
  <c r="AB42" i="1"/>
  <c r="AA42" i="1"/>
  <c r="Z42" i="1"/>
  <c r="Y42" i="1"/>
  <c r="AF41" i="1"/>
  <c r="AE41" i="1"/>
  <c r="AD41" i="1"/>
  <c r="AC41" i="1"/>
  <c r="AB41" i="1"/>
  <c r="AA41" i="1"/>
  <c r="Z41" i="1"/>
  <c r="Y41" i="1"/>
  <c r="AF40" i="1"/>
  <c r="AE40" i="1"/>
  <c r="AD40" i="1"/>
  <c r="AC40" i="1"/>
  <c r="AB40" i="1"/>
  <c r="AA40" i="1"/>
  <c r="Z40" i="1"/>
  <c r="Y40" i="1"/>
  <c r="AF39" i="1"/>
  <c r="AE39" i="1"/>
  <c r="AD39" i="1"/>
  <c r="AC39" i="1"/>
  <c r="AB39" i="1"/>
  <c r="AA39" i="1"/>
  <c r="Z39" i="1"/>
  <c r="Y39" i="1"/>
  <c r="AF38" i="1"/>
  <c r="AE38" i="1"/>
  <c r="AD38" i="1"/>
  <c r="AC38" i="1"/>
  <c r="AB38" i="1"/>
  <c r="AA38" i="1"/>
  <c r="Z38" i="1"/>
  <c r="Y38" i="1"/>
  <c r="AF37" i="1"/>
  <c r="AE37" i="1"/>
  <c r="AD37" i="1"/>
  <c r="AC37" i="1"/>
  <c r="AB37" i="1"/>
  <c r="AA37" i="1"/>
  <c r="Z37" i="1"/>
  <c r="Y37" i="1"/>
  <c r="AF36" i="1"/>
  <c r="AE36" i="1"/>
  <c r="AD36" i="1"/>
  <c r="AC36" i="1"/>
  <c r="AB36" i="1"/>
  <c r="AA36" i="1"/>
  <c r="Z36" i="1"/>
  <c r="Y36" i="1"/>
  <c r="AF35" i="1"/>
  <c r="AE35" i="1"/>
  <c r="AD35" i="1"/>
  <c r="AC35" i="1"/>
  <c r="AB35" i="1"/>
  <c r="AA35" i="1"/>
  <c r="Z35" i="1"/>
  <c r="Y35" i="1"/>
  <c r="AF34" i="1"/>
  <c r="AE34" i="1"/>
  <c r="AD34" i="1"/>
  <c r="AC34" i="1"/>
  <c r="AB34" i="1"/>
  <c r="AA34" i="1"/>
  <c r="Z34" i="1"/>
  <c r="Y34" i="1"/>
  <c r="AF32" i="1"/>
  <c r="AE32" i="1"/>
  <c r="AD32" i="1"/>
  <c r="AC32" i="1"/>
  <c r="AB32" i="1"/>
  <c r="AA32" i="1"/>
  <c r="Z32" i="1"/>
  <c r="Y32" i="1"/>
  <c r="AF31" i="1"/>
  <c r="AE31" i="1"/>
  <c r="AD31" i="1"/>
  <c r="AC31" i="1"/>
  <c r="AB31" i="1"/>
  <c r="AA31" i="1"/>
  <c r="Z31" i="1"/>
  <c r="Y31" i="1"/>
  <c r="AF30" i="1"/>
  <c r="AE30" i="1"/>
  <c r="AD30" i="1"/>
  <c r="AC30" i="1"/>
  <c r="AB30" i="1"/>
  <c r="AA30" i="1"/>
  <c r="Z30" i="1"/>
  <c r="Y30" i="1"/>
  <c r="AF29" i="1"/>
  <c r="AE29" i="1"/>
  <c r="AD29" i="1"/>
  <c r="AC29" i="1"/>
  <c r="AB29" i="1"/>
  <c r="AA29" i="1"/>
  <c r="Z29" i="1"/>
  <c r="Y29" i="1"/>
  <c r="AF28" i="1"/>
  <c r="AE28" i="1"/>
  <c r="AD28" i="1"/>
  <c r="AC28" i="1"/>
  <c r="AB28" i="1"/>
  <c r="AA28" i="1"/>
  <c r="Z28" i="1"/>
  <c r="Y28" i="1"/>
  <c r="AF27" i="1"/>
  <c r="AE27" i="1"/>
  <c r="AD27" i="1"/>
  <c r="AC27" i="1"/>
  <c r="AB27" i="1"/>
  <c r="AA27" i="1"/>
  <c r="Z27" i="1"/>
  <c r="Y27" i="1"/>
  <c r="AF26" i="1"/>
  <c r="AE26" i="1"/>
  <c r="AD26" i="1"/>
  <c r="AC26" i="1"/>
  <c r="AB26" i="1"/>
  <c r="AA26" i="1"/>
  <c r="Z26" i="1"/>
  <c r="Y26" i="1"/>
  <c r="AF25" i="1"/>
  <c r="AE25" i="1"/>
  <c r="AD25" i="1"/>
  <c r="AC25" i="1"/>
  <c r="AB25" i="1"/>
  <c r="AA25" i="1"/>
  <c r="Z25" i="1"/>
  <c r="Y25" i="1"/>
  <c r="AF24" i="1"/>
  <c r="AE24" i="1"/>
  <c r="AD24" i="1"/>
  <c r="AC24" i="1"/>
  <c r="AB24" i="1"/>
  <c r="AA24" i="1"/>
  <c r="Z24" i="1"/>
  <c r="Y24" i="1"/>
  <c r="AF23" i="1"/>
  <c r="AE23" i="1"/>
  <c r="AD23" i="1"/>
  <c r="AC23" i="1"/>
  <c r="AB23" i="1"/>
  <c r="AA23" i="1"/>
  <c r="Z23" i="1"/>
  <c r="Y23" i="1"/>
  <c r="AF22" i="1"/>
  <c r="AE22" i="1"/>
  <c r="AD22" i="1"/>
  <c r="AC22" i="1"/>
  <c r="AB22" i="1"/>
  <c r="AA22" i="1"/>
  <c r="Z22" i="1"/>
  <c r="Y22" i="1"/>
  <c r="AF21" i="1"/>
  <c r="AE21" i="1"/>
  <c r="AD21" i="1"/>
  <c r="AC21" i="1"/>
  <c r="AB21" i="1"/>
  <c r="AA21" i="1"/>
  <c r="Z21" i="1"/>
  <c r="Y21" i="1"/>
  <c r="AF20" i="1"/>
  <c r="AE20" i="1"/>
  <c r="AD20" i="1"/>
  <c r="AC20" i="1"/>
  <c r="AB20" i="1"/>
  <c r="AA20" i="1"/>
  <c r="Z20" i="1"/>
  <c r="Y20" i="1"/>
  <c r="Y5" i="1"/>
  <c r="AF19" i="1"/>
  <c r="AE19" i="1"/>
  <c r="AD19" i="1"/>
  <c r="AC19" i="1"/>
  <c r="AB19" i="1"/>
  <c r="AA19" i="1"/>
  <c r="Z19" i="1"/>
  <c r="Y19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M46" i="1"/>
  <c r="N46" i="1"/>
  <c r="O46" i="1"/>
  <c r="P46" i="1"/>
  <c r="Q46" i="1"/>
  <c r="R46" i="1"/>
  <c r="S46" i="1"/>
  <c r="T46" i="1"/>
  <c r="U46" i="1"/>
  <c r="M43" i="1"/>
  <c r="N43" i="1"/>
  <c r="O43" i="1"/>
  <c r="P43" i="1"/>
  <c r="Q43" i="1"/>
  <c r="R43" i="1"/>
  <c r="S43" i="1"/>
  <c r="T43" i="1"/>
  <c r="U43" i="1"/>
  <c r="M44" i="1"/>
  <c r="N44" i="1"/>
  <c r="O44" i="1"/>
  <c r="P44" i="1"/>
  <c r="Q44" i="1"/>
  <c r="R44" i="1"/>
  <c r="S44" i="1"/>
  <c r="T44" i="1"/>
  <c r="U44" i="1"/>
  <c r="M45" i="1"/>
  <c r="N45" i="1"/>
  <c r="O45" i="1"/>
  <c r="P45" i="1"/>
  <c r="Q45" i="1"/>
  <c r="R45" i="1"/>
  <c r="S45" i="1"/>
  <c r="T45" i="1"/>
  <c r="U45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M5" i="1"/>
  <c r="L21" i="1"/>
  <c r="L22" i="1"/>
  <c r="L23" i="1"/>
  <c r="L24" i="1"/>
  <c r="L25" i="1"/>
  <c r="L26" i="1"/>
  <c r="L27" i="1"/>
  <c r="L28" i="1"/>
  <c r="L29" i="1"/>
  <c r="L30" i="1"/>
  <c r="L31" i="1"/>
  <c r="L32" i="1"/>
  <c r="L20" i="1"/>
  <c r="CW6" i="1"/>
  <c r="CW7" i="1"/>
  <c r="CW8" i="1"/>
  <c r="CW9" i="1"/>
  <c r="CW10" i="1"/>
  <c r="CW11" i="1"/>
  <c r="CW12" i="1"/>
  <c r="CW13" i="1"/>
  <c r="CW14" i="1"/>
  <c r="CW15" i="1"/>
  <c r="AO4" i="1"/>
  <c r="AZ4" i="1" s="1"/>
  <c r="BK4" i="1" s="1"/>
  <c r="BV4" i="1" s="1"/>
  <c r="CH4" i="1" s="1"/>
  <c r="CR4" i="1" s="1"/>
  <c r="W6" i="1"/>
  <c r="AH6" i="1" s="1"/>
  <c r="W9" i="1"/>
  <c r="AH9" i="1" s="1"/>
  <c r="AI9" i="1" s="1"/>
  <c r="W10" i="1"/>
  <c r="AH10" i="1" s="1"/>
  <c r="AL10" i="1" s="1"/>
  <c r="AB4" i="1"/>
  <c r="AB17" i="1" s="1"/>
  <c r="AE4" i="1"/>
  <c r="AP4" i="1" s="1"/>
  <c r="BA4" i="1" s="1"/>
  <c r="BL4" i="1" s="1"/>
  <c r="BW4" i="1" s="1"/>
  <c r="CI4" i="1" s="1"/>
  <c r="CS4" i="1" s="1"/>
  <c r="AF4" i="1"/>
  <c r="AF5" i="1" s="1"/>
  <c r="L6" i="1"/>
  <c r="L7" i="1"/>
  <c r="W7" i="1" s="1"/>
  <c r="AH7" i="1" s="1"/>
  <c r="L8" i="1"/>
  <c r="W8" i="1" s="1"/>
  <c r="AH8" i="1" s="1"/>
  <c r="L9" i="1"/>
  <c r="L10" i="1"/>
  <c r="L11" i="1"/>
  <c r="W11" i="1" s="1"/>
  <c r="AH11" i="1" s="1"/>
  <c r="AK11" i="1" s="1"/>
  <c r="L12" i="1"/>
  <c r="W12" i="1" s="1"/>
  <c r="AH12" i="1" s="1"/>
  <c r="L13" i="1"/>
  <c r="W13" i="1" s="1"/>
  <c r="AH13" i="1" s="1"/>
  <c r="L14" i="1"/>
  <c r="W14" i="1" s="1"/>
  <c r="AH14" i="1" s="1"/>
  <c r="L15" i="1"/>
  <c r="W15" i="1" s="1"/>
  <c r="AH15" i="1" s="1"/>
  <c r="AK15" i="1" s="1"/>
  <c r="L16" i="1"/>
  <c r="W16" i="1" s="1"/>
  <c r="AH16" i="1" s="1"/>
  <c r="L17" i="1"/>
  <c r="W17" i="1" s="1"/>
  <c r="AH17" i="1" s="1"/>
  <c r="L5" i="1"/>
  <c r="W5" i="1" s="1"/>
  <c r="AH5" i="1" s="1"/>
  <c r="AS5" i="1" s="1"/>
  <c r="BD5" i="1" s="1"/>
  <c r="BO5" i="1" s="1"/>
  <c r="CA5" i="1" s="1"/>
  <c r="N4" i="1"/>
  <c r="Y4" i="1" s="1"/>
  <c r="Y17" i="1" s="1"/>
  <c r="O4" i="1"/>
  <c r="Z4" i="1" s="1"/>
  <c r="AK4" i="1" s="1"/>
  <c r="AV4" i="1" s="1"/>
  <c r="BG4" i="1" s="1"/>
  <c r="BR4" i="1" s="1"/>
  <c r="CD4" i="1" s="1"/>
  <c r="CN4" i="1" s="1"/>
  <c r="P4" i="1"/>
  <c r="AA4" i="1" s="1"/>
  <c r="Q4" i="1"/>
  <c r="R4" i="1"/>
  <c r="AC4" i="1" s="1"/>
  <c r="AC10" i="1" s="1"/>
  <c r="S4" i="1"/>
  <c r="AD4" i="1" s="1"/>
  <c r="AD8" i="1" s="1"/>
  <c r="T4" i="1"/>
  <c r="U4" i="1"/>
  <c r="M4" i="1"/>
  <c r="X4" i="1" s="1"/>
  <c r="AI4" i="1" s="1"/>
  <c r="AT4" i="1" s="1"/>
  <c r="BE4" i="1" s="1"/>
  <c r="BP4" i="1" s="1"/>
  <c r="CB4" i="1" s="1"/>
  <c r="AS6" i="1"/>
  <c r="BD6" i="1" s="1"/>
  <c r="BO6" i="1" s="1"/>
  <c r="CA6" i="1" s="1"/>
  <c r="AS10" i="1"/>
  <c r="BD10" i="1" s="1"/>
  <c r="BO10" i="1" s="1"/>
  <c r="CA10" i="1" s="1"/>
  <c r="AL7" i="1"/>
  <c r="AK10" i="1"/>
  <c r="AE5" i="1"/>
  <c r="AC7" i="1"/>
  <c r="AD7" i="1"/>
  <c r="Z8" i="1"/>
  <c r="AD11" i="1"/>
  <c r="AD12" i="1"/>
  <c r="AC14" i="1"/>
  <c r="AF14" i="1"/>
  <c r="AD15" i="1"/>
  <c r="AD16" i="1"/>
  <c r="AE16" i="1"/>
  <c r="Y9" i="1"/>
  <c r="Y12" i="1"/>
  <c r="Y13" i="1"/>
  <c r="Y16" i="1"/>
  <c r="AS14" i="1" l="1"/>
  <c r="BD14" i="1" s="1"/>
  <c r="BO14" i="1" s="1"/>
  <c r="CA14" i="1" s="1"/>
  <c r="AL15" i="1"/>
  <c r="AO15" i="1"/>
  <c r="AP15" i="1"/>
  <c r="AL14" i="1"/>
  <c r="AL6" i="1"/>
  <c r="AP8" i="1"/>
  <c r="AL8" i="1"/>
  <c r="BH8" i="1" s="1"/>
  <c r="AL9" i="1"/>
  <c r="AL4" i="1"/>
  <c r="AW4" i="1" s="1"/>
  <c r="BH4" i="1" s="1"/>
  <c r="BS4" i="1" s="1"/>
  <c r="CE4" i="1" s="1"/>
  <c r="CO4" i="1" s="1"/>
  <c r="AA8" i="1"/>
  <c r="AA13" i="1"/>
  <c r="AA9" i="1"/>
  <c r="BH9" i="1" s="1"/>
  <c r="AB9" i="1"/>
  <c r="AA16" i="1"/>
  <c r="AA5" i="1"/>
  <c r="AB14" i="1"/>
  <c r="AB10" i="1"/>
  <c r="AA12" i="1"/>
  <c r="AB5" i="1"/>
  <c r="AA17" i="1"/>
  <c r="AF9" i="1"/>
  <c r="AP11" i="1"/>
  <c r="Z12" i="1"/>
  <c r="BG12" i="1" s="1"/>
  <c r="AE9" i="1"/>
  <c r="AL11" i="1"/>
  <c r="AO11" i="1"/>
  <c r="AF13" i="1"/>
  <c r="Z7" i="1"/>
  <c r="Y8" i="1"/>
  <c r="Z16" i="1"/>
  <c r="BG16" i="1" s="1"/>
  <c r="AE13" i="1"/>
  <c r="AC11" i="1"/>
  <c r="AF6" i="1"/>
  <c r="AP6" i="1"/>
  <c r="AF17" i="1"/>
  <c r="AB13" i="1"/>
  <c r="Z11" i="1"/>
  <c r="AE8" i="1"/>
  <c r="BL8" i="1" s="1"/>
  <c r="AC6" i="1"/>
  <c r="AP10" i="1"/>
  <c r="AE17" i="1"/>
  <c r="AC15" i="1"/>
  <c r="AF10" i="1"/>
  <c r="AB6" i="1"/>
  <c r="AO10" i="1"/>
  <c r="AP7" i="1"/>
  <c r="Z15" i="1"/>
  <c r="BG15" i="1" s="1"/>
  <c r="AE12" i="1"/>
  <c r="AM16" i="1"/>
  <c r="AQ16" i="1"/>
  <c r="AS16" i="1"/>
  <c r="BD16" i="1" s="1"/>
  <c r="BO16" i="1" s="1"/>
  <c r="CA16" i="1" s="1"/>
  <c r="AJ16" i="1"/>
  <c r="BF16" i="1" s="1"/>
  <c r="AN16" i="1"/>
  <c r="AO16" i="1"/>
  <c r="BK16" i="1" s="1"/>
  <c r="AO17" i="1"/>
  <c r="AL17" i="1"/>
  <c r="AI17" i="1"/>
  <c r="AP16" i="1"/>
  <c r="AP17" i="1"/>
  <c r="AK16" i="1"/>
  <c r="AK17" i="1"/>
  <c r="AI16" i="1"/>
  <c r="AL16" i="1"/>
  <c r="AM12" i="1"/>
  <c r="AQ12" i="1"/>
  <c r="AS12" i="1"/>
  <c r="BD12" i="1" s="1"/>
  <c r="BO12" i="1" s="1"/>
  <c r="CA12" i="1" s="1"/>
  <c r="AJ12" i="1"/>
  <c r="AN12" i="1"/>
  <c r="AO12" i="1"/>
  <c r="BK12" i="1" s="1"/>
  <c r="AI12" i="1"/>
  <c r="AL12" i="1"/>
  <c r="BH12" i="1" s="1"/>
  <c r="AP12" i="1"/>
  <c r="AK12" i="1"/>
  <c r="AL13" i="1"/>
  <c r="AP13" i="1"/>
  <c r="AI8" i="1"/>
  <c r="AK14" i="1"/>
  <c r="AK13" i="1"/>
  <c r="AK9" i="1"/>
  <c r="CL8" i="1"/>
  <c r="CV8" i="1"/>
  <c r="AF8" i="1"/>
  <c r="AF12" i="1"/>
  <c r="AF16" i="1"/>
  <c r="AQ4" i="1"/>
  <c r="BB4" i="1" s="1"/>
  <c r="BM4" i="1" s="1"/>
  <c r="BX4" i="1" s="1"/>
  <c r="CJ4" i="1" s="1"/>
  <c r="CT4" i="1" s="1"/>
  <c r="AF7" i="1"/>
  <c r="AF11" i="1"/>
  <c r="AF15" i="1"/>
  <c r="AM10" i="1"/>
  <c r="AQ10" i="1"/>
  <c r="AI10" i="1"/>
  <c r="AJ10" i="1"/>
  <c r="AN10" i="1"/>
  <c r="BJ10" i="1" s="1"/>
  <c r="CL12" i="1"/>
  <c r="CV12" i="1"/>
  <c r="AI13" i="1"/>
  <c r="AP14" i="1"/>
  <c r="AP9" i="1"/>
  <c r="AD6" i="1"/>
  <c r="AD10" i="1"/>
  <c r="AD14" i="1"/>
  <c r="BK14" i="1" s="1"/>
  <c r="AD5" i="1"/>
  <c r="AD9" i="1"/>
  <c r="AD13" i="1"/>
  <c r="AD17" i="1"/>
  <c r="Z6" i="1"/>
  <c r="Z10" i="1"/>
  <c r="Z14" i="1"/>
  <c r="Z5" i="1"/>
  <c r="Z9" i="1"/>
  <c r="Z13" i="1"/>
  <c r="Z17" i="1"/>
  <c r="AM17" i="1"/>
  <c r="AQ17" i="1"/>
  <c r="AJ17" i="1"/>
  <c r="AN17" i="1"/>
  <c r="AS17" i="1"/>
  <c r="AX17" i="1" s="1"/>
  <c r="AM9" i="1"/>
  <c r="AQ9" i="1"/>
  <c r="BM9" i="1" s="1"/>
  <c r="AJ9" i="1"/>
  <c r="AN9" i="1"/>
  <c r="AS9" i="1"/>
  <c r="AM13" i="1"/>
  <c r="AQ13" i="1"/>
  <c r="AJ13" i="1"/>
  <c r="AN13" i="1"/>
  <c r="AS13" i="1"/>
  <c r="BD13" i="1" s="1"/>
  <c r="AM8" i="1"/>
  <c r="AQ8" i="1"/>
  <c r="AS8" i="1"/>
  <c r="BD8" i="1" s="1"/>
  <c r="BO8" i="1" s="1"/>
  <c r="CA8" i="1" s="1"/>
  <c r="AJ8" i="1"/>
  <c r="AN8" i="1"/>
  <c r="AK8" i="1"/>
  <c r="BG8" i="1" s="1"/>
  <c r="AO14" i="1"/>
  <c r="AO13" i="1"/>
  <c r="AO9" i="1"/>
  <c r="AO8" i="1"/>
  <c r="AC5" i="1"/>
  <c r="AC9" i="1"/>
  <c r="AC13" i="1"/>
  <c r="AC17" i="1"/>
  <c r="AC8" i="1"/>
  <c r="AC12" i="1"/>
  <c r="AC16" i="1"/>
  <c r="AN4" i="1"/>
  <c r="AY4" i="1" s="1"/>
  <c r="BJ4" i="1" s="1"/>
  <c r="BU4" i="1" s="1"/>
  <c r="CG4" i="1" s="1"/>
  <c r="CQ4" i="1" s="1"/>
  <c r="Y6" i="1"/>
  <c r="Y10" i="1"/>
  <c r="Y14" i="1"/>
  <c r="BF14" i="1" s="1"/>
  <c r="Y7" i="1"/>
  <c r="Y11" i="1"/>
  <c r="Y15" i="1"/>
  <c r="AJ4" i="1"/>
  <c r="AU4" i="1" s="1"/>
  <c r="BF4" i="1" s="1"/>
  <c r="BQ4" i="1" s="1"/>
  <c r="CC4" i="1" s="1"/>
  <c r="CM4" i="1" s="1"/>
  <c r="AS15" i="1"/>
  <c r="AM15" i="1"/>
  <c r="AQ15" i="1"/>
  <c r="AJ15" i="1"/>
  <c r="AN15" i="1"/>
  <c r="AI15" i="1"/>
  <c r="AS11" i="1"/>
  <c r="AM11" i="1"/>
  <c r="AQ11" i="1"/>
  <c r="AJ11" i="1"/>
  <c r="AN11" i="1"/>
  <c r="AI11" i="1"/>
  <c r="AS7" i="1"/>
  <c r="BD7" i="1" s="1"/>
  <c r="BO7" i="1" s="1"/>
  <c r="CA7" i="1" s="1"/>
  <c r="AM7" i="1"/>
  <c r="AQ7" i="1"/>
  <c r="AJ7" i="1"/>
  <c r="AN7" i="1"/>
  <c r="AI7" i="1"/>
  <c r="AK7" i="1"/>
  <c r="AO7" i="1"/>
  <c r="AB8" i="1"/>
  <c r="AB12" i="1"/>
  <c r="AB16" i="1"/>
  <c r="AM4" i="1"/>
  <c r="AX4" i="1" s="1"/>
  <c r="BI4" i="1" s="1"/>
  <c r="BT4" i="1" s="1"/>
  <c r="CF4" i="1" s="1"/>
  <c r="CP4" i="1" s="1"/>
  <c r="AB7" i="1"/>
  <c r="AB11" i="1"/>
  <c r="AB15" i="1"/>
  <c r="AM14" i="1"/>
  <c r="AQ14" i="1"/>
  <c r="AI14" i="1"/>
  <c r="AJ14" i="1"/>
  <c r="AN14" i="1"/>
  <c r="AM6" i="1"/>
  <c r="AQ6" i="1"/>
  <c r="AI6" i="1"/>
  <c r="AJ6" i="1"/>
  <c r="AN6" i="1"/>
  <c r="AK6" i="1"/>
  <c r="AO6" i="1"/>
  <c r="AE14" i="1"/>
  <c r="BL14" i="1" s="1"/>
  <c r="AA14" i="1"/>
  <c r="AE10" i="1"/>
  <c r="AA10" i="1"/>
  <c r="BH10" i="1" s="1"/>
  <c r="AE6" i="1"/>
  <c r="AA6" i="1"/>
  <c r="AE15" i="1"/>
  <c r="AA15" i="1"/>
  <c r="AE11" i="1"/>
  <c r="AA11" i="1"/>
  <c r="AE7" i="1"/>
  <c r="AA7" i="1"/>
  <c r="AU11" i="1"/>
  <c r="BB17" i="1"/>
  <c r="BA16" i="1"/>
  <c r="AY16" i="1"/>
  <c r="AW16" i="1"/>
  <c r="BA14" i="1"/>
  <c r="AY14" i="1"/>
  <c r="AW14" i="1"/>
  <c r="BA12" i="1"/>
  <c r="AY12" i="1"/>
  <c r="AW12" i="1"/>
  <c r="AZ11" i="1"/>
  <c r="BA10" i="1"/>
  <c r="AY10" i="1"/>
  <c r="AW10" i="1"/>
  <c r="BA8" i="1"/>
  <c r="AY8" i="1"/>
  <c r="AW8" i="1"/>
  <c r="BD17" i="1"/>
  <c r="BO17" i="1" s="1"/>
  <c r="CA17" i="1" s="1"/>
  <c r="BD15" i="1"/>
  <c r="BO15" i="1" s="1"/>
  <c r="CA15" i="1" s="1"/>
  <c r="BD11" i="1"/>
  <c r="BO11" i="1" s="1"/>
  <c r="CA11" i="1" s="1"/>
  <c r="BD9" i="1"/>
  <c r="BO9" i="1" s="1"/>
  <c r="CA9" i="1" s="1"/>
  <c r="AU16" i="1"/>
  <c r="AU14" i="1"/>
  <c r="AU12" i="1"/>
  <c r="AU10" i="1"/>
  <c r="AU8" i="1"/>
  <c r="BB16" i="1"/>
  <c r="AZ16" i="1"/>
  <c r="AX16" i="1"/>
  <c r="AV16" i="1"/>
  <c r="AY15" i="1"/>
  <c r="BB14" i="1"/>
  <c r="AZ14" i="1"/>
  <c r="AX14" i="1"/>
  <c r="AV14" i="1"/>
  <c r="BB12" i="1"/>
  <c r="AZ12" i="1"/>
  <c r="AX12" i="1"/>
  <c r="AV12" i="1"/>
  <c r="BB10" i="1"/>
  <c r="AZ10" i="1"/>
  <c r="AX10" i="1"/>
  <c r="AV10" i="1"/>
  <c r="AY9" i="1"/>
  <c r="BB8" i="1"/>
  <c r="AZ8" i="1"/>
  <c r="AX8" i="1"/>
  <c r="AV8" i="1"/>
  <c r="AV7" i="1"/>
  <c r="AU7" i="1"/>
  <c r="BF12" i="1"/>
  <c r="BF10" i="1"/>
  <c r="BF8" i="1"/>
  <c r="BL17" i="1"/>
  <c r="BH17" i="1"/>
  <c r="BI14" i="1"/>
  <c r="BI10" i="1"/>
  <c r="BG10" i="1"/>
  <c r="BL9" i="1"/>
  <c r="BK8" i="1"/>
  <c r="BJ7" i="1"/>
  <c r="BF17" i="1"/>
  <c r="BF9" i="1"/>
  <c r="BL16" i="1"/>
  <c r="BH16" i="1"/>
  <c r="BJ14" i="1"/>
  <c r="BH14" i="1"/>
  <c r="BL12" i="1"/>
  <c r="BL10" i="1"/>
  <c r="BI9" i="1"/>
  <c r="BG9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BV8" i="1" s="1"/>
  <c r="CH8" i="1" s="1"/>
  <c r="CR6" i="1" s="1"/>
  <c r="T8" i="1"/>
  <c r="U8" i="1"/>
  <c r="N9" i="1"/>
  <c r="O9" i="1"/>
  <c r="P9" i="1"/>
  <c r="Q9" i="1"/>
  <c r="R9" i="1"/>
  <c r="S9" i="1"/>
  <c r="T9" i="1"/>
  <c r="U9" i="1"/>
  <c r="N10" i="1"/>
  <c r="O10" i="1"/>
  <c r="BR10" i="1" s="1"/>
  <c r="CD10" i="1" s="1"/>
  <c r="CN8" i="1" s="1"/>
  <c r="P10" i="1"/>
  <c r="BS10" i="1" s="1"/>
  <c r="Q10" i="1"/>
  <c r="BT10" i="1" s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BS12" i="1" s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BR14" i="1" s="1"/>
  <c r="P14" i="1"/>
  <c r="BS14" i="1" s="1"/>
  <c r="CE14" i="1" s="1"/>
  <c r="CO12" i="1" s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BW16" i="1" s="1"/>
  <c r="U16" i="1"/>
  <c r="N17" i="1"/>
  <c r="O17" i="1"/>
  <c r="P17" i="1"/>
  <c r="Q17" i="1"/>
  <c r="R17" i="1"/>
  <c r="S17" i="1"/>
  <c r="T17" i="1"/>
  <c r="U17" i="1"/>
  <c r="M7" i="1"/>
  <c r="M8" i="1"/>
  <c r="M9" i="1"/>
  <c r="M10" i="1"/>
  <c r="M11" i="1"/>
  <c r="M12" i="1"/>
  <c r="M13" i="1"/>
  <c r="M14" i="1"/>
  <c r="M15" i="1"/>
  <c r="M16" i="1"/>
  <c r="M17" i="1"/>
  <c r="M6" i="1"/>
  <c r="BO13" i="1" l="1"/>
  <c r="CA13" i="1" s="1"/>
  <c r="BI13" i="1"/>
  <c r="BG13" i="1"/>
  <c r="BM13" i="1"/>
  <c r="BH13" i="1"/>
  <c r="BL13" i="1"/>
  <c r="BL7" i="1"/>
  <c r="AX7" i="1"/>
  <c r="BT7" i="1" s="1"/>
  <c r="CF7" i="1" s="1"/>
  <c r="CP5" i="1" s="1"/>
  <c r="AV15" i="1"/>
  <c r="BW10" i="1"/>
  <c r="CI10" i="1" s="1"/>
  <c r="CS8" i="1" s="1"/>
  <c r="BW8" i="1"/>
  <c r="BI7" i="1"/>
  <c r="BM17" i="1"/>
  <c r="BJ11" i="1"/>
  <c r="BM14" i="1"/>
  <c r="BB7" i="1"/>
  <c r="BA15" i="1"/>
  <c r="BW15" i="1" s="1"/>
  <c r="BQ8" i="1"/>
  <c r="CC8" i="1" s="1"/>
  <c r="BA9" i="1"/>
  <c r="BW9" i="1" s="1"/>
  <c r="CI9" i="1" s="1"/>
  <c r="CS7" i="1" s="1"/>
  <c r="AU15" i="1"/>
  <c r="BX17" i="1"/>
  <c r="CJ17" i="1" s="1"/>
  <c r="CT15" i="1" s="1"/>
  <c r="BX13" i="1"/>
  <c r="CJ13" i="1" s="1"/>
  <c r="CT11" i="1" s="1"/>
  <c r="BX10" i="1"/>
  <c r="CJ10" i="1" s="1"/>
  <c r="CT8" i="1" s="1"/>
  <c r="BX7" i="1"/>
  <c r="AZ7" i="1"/>
  <c r="AY13" i="1"/>
  <c r="BJ13" i="1"/>
  <c r="BJ17" i="1"/>
  <c r="BM16" i="1"/>
  <c r="CJ16" i="1" s="1"/>
  <c r="CT14" i="1" s="1"/>
  <c r="CI16" i="1"/>
  <c r="CS14" i="1" s="1"/>
  <c r="BW14" i="1"/>
  <c r="CI14" i="1" s="1"/>
  <c r="CS12" i="1" s="1"/>
  <c r="BV16" i="1"/>
  <c r="CH16" i="1" s="1"/>
  <c r="CR14" i="1" s="1"/>
  <c r="BV12" i="1"/>
  <c r="CH12" i="1" s="1"/>
  <c r="CR10" i="1" s="1"/>
  <c r="BV7" i="1"/>
  <c r="BK7" i="1"/>
  <c r="BK11" i="1"/>
  <c r="BM8" i="1"/>
  <c r="BJ15" i="1"/>
  <c r="AW7" i="1"/>
  <c r="BS7" i="1" s="1"/>
  <c r="CE7" i="1" s="1"/>
  <c r="CO5" i="1" s="1"/>
  <c r="AX9" i="1"/>
  <c r="BH11" i="1"/>
  <c r="AW15" i="1"/>
  <c r="BS15" i="1" s="1"/>
  <c r="CE15" i="1" s="1"/>
  <c r="CO13" i="1" s="1"/>
  <c r="BQ15" i="1"/>
  <c r="BQ7" i="1"/>
  <c r="CC7" i="1" s="1"/>
  <c r="BX14" i="1"/>
  <c r="BM10" i="1"/>
  <c r="AZ15" i="1"/>
  <c r="BV15" i="1" s="1"/>
  <c r="CH15" i="1" s="1"/>
  <c r="CR13" i="1" s="1"/>
  <c r="BJ8" i="1"/>
  <c r="BK10" i="1"/>
  <c r="BU15" i="1"/>
  <c r="CG15" i="1" s="1"/>
  <c r="CQ13" i="1" s="1"/>
  <c r="AY7" i="1"/>
  <c r="AY17" i="1"/>
  <c r="BB9" i="1"/>
  <c r="BX9" i="1" s="1"/>
  <c r="CJ9" i="1" s="1"/>
  <c r="CT7" i="1" s="1"/>
  <c r="BB13" i="1"/>
  <c r="BI17" i="1"/>
  <c r="BX16" i="1"/>
  <c r="BX12" i="1"/>
  <c r="CJ12" i="1" s="1"/>
  <c r="CT10" i="1" s="1"/>
  <c r="BX8" i="1"/>
  <c r="BG7" i="1"/>
  <c r="BK17" i="1"/>
  <c r="BH7" i="1"/>
  <c r="BI15" i="1"/>
  <c r="BG14" i="1"/>
  <c r="BJ12" i="1"/>
  <c r="BU16" i="1"/>
  <c r="BU14" i="1"/>
  <c r="BU7" i="1"/>
  <c r="BT17" i="1"/>
  <c r="BT16" i="1"/>
  <c r="BT14" i="1"/>
  <c r="CF14" i="1" s="1"/>
  <c r="CP12" i="1" s="1"/>
  <c r="BT12" i="1"/>
  <c r="CF12" i="1" s="1"/>
  <c r="CP10" i="1" s="1"/>
  <c r="CF10" i="1"/>
  <c r="CP8" i="1" s="1"/>
  <c r="BT9" i="1"/>
  <c r="CF9" i="1" s="1"/>
  <c r="CP7" i="1" s="1"/>
  <c r="BT8" i="1"/>
  <c r="BK15" i="1"/>
  <c r="BF13" i="1"/>
  <c r="BJ9" i="1"/>
  <c r="BM12" i="1"/>
  <c r="BA7" i="1"/>
  <c r="BW7" i="1" s="1"/>
  <c r="CI7" i="1" s="1"/>
  <c r="CS5" i="1" s="1"/>
  <c r="BA17" i="1"/>
  <c r="BW17" i="1" s="1"/>
  <c r="CI17" i="1" s="1"/>
  <c r="CS15" i="1" s="1"/>
  <c r="BH15" i="1"/>
  <c r="BI16" i="1"/>
  <c r="BM7" i="1"/>
  <c r="AW11" i="1"/>
  <c r="BF15" i="1"/>
  <c r="CC15" i="1" s="1"/>
  <c r="BJ16" i="1"/>
  <c r="CG16" i="1" s="1"/>
  <c r="CQ14" i="1" s="1"/>
  <c r="BK9" i="1"/>
  <c r="BI8" i="1"/>
  <c r="CF8" i="1" s="1"/>
  <c r="CP6" i="1" s="1"/>
  <c r="BG17" i="1"/>
  <c r="BK13" i="1"/>
  <c r="BM15" i="1"/>
  <c r="BI12" i="1"/>
  <c r="CF16" i="1"/>
  <c r="CP14" i="1" s="1"/>
  <c r="CL9" i="1"/>
  <c r="CV9" i="1"/>
  <c r="BS16" i="1"/>
  <c r="CE16" i="1" s="1"/>
  <c r="CO14" i="1" s="1"/>
  <c r="BW12" i="1"/>
  <c r="CI12" i="1" s="1"/>
  <c r="CS10" i="1" s="1"/>
  <c r="CE12" i="1"/>
  <c r="CO10" i="1" s="1"/>
  <c r="BS11" i="1"/>
  <c r="CE10" i="1"/>
  <c r="CO8" i="1" s="1"/>
  <c r="CI8" i="1"/>
  <c r="CS6" i="1" s="1"/>
  <c r="BS8" i="1"/>
  <c r="CE8" i="1" s="1"/>
  <c r="CO6" i="1" s="1"/>
  <c r="BM11" i="1"/>
  <c r="BF11" i="1"/>
  <c r="BL11" i="1"/>
  <c r="BA13" i="1"/>
  <c r="BW13" i="1" s="1"/>
  <c r="CI13" i="1" s="1"/>
  <c r="CS11" i="1" s="1"/>
  <c r="CL11" i="1"/>
  <c r="CV11" i="1"/>
  <c r="AZ9" i="1"/>
  <c r="BB11" i="1"/>
  <c r="BX11" i="1" s="1"/>
  <c r="AV13" i="1"/>
  <c r="BR13" i="1" s="1"/>
  <c r="CD13" i="1" s="1"/>
  <c r="CN11" i="1" s="1"/>
  <c r="AX15" i="1"/>
  <c r="BT15" i="1" s="1"/>
  <c r="CF15" i="1" s="1"/>
  <c r="CP13" i="1" s="1"/>
  <c r="AZ17" i="1"/>
  <c r="BV17" i="1" s="1"/>
  <c r="CH17" i="1" s="1"/>
  <c r="CR15" i="1" s="1"/>
  <c r="AU13" i="1"/>
  <c r="AW13" i="1"/>
  <c r="BS13" i="1" s="1"/>
  <c r="CE13" i="1" s="1"/>
  <c r="CO11" i="1" s="1"/>
  <c r="CL14" i="1"/>
  <c r="CV14" i="1"/>
  <c r="BV14" i="1"/>
  <c r="CH14" i="1" s="1"/>
  <c r="CR12" i="1" s="1"/>
  <c r="BR8" i="1"/>
  <c r="CD8" i="1" s="1"/>
  <c r="CN6" i="1" s="1"/>
  <c r="BG11" i="1"/>
  <c r="AY11" i="1"/>
  <c r="BU11" i="1" s="1"/>
  <c r="CG11" i="1" s="1"/>
  <c r="CQ9" i="1" s="1"/>
  <c r="CL13" i="1"/>
  <c r="CV13" i="1"/>
  <c r="AV11" i="1"/>
  <c r="BR11" i="1" s="1"/>
  <c r="AX13" i="1"/>
  <c r="CL5" i="1"/>
  <c r="CV5" i="1"/>
  <c r="CL6" i="1"/>
  <c r="CV6" i="1"/>
  <c r="AW9" i="1"/>
  <c r="BS9" i="1" s="1"/>
  <c r="CE9" i="1" s="1"/>
  <c r="CO7" i="1" s="1"/>
  <c r="CL10" i="1"/>
  <c r="CV10" i="1"/>
  <c r="BT13" i="1"/>
  <c r="CF13" i="1" s="1"/>
  <c r="CP11" i="1" s="1"/>
  <c r="CJ7" i="1"/>
  <c r="CT5" i="1" s="1"/>
  <c r="BR16" i="1"/>
  <c r="CD16" i="1" s="1"/>
  <c r="CN14" i="1" s="1"/>
  <c r="BR15" i="1"/>
  <c r="CD15" i="1" s="1"/>
  <c r="CN13" i="1" s="1"/>
  <c r="CD14" i="1"/>
  <c r="CN12" i="1" s="1"/>
  <c r="BR12" i="1"/>
  <c r="CD12" i="1" s="1"/>
  <c r="CN10" i="1" s="1"/>
  <c r="BV11" i="1"/>
  <c r="BV10" i="1"/>
  <c r="BV9" i="1"/>
  <c r="BR7" i="1"/>
  <c r="CD7" i="1" s="1"/>
  <c r="CN5" i="1" s="1"/>
  <c r="BU17" i="1"/>
  <c r="CG17" i="1" s="1"/>
  <c r="CQ15" i="1" s="1"/>
  <c r="BQ17" i="1"/>
  <c r="CC17" i="1" s="1"/>
  <c r="BQ16" i="1"/>
  <c r="CC16" i="1" s="1"/>
  <c r="CG14" i="1"/>
  <c r="CQ12" i="1" s="1"/>
  <c r="BQ14" i="1"/>
  <c r="CC14" i="1" s="1"/>
  <c r="BU13" i="1"/>
  <c r="CG13" i="1" s="1"/>
  <c r="CQ11" i="1" s="1"/>
  <c r="BQ13" i="1"/>
  <c r="CC13" i="1" s="1"/>
  <c r="BU12" i="1"/>
  <c r="CG12" i="1" s="1"/>
  <c r="CQ10" i="1" s="1"/>
  <c r="BQ12" i="1"/>
  <c r="CC12" i="1" s="1"/>
  <c r="BQ11" i="1"/>
  <c r="BU10" i="1"/>
  <c r="CG10" i="1" s="1"/>
  <c r="CQ8" i="1" s="1"/>
  <c r="BQ10" i="1"/>
  <c r="CC10" i="1" s="1"/>
  <c r="BU9" i="1"/>
  <c r="CG9" i="1" s="1"/>
  <c r="CQ7" i="1" s="1"/>
  <c r="BU8" i="1"/>
  <c r="CG8" i="1" s="1"/>
  <c r="CQ6" i="1" s="1"/>
  <c r="CM6" i="1"/>
  <c r="CX6" i="1"/>
  <c r="CG7" i="1"/>
  <c r="CQ5" i="1" s="1"/>
  <c r="CM5" i="1"/>
  <c r="CX5" i="1"/>
  <c r="BI11" i="1"/>
  <c r="BL15" i="1"/>
  <c r="BA11" i="1"/>
  <c r="BW11" i="1" s="1"/>
  <c r="CI11" i="1" s="1"/>
  <c r="CS9" i="1" s="1"/>
  <c r="CL7" i="1"/>
  <c r="CV7" i="1"/>
  <c r="CL15" i="1"/>
  <c r="CV15" i="1"/>
  <c r="AV9" i="1"/>
  <c r="BR9" i="1" s="1"/>
  <c r="CD9" i="1" s="1"/>
  <c r="CN7" i="1" s="1"/>
  <c r="AX11" i="1"/>
  <c r="BT11" i="1" s="1"/>
  <c r="CF11" i="1" s="1"/>
  <c r="CP9" i="1" s="1"/>
  <c r="AZ13" i="1"/>
  <c r="BV13" i="1" s="1"/>
  <c r="CH13" i="1" s="1"/>
  <c r="CR11" i="1" s="1"/>
  <c r="BB15" i="1"/>
  <c r="BX15" i="1" s="1"/>
  <c r="CJ15" i="1" s="1"/>
  <c r="CT13" i="1" s="1"/>
  <c r="AV17" i="1"/>
  <c r="BR17" i="1" s="1"/>
  <c r="CD17" i="1" s="1"/>
  <c r="CN15" i="1" s="1"/>
  <c r="AU9" i="1"/>
  <c r="BQ9" i="1" s="1"/>
  <c r="CC9" i="1" s="1"/>
  <c r="AU17" i="1"/>
  <c r="AW17" i="1"/>
  <c r="BS17" i="1" s="1"/>
  <c r="CE17" i="1" s="1"/>
  <c r="CO15" i="1" s="1"/>
  <c r="CH7" i="1" l="1"/>
  <c r="CR5" i="1" s="1"/>
  <c r="CH9" i="1"/>
  <c r="CR7" i="1" s="1"/>
  <c r="CE11" i="1"/>
  <c r="CO9" i="1" s="1"/>
  <c r="CH10" i="1"/>
  <c r="CR8" i="1" s="1"/>
  <c r="CC11" i="1"/>
  <c r="CM9" i="1" s="1"/>
  <c r="CF17" i="1"/>
  <c r="CP15" i="1" s="1"/>
  <c r="CI15" i="1"/>
  <c r="CS13" i="1" s="1"/>
  <c r="CJ11" i="1"/>
  <c r="CT9" i="1" s="1"/>
  <c r="CJ14" i="1"/>
  <c r="CT12" i="1" s="1"/>
  <c r="CH11" i="1"/>
  <c r="CR9" i="1" s="1"/>
  <c r="CD11" i="1"/>
  <c r="CN9" i="1" s="1"/>
  <c r="CJ8" i="1"/>
  <c r="CT6" i="1" s="1"/>
  <c r="CM7" i="1"/>
  <c r="CX7" i="1"/>
  <c r="CM15" i="1"/>
  <c r="CX15" i="1"/>
  <c r="CM11" i="1"/>
  <c r="CX11" i="1"/>
  <c r="CM13" i="1"/>
  <c r="CX13" i="1"/>
  <c r="CM14" i="1"/>
  <c r="CX14" i="1"/>
  <c r="CM8" i="1"/>
  <c r="CX8" i="1"/>
  <c r="CM10" i="1"/>
  <c r="CX10" i="1"/>
  <c r="CM12" i="1"/>
  <c r="CX12" i="1"/>
  <c r="CX9" i="1" l="1"/>
</calcChain>
</file>

<file path=xl/sharedStrings.xml><?xml version="1.0" encoding="utf-8"?>
<sst xmlns="http://schemas.openxmlformats.org/spreadsheetml/2006/main" count="26" uniqueCount="24">
  <si>
    <t xml:space="preserve">Local Volatility Formula </t>
  </si>
  <si>
    <t>Spot</t>
  </si>
  <si>
    <t>RFR</t>
  </si>
  <si>
    <t>Change in Sigma / Change in Time</t>
  </si>
  <si>
    <t>Change in Sigma / Change in Strike</t>
  </si>
  <si>
    <t>Numerator</t>
  </si>
  <si>
    <t>Denominator</t>
  </si>
  <si>
    <t>Local Volatility</t>
  </si>
  <si>
    <t>Local Volatility Surface</t>
  </si>
  <si>
    <t>Implied</t>
  </si>
  <si>
    <t>Local</t>
  </si>
  <si>
    <t>Implied Volatility</t>
  </si>
  <si>
    <t>Local V/s Implied - Near Term Maturity</t>
  </si>
  <si>
    <t>https://en.wikipedia.org/wiki/Local_volatility</t>
  </si>
  <si>
    <t>https://quant.stackexchange.com/questions/39494/problems-with-local-volatility-models-vs-stochastic-volatility-models</t>
  </si>
  <si>
    <t>Read First Answer</t>
  </si>
  <si>
    <t>TAKE SPX IMPLIED VOLATILITY SURFACE FROM BLOOMBERG, CALCULATE LOCAL VOLATILITY AND AGAIN COMPARE WITH BLOOMBERG.</t>
  </si>
  <si>
    <t>WHAT IS Kolmogorov forward
equation STUDY THAT AND HOW ITS USED IN DERIVATION OF LOCAL VOLATILITY</t>
  </si>
  <si>
    <t>https://www.youtube.com/watch?v=gW073Tnx7CE</t>
  </si>
  <si>
    <t>https://quantshub.com/qhworkshopplay/36</t>
  </si>
  <si>
    <t>This video is paid one I think one Saturday devote to this video this will clear many doubts about local volatility</t>
  </si>
  <si>
    <t>Monday / Tuesday</t>
  </si>
  <si>
    <t>First Saturday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</si>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</sst>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9" formatCode="#,##0.00000"/>
    <numFmt numFmtId="171" formatCode="0.0000%"/>
    <numFmt numFmtId="17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/>
    <xf numFmtId="164" fontId="0" fillId="0" borderId="0" xfId="1" applyNumberFormat="1" applyFont="1"/>
    <xf numFmtId="10" fontId="0" fillId="0" borderId="1" xfId="1" applyNumberFormat="1" applyFont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0" fontId="0" fillId="3" borderId="1" xfId="1" applyNumberFormat="1" applyFont="1" applyFill="1" applyBorder="1"/>
    <xf numFmtId="0" fontId="3" fillId="0" borderId="0" xfId="2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9" fontId="0" fillId="0" borderId="0" xfId="0" applyNumberFormat="1"/>
    <xf numFmtId="165" fontId="0" fillId="0" borderId="0" xfId="0" applyNumberFormat="1"/>
    <xf numFmtId="171" fontId="0" fillId="0" borderId="0" xfId="0" applyNumberFormat="1"/>
    <xf numFmtId="17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Local_Vol.!$CM$4</c:f>
              <c:strCache>
                <c:ptCount val="1"/>
                <c:pt idx="0">
                  <c:v>0.17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Local_Vol.!$CM$5:$CM$15</c:f>
              <c:numCache>
                <c:formatCode>0.00%</c:formatCode>
                <c:ptCount val="11"/>
                <c:pt idx="0">
                  <c:v>0.19587056938640965</c:v>
                </c:pt>
                <c:pt idx="1">
                  <c:v>0.17565043514816725</c:v>
                </c:pt>
                <c:pt idx="2">
                  <c:v>0.2371404318643095</c:v>
                </c:pt>
                <c:pt idx="3">
                  <c:v>0.24198875367670397</c:v>
                </c:pt>
                <c:pt idx="4">
                  <c:v>0.22496163820560408</c:v>
                </c:pt>
                <c:pt idx="5">
                  <c:v>0.22193592668956413</c:v>
                </c:pt>
                <c:pt idx="6">
                  <c:v>0.22193592668956413</c:v>
                </c:pt>
                <c:pt idx="7">
                  <c:v>0.22193592668956413</c:v>
                </c:pt>
                <c:pt idx="8">
                  <c:v>0.22193592668956413</c:v>
                </c:pt>
                <c:pt idx="9">
                  <c:v>0.21659485989592034</c:v>
                </c:pt>
                <c:pt idx="10">
                  <c:v>0.21659485989592034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4ADD-A5B9-2DA6874A820B}"/>
            </c:ext>
          </c:extLst>
        </c:ser>
        <c:ser>
          <c:idx val="1"/>
          <c:order val="1"/>
          <c:tx>
            <c:strRef>
              <c:f>Local_Vol.!$CN$4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Local_Vol.!$CN$5:$CN$15</c:f>
              <c:numCache>
                <c:formatCode>0.00%</c:formatCode>
                <c:ptCount val="11"/>
                <c:pt idx="0">
                  <c:v>0.27860969983135958</c:v>
                </c:pt>
                <c:pt idx="1">
                  <c:v>0.29177151274207408</c:v>
                </c:pt>
                <c:pt idx="2">
                  <c:v>0.31233798243827654</c:v>
                </c:pt>
                <c:pt idx="3">
                  <c:v>0.3152981532006135</c:v>
                </c:pt>
                <c:pt idx="4">
                  <c:v>0.3129455411894686</c:v>
                </c:pt>
                <c:pt idx="5">
                  <c:v>0.3219474452792459</c:v>
                </c:pt>
                <c:pt idx="6">
                  <c:v>0.32201367855543261</c:v>
                </c:pt>
                <c:pt idx="7">
                  <c:v>0.31255805569028039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3-4ADD-A5B9-2DA6874A820B}"/>
            </c:ext>
          </c:extLst>
        </c:ser>
        <c:ser>
          <c:idx val="2"/>
          <c:order val="2"/>
          <c:tx>
            <c:strRef>
              <c:f>Local_Vol.!$CO$4</c:f>
              <c:strCache>
                <c:ptCount val="1"/>
                <c:pt idx="0">
                  <c:v>0.33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Local_Vol.!$CO$5:$CO$15</c:f>
              <c:numCache>
                <c:formatCode>0.00%</c:formatCode>
                <c:ptCount val="11"/>
                <c:pt idx="0">
                  <c:v>0.3016158081914227</c:v>
                </c:pt>
                <c:pt idx="1">
                  <c:v>0.30101558882022145</c:v>
                </c:pt>
                <c:pt idx="2">
                  <c:v>0.29799317441075635</c:v>
                </c:pt>
                <c:pt idx="3">
                  <c:v>0.30766302496583875</c:v>
                </c:pt>
                <c:pt idx="4">
                  <c:v>0.32620219393157973</c:v>
                </c:pt>
                <c:pt idx="5">
                  <c:v>0.36974025192461069</c:v>
                </c:pt>
                <c:pt idx="6">
                  <c:v>0.36728538310324171</c:v>
                </c:pt>
                <c:pt idx="7">
                  <c:v>0.33752645201409814</c:v>
                </c:pt>
                <c:pt idx="8">
                  <c:v>0.33008786708996141</c:v>
                </c:pt>
                <c:pt idx="9">
                  <c:v>0.33008786708996141</c:v>
                </c:pt>
                <c:pt idx="10">
                  <c:v>0.33008786708996141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3-4ADD-A5B9-2DA6874A820B}"/>
            </c:ext>
          </c:extLst>
        </c:ser>
        <c:ser>
          <c:idx val="3"/>
          <c:order val="3"/>
          <c:tx>
            <c:strRef>
              <c:f>Local_Vol.!$CP$4</c:f>
              <c:strCache>
                <c:ptCount val="1"/>
                <c:pt idx="0">
                  <c:v>0.42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Local_Vol.!$CP$5:$CP$15</c:f>
              <c:numCache>
                <c:formatCode>0.00%</c:formatCode>
                <c:ptCount val="11"/>
                <c:pt idx="0">
                  <c:v>0.28709871595091924</c:v>
                </c:pt>
                <c:pt idx="1">
                  <c:v>0.28731969014624054</c:v>
                </c:pt>
                <c:pt idx="2">
                  <c:v>0.29377744308337383</c:v>
                </c:pt>
                <c:pt idx="3">
                  <c:v>0.29780317724534566</c:v>
                </c:pt>
                <c:pt idx="4">
                  <c:v>0.31609248584319161</c:v>
                </c:pt>
                <c:pt idx="5">
                  <c:v>0.34537943874705351</c:v>
                </c:pt>
                <c:pt idx="6">
                  <c:v>0.35350907791494945</c:v>
                </c:pt>
                <c:pt idx="7">
                  <c:v>0.33447930270209653</c:v>
                </c:pt>
                <c:pt idx="8">
                  <c:v>0.33183222388718808</c:v>
                </c:pt>
                <c:pt idx="9">
                  <c:v>0.27025239028728432</c:v>
                </c:pt>
                <c:pt idx="10">
                  <c:v>0.32966059240874901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3-4ADD-A5B9-2DA6874A820B}"/>
            </c:ext>
          </c:extLst>
        </c:ser>
        <c:ser>
          <c:idx val="4"/>
          <c:order val="4"/>
          <c:tx>
            <c:strRef>
              <c:f>Local_Vol.!$CQ$4</c:f>
              <c:strCache>
                <c:ptCount val="1"/>
                <c:pt idx="0">
                  <c:v>0.50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Local_Vol.!$CQ$5:$CQ$15</c:f>
              <c:numCache>
                <c:formatCode>0.00%</c:formatCode>
                <c:ptCount val="11"/>
                <c:pt idx="0">
                  <c:v>0.28399353439557085</c:v>
                </c:pt>
                <c:pt idx="1">
                  <c:v>0.28394292213384048</c:v>
                </c:pt>
                <c:pt idx="2">
                  <c:v>0.28356076865649438</c:v>
                </c:pt>
                <c:pt idx="3">
                  <c:v>0.29411065597032199</c:v>
                </c:pt>
                <c:pt idx="4">
                  <c:v>0.28801994094624078</c:v>
                </c:pt>
                <c:pt idx="5">
                  <c:v>0.28748499066952027</c:v>
                </c:pt>
                <c:pt idx="6">
                  <c:v>0.29732355904949687</c:v>
                </c:pt>
                <c:pt idx="7">
                  <c:v>0.28702449708223965</c:v>
                </c:pt>
                <c:pt idx="8">
                  <c:v>0.30697896514227258</c:v>
                </c:pt>
                <c:pt idx="9">
                  <c:v>0.34609593403723188</c:v>
                </c:pt>
                <c:pt idx="10">
                  <c:v>0.29867466062000231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63-4ADD-A5B9-2DA6874A820B}"/>
            </c:ext>
          </c:extLst>
        </c:ser>
        <c:ser>
          <c:idx val="5"/>
          <c:order val="5"/>
          <c:tx>
            <c:strRef>
              <c:f>Local_Vol.!$CR$4</c:f>
              <c:strCache>
                <c:ptCount val="1"/>
                <c:pt idx="0">
                  <c:v>1.00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Local_Vol.!$CR$5:$CR$15</c:f>
              <c:numCache>
                <c:formatCode>0.00%</c:formatCode>
                <c:ptCount val="11"/>
                <c:pt idx="0">
                  <c:v>0.28952619377230482</c:v>
                </c:pt>
                <c:pt idx="1">
                  <c:v>0.27731591592073079</c:v>
                </c:pt>
                <c:pt idx="2">
                  <c:v>0.28864994680355294</c:v>
                </c:pt>
                <c:pt idx="3">
                  <c:v>0.2744591430572712</c:v>
                </c:pt>
                <c:pt idx="4">
                  <c:v>0.26594497577227855</c:v>
                </c:pt>
                <c:pt idx="5">
                  <c:v>0.26372144395175751</c:v>
                </c:pt>
                <c:pt idx="6">
                  <c:v>0.26014777662699917</c:v>
                </c:pt>
                <c:pt idx="7">
                  <c:v>0.2732212820727612</c:v>
                </c:pt>
                <c:pt idx="8">
                  <c:v>0.28524440643398186</c:v>
                </c:pt>
                <c:pt idx="9">
                  <c:v>0.29220105920707162</c:v>
                </c:pt>
                <c:pt idx="10">
                  <c:v>0.29753390598854912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63-4ADD-A5B9-2DA6874A820B}"/>
            </c:ext>
          </c:extLst>
        </c:ser>
        <c:ser>
          <c:idx val="6"/>
          <c:order val="6"/>
          <c:tx>
            <c:strRef>
              <c:f>Local_Vol.!$CS$4</c:f>
              <c:strCache>
                <c:ptCount val="1"/>
                <c:pt idx="0">
                  <c:v>2.00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Local_Vol.!$CS$5:$CS$15</c:f>
              <c:numCache>
                <c:formatCode>0.00%</c:formatCode>
                <c:ptCount val="11"/>
                <c:pt idx="0">
                  <c:v>0.33098036195520725</c:v>
                </c:pt>
                <c:pt idx="1">
                  <c:v>0.34102592739929688</c:v>
                </c:pt>
                <c:pt idx="2">
                  <c:v>0.33428037511301134</c:v>
                </c:pt>
                <c:pt idx="3">
                  <c:v>0.30594823767016222</c:v>
                </c:pt>
                <c:pt idx="4">
                  <c:v>0.33344272528852648</c:v>
                </c:pt>
                <c:pt idx="5">
                  <c:v>0.30071909352050091</c:v>
                </c:pt>
                <c:pt idx="6">
                  <c:v>0.25054935435645304</c:v>
                </c:pt>
                <c:pt idx="7">
                  <c:v>0.21988569160902979</c:v>
                </c:pt>
                <c:pt idx="8">
                  <c:v>0.27464340516385966</c:v>
                </c:pt>
                <c:pt idx="9">
                  <c:v>0.26503330299303146</c:v>
                </c:pt>
                <c:pt idx="10">
                  <c:v>0.29411585095722337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63-4ADD-A5B9-2DA6874A820B}"/>
            </c:ext>
          </c:extLst>
        </c:ser>
        <c:ser>
          <c:idx val="7"/>
          <c:order val="7"/>
          <c:tx>
            <c:strRef>
              <c:f>Local_Vol.!$CT$4</c:f>
              <c:strCache>
                <c:ptCount val="1"/>
                <c:pt idx="0">
                  <c:v>3.00</c:v>
                </c:pt>
              </c:strCache>
            </c:strRef>
          </c:tx>
          <c:cat>
            <c:numRef>
              <c:f>Local_Vol.!$CL$5:$CL$15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Local_Vol.!$CT$5:$CT$15</c:f>
              <c:numCache>
                <c:formatCode>0.00%</c:formatCode>
                <c:ptCount val="11"/>
                <c:pt idx="0">
                  <c:v>0.31490758460719143</c:v>
                </c:pt>
                <c:pt idx="1">
                  <c:v>0.32147873568807322</c:v>
                </c:pt>
                <c:pt idx="2">
                  <c:v>0.30134905641163856</c:v>
                </c:pt>
                <c:pt idx="3">
                  <c:v>0.30021188223704143</c:v>
                </c:pt>
                <c:pt idx="4">
                  <c:v>0.34371739474214169</c:v>
                </c:pt>
                <c:pt idx="5">
                  <c:v>0.31275747891880845</c:v>
                </c:pt>
                <c:pt idx="6">
                  <c:v>0.2578456326698198</c:v>
                </c:pt>
                <c:pt idx="7">
                  <c:v>0.207629506886225</c:v>
                </c:pt>
                <c:pt idx="8">
                  <c:v>0.28831269777978979</c:v>
                </c:pt>
                <c:pt idx="9">
                  <c:v>0.29307118780911484</c:v>
                </c:pt>
                <c:pt idx="10">
                  <c:v>0.29714534749781696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63-4ADD-A5B9-2DA6874A820B}"/>
            </c:ext>
          </c:extLst>
        </c:ser>
        <c:bandFmts/>
        <c:axId val="245990912"/>
        <c:axId val="245992448"/>
        <c:axId val="245976576"/>
      </c:surface3DChart>
      <c:catAx>
        <c:axId val="245990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5992448"/>
        <c:crosses val="autoZero"/>
        <c:auto val="1"/>
        <c:lblAlgn val="ctr"/>
        <c:lblOffset val="100"/>
        <c:noMultiLvlLbl val="0"/>
      </c:catAx>
      <c:valAx>
        <c:axId val="245992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5990912"/>
        <c:crosses val="autoZero"/>
        <c:crossBetween val="midCat"/>
      </c:valAx>
      <c:serAx>
        <c:axId val="2459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92448"/>
        <c:crosses val="autoZero"/>
      </c:serAx>
    </c:plotArea>
    <c:legend>
      <c:legendPos val="b"/>
      <c:layout>
        <c:manualLayout>
          <c:xMode val="edge"/>
          <c:yMode val="edge"/>
          <c:x val="9.7220221385370301E-2"/>
          <c:y val="0.85510626218744601"/>
          <c:w val="0.86218655711514325"/>
          <c:h val="0.1006600350504776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Local_Vol.!$CW$4</c:f>
              <c:strCache>
                <c:ptCount val="1"/>
                <c:pt idx="0">
                  <c:v>Implied</c:v>
                </c:pt>
              </c:strCache>
            </c:strRef>
          </c:tx>
          <c:marker>
            <c:symbol val="none"/>
          </c:marker>
          <c:cat>
            <c:numRef>
              <c:f>Local_Vol.!$CV$5:$CV$15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Local_Vol.!$CW$5:$CW$15</c:f>
              <c:numCache>
                <c:formatCode>0.00%</c:formatCode>
                <c:ptCount val="11"/>
                <c:pt idx="0">
                  <c:v>0.29299999999999998</c:v>
                </c:pt>
                <c:pt idx="1">
                  <c:v>0.29699999999999999</c:v>
                </c:pt>
                <c:pt idx="2">
                  <c:v>0.307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4-4DF0-8913-257E5D313672}"/>
            </c:ext>
          </c:extLst>
        </c:ser>
        <c:ser>
          <c:idx val="1"/>
          <c:order val="1"/>
          <c:tx>
            <c:strRef>
              <c:f>Local_Vol.!$CX$4</c:f>
              <c:strCache>
                <c:ptCount val="1"/>
                <c:pt idx="0">
                  <c:v>Local</c:v>
                </c:pt>
              </c:strCache>
            </c:strRef>
          </c:tx>
          <c:marker>
            <c:symbol val="none"/>
          </c:marker>
          <c:cat>
            <c:numRef>
              <c:f>Local_Vol.!$CV$5:$CV$15</c:f>
              <c:numCache>
                <c:formatCode>0.00</c:formatCode>
                <c:ptCount val="11"/>
                <c:pt idx="0">
                  <c:v>17.27</c:v>
                </c:pt>
                <c:pt idx="1">
                  <c:v>18.059999999999999</c:v>
                </c:pt>
                <c:pt idx="2">
                  <c:v>18.84</c:v>
                </c:pt>
                <c:pt idx="3">
                  <c:v>19.63</c:v>
                </c:pt>
                <c:pt idx="4">
                  <c:v>20.41</c:v>
                </c:pt>
                <c:pt idx="5">
                  <c:v>21.2</c:v>
                </c:pt>
                <c:pt idx="6">
                  <c:v>21.98</c:v>
                </c:pt>
                <c:pt idx="7">
                  <c:v>22.77</c:v>
                </c:pt>
                <c:pt idx="8">
                  <c:v>23.55</c:v>
                </c:pt>
                <c:pt idx="9">
                  <c:v>24.34</c:v>
                </c:pt>
                <c:pt idx="10">
                  <c:v>25.12</c:v>
                </c:pt>
              </c:numCache>
            </c:numRef>
          </c:cat>
          <c:val>
            <c:numRef>
              <c:f>Local_Vol.!$CX$5:$CX$15</c:f>
              <c:numCache>
                <c:formatCode>0.00%</c:formatCode>
                <c:ptCount val="11"/>
                <c:pt idx="0">
                  <c:v>0.19587056938640965</c:v>
                </c:pt>
                <c:pt idx="1">
                  <c:v>0.17565043514816725</c:v>
                </c:pt>
                <c:pt idx="2">
                  <c:v>0.2371404318643095</c:v>
                </c:pt>
                <c:pt idx="3">
                  <c:v>0.24198875367670397</c:v>
                </c:pt>
                <c:pt idx="4">
                  <c:v>0.22496163820560408</c:v>
                </c:pt>
                <c:pt idx="5">
                  <c:v>0.22193592668956413</c:v>
                </c:pt>
                <c:pt idx="6">
                  <c:v>0.22193592668956413</c:v>
                </c:pt>
                <c:pt idx="7">
                  <c:v>0.22193592668956413</c:v>
                </c:pt>
                <c:pt idx="8">
                  <c:v>0.22193592668956413</c:v>
                </c:pt>
                <c:pt idx="9">
                  <c:v>0.21659485989592034</c:v>
                </c:pt>
                <c:pt idx="10">
                  <c:v>0.21659485989592034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4-4DF0-8913-257E5D31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018816"/>
        <c:axId val="246020352"/>
      </c:lineChart>
      <c:catAx>
        <c:axId val="2460188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6020352"/>
        <c:crosses val="autoZero"/>
        <c:auto val="1"/>
        <c:lblAlgn val="ctr"/>
        <c:lblOffset val="100"/>
        <c:noMultiLvlLbl val="0"/>
      </c:catAx>
      <c:valAx>
        <c:axId val="246020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018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19</xdr:row>
      <xdr:rowOff>104775</xdr:rowOff>
    </xdr:from>
    <xdr:to>
      <xdr:col>9</xdr:col>
      <xdr:colOff>590550</xdr:colOff>
      <xdr:row>24</xdr:row>
      <xdr:rowOff>57150</xdr:rowOff>
    </xdr:to>
    <xdr:pic>
      <xdr:nvPicPr>
        <xdr:cNvPr id="1027" name="Picture 3" descr="http://financetrainingcourse.com/education/wp-content/uploads/2014/05/052514_1435_ImpliedandL2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724275"/>
          <a:ext cx="5981700" cy="90487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19050</xdr:colOff>
      <xdr:row>0</xdr:row>
      <xdr:rowOff>0</xdr:rowOff>
    </xdr:from>
    <xdr:to>
      <xdr:col>18</xdr:col>
      <xdr:colOff>571500</xdr:colOff>
      <xdr:row>2</xdr:row>
      <xdr:rowOff>180975</xdr:rowOff>
    </xdr:to>
    <xdr:pic>
      <xdr:nvPicPr>
        <xdr:cNvPr id="1028" name="Picture 4" descr="http://financetrainingcourse.com/education/wp-content/uploads/2014/05/052514_1435_ImpliedandL8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01100" y="0"/>
          <a:ext cx="2381250" cy="561975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28576</xdr:colOff>
      <xdr:row>0</xdr:row>
      <xdr:rowOff>0</xdr:rowOff>
    </xdr:from>
    <xdr:to>
      <xdr:col>29</xdr:col>
      <xdr:colOff>0</xdr:colOff>
      <xdr:row>2</xdr:row>
      <xdr:rowOff>161924</xdr:rowOff>
    </xdr:to>
    <xdr:pic>
      <xdr:nvPicPr>
        <xdr:cNvPr id="1029" name="Picture 5" descr="http://financetrainingcourse.com/education/wp-content/uploads/2014/05/052514_1435_ImpliedandL13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5078076" y="0"/>
          <a:ext cx="1800224" cy="542924"/>
        </a:xfrm>
        <a:prstGeom prst="rect">
          <a:avLst/>
        </a:prstGeom>
        <a:noFill/>
      </xdr:spPr>
    </xdr:pic>
    <xdr:clientData/>
  </xdr:twoCellAnchor>
  <xdr:twoCellAnchor editAs="oneCell">
    <xdr:from>
      <xdr:col>45</xdr:col>
      <xdr:colOff>28575</xdr:colOff>
      <xdr:row>0</xdr:row>
      <xdr:rowOff>0</xdr:rowOff>
    </xdr:from>
    <xdr:to>
      <xdr:col>50</xdr:col>
      <xdr:colOff>561974</xdr:colOff>
      <xdr:row>2</xdr:row>
      <xdr:rowOff>171450</xdr:rowOff>
    </xdr:to>
    <xdr:pic>
      <xdr:nvPicPr>
        <xdr:cNvPr id="1030" name="Picture 6" descr="http://financetrainingcourse.com/education/wp-content/uploads/2014/05/052514_1435_ImpliedandL16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908000" y="0"/>
          <a:ext cx="4191000" cy="552450"/>
        </a:xfrm>
        <a:prstGeom prst="rect">
          <a:avLst/>
        </a:prstGeom>
        <a:noFill/>
      </xdr:spPr>
    </xdr:pic>
    <xdr:clientData/>
  </xdr:twoCellAnchor>
  <xdr:twoCellAnchor editAs="oneCell">
    <xdr:from>
      <xdr:col>58</xdr:col>
      <xdr:colOff>47624</xdr:colOff>
      <xdr:row>0</xdr:row>
      <xdr:rowOff>0</xdr:rowOff>
    </xdr:from>
    <xdr:to>
      <xdr:col>63</xdr:col>
      <xdr:colOff>552449</xdr:colOff>
      <xdr:row>2</xdr:row>
      <xdr:rowOff>142875</xdr:rowOff>
    </xdr:to>
    <xdr:pic>
      <xdr:nvPicPr>
        <xdr:cNvPr id="9" name="Picture 7" descr="http://financetrainingcourse.com/education/wp-content/uploads/2014/05/052514_1435_ImpliedandL19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3851849" y="0"/>
          <a:ext cx="3552825" cy="523875"/>
        </a:xfrm>
        <a:prstGeom prst="rect">
          <a:avLst/>
        </a:prstGeom>
        <a:noFill/>
      </xdr:spPr>
    </xdr:pic>
    <xdr:clientData/>
  </xdr:twoCellAnchor>
  <xdr:twoCellAnchor editAs="oneCell">
    <xdr:from>
      <xdr:col>68</xdr:col>
      <xdr:colOff>104774</xdr:colOff>
      <xdr:row>0</xdr:row>
      <xdr:rowOff>0</xdr:rowOff>
    </xdr:from>
    <xdr:to>
      <xdr:col>73</xdr:col>
      <xdr:colOff>523873</xdr:colOff>
      <xdr:row>2</xdr:row>
      <xdr:rowOff>161924</xdr:rowOff>
    </xdr:to>
    <xdr:pic>
      <xdr:nvPicPr>
        <xdr:cNvPr id="1032" name="Picture 8" descr="http://financetrainingcourse.com/education/wp-content/uploads/2014/05/052514_1435_ImpliedandL21.pn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9643049" y="0"/>
          <a:ext cx="5362575" cy="542924"/>
        </a:xfrm>
        <a:prstGeom prst="rect">
          <a:avLst/>
        </a:prstGeom>
        <a:noFill/>
      </xdr:spPr>
    </xdr:pic>
    <xdr:clientData/>
  </xdr:twoCellAnchor>
  <xdr:twoCellAnchor>
    <xdr:from>
      <xdr:col>88</xdr:col>
      <xdr:colOff>63952</xdr:colOff>
      <xdr:row>16</xdr:row>
      <xdr:rowOff>176892</xdr:rowOff>
    </xdr:from>
    <xdr:to>
      <xdr:col>97</xdr:col>
      <xdr:colOff>419099</xdr:colOff>
      <xdr:row>32</xdr:row>
      <xdr:rowOff>167367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95250</xdr:colOff>
      <xdr:row>18</xdr:row>
      <xdr:rowOff>136072</xdr:rowOff>
    </xdr:from>
    <xdr:to>
      <xdr:col>106</xdr:col>
      <xdr:colOff>95250</xdr:colOff>
      <xdr:row>34</xdr:row>
      <xdr:rowOff>136072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37</xdr:col>
      <xdr:colOff>47626</xdr:colOff>
      <xdr:row>0</xdr:row>
      <xdr:rowOff>0</xdr:rowOff>
    </xdr:from>
    <xdr:to>
      <xdr:col>39</xdr:col>
      <xdr:colOff>581025</xdr:colOff>
      <xdr:row>2</xdr:row>
      <xdr:rowOff>161924</xdr:rowOff>
    </xdr:to>
    <xdr:pic>
      <xdr:nvPicPr>
        <xdr:cNvPr id="14" name="Picture 5" descr="http://financetrainingcourse.com/education/wp-content/uploads/2014/05/052514_1435_ImpliedandL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412201" y="0"/>
          <a:ext cx="1752598" cy="542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W073Tnx7CE" TargetMode="External"/><Relationship Id="rId2" Type="http://schemas.openxmlformats.org/officeDocument/2006/relationships/hyperlink" Target="https://quant.stackexchange.com/questions/39494/problems-with-local-volatility-models-vs-stochastic-volatility-models" TargetMode="External"/><Relationship Id="rId1" Type="http://schemas.openxmlformats.org/officeDocument/2006/relationships/hyperlink" Target="https://en.wikipedia.org/wiki/Local_volatility" TargetMode="External"/><Relationship Id="rId4" Type="http://schemas.openxmlformats.org/officeDocument/2006/relationships/hyperlink" Target="https://quantshub.com/qhworkshopplay/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85"/>
  <sheetViews>
    <sheetView showGridLines="0" tabSelected="1" topLeftCell="BR1" zoomScale="70" zoomScaleNormal="70" workbookViewId="0">
      <selection activeCell="CW5" sqref="CW5"/>
    </sheetView>
  </sheetViews>
  <sheetFormatPr defaultRowHeight="15" outlineLevelCol="1" x14ac:dyDescent="0.25"/>
  <cols>
    <col min="10" max="10" width="11.140625" customWidth="1"/>
    <col min="11" max="11" width="3.7109375" customWidth="1"/>
    <col min="13" max="13" width="10.28515625" bestFit="1" customWidth="1"/>
    <col min="22" max="22" width="3.7109375" customWidth="1"/>
    <col min="25" max="25" width="9.7109375" customWidth="1" outlineLevel="1"/>
    <col min="26" max="32" width="9.140625" customWidth="1" outlineLevel="1"/>
    <col min="33" max="33" width="3.7109375" customWidth="1"/>
    <col min="34" max="34" width="9.140625" customWidth="1" outlineLevel="1"/>
    <col min="35" max="35" width="8.7109375" customWidth="1" outlineLevel="1"/>
    <col min="36" max="43" width="9.140625" customWidth="1" outlineLevel="1"/>
    <col min="44" max="44" width="3.7109375" customWidth="1" outlineLevel="1"/>
    <col min="46" max="47" width="9.140625" customWidth="1" outlineLevel="1"/>
    <col min="48" max="51" width="12.140625" customWidth="1" outlineLevel="1"/>
    <col min="52" max="52" width="11.7109375" customWidth="1" outlineLevel="1"/>
    <col min="53" max="54" width="12.140625" customWidth="1" outlineLevel="1"/>
    <col min="55" max="55" width="3.7109375" customWidth="1"/>
    <col min="65" max="65" width="11.42578125" customWidth="1"/>
    <col min="66" max="66" width="3.7109375" customWidth="1"/>
    <col min="69" max="76" width="14.85546875" bestFit="1" customWidth="1"/>
    <col min="78" max="78" width="3.7109375" customWidth="1"/>
    <col min="89" max="89" width="3.7109375" customWidth="1"/>
    <col min="99" max="99" width="3.7109375" customWidth="1"/>
  </cols>
  <sheetData>
    <row r="1" spans="1:106" x14ac:dyDescent="0.25">
      <c r="L1" s="21" t="s">
        <v>1</v>
      </c>
      <c r="M1" s="8">
        <v>15.7</v>
      </c>
      <c r="N1" s="21" t="s">
        <v>2</v>
      </c>
      <c r="O1" s="22">
        <v>0.01</v>
      </c>
      <c r="P1" s="9"/>
      <c r="Q1" s="10"/>
      <c r="R1" s="10"/>
      <c r="S1" s="11"/>
      <c r="W1" t="s">
        <v>3</v>
      </c>
      <c r="AA1" s="9"/>
      <c r="AB1" s="10"/>
      <c r="AC1" s="11"/>
      <c r="AH1" t="s">
        <v>4</v>
      </c>
      <c r="AL1" s="9"/>
      <c r="AM1" s="10"/>
      <c r="AN1" s="11"/>
      <c r="AT1" s="9"/>
      <c r="AU1" s="10"/>
      <c r="AV1" s="10"/>
      <c r="AW1" s="10"/>
      <c r="AX1" s="10"/>
      <c r="AY1" s="10"/>
      <c r="AZ1" s="11"/>
      <c r="BD1" t="s">
        <v>5</v>
      </c>
      <c r="BG1" s="9"/>
      <c r="BH1" s="10"/>
      <c r="BI1" s="10"/>
      <c r="BJ1" s="10"/>
      <c r="BK1" s="10"/>
      <c r="BL1" s="11"/>
      <c r="BO1" t="s">
        <v>6</v>
      </c>
      <c r="BQ1" s="9"/>
      <c r="BR1" s="10"/>
      <c r="BS1" s="10"/>
      <c r="BT1" s="10"/>
      <c r="BU1" s="10"/>
      <c r="BV1" s="10"/>
      <c r="BW1" s="10"/>
      <c r="BX1" s="10"/>
      <c r="BY1" s="11"/>
    </row>
    <row r="2" spans="1:106" x14ac:dyDescent="0.25">
      <c r="A2" s="25" t="s">
        <v>11</v>
      </c>
      <c r="B2" s="26"/>
      <c r="C2" s="26"/>
      <c r="D2" s="26"/>
      <c r="E2" s="26"/>
      <c r="F2" s="26"/>
      <c r="G2" s="26"/>
      <c r="H2" s="26"/>
      <c r="I2" s="26"/>
      <c r="J2" s="27"/>
      <c r="P2" s="12"/>
      <c r="S2" s="13"/>
      <c r="AA2" s="12"/>
      <c r="AC2" s="13"/>
      <c r="AL2" s="12"/>
      <c r="AN2" s="13"/>
      <c r="AT2" s="12"/>
      <c r="AZ2" s="13"/>
      <c r="BG2" s="12"/>
      <c r="BL2" s="13"/>
      <c r="BQ2" s="12"/>
      <c r="BY2" s="13"/>
      <c r="CL2" s="31" t="s">
        <v>8</v>
      </c>
      <c r="CM2" s="32"/>
      <c r="CN2" s="32"/>
      <c r="CO2" s="32"/>
      <c r="CP2" s="32"/>
      <c r="CQ2" s="32"/>
      <c r="CR2" s="32"/>
      <c r="CS2" s="32"/>
      <c r="CT2" s="33"/>
      <c r="CV2" s="31" t="s">
        <v>12</v>
      </c>
      <c r="CW2" s="32"/>
      <c r="CX2" s="32"/>
      <c r="CY2" s="32"/>
      <c r="CZ2" s="32"/>
      <c r="DA2" s="32"/>
      <c r="DB2" s="33"/>
    </row>
    <row r="3" spans="1:106" x14ac:dyDescent="0.25">
      <c r="A3" s="28"/>
      <c r="B3" s="29"/>
      <c r="C3" s="29"/>
      <c r="D3" s="29"/>
      <c r="E3" s="29"/>
      <c r="F3" s="29"/>
      <c r="G3" s="29"/>
      <c r="H3" s="29"/>
      <c r="I3" s="29"/>
      <c r="J3" s="30"/>
      <c r="P3" s="14"/>
      <c r="Q3" s="15"/>
      <c r="R3" s="15"/>
      <c r="S3" s="16"/>
      <c r="AA3" s="14"/>
      <c r="AB3" s="15"/>
      <c r="AC3" s="16"/>
      <c r="AL3" s="14"/>
      <c r="AM3" s="15"/>
      <c r="AN3" s="16"/>
      <c r="AT3" s="14"/>
      <c r="AU3" s="15"/>
      <c r="AV3" s="15"/>
      <c r="AW3" s="15"/>
      <c r="AX3" s="15"/>
      <c r="AY3" s="15"/>
      <c r="AZ3" s="16"/>
      <c r="BG3" s="14"/>
      <c r="BH3" s="15"/>
      <c r="BI3" s="15"/>
      <c r="BJ3" s="15"/>
      <c r="BK3" s="15"/>
      <c r="BL3" s="16"/>
      <c r="BQ3" s="14"/>
      <c r="BR3" s="15"/>
      <c r="BS3" s="15"/>
      <c r="BT3" s="15"/>
      <c r="BU3" s="15"/>
      <c r="BV3" s="15"/>
      <c r="BW3" s="15"/>
      <c r="BX3" s="15"/>
      <c r="BY3" s="16"/>
      <c r="CA3" s="31" t="s">
        <v>7</v>
      </c>
      <c r="CB3" s="32"/>
      <c r="CC3" s="32"/>
      <c r="CD3" s="32"/>
      <c r="CE3" s="32"/>
      <c r="CF3" s="32"/>
      <c r="CG3" s="32"/>
      <c r="CH3" s="32"/>
      <c r="CI3" s="32"/>
      <c r="CJ3" s="33"/>
    </row>
    <row r="4" spans="1:106" x14ac:dyDescent="0.25">
      <c r="A4" s="7"/>
      <c r="B4" s="8">
        <v>0.08</v>
      </c>
      <c r="C4" s="8">
        <v>0.17</v>
      </c>
      <c r="D4" s="8">
        <v>0.25</v>
      </c>
      <c r="E4" s="8">
        <v>0.33</v>
      </c>
      <c r="F4" s="8">
        <v>0.42</v>
      </c>
      <c r="G4" s="8">
        <v>0.5</v>
      </c>
      <c r="H4" s="8">
        <v>1</v>
      </c>
      <c r="I4" s="8">
        <v>2</v>
      </c>
      <c r="J4" s="8">
        <v>3</v>
      </c>
      <c r="M4" s="4">
        <f>B4</f>
        <v>0.08</v>
      </c>
      <c r="N4" s="4">
        <f t="shared" ref="N4:U4" si="0">C4</f>
        <v>0.17</v>
      </c>
      <c r="O4" s="4">
        <f t="shared" si="0"/>
        <v>0.25</v>
      </c>
      <c r="P4" s="4">
        <f t="shared" si="0"/>
        <v>0.33</v>
      </c>
      <c r="Q4" s="4">
        <f t="shared" si="0"/>
        <v>0.42</v>
      </c>
      <c r="R4" s="4">
        <f t="shared" si="0"/>
        <v>0.5</v>
      </c>
      <c r="S4" s="4">
        <f t="shared" si="0"/>
        <v>1</v>
      </c>
      <c r="T4" s="4">
        <f t="shared" si="0"/>
        <v>2</v>
      </c>
      <c r="U4" s="4">
        <f t="shared" si="0"/>
        <v>3</v>
      </c>
      <c r="X4" s="4">
        <f>M4</f>
        <v>0.08</v>
      </c>
      <c r="Y4" s="4">
        <f t="shared" ref="Y4:AF4" si="1">N4</f>
        <v>0.17</v>
      </c>
      <c r="Z4" s="4">
        <f t="shared" si="1"/>
        <v>0.25</v>
      </c>
      <c r="AA4" s="4">
        <f t="shared" si="1"/>
        <v>0.33</v>
      </c>
      <c r="AB4" s="4">
        <f t="shared" si="1"/>
        <v>0.42</v>
      </c>
      <c r="AC4" s="4">
        <f t="shared" si="1"/>
        <v>0.5</v>
      </c>
      <c r="AD4" s="4">
        <f t="shared" si="1"/>
        <v>1</v>
      </c>
      <c r="AE4" s="4">
        <f t="shared" si="1"/>
        <v>2</v>
      </c>
      <c r="AF4" s="4">
        <f t="shared" si="1"/>
        <v>3</v>
      </c>
      <c r="AI4" s="4">
        <f>X4</f>
        <v>0.08</v>
      </c>
      <c r="AJ4" s="4">
        <f t="shared" ref="AJ4:AQ4" si="2">Y4</f>
        <v>0.17</v>
      </c>
      <c r="AK4" s="4">
        <f t="shared" si="2"/>
        <v>0.25</v>
      </c>
      <c r="AL4" s="4">
        <f t="shared" si="2"/>
        <v>0.33</v>
      </c>
      <c r="AM4" s="4">
        <f t="shared" si="2"/>
        <v>0.42</v>
      </c>
      <c r="AN4" s="4">
        <f t="shared" si="2"/>
        <v>0.5</v>
      </c>
      <c r="AO4" s="4">
        <f t="shared" si="2"/>
        <v>1</v>
      </c>
      <c r="AP4" s="4">
        <f t="shared" si="2"/>
        <v>2</v>
      </c>
      <c r="AQ4" s="4">
        <f t="shared" si="2"/>
        <v>3</v>
      </c>
      <c r="AT4" s="3">
        <f t="shared" ref="AT4:BB4" si="3">AI4</f>
        <v>0.08</v>
      </c>
      <c r="AU4" s="3">
        <f t="shared" si="3"/>
        <v>0.17</v>
      </c>
      <c r="AV4" s="3">
        <f t="shared" si="3"/>
        <v>0.25</v>
      </c>
      <c r="AW4" s="3">
        <f t="shared" si="3"/>
        <v>0.33</v>
      </c>
      <c r="AX4" s="3">
        <f t="shared" si="3"/>
        <v>0.42</v>
      </c>
      <c r="AY4" s="3">
        <f t="shared" si="3"/>
        <v>0.5</v>
      </c>
      <c r="AZ4" s="3">
        <f t="shared" si="3"/>
        <v>1</v>
      </c>
      <c r="BA4" s="3">
        <f t="shared" si="3"/>
        <v>2</v>
      </c>
      <c r="BB4" s="3">
        <f t="shared" si="3"/>
        <v>3</v>
      </c>
      <c r="BE4" s="3">
        <f>AT4</f>
        <v>0.08</v>
      </c>
      <c r="BF4" s="3">
        <f t="shared" ref="BF4:BM4" si="4">AU4</f>
        <v>0.17</v>
      </c>
      <c r="BG4" s="3">
        <f t="shared" si="4"/>
        <v>0.25</v>
      </c>
      <c r="BH4" s="3">
        <f t="shared" si="4"/>
        <v>0.33</v>
      </c>
      <c r="BI4" s="3">
        <f t="shared" si="4"/>
        <v>0.42</v>
      </c>
      <c r="BJ4" s="3">
        <f t="shared" si="4"/>
        <v>0.5</v>
      </c>
      <c r="BK4" s="3">
        <f t="shared" si="4"/>
        <v>1</v>
      </c>
      <c r="BL4" s="3">
        <f t="shared" si="4"/>
        <v>2</v>
      </c>
      <c r="BM4" s="3">
        <f t="shared" si="4"/>
        <v>3</v>
      </c>
      <c r="BP4" s="3">
        <f>BE4</f>
        <v>0.08</v>
      </c>
      <c r="BQ4" s="3">
        <f t="shared" ref="BQ4:BX4" si="5">BF4</f>
        <v>0.17</v>
      </c>
      <c r="BR4" s="3">
        <f t="shared" si="5"/>
        <v>0.25</v>
      </c>
      <c r="BS4" s="3">
        <f t="shared" si="5"/>
        <v>0.33</v>
      </c>
      <c r="BT4" s="3">
        <f t="shared" si="5"/>
        <v>0.42</v>
      </c>
      <c r="BU4" s="3">
        <f t="shared" si="5"/>
        <v>0.5</v>
      </c>
      <c r="BV4" s="3">
        <f t="shared" si="5"/>
        <v>1</v>
      </c>
      <c r="BW4" s="3">
        <f t="shared" si="5"/>
        <v>2</v>
      </c>
      <c r="BX4" s="3">
        <f t="shared" si="5"/>
        <v>3</v>
      </c>
      <c r="BY4" s="3"/>
      <c r="CA4" s="7"/>
      <c r="CB4" s="20">
        <f>BP4</f>
        <v>0.08</v>
      </c>
      <c r="CC4" s="20">
        <f t="shared" ref="CC4:CJ4" si="6">BQ4</f>
        <v>0.17</v>
      </c>
      <c r="CD4" s="20">
        <f t="shared" si="6"/>
        <v>0.25</v>
      </c>
      <c r="CE4" s="20">
        <f t="shared" si="6"/>
        <v>0.33</v>
      </c>
      <c r="CF4" s="20">
        <f t="shared" si="6"/>
        <v>0.42</v>
      </c>
      <c r="CG4" s="20">
        <f t="shared" si="6"/>
        <v>0.5</v>
      </c>
      <c r="CH4" s="20">
        <f t="shared" si="6"/>
        <v>1</v>
      </c>
      <c r="CI4" s="20">
        <f t="shared" si="6"/>
        <v>2</v>
      </c>
      <c r="CJ4" s="20">
        <f t="shared" si="6"/>
        <v>3</v>
      </c>
      <c r="CK4" s="3"/>
      <c r="CM4" s="3">
        <f>CC4</f>
        <v>0.17</v>
      </c>
      <c r="CN4" s="3">
        <f t="shared" ref="CN4:CT4" si="7">CD4</f>
        <v>0.25</v>
      </c>
      <c r="CO4" s="3">
        <f t="shared" si="7"/>
        <v>0.33</v>
      </c>
      <c r="CP4" s="3">
        <f t="shared" si="7"/>
        <v>0.42</v>
      </c>
      <c r="CQ4" s="3">
        <f t="shared" si="7"/>
        <v>0.5</v>
      </c>
      <c r="CR4" s="3">
        <f t="shared" si="7"/>
        <v>1</v>
      </c>
      <c r="CS4" s="3">
        <f t="shared" si="7"/>
        <v>2</v>
      </c>
      <c r="CT4" s="3">
        <f t="shared" si="7"/>
        <v>3</v>
      </c>
      <c r="CV4" s="3"/>
      <c r="CW4" t="s">
        <v>9</v>
      </c>
      <c r="CX4" t="s">
        <v>10</v>
      </c>
    </row>
    <row r="5" spans="1:106" x14ac:dyDescent="0.25">
      <c r="A5" s="20">
        <v>15.7</v>
      </c>
      <c r="B5" s="23">
        <v>0.32200000000000001</v>
      </c>
      <c r="C5" s="23">
        <v>0.29299999999999998</v>
      </c>
      <c r="D5" s="23">
        <v>0.29099999999999998</v>
      </c>
      <c r="E5" s="23">
        <v>0.29499999999999998</v>
      </c>
      <c r="F5" s="23">
        <v>0.29699999999999999</v>
      </c>
      <c r="G5" s="23">
        <v>0.29799999999999999</v>
      </c>
      <c r="H5" s="23">
        <v>0.29899999999999999</v>
      </c>
      <c r="I5" s="23">
        <v>0.30599999999999999</v>
      </c>
      <c r="J5" s="23">
        <v>0.30620000000000003</v>
      </c>
      <c r="L5" s="3">
        <f>A5</f>
        <v>15.7</v>
      </c>
      <c r="M5" s="3">
        <f>(LN($M$1/$L5)+($O$1+B5^2/2)*(M$4))/(B5*SQRT(M$4))</f>
        <v>5.4321611878432888E-2</v>
      </c>
      <c r="N5" s="3">
        <f t="shared" ref="N5:U17" si="8">(LN($M$1/$L5)+($O$1+C5^2/2)*(N$4))/(C5*SQRT(N$4))</f>
        <v>7.4475530267236134E-2</v>
      </c>
      <c r="O5" s="3">
        <f t="shared" si="8"/>
        <v>8.9932130584192443E-2</v>
      </c>
      <c r="P5" s="3">
        <f t="shared" si="8"/>
        <v>0.104205392753514</v>
      </c>
      <c r="Q5" s="3">
        <f t="shared" si="8"/>
        <v>0.11805967512357175</v>
      </c>
      <c r="R5" s="3">
        <f t="shared" si="8"/>
        <v>0.12908732587285421</v>
      </c>
      <c r="S5" s="3">
        <f t="shared" si="8"/>
        <v>0.18294481605351171</v>
      </c>
      <c r="T5" s="3">
        <f t="shared" si="8"/>
        <v>0.26259080453240036</v>
      </c>
      <c r="U5" s="3">
        <f t="shared" si="8"/>
        <v>0.32174297496697529</v>
      </c>
      <c r="W5" s="3">
        <f>L5</f>
        <v>15.7</v>
      </c>
      <c r="Y5" s="3">
        <f>(C5-B5)/(Y$4-X$4)</f>
        <v>-0.32222222222222247</v>
      </c>
      <c r="Z5" s="3">
        <f t="shared" ref="Z5:AF17" si="9">(D5-C5)/(Z$4-Y$4)</f>
        <v>-2.5000000000000026E-2</v>
      </c>
      <c r="AA5" s="3">
        <f t="shared" si="9"/>
        <v>5.0000000000000037E-2</v>
      </c>
      <c r="AB5" s="3">
        <f t="shared" si="9"/>
        <v>2.2222222222222251E-2</v>
      </c>
      <c r="AC5" s="3">
        <f t="shared" si="9"/>
        <v>1.2500000000000009E-2</v>
      </c>
      <c r="AD5" s="3">
        <f t="shared" si="9"/>
        <v>2.0000000000000018E-3</v>
      </c>
      <c r="AE5" s="3">
        <f t="shared" si="9"/>
        <v>7.0000000000000062E-3</v>
      </c>
      <c r="AF5" s="3">
        <f t="shared" si="9"/>
        <v>2.0000000000003348E-4</v>
      </c>
      <c r="AH5" s="3">
        <f>W5</f>
        <v>15.7</v>
      </c>
      <c r="AS5" s="3">
        <f>AH5</f>
        <v>15.7</v>
      </c>
      <c r="BD5" s="3">
        <f>AS5</f>
        <v>15.7</v>
      </c>
      <c r="BO5" s="3">
        <f>BD5</f>
        <v>15.7</v>
      </c>
      <c r="CA5" s="20">
        <f>BO5</f>
        <v>15.7</v>
      </c>
      <c r="CB5" s="6"/>
      <c r="CC5" s="6"/>
      <c r="CD5" s="6"/>
      <c r="CE5" s="6"/>
      <c r="CF5" s="6"/>
      <c r="CG5" s="6"/>
      <c r="CH5" s="6"/>
      <c r="CI5" s="6"/>
      <c r="CJ5" s="6"/>
      <c r="CL5" s="3">
        <f>CA7</f>
        <v>17.27</v>
      </c>
      <c r="CM5" s="1">
        <f>CC7</f>
        <v>0.19587056938640965</v>
      </c>
      <c r="CN5" s="1">
        <f t="shared" ref="CN5:CT15" si="10">CD7</f>
        <v>0.27860969983135958</v>
      </c>
      <c r="CO5" s="1">
        <f t="shared" si="10"/>
        <v>0.3016158081914227</v>
      </c>
      <c r="CP5" s="1">
        <f t="shared" si="10"/>
        <v>0.28709871595091924</v>
      </c>
      <c r="CQ5" s="1">
        <f t="shared" si="10"/>
        <v>0.28399353439557085</v>
      </c>
      <c r="CR5" s="1">
        <f t="shared" si="10"/>
        <v>0.28952619377230482</v>
      </c>
      <c r="CS5" s="1">
        <f t="shared" si="10"/>
        <v>0.33098036195520725</v>
      </c>
      <c r="CT5" s="1">
        <f t="shared" si="10"/>
        <v>0.31490758460719143</v>
      </c>
      <c r="CV5" s="3">
        <f>CA7</f>
        <v>17.27</v>
      </c>
      <c r="CW5" s="1">
        <f>C7</f>
        <v>0.29299999999999998</v>
      </c>
      <c r="CX5" s="1">
        <f>CC7</f>
        <v>0.19587056938640965</v>
      </c>
    </row>
    <row r="6" spans="1:106" x14ac:dyDescent="0.25">
      <c r="A6" s="20">
        <v>16.489999999999998</v>
      </c>
      <c r="B6" s="23">
        <v>0.32</v>
      </c>
      <c r="C6" s="23">
        <v>0.29099999999999998</v>
      </c>
      <c r="D6" s="23">
        <v>0.28899999999999998</v>
      </c>
      <c r="E6" s="23">
        <v>0.29299999999999998</v>
      </c>
      <c r="F6" s="23">
        <v>0.29399999999999998</v>
      </c>
      <c r="G6" s="23">
        <v>0.29399999999999998</v>
      </c>
      <c r="H6" s="23">
        <v>0.29599999999999999</v>
      </c>
      <c r="I6" s="23">
        <v>0.30599999999999999</v>
      </c>
      <c r="J6" s="23">
        <v>0.30630000000000002</v>
      </c>
      <c r="L6" s="3">
        <f t="shared" ref="L6:L17" si="11">A6</f>
        <v>16.489999999999998</v>
      </c>
      <c r="M6" s="3">
        <f>(LN($M$1/$L6)+($O$1+B6^2/2)*(M$4))/(B6*SQRT(M$4))</f>
        <v>-0.48831716210925857</v>
      </c>
      <c r="N6" s="3">
        <f t="shared" si="8"/>
        <v>-0.33501203531707818</v>
      </c>
      <c r="O6" s="3">
        <f t="shared" si="8"/>
        <v>-0.25019584233387615</v>
      </c>
      <c r="P6" s="3">
        <f t="shared" si="8"/>
        <v>-0.1879108243245631</v>
      </c>
      <c r="Q6" s="3">
        <f t="shared" si="8"/>
        <v>-0.14035235486232364</v>
      </c>
      <c r="R6" s="3">
        <f t="shared" si="8"/>
        <v>-0.10815570636114995</v>
      </c>
      <c r="S6" s="3">
        <f t="shared" si="8"/>
        <v>1.5927620887685453E-2</v>
      </c>
      <c r="T6" s="3">
        <f t="shared" si="8"/>
        <v>0.14914540199749227</v>
      </c>
      <c r="U6" s="3">
        <f t="shared" si="8"/>
        <v>0.22927404930983575</v>
      </c>
      <c r="W6" s="3">
        <f t="shared" ref="W6:W17" si="12">L6</f>
        <v>16.489999999999998</v>
      </c>
      <c r="Y6" s="3">
        <f t="shared" ref="Y6:Y17" si="13">(C6-B6)/(Y$4-X$4)</f>
        <v>-0.32222222222222247</v>
      </c>
      <c r="Z6" s="3">
        <f t="shared" si="9"/>
        <v>-2.5000000000000026E-2</v>
      </c>
      <c r="AA6" s="3">
        <f t="shared" si="9"/>
        <v>5.0000000000000037E-2</v>
      </c>
      <c r="AB6" s="3">
        <f t="shared" si="9"/>
        <v>1.1111111111111125E-2</v>
      </c>
      <c r="AC6" s="3">
        <f t="shared" si="9"/>
        <v>0</v>
      </c>
      <c r="AD6" s="3">
        <f t="shared" si="9"/>
        <v>4.0000000000000036E-3</v>
      </c>
      <c r="AE6" s="3">
        <f t="shared" si="9"/>
        <v>1.0000000000000009E-2</v>
      </c>
      <c r="AF6" s="3">
        <f t="shared" si="9"/>
        <v>3.0000000000002247E-4</v>
      </c>
      <c r="AH6" s="3">
        <f t="shared" ref="AH6:AH17" si="14">W6</f>
        <v>16.489999999999998</v>
      </c>
      <c r="AI6" s="2">
        <f>(B6-B5)/($AH6-$AH5)</f>
        <v>-2.531645569620258E-3</v>
      </c>
      <c r="AJ6" s="2">
        <f t="shared" ref="AJ6:AQ17" si="15">(C6-C5)/($AH6-$AH5)</f>
        <v>-2.531645569620258E-3</v>
      </c>
      <c r="AK6" s="2">
        <f t="shared" si="15"/>
        <v>-2.531645569620258E-3</v>
      </c>
      <c r="AL6" s="2">
        <f t="shared" si="15"/>
        <v>-2.531645569620258E-3</v>
      </c>
      <c r="AM6" s="2">
        <f t="shared" si="15"/>
        <v>-3.7974683544303874E-3</v>
      </c>
      <c r="AN6" s="2">
        <f t="shared" si="15"/>
        <v>-5.063291139240516E-3</v>
      </c>
      <c r="AO6" s="2">
        <f t="shared" si="15"/>
        <v>-3.7974683544303874E-3</v>
      </c>
      <c r="AP6" s="2">
        <f t="shared" si="15"/>
        <v>0</v>
      </c>
      <c r="AQ6" s="2">
        <f t="shared" si="15"/>
        <v>1.2658227848099884E-4</v>
      </c>
      <c r="AS6" s="3">
        <f t="shared" ref="AS6:AS17" si="16">AH6</f>
        <v>16.489999999999998</v>
      </c>
      <c r="BD6" s="3">
        <f t="shared" ref="BD6:BD17" si="17">AS6</f>
        <v>16.489999999999998</v>
      </c>
      <c r="BO6" s="3">
        <f t="shared" ref="BO6:BO17" si="18">BD6</f>
        <v>16.489999999999998</v>
      </c>
      <c r="CA6" s="20">
        <f t="shared" ref="CA6:CA17" si="19">BO6</f>
        <v>16.489999999999998</v>
      </c>
      <c r="CB6" s="6"/>
      <c r="CC6" s="6"/>
      <c r="CD6" s="6"/>
      <c r="CE6" s="6"/>
      <c r="CF6" s="6"/>
      <c r="CG6" s="6"/>
      <c r="CH6" s="6"/>
      <c r="CI6" s="6"/>
      <c r="CJ6" s="6"/>
      <c r="CL6" s="3">
        <f t="shared" ref="CL6:CL15" si="20">CA8</f>
        <v>18.059999999999999</v>
      </c>
      <c r="CM6" s="1">
        <f t="shared" ref="CM6:CM15" si="21">CC8</f>
        <v>0.17565043514816725</v>
      </c>
      <c r="CN6" s="1">
        <f t="shared" si="10"/>
        <v>0.29177151274207408</v>
      </c>
      <c r="CO6" s="1">
        <f t="shared" si="10"/>
        <v>0.30101558882022145</v>
      </c>
      <c r="CP6" s="1">
        <f t="shared" si="10"/>
        <v>0.28731969014624054</v>
      </c>
      <c r="CQ6" s="1">
        <f t="shared" si="10"/>
        <v>0.28394292213384048</v>
      </c>
      <c r="CR6" s="1">
        <f t="shared" si="10"/>
        <v>0.27731591592073079</v>
      </c>
      <c r="CS6" s="1">
        <f t="shared" si="10"/>
        <v>0.34102592739929688</v>
      </c>
      <c r="CT6" s="1">
        <f t="shared" si="10"/>
        <v>0.32147873568807322</v>
      </c>
      <c r="CV6" s="3">
        <f t="shared" ref="CV6:CV15" si="22">CA8</f>
        <v>18.059999999999999</v>
      </c>
      <c r="CW6" s="1">
        <f t="shared" ref="CW6:CW15" si="23">C8</f>
        <v>0.29699999999999999</v>
      </c>
      <c r="CX6" s="1">
        <f t="shared" ref="CX6:CX15" si="24">CC8</f>
        <v>0.17565043514816725</v>
      </c>
    </row>
    <row r="7" spans="1:106" x14ac:dyDescent="0.25">
      <c r="A7" s="20">
        <v>17.27</v>
      </c>
      <c r="B7" s="23">
        <v>0.33600000000000002</v>
      </c>
      <c r="C7" s="23">
        <v>0.29299999999999998</v>
      </c>
      <c r="D7" s="23">
        <v>0.28999999999999998</v>
      </c>
      <c r="E7" s="23">
        <v>0.29299999999999998</v>
      </c>
      <c r="F7" s="23">
        <v>0.29299999999999998</v>
      </c>
      <c r="G7" s="23">
        <v>0.29299999999999998</v>
      </c>
      <c r="H7" s="23">
        <v>0.29299999999999998</v>
      </c>
      <c r="I7" s="23">
        <v>0.30599999999999999</v>
      </c>
      <c r="J7" s="23">
        <v>0.30590000000000001</v>
      </c>
      <c r="L7" s="3">
        <f t="shared" si="11"/>
        <v>17.27</v>
      </c>
      <c r="M7" s="3">
        <f t="shared" ref="M7:M17" si="25">(LN($M$1/$L7)+($O$1+B7^2/2)*(M$4))/(B7*SQRT(M$4))</f>
        <v>-0.94695845154828218</v>
      </c>
      <c r="N7" s="3">
        <f t="shared" si="8"/>
        <v>-0.7144703411036587</v>
      </c>
      <c r="O7" s="3">
        <f t="shared" si="8"/>
        <v>-0.56757020554706827</v>
      </c>
      <c r="P7" s="3">
        <f t="shared" si="8"/>
        <v>-0.46249459492102224</v>
      </c>
      <c r="Q7" s="3">
        <f t="shared" si="8"/>
        <v>-0.384873051821426</v>
      </c>
      <c r="R7" s="3">
        <f t="shared" si="8"/>
        <v>-0.33230606167435861</v>
      </c>
      <c r="S7" s="3">
        <f t="shared" si="8"/>
        <v>-0.14466102322295185</v>
      </c>
      <c r="T7" s="3">
        <f t="shared" si="8"/>
        <v>4.2347423958062916E-2</v>
      </c>
      <c r="U7" s="3">
        <f t="shared" si="8"/>
        <v>0.14165188860232852</v>
      </c>
      <c r="W7" s="3">
        <f t="shared" si="12"/>
        <v>17.27</v>
      </c>
      <c r="Y7" s="3">
        <f t="shared" si="13"/>
        <v>-0.47777777777777813</v>
      </c>
      <c r="Z7" s="3">
        <f t="shared" si="9"/>
        <v>-3.750000000000004E-2</v>
      </c>
      <c r="AA7" s="3">
        <f t="shared" si="9"/>
        <v>3.7500000000000026E-2</v>
      </c>
      <c r="AB7" s="3">
        <f t="shared" si="9"/>
        <v>0</v>
      </c>
      <c r="AC7" s="3">
        <f t="shared" si="9"/>
        <v>0</v>
      </c>
      <c r="AD7" s="3">
        <f t="shared" si="9"/>
        <v>0</v>
      </c>
      <c r="AE7" s="3">
        <f t="shared" si="9"/>
        <v>1.3000000000000012E-2</v>
      </c>
      <c r="AF7" s="3">
        <f t="shared" si="9"/>
        <v>-9.9999999999988987E-5</v>
      </c>
      <c r="AH7" s="3">
        <f t="shared" si="14"/>
        <v>17.27</v>
      </c>
      <c r="AI7" s="2">
        <f t="shared" ref="AI7:AI17" si="26">(B7-B6)/($AH7-$AH6)</f>
        <v>2.0512820512820502E-2</v>
      </c>
      <c r="AJ7" s="2">
        <f t="shared" si="15"/>
        <v>2.5641025641025628E-3</v>
      </c>
      <c r="AK7" s="2">
        <f t="shared" si="15"/>
        <v>1.2820512820512814E-3</v>
      </c>
      <c r="AL7" s="2">
        <f t="shared" si="15"/>
        <v>0</v>
      </c>
      <c r="AM7" s="2">
        <f t="shared" si="15"/>
        <v>-1.2820512820512814E-3</v>
      </c>
      <c r="AN7" s="2">
        <f t="shared" si="15"/>
        <v>-1.2820512820512814E-3</v>
      </c>
      <c r="AO7" s="2">
        <f t="shared" si="15"/>
        <v>-3.8461538461538438E-3</v>
      </c>
      <c r="AP7" s="2">
        <f t="shared" si="15"/>
        <v>0</v>
      </c>
      <c r="AQ7" s="2">
        <f t="shared" si="15"/>
        <v>-5.1282051282052681E-4</v>
      </c>
      <c r="AS7" s="3">
        <f t="shared" si="16"/>
        <v>17.27</v>
      </c>
      <c r="AU7" s="2">
        <f>(C7-2*C6+C5)/($AS7-$AS5)^2</f>
        <v>1.6227838857560152E-3</v>
      </c>
      <c r="AV7" s="2">
        <f t="shared" ref="AV7:BB17" si="27">(D7-2*D6+D5)/($AS7-$AS5)^2</f>
        <v>1.2170879143170114E-3</v>
      </c>
      <c r="AW7" s="2">
        <f t="shared" si="27"/>
        <v>8.1139194287800762E-4</v>
      </c>
      <c r="AX7" s="2">
        <f t="shared" si="27"/>
        <v>8.1139194287800762E-4</v>
      </c>
      <c r="AY7" s="2">
        <f t="shared" si="27"/>
        <v>1.2170879143170114E-3</v>
      </c>
      <c r="AZ7" s="2">
        <f t="shared" si="27"/>
        <v>0</v>
      </c>
      <c r="BA7" s="2">
        <f t="shared" si="27"/>
        <v>0</v>
      </c>
      <c r="BB7" s="2">
        <f t="shared" si="27"/>
        <v>-2.028479857195019E-4</v>
      </c>
      <c r="BD7" s="3">
        <f t="shared" si="17"/>
        <v>17.27</v>
      </c>
      <c r="BF7" s="17">
        <f>C7^2+2*C7*(BF$4)*(Y7+($O$1*$BD7*AJ7))</f>
        <v>3.8296891557264914E-2</v>
      </c>
      <c r="BG7" s="17">
        <f t="shared" ref="BG7:BM17" si="28">D7^2+2*D7*(BG$4)*(Z7+($O$1*$BD7*AK7))</f>
        <v>7.8694604487179479E-2</v>
      </c>
      <c r="BH7" s="17">
        <f t="shared" si="28"/>
        <v>9.3100749999999996E-2</v>
      </c>
      <c r="BI7" s="17">
        <f t="shared" si="28"/>
        <v>8.5794506507692297E-2</v>
      </c>
      <c r="BJ7" s="17">
        <f t="shared" si="28"/>
        <v>8.5784126794871796E-2</v>
      </c>
      <c r="BK7" s="17">
        <f t="shared" si="28"/>
        <v>8.5459760769230758E-2</v>
      </c>
      <c r="BL7" s="17">
        <f t="shared" si="28"/>
        <v>0.10954800000000001</v>
      </c>
      <c r="BM7" s="17">
        <f t="shared" si="28"/>
        <v>9.3228719446153865E-2</v>
      </c>
      <c r="BO7" s="3">
        <f t="shared" si="18"/>
        <v>17.27</v>
      </c>
      <c r="BQ7" s="18">
        <f>(1+$BO7*N7*AJ7*SQRT(BQ$4))^2+C7*($BO7^2)*BQ$4*(AU7-N7*(AJ7^2)*SQRT(BQ$4))</f>
        <v>0.99821744049366001</v>
      </c>
      <c r="BR7" s="18">
        <f t="shared" ref="BR7:BX17" si="29">(1+$BO7*O7*AK7*SQRT(BR$4))^2+D7*($BO7^2)*BR$4*(AV7-O7*(AK7^2)*SQRT(BR$4))</f>
        <v>1.0138004793951616</v>
      </c>
      <c r="BS7" s="18">
        <f t="shared" si="29"/>
        <v>1.0233989800000001</v>
      </c>
      <c r="BT7" s="18">
        <f t="shared" si="29"/>
        <v>1.0408711715251606</v>
      </c>
      <c r="BU7" s="18">
        <f t="shared" si="29"/>
        <v>1.0636286561152177</v>
      </c>
      <c r="BV7" s="18">
        <f t="shared" si="29"/>
        <v>1.0194969968510481</v>
      </c>
      <c r="BW7" s="18">
        <f t="shared" si="29"/>
        <v>1</v>
      </c>
      <c r="BX7" s="18">
        <f t="shared" si="29"/>
        <v>0.94012040133583685</v>
      </c>
      <c r="CA7" s="20">
        <f t="shared" si="19"/>
        <v>17.27</v>
      </c>
      <c r="CB7" s="6"/>
      <c r="CC7" s="19">
        <f>SQRT(BF7/BQ7)</f>
        <v>0.19587056938640965</v>
      </c>
      <c r="CD7" s="19">
        <f t="shared" ref="CD7:CJ17" si="30">SQRT(BG7/BR7)</f>
        <v>0.27860969983135958</v>
      </c>
      <c r="CE7" s="19">
        <f t="shared" si="30"/>
        <v>0.3016158081914227</v>
      </c>
      <c r="CF7" s="19">
        <f t="shared" si="30"/>
        <v>0.28709871595091924</v>
      </c>
      <c r="CG7" s="19">
        <f t="shared" si="30"/>
        <v>0.28399353439557085</v>
      </c>
      <c r="CH7" s="19">
        <f t="shared" si="30"/>
        <v>0.28952619377230482</v>
      </c>
      <c r="CI7" s="19">
        <f t="shared" si="30"/>
        <v>0.33098036195520725</v>
      </c>
      <c r="CJ7" s="19">
        <f t="shared" si="30"/>
        <v>0.31490758460719143</v>
      </c>
      <c r="CL7" s="3">
        <f t="shared" si="20"/>
        <v>18.84</v>
      </c>
      <c r="CM7" s="1">
        <f t="shared" si="21"/>
        <v>0.2371404318643095</v>
      </c>
      <c r="CN7" s="1">
        <f t="shared" si="10"/>
        <v>0.31233798243827654</v>
      </c>
      <c r="CO7" s="1">
        <f t="shared" si="10"/>
        <v>0.29799317441075635</v>
      </c>
      <c r="CP7" s="1">
        <f t="shared" si="10"/>
        <v>0.29377744308337383</v>
      </c>
      <c r="CQ7" s="1">
        <f t="shared" si="10"/>
        <v>0.28356076865649438</v>
      </c>
      <c r="CR7" s="1">
        <f t="shared" si="10"/>
        <v>0.28864994680355294</v>
      </c>
      <c r="CS7" s="1">
        <f t="shared" si="10"/>
        <v>0.33428037511301134</v>
      </c>
      <c r="CT7" s="1">
        <f t="shared" si="10"/>
        <v>0.30134905641163856</v>
      </c>
      <c r="CV7" s="3">
        <f t="shared" si="22"/>
        <v>18.84</v>
      </c>
      <c r="CW7" s="1">
        <f t="shared" si="23"/>
        <v>0.307</v>
      </c>
      <c r="CX7" s="1">
        <f t="shared" si="24"/>
        <v>0.2371404318643095</v>
      </c>
    </row>
    <row r="8" spans="1:106" x14ac:dyDescent="0.25">
      <c r="A8" s="20">
        <v>18.059999999999999</v>
      </c>
      <c r="B8" s="23">
        <v>0.35</v>
      </c>
      <c r="C8" s="23">
        <v>0.29699999999999999</v>
      </c>
      <c r="D8" s="23">
        <v>0.29399999999999998</v>
      </c>
      <c r="E8" s="23">
        <v>0.29499999999999998</v>
      </c>
      <c r="F8" s="23">
        <v>0.29399999999999998</v>
      </c>
      <c r="G8" s="23">
        <v>0.29299999999999998</v>
      </c>
      <c r="H8" s="23">
        <v>0.29299999999999998</v>
      </c>
      <c r="I8" s="23">
        <v>0.30499999999999999</v>
      </c>
      <c r="J8" s="23">
        <v>0.30459999999999998</v>
      </c>
      <c r="L8" s="3">
        <f t="shared" si="11"/>
        <v>18.059999999999999</v>
      </c>
      <c r="M8" s="3">
        <f t="shared" si="25"/>
        <v>-1.3570271664844906</v>
      </c>
      <c r="N8" s="3">
        <f t="shared" si="8"/>
        <v>-1.0684720823831686</v>
      </c>
      <c r="O8" s="3">
        <f t="shared" si="8"/>
        <v>-0.86213833765018322</v>
      </c>
      <c r="P8" s="3">
        <f t="shared" si="8"/>
        <v>-0.72215502250182162</v>
      </c>
      <c r="Q8" s="3">
        <f t="shared" si="8"/>
        <v>-0.61767145844650673</v>
      </c>
      <c r="R8" s="3">
        <f t="shared" si="8"/>
        <v>-0.54819640877968567</v>
      </c>
      <c r="S8" s="3">
        <f t="shared" si="8"/>
        <v>-0.29731855165384619</v>
      </c>
      <c r="T8" s="3">
        <f t="shared" si="8"/>
        <v>-6.2628414305141447E-2</v>
      </c>
      <c r="U8" s="3">
        <f t="shared" si="8"/>
        <v>5.5219600057953497E-2</v>
      </c>
      <c r="W8" s="3">
        <f t="shared" si="12"/>
        <v>18.059999999999999</v>
      </c>
      <c r="Y8" s="3">
        <f t="shared" si="13"/>
        <v>-0.58888888888888868</v>
      </c>
      <c r="Z8" s="3">
        <f t="shared" si="9"/>
        <v>-3.750000000000004E-2</v>
      </c>
      <c r="AA8" s="3">
        <f t="shared" si="9"/>
        <v>1.2500000000000009E-2</v>
      </c>
      <c r="AB8" s="3">
        <f t="shared" si="9"/>
        <v>-1.1111111111111125E-2</v>
      </c>
      <c r="AC8" s="3">
        <f t="shared" si="9"/>
        <v>-1.2500000000000009E-2</v>
      </c>
      <c r="AD8" s="3">
        <f t="shared" si="9"/>
        <v>0</v>
      </c>
      <c r="AE8" s="3">
        <f t="shared" si="9"/>
        <v>1.2000000000000011E-2</v>
      </c>
      <c r="AF8" s="3">
        <f t="shared" si="9"/>
        <v>-4.0000000000001146E-4</v>
      </c>
      <c r="AH8" s="3">
        <f t="shared" si="14"/>
        <v>18.059999999999999</v>
      </c>
      <c r="AI8" s="2">
        <f t="shared" si="26"/>
        <v>1.7721518987341738E-2</v>
      </c>
      <c r="AJ8" s="2">
        <f t="shared" si="15"/>
        <v>5.063291139240516E-3</v>
      </c>
      <c r="AK8" s="2">
        <f t="shared" si="15"/>
        <v>5.063291139240516E-3</v>
      </c>
      <c r="AL8" s="2">
        <f t="shared" si="15"/>
        <v>2.531645569620258E-3</v>
      </c>
      <c r="AM8" s="2">
        <f t="shared" si="15"/>
        <v>1.265822784810129E-3</v>
      </c>
      <c r="AN8" s="2">
        <f t="shared" si="15"/>
        <v>0</v>
      </c>
      <c r="AO8" s="2">
        <f t="shared" si="15"/>
        <v>0</v>
      </c>
      <c r="AP8" s="2">
        <f t="shared" si="15"/>
        <v>-1.265822784810129E-3</v>
      </c>
      <c r="AQ8" s="2">
        <f t="shared" si="15"/>
        <v>-1.645569620253196E-3</v>
      </c>
      <c r="AS8" s="3">
        <f t="shared" si="16"/>
        <v>18.059999999999999</v>
      </c>
      <c r="AU8" s="2">
        <f t="shared" ref="AU8:AU17" si="31">(C8-2*C7+C6)/($AS8-$AS6)^2</f>
        <v>8.1139194287800762E-4</v>
      </c>
      <c r="AV8" s="2">
        <f t="shared" si="27"/>
        <v>1.2170879143170114E-3</v>
      </c>
      <c r="AW8" s="2">
        <f t="shared" si="27"/>
        <v>8.1139194287800762E-4</v>
      </c>
      <c r="AX8" s="2">
        <f t="shared" si="27"/>
        <v>8.1139194287800762E-4</v>
      </c>
      <c r="AY8" s="2">
        <f t="shared" si="27"/>
        <v>4.0569597143900381E-4</v>
      </c>
      <c r="AZ8" s="2">
        <f t="shared" si="27"/>
        <v>1.2170879143170114E-3</v>
      </c>
      <c r="BA8" s="2">
        <f t="shared" si="27"/>
        <v>-4.0569597143900381E-4</v>
      </c>
      <c r="BB8" s="2">
        <f t="shared" si="27"/>
        <v>-3.6512637429510794E-4</v>
      </c>
      <c r="BD8" s="3">
        <f t="shared" si="17"/>
        <v>18.059999999999999</v>
      </c>
      <c r="BF8" s="17">
        <f t="shared" ref="BF8:BF17" si="32">C8^2+2*C8*(BF$4)*(Y8+($O$1*$BD8*AJ8))</f>
        <v>2.8835339179746851E-2</v>
      </c>
      <c r="BG8" s="17">
        <f t="shared" si="28"/>
        <v>8.1057921265822758E-2</v>
      </c>
      <c r="BH8" s="17">
        <f t="shared" si="28"/>
        <v>8.9547769797468341E-2</v>
      </c>
      <c r="BI8" s="17">
        <f t="shared" si="28"/>
        <v>8.3748456931645551E-2</v>
      </c>
      <c r="BJ8" s="17">
        <f t="shared" si="28"/>
        <v>8.2186499999999996E-2</v>
      </c>
      <c r="BK8" s="17">
        <f t="shared" si="28"/>
        <v>8.5848999999999995E-2</v>
      </c>
      <c r="BL8" s="17">
        <f t="shared" si="28"/>
        <v>0.10738609873417722</v>
      </c>
      <c r="BM8" s="17">
        <f t="shared" si="28"/>
        <v>9.1506975787341724E-2</v>
      </c>
      <c r="BO8" s="3">
        <f t="shared" si="18"/>
        <v>18.059999999999999</v>
      </c>
      <c r="BQ8" s="18">
        <f t="shared" ref="BQ8:BQ17" si="33">(1+$BO8*N8*AJ8*SQRT(BQ$4))^2+C8*($BO8^2)*BQ$4*(AU8-N8*(AJ8^2)*SQRT(BQ$4))</f>
        <v>0.93460178073193412</v>
      </c>
      <c r="BR8" s="18">
        <f t="shared" si="29"/>
        <v>0.95215946283267738</v>
      </c>
      <c r="BS8" s="18">
        <f t="shared" si="29"/>
        <v>0.98827270275162671</v>
      </c>
      <c r="BT8" s="18">
        <f t="shared" si="29"/>
        <v>1.0144859462083791</v>
      </c>
      <c r="BU8" s="18">
        <f t="shared" si="29"/>
        <v>1.0193853573775813</v>
      </c>
      <c r="BV8" s="18">
        <f t="shared" si="29"/>
        <v>1.1163121442654875</v>
      </c>
      <c r="BW8" s="18">
        <f t="shared" si="29"/>
        <v>0.92336470042207841</v>
      </c>
      <c r="BX8" s="18">
        <f t="shared" si="29"/>
        <v>0.88542075760737082</v>
      </c>
      <c r="CA8" s="20">
        <f t="shared" si="19"/>
        <v>18.059999999999999</v>
      </c>
      <c r="CB8" s="6"/>
      <c r="CC8" s="19">
        <f t="shared" ref="CC8:CC17" si="34">SQRT(BF8/BQ8)</f>
        <v>0.17565043514816725</v>
      </c>
      <c r="CD8" s="19">
        <f t="shared" si="30"/>
        <v>0.29177151274207408</v>
      </c>
      <c r="CE8" s="19">
        <f t="shared" si="30"/>
        <v>0.30101558882022145</v>
      </c>
      <c r="CF8" s="19">
        <f t="shared" si="30"/>
        <v>0.28731969014624054</v>
      </c>
      <c r="CG8" s="19">
        <f t="shared" si="30"/>
        <v>0.28394292213384048</v>
      </c>
      <c r="CH8" s="19">
        <f t="shared" si="30"/>
        <v>0.27731591592073079</v>
      </c>
      <c r="CI8" s="19">
        <f t="shared" si="30"/>
        <v>0.34102592739929688</v>
      </c>
      <c r="CJ8" s="19">
        <f t="shared" si="30"/>
        <v>0.32147873568807322</v>
      </c>
      <c r="CL8" s="3">
        <f t="shared" si="20"/>
        <v>19.63</v>
      </c>
      <c r="CM8" s="1">
        <f t="shared" si="21"/>
        <v>0.24198875367670397</v>
      </c>
      <c r="CN8" s="1">
        <f t="shared" si="10"/>
        <v>0.3152981532006135</v>
      </c>
      <c r="CO8" s="1">
        <f t="shared" si="10"/>
        <v>0.30766302496583875</v>
      </c>
      <c r="CP8" s="1">
        <f t="shared" si="10"/>
        <v>0.29780317724534566</v>
      </c>
      <c r="CQ8" s="1">
        <f t="shared" si="10"/>
        <v>0.29411065597032199</v>
      </c>
      <c r="CR8" s="1">
        <f t="shared" si="10"/>
        <v>0.2744591430572712</v>
      </c>
      <c r="CS8" s="1">
        <f t="shared" si="10"/>
        <v>0.30594823767016222</v>
      </c>
      <c r="CT8" s="1">
        <f t="shared" si="10"/>
        <v>0.30021188223704143</v>
      </c>
      <c r="CV8" s="3">
        <f t="shared" si="22"/>
        <v>19.63</v>
      </c>
      <c r="CW8" s="1">
        <f t="shared" si="23"/>
        <v>0.31</v>
      </c>
      <c r="CX8" s="1">
        <f t="shared" si="24"/>
        <v>0.24198875367670397</v>
      </c>
    </row>
    <row r="9" spans="1:106" x14ac:dyDescent="0.25">
      <c r="A9" s="20">
        <v>18.84</v>
      </c>
      <c r="B9" s="23">
        <v>0.35</v>
      </c>
      <c r="C9" s="23">
        <v>0.307</v>
      </c>
      <c r="D9" s="23">
        <v>0.30199999999999999</v>
      </c>
      <c r="E9" s="23">
        <v>0.29899999999999999</v>
      </c>
      <c r="F9" s="23">
        <v>0.29699999999999999</v>
      </c>
      <c r="G9" s="23">
        <v>0.29499999999999998</v>
      </c>
      <c r="H9" s="23">
        <v>0.29199999999999998</v>
      </c>
      <c r="I9" s="23">
        <v>0.30299999999999999</v>
      </c>
      <c r="J9" s="23">
        <v>0.3034</v>
      </c>
      <c r="L9" s="3">
        <f t="shared" si="11"/>
        <v>18.84</v>
      </c>
      <c r="M9" s="3">
        <f t="shared" si="25"/>
        <v>-1.7841471501818615</v>
      </c>
      <c r="N9" s="3">
        <f t="shared" si="8"/>
        <v>-1.3636537218733917</v>
      </c>
      <c r="O9" s="3">
        <f t="shared" si="8"/>
        <v>-1.1153712370460576</v>
      </c>
      <c r="P9" s="3">
        <f t="shared" si="8"/>
        <v>-0.95638142964601125</v>
      </c>
      <c r="Q9" s="3">
        <f t="shared" si="8"/>
        <v>-0.82917355664784276</v>
      </c>
      <c r="R9" s="3">
        <f t="shared" si="8"/>
        <v>-0.74577141255166812</v>
      </c>
      <c r="S9" s="3">
        <f t="shared" si="8"/>
        <v>-0.44414231778751617</v>
      </c>
      <c r="T9" s="3">
        <f t="shared" si="8"/>
        <v>-0.16455414873863672</v>
      </c>
      <c r="U9" s="3">
        <f t="shared" si="8"/>
        <v>-2.7105808834492831E-2</v>
      </c>
      <c r="W9" s="3">
        <f t="shared" si="12"/>
        <v>18.84</v>
      </c>
      <c r="Y9" s="3">
        <f t="shared" si="13"/>
        <v>-0.47777777777777752</v>
      </c>
      <c r="Z9" s="3">
        <f t="shared" si="9"/>
        <v>-6.2500000000000069E-2</v>
      </c>
      <c r="AA9" s="3">
        <f t="shared" si="9"/>
        <v>-3.7500000000000026E-2</v>
      </c>
      <c r="AB9" s="3">
        <f t="shared" si="9"/>
        <v>-2.2222222222222251E-2</v>
      </c>
      <c r="AC9" s="3">
        <f t="shared" si="9"/>
        <v>-2.5000000000000019E-2</v>
      </c>
      <c r="AD9" s="3">
        <f t="shared" si="9"/>
        <v>-6.0000000000000053E-3</v>
      </c>
      <c r="AE9" s="3">
        <f t="shared" si="9"/>
        <v>1.100000000000001E-2</v>
      </c>
      <c r="AF9" s="3">
        <f t="shared" si="9"/>
        <v>4.0000000000001146E-4</v>
      </c>
      <c r="AH9" s="3">
        <f t="shared" si="14"/>
        <v>18.84</v>
      </c>
      <c r="AI9" s="2">
        <f t="shared" si="26"/>
        <v>0</v>
      </c>
      <c r="AJ9" s="2">
        <f t="shared" si="15"/>
        <v>1.2820512820512813E-2</v>
      </c>
      <c r="AK9" s="2">
        <f t="shared" si="15"/>
        <v>1.0256410256410251E-2</v>
      </c>
      <c r="AL9" s="2">
        <f t="shared" si="15"/>
        <v>5.1282051282051256E-3</v>
      </c>
      <c r="AM9" s="2">
        <f t="shared" si="15"/>
        <v>3.8461538461538438E-3</v>
      </c>
      <c r="AN9" s="2">
        <f t="shared" si="15"/>
        <v>2.5641025641025628E-3</v>
      </c>
      <c r="AO9" s="2">
        <f t="shared" si="15"/>
        <v>-1.2820512820512814E-3</v>
      </c>
      <c r="AP9" s="2">
        <f t="shared" si="15"/>
        <v>-2.5641025641025628E-3</v>
      </c>
      <c r="AQ9" s="2">
        <f t="shared" si="15"/>
        <v>-1.5384615384615092E-3</v>
      </c>
      <c r="AS9" s="3">
        <f t="shared" si="16"/>
        <v>18.84</v>
      </c>
      <c r="AU9" s="2">
        <f t="shared" si="31"/>
        <v>2.4341758286340227E-3</v>
      </c>
      <c r="AV9" s="2">
        <f t="shared" si="27"/>
        <v>1.6227838857560152E-3</v>
      </c>
      <c r="AW9" s="2">
        <f t="shared" si="27"/>
        <v>8.1139194287800762E-4</v>
      </c>
      <c r="AX9" s="2">
        <f t="shared" si="27"/>
        <v>8.1139194287800762E-4</v>
      </c>
      <c r="AY9" s="2">
        <f t="shared" si="27"/>
        <v>8.1139194287800762E-4</v>
      </c>
      <c r="AZ9" s="2">
        <f t="shared" si="27"/>
        <v>-4.0569597143900381E-4</v>
      </c>
      <c r="BA9" s="2">
        <f t="shared" si="27"/>
        <v>-4.0569597143900381E-4</v>
      </c>
      <c r="BB9" s="2">
        <f t="shared" si="27"/>
        <v>4.0569597143918396E-5</v>
      </c>
      <c r="BD9" s="3">
        <f t="shared" si="17"/>
        <v>18.84</v>
      </c>
      <c r="BF9" s="17">
        <f t="shared" si="32"/>
        <v>4.4630673401709425E-2</v>
      </c>
      <c r="BG9" s="17">
        <f t="shared" si="28"/>
        <v>8.2058278461538445E-2</v>
      </c>
      <c r="BH9" s="17">
        <f t="shared" si="28"/>
        <v>8.2191410799999989E-2</v>
      </c>
      <c r="BI9" s="17">
        <f t="shared" si="28"/>
        <v>8.284577704615384E-2</v>
      </c>
      <c r="BJ9" s="17">
        <f t="shared" si="28"/>
        <v>7.9792507692307682E-2</v>
      </c>
      <c r="BK9" s="17">
        <f t="shared" si="28"/>
        <v>8.1618941538461526E-2</v>
      </c>
      <c r="BL9" s="17">
        <f t="shared" si="28"/>
        <v>0.10455551076923078</v>
      </c>
      <c r="BM9" s="17">
        <f t="shared" si="28"/>
        <v>9.2252084061538495E-2</v>
      </c>
      <c r="BO9" s="3">
        <f t="shared" si="18"/>
        <v>18.84</v>
      </c>
      <c r="BQ9" s="18">
        <f t="shared" si="33"/>
        <v>0.79363758478224666</v>
      </c>
      <c r="BR9" s="18">
        <f t="shared" si="29"/>
        <v>0.84114874290562203</v>
      </c>
      <c r="BS9" s="18">
        <f t="shared" si="29"/>
        <v>0.92557965927561925</v>
      </c>
      <c r="BT9" s="18">
        <f t="shared" si="29"/>
        <v>0.95991655685833832</v>
      </c>
      <c r="BU9" s="18">
        <f t="shared" si="29"/>
        <v>0.99236131123369331</v>
      </c>
      <c r="BV9" s="18">
        <f t="shared" si="29"/>
        <v>0.97959823690767123</v>
      </c>
      <c r="BW9" s="18">
        <f t="shared" si="29"/>
        <v>0.93567530253611764</v>
      </c>
      <c r="BX9" s="18">
        <f t="shared" si="29"/>
        <v>1.0158662082182444</v>
      </c>
      <c r="CA9" s="20">
        <f t="shared" si="19"/>
        <v>18.84</v>
      </c>
      <c r="CB9" s="6"/>
      <c r="CC9" s="19">
        <f t="shared" si="34"/>
        <v>0.2371404318643095</v>
      </c>
      <c r="CD9" s="19">
        <f t="shared" si="30"/>
        <v>0.31233798243827654</v>
      </c>
      <c r="CE9" s="19">
        <f t="shared" si="30"/>
        <v>0.29799317441075635</v>
      </c>
      <c r="CF9" s="19">
        <f t="shared" si="30"/>
        <v>0.29377744308337383</v>
      </c>
      <c r="CG9" s="19">
        <f t="shared" si="30"/>
        <v>0.28356076865649438</v>
      </c>
      <c r="CH9" s="19">
        <f t="shared" si="30"/>
        <v>0.28864994680355294</v>
      </c>
      <c r="CI9" s="19">
        <f t="shared" si="30"/>
        <v>0.33428037511301134</v>
      </c>
      <c r="CJ9" s="19">
        <f t="shared" si="30"/>
        <v>0.30134905641163856</v>
      </c>
      <c r="CL9" s="3">
        <f t="shared" si="20"/>
        <v>20.41</v>
      </c>
      <c r="CM9" s="1">
        <f t="shared" si="21"/>
        <v>0.22496163820560408</v>
      </c>
      <c r="CN9" s="1">
        <f t="shared" si="10"/>
        <v>0.3129455411894686</v>
      </c>
      <c r="CO9" s="1">
        <f t="shared" si="10"/>
        <v>0.32620219393157973</v>
      </c>
      <c r="CP9" s="1">
        <f t="shared" si="10"/>
        <v>0.31609248584319161</v>
      </c>
      <c r="CQ9" s="1">
        <f t="shared" si="10"/>
        <v>0.28801994094624078</v>
      </c>
      <c r="CR9" s="1">
        <f t="shared" si="10"/>
        <v>0.26594497577227855</v>
      </c>
      <c r="CS9" s="1">
        <f t="shared" si="10"/>
        <v>0.33344272528852648</v>
      </c>
      <c r="CT9" s="1">
        <f t="shared" si="10"/>
        <v>0.34371739474214169</v>
      </c>
      <c r="CV9" s="3">
        <f t="shared" si="22"/>
        <v>20.41</v>
      </c>
      <c r="CW9" s="1">
        <f t="shared" si="23"/>
        <v>0.31</v>
      </c>
      <c r="CX9" s="1">
        <f t="shared" si="24"/>
        <v>0.22496163820560408</v>
      </c>
    </row>
    <row r="10" spans="1:106" x14ac:dyDescent="0.25">
      <c r="A10" s="20">
        <v>19.63</v>
      </c>
      <c r="B10" s="23">
        <v>0.35</v>
      </c>
      <c r="C10" s="23">
        <v>0.31</v>
      </c>
      <c r="D10" s="23">
        <v>0.30499999999999999</v>
      </c>
      <c r="E10" s="23">
        <v>0.30199999999999999</v>
      </c>
      <c r="F10" s="23">
        <v>0.29899999999999999</v>
      </c>
      <c r="G10" s="23">
        <v>0.29699999999999999</v>
      </c>
      <c r="H10" s="23">
        <v>0.29099999999999998</v>
      </c>
      <c r="I10" s="23">
        <v>0.30199999999999999</v>
      </c>
      <c r="J10" s="23">
        <v>0.30220000000000002</v>
      </c>
      <c r="L10" s="3">
        <f t="shared" si="11"/>
        <v>19.63</v>
      </c>
      <c r="M10" s="3">
        <f t="shared" si="25"/>
        <v>-2.1990848758251871</v>
      </c>
      <c r="N10" s="3">
        <f t="shared" si="8"/>
        <v>-1.6705994361535277</v>
      </c>
      <c r="O10" s="3">
        <f t="shared" si="8"/>
        <v>-1.3722634159613598</v>
      </c>
      <c r="P10" s="3">
        <f t="shared" si="8"/>
        <v>-1.1819390721184981</v>
      </c>
      <c r="Q10" s="3">
        <f t="shared" si="8"/>
        <v>-1.0343179890542793</v>
      </c>
      <c r="R10" s="3">
        <f t="shared" si="8"/>
        <v>-0.93493347164426022</v>
      </c>
      <c r="S10" s="3">
        <f t="shared" si="8"/>
        <v>-0.58782747743679509</v>
      </c>
      <c r="T10" s="3">
        <f t="shared" si="8"/>
        <v>-0.26269320352800529</v>
      </c>
      <c r="U10" s="3">
        <f t="shared" si="8"/>
        <v>-0.10777275573071644</v>
      </c>
      <c r="W10" s="3">
        <f t="shared" si="12"/>
        <v>19.63</v>
      </c>
      <c r="Y10" s="3">
        <f t="shared" si="13"/>
        <v>-0.4444444444444442</v>
      </c>
      <c r="Z10" s="3">
        <f t="shared" si="9"/>
        <v>-6.2500000000000069E-2</v>
      </c>
      <c r="AA10" s="3">
        <f t="shared" si="9"/>
        <v>-3.7500000000000026E-2</v>
      </c>
      <c r="AB10" s="3">
        <f t="shared" si="9"/>
        <v>-3.3333333333333375E-2</v>
      </c>
      <c r="AC10" s="3">
        <f t="shared" si="9"/>
        <v>-2.5000000000000019E-2</v>
      </c>
      <c r="AD10" s="3">
        <f t="shared" si="9"/>
        <v>-1.2000000000000011E-2</v>
      </c>
      <c r="AE10" s="3">
        <f t="shared" si="9"/>
        <v>1.100000000000001E-2</v>
      </c>
      <c r="AF10" s="3">
        <f t="shared" si="9"/>
        <v>2.0000000000003348E-4</v>
      </c>
      <c r="AH10" s="3">
        <f t="shared" si="14"/>
        <v>19.63</v>
      </c>
      <c r="AI10" s="2">
        <f t="shared" si="26"/>
        <v>0</v>
      </c>
      <c r="AJ10" s="2">
        <f t="shared" si="15"/>
        <v>3.7974683544303874E-3</v>
      </c>
      <c r="AK10" s="2">
        <f t="shared" si="15"/>
        <v>3.7974683544303874E-3</v>
      </c>
      <c r="AL10" s="2">
        <f t="shared" si="15"/>
        <v>3.7974683544303874E-3</v>
      </c>
      <c r="AM10" s="2">
        <f t="shared" si="15"/>
        <v>2.531645569620258E-3</v>
      </c>
      <c r="AN10" s="2">
        <f t="shared" si="15"/>
        <v>2.531645569620258E-3</v>
      </c>
      <c r="AO10" s="2">
        <f t="shared" si="15"/>
        <v>-1.265822784810129E-3</v>
      </c>
      <c r="AP10" s="2">
        <f t="shared" si="15"/>
        <v>-1.265822784810129E-3</v>
      </c>
      <c r="AQ10" s="2">
        <f t="shared" si="15"/>
        <v>-1.5189873417721267E-3</v>
      </c>
      <c r="AS10" s="3">
        <f t="shared" si="16"/>
        <v>19.63</v>
      </c>
      <c r="AU10" s="2">
        <f t="shared" si="31"/>
        <v>-2.8398718000730268E-3</v>
      </c>
      <c r="AV10" s="2">
        <f t="shared" si="27"/>
        <v>-2.0284798571950191E-3</v>
      </c>
      <c r="AW10" s="2">
        <f t="shared" si="27"/>
        <v>-4.0569597143900381E-4</v>
      </c>
      <c r="AX10" s="2">
        <f t="shared" si="27"/>
        <v>-4.0569597143900381E-4</v>
      </c>
      <c r="AY10" s="2">
        <f t="shared" si="27"/>
        <v>0</v>
      </c>
      <c r="AZ10" s="2">
        <f t="shared" si="27"/>
        <v>0</v>
      </c>
      <c r="BA10" s="2">
        <f t="shared" si="27"/>
        <v>4.0569597143900381E-4</v>
      </c>
      <c r="BB10" s="2">
        <f t="shared" si="27"/>
        <v>0</v>
      </c>
      <c r="BD10" s="3">
        <f t="shared" si="17"/>
        <v>19.63</v>
      </c>
      <c r="BF10" s="17">
        <f t="shared" si="32"/>
        <v>4.9334125251758114E-2</v>
      </c>
      <c r="BG10" s="17">
        <f t="shared" si="28"/>
        <v>8.3607430063291133E-2</v>
      </c>
      <c r="BH10" s="17">
        <f t="shared" si="28"/>
        <v>8.38780817063291E-2</v>
      </c>
      <c r="BI10" s="17">
        <f t="shared" si="28"/>
        <v>8.1153816982278471E-2</v>
      </c>
      <c r="BJ10" s="17">
        <f t="shared" si="28"/>
        <v>8.0931597721518977E-2</v>
      </c>
      <c r="BK10" s="17">
        <f t="shared" si="28"/>
        <v>7.7552384050632903E-2</v>
      </c>
      <c r="BL10" s="17">
        <f t="shared" si="28"/>
        <v>0.10419183493670886</v>
      </c>
      <c r="BM10" s="17">
        <f t="shared" si="28"/>
        <v>9.1146825073417814E-2</v>
      </c>
      <c r="BO10" s="3">
        <f t="shared" si="18"/>
        <v>19.63</v>
      </c>
      <c r="BQ10" s="18">
        <f t="shared" si="33"/>
        <v>0.84247508576666219</v>
      </c>
      <c r="BR10" s="18">
        <f t="shared" si="29"/>
        <v>0.84101166641090064</v>
      </c>
      <c r="BS10" s="18">
        <f t="shared" si="29"/>
        <v>0.88613089413314006</v>
      </c>
      <c r="BT10" s="18">
        <f t="shared" si="29"/>
        <v>0.91506152957483444</v>
      </c>
      <c r="BU10" s="18">
        <f t="shared" si="29"/>
        <v>0.9356137476500278</v>
      </c>
      <c r="BV10" s="18">
        <f t="shared" si="29"/>
        <v>1.0295317560926998</v>
      </c>
      <c r="BW10" s="18">
        <f t="shared" si="29"/>
        <v>1.1131092062385195</v>
      </c>
      <c r="BX10" s="18">
        <f t="shared" si="29"/>
        <v>1.0113134672838753</v>
      </c>
      <c r="CA10" s="20">
        <f t="shared" si="19"/>
        <v>19.63</v>
      </c>
      <c r="CB10" s="6"/>
      <c r="CC10" s="19">
        <f t="shared" si="34"/>
        <v>0.24198875367670397</v>
      </c>
      <c r="CD10" s="19">
        <f t="shared" si="30"/>
        <v>0.3152981532006135</v>
      </c>
      <c r="CE10" s="19">
        <f t="shared" si="30"/>
        <v>0.30766302496583875</v>
      </c>
      <c r="CF10" s="19">
        <f t="shared" si="30"/>
        <v>0.29780317724534566</v>
      </c>
      <c r="CG10" s="19">
        <f t="shared" si="30"/>
        <v>0.29411065597032199</v>
      </c>
      <c r="CH10" s="19">
        <f t="shared" si="30"/>
        <v>0.2744591430572712</v>
      </c>
      <c r="CI10" s="19">
        <f t="shared" si="30"/>
        <v>0.30594823767016222</v>
      </c>
      <c r="CJ10" s="19">
        <f t="shared" si="30"/>
        <v>0.30021188223704143</v>
      </c>
      <c r="CL10" s="3">
        <f t="shared" si="20"/>
        <v>21.2</v>
      </c>
      <c r="CM10" s="1">
        <f t="shared" si="21"/>
        <v>0.22193592668956413</v>
      </c>
      <c r="CN10" s="1">
        <f t="shared" si="10"/>
        <v>0.3219474452792459</v>
      </c>
      <c r="CO10" s="1">
        <f t="shared" si="10"/>
        <v>0.36974025192461069</v>
      </c>
      <c r="CP10" s="1">
        <f t="shared" si="10"/>
        <v>0.34537943874705351</v>
      </c>
      <c r="CQ10" s="1">
        <f t="shared" si="10"/>
        <v>0.28748499066952027</v>
      </c>
      <c r="CR10" s="1">
        <f t="shared" si="10"/>
        <v>0.26372144395175751</v>
      </c>
      <c r="CS10" s="1">
        <f t="shared" si="10"/>
        <v>0.30071909352050091</v>
      </c>
      <c r="CT10" s="1">
        <f t="shared" si="10"/>
        <v>0.31275747891880845</v>
      </c>
      <c r="CV10" s="3">
        <f t="shared" si="22"/>
        <v>21.2</v>
      </c>
      <c r="CW10" s="1">
        <f t="shared" si="23"/>
        <v>0.31</v>
      </c>
      <c r="CX10" s="1">
        <f t="shared" si="24"/>
        <v>0.22193592668956413</v>
      </c>
    </row>
    <row r="11" spans="1:106" x14ac:dyDescent="0.25">
      <c r="A11" s="20">
        <v>20.41</v>
      </c>
      <c r="B11" s="23">
        <v>0.35</v>
      </c>
      <c r="C11" s="23">
        <v>0.31</v>
      </c>
      <c r="D11" s="23">
        <v>0.307</v>
      </c>
      <c r="E11" s="23">
        <v>0.30599999999999999</v>
      </c>
      <c r="F11" s="23">
        <v>0.30399999999999999</v>
      </c>
      <c r="G11" s="23">
        <v>0.3</v>
      </c>
      <c r="H11" s="23">
        <v>0.29099999999999998</v>
      </c>
      <c r="I11" s="23">
        <v>0.29899999999999999</v>
      </c>
      <c r="J11" s="23">
        <v>0.2989</v>
      </c>
      <c r="L11" s="3">
        <f t="shared" si="11"/>
        <v>20.41</v>
      </c>
      <c r="M11" s="3">
        <f t="shared" si="25"/>
        <v>-2.5927005984745777</v>
      </c>
      <c r="N11" s="3">
        <f t="shared" si="8"/>
        <v>-1.975458646908054</v>
      </c>
      <c r="O11" s="3">
        <f t="shared" si="8"/>
        <v>-1.6161768043484763</v>
      </c>
      <c r="P11" s="3">
        <f t="shared" si="8"/>
        <v>-1.385876162108878</v>
      </c>
      <c r="Q11" s="3">
        <f t="shared" si="8"/>
        <v>-1.2118746771681919</v>
      </c>
      <c r="R11" s="3">
        <f t="shared" si="8"/>
        <v>-1.1071607604223579</v>
      </c>
      <c r="S11" s="3">
        <f t="shared" si="8"/>
        <v>-0.72173114937282168</v>
      </c>
      <c r="T11" s="3">
        <f t="shared" si="8"/>
        <v>-0.36174368420533193</v>
      </c>
      <c r="U11" s="3">
        <f t="shared" si="8"/>
        <v>-0.18997595575615614</v>
      </c>
      <c r="W11" s="3">
        <f t="shared" si="12"/>
        <v>20.41</v>
      </c>
      <c r="Y11" s="3">
        <f t="shared" si="13"/>
        <v>-0.4444444444444442</v>
      </c>
      <c r="Z11" s="3">
        <f t="shared" si="9"/>
        <v>-3.750000000000004E-2</v>
      </c>
      <c r="AA11" s="3">
        <f t="shared" si="9"/>
        <v>-1.2500000000000009E-2</v>
      </c>
      <c r="AB11" s="3">
        <f t="shared" si="9"/>
        <v>-2.2222222222222251E-2</v>
      </c>
      <c r="AC11" s="3">
        <f t="shared" si="9"/>
        <v>-5.0000000000000037E-2</v>
      </c>
      <c r="AD11" s="3">
        <f t="shared" si="9"/>
        <v>-1.8000000000000016E-2</v>
      </c>
      <c r="AE11" s="3">
        <f t="shared" si="9"/>
        <v>8.0000000000000071E-3</v>
      </c>
      <c r="AF11" s="3">
        <f t="shared" si="9"/>
        <v>-9.9999999999988987E-5</v>
      </c>
      <c r="AH11" s="3">
        <f t="shared" si="14"/>
        <v>20.41</v>
      </c>
      <c r="AI11" s="2">
        <f t="shared" si="26"/>
        <v>0</v>
      </c>
      <c r="AJ11" s="2">
        <f t="shared" si="15"/>
        <v>0</v>
      </c>
      <c r="AK11" s="2">
        <f t="shared" si="15"/>
        <v>2.5641025641025628E-3</v>
      </c>
      <c r="AL11" s="2">
        <f t="shared" si="15"/>
        <v>5.1282051282051256E-3</v>
      </c>
      <c r="AM11" s="2">
        <f t="shared" si="15"/>
        <v>6.4102564102564066E-3</v>
      </c>
      <c r="AN11" s="2">
        <f t="shared" si="15"/>
        <v>3.8461538461538438E-3</v>
      </c>
      <c r="AO11" s="2">
        <f t="shared" si="15"/>
        <v>0</v>
      </c>
      <c r="AP11" s="2">
        <f t="shared" si="15"/>
        <v>-3.8461538461538438E-3</v>
      </c>
      <c r="AQ11" s="2">
        <f t="shared" si="15"/>
        <v>-4.2307692307692567E-3</v>
      </c>
      <c r="AS11" s="3">
        <f t="shared" si="16"/>
        <v>20.41</v>
      </c>
      <c r="AU11" s="2">
        <f t="shared" si="31"/>
        <v>-1.2170879143170114E-3</v>
      </c>
      <c r="AV11" s="2">
        <f t="shared" si="27"/>
        <v>-4.0569597143900381E-4</v>
      </c>
      <c r="AW11" s="2">
        <f t="shared" si="27"/>
        <v>4.0569597143900381E-4</v>
      </c>
      <c r="AX11" s="2">
        <f t="shared" si="27"/>
        <v>1.2170879143170114E-3</v>
      </c>
      <c r="AY11" s="2">
        <f t="shared" si="27"/>
        <v>4.0569597143900381E-4</v>
      </c>
      <c r="AZ11" s="2">
        <f t="shared" si="27"/>
        <v>4.0569597143900381E-4</v>
      </c>
      <c r="BA11" s="2">
        <f t="shared" si="27"/>
        <v>-8.1139194287800762E-4</v>
      </c>
      <c r="BB11" s="2">
        <f t="shared" si="27"/>
        <v>-8.5196154002192598E-4</v>
      </c>
      <c r="BD11" s="3">
        <f t="shared" si="17"/>
        <v>20.41</v>
      </c>
      <c r="BF11" s="17">
        <f t="shared" si="32"/>
        <v>4.925555555555558E-2</v>
      </c>
      <c r="BG11" s="17">
        <f t="shared" si="28"/>
        <v>8.8573081666666664E-2</v>
      </c>
      <c r="BH11" s="17">
        <f t="shared" si="28"/>
        <v>9.132288479999999E-2</v>
      </c>
      <c r="BI11" s="17">
        <f t="shared" si="28"/>
        <v>8.7075429333333329E-2</v>
      </c>
      <c r="BJ11" s="17">
        <f t="shared" si="28"/>
        <v>7.5235499999999983E-2</v>
      </c>
      <c r="BK11" s="17">
        <f t="shared" si="28"/>
        <v>7.4204999999999979E-2</v>
      </c>
      <c r="BL11" s="17">
        <f t="shared" si="28"/>
        <v>9.8030140000000002E-2</v>
      </c>
      <c r="BM11" s="17">
        <f t="shared" si="28"/>
        <v>8.7613269100000016E-2</v>
      </c>
      <c r="BO11" s="3">
        <f t="shared" si="18"/>
        <v>20.41</v>
      </c>
      <c r="BQ11" s="18">
        <f t="shared" si="33"/>
        <v>0.97328110000000001</v>
      </c>
      <c r="BR11" s="18">
        <f t="shared" si="29"/>
        <v>0.90440763241237698</v>
      </c>
      <c r="BS11" s="18">
        <f t="shared" si="29"/>
        <v>0.85823429847974209</v>
      </c>
      <c r="BT11" s="18">
        <f t="shared" si="29"/>
        <v>0.87149977767225939</v>
      </c>
      <c r="BU11" s="18">
        <f t="shared" si="29"/>
        <v>0.9069382060269825</v>
      </c>
      <c r="BV11" s="18">
        <f t="shared" si="29"/>
        <v>1.0491790000000001</v>
      </c>
      <c r="BW11" s="18">
        <f t="shared" si="29"/>
        <v>0.88169246466671802</v>
      </c>
      <c r="BX11" s="18">
        <f t="shared" si="29"/>
        <v>0.74159511901441655</v>
      </c>
      <c r="CA11" s="20">
        <f t="shared" si="19"/>
        <v>20.41</v>
      </c>
      <c r="CB11" s="6"/>
      <c r="CC11" s="19">
        <f t="shared" si="34"/>
        <v>0.22496163820560408</v>
      </c>
      <c r="CD11" s="19">
        <f t="shared" si="30"/>
        <v>0.3129455411894686</v>
      </c>
      <c r="CE11" s="19">
        <f t="shared" si="30"/>
        <v>0.32620219393157973</v>
      </c>
      <c r="CF11" s="19">
        <f t="shared" si="30"/>
        <v>0.31609248584319161</v>
      </c>
      <c r="CG11" s="19">
        <f t="shared" si="30"/>
        <v>0.28801994094624078</v>
      </c>
      <c r="CH11" s="19">
        <f t="shared" si="30"/>
        <v>0.26594497577227855</v>
      </c>
      <c r="CI11" s="19">
        <f t="shared" si="30"/>
        <v>0.33344272528852648</v>
      </c>
      <c r="CJ11" s="19">
        <f t="shared" si="30"/>
        <v>0.34371739474214169</v>
      </c>
      <c r="CL11" s="3">
        <f t="shared" si="20"/>
        <v>21.98</v>
      </c>
      <c r="CM11" s="1">
        <f t="shared" si="21"/>
        <v>0.22193592668956413</v>
      </c>
      <c r="CN11" s="1">
        <f t="shared" si="10"/>
        <v>0.32201367855543261</v>
      </c>
      <c r="CO11" s="1">
        <f t="shared" si="10"/>
        <v>0.36728538310324171</v>
      </c>
      <c r="CP11" s="1">
        <f t="shared" si="10"/>
        <v>0.35350907791494945</v>
      </c>
      <c r="CQ11" s="1">
        <f t="shared" si="10"/>
        <v>0.29732355904949687</v>
      </c>
      <c r="CR11" s="1">
        <f t="shared" si="10"/>
        <v>0.26014777662699917</v>
      </c>
      <c r="CS11" s="1">
        <f t="shared" si="10"/>
        <v>0.25054935435645304</v>
      </c>
      <c r="CT11" s="1">
        <f t="shared" si="10"/>
        <v>0.2578456326698198</v>
      </c>
      <c r="CV11" s="3">
        <f t="shared" si="22"/>
        <v>21.98</v>
      </c>
      <c r="CW11" s="1">
        <f t="shared" si="23"/>
        <v>0.31</v>
      </c>
      <c r="CX11" s="1">
        <f t="shared" si="24"/>
        <v>0.22193592668956413</v>
      </c>
    </row>
    <row r="12" spans="1:106" x14ac:dyDescent="0.25">
      <c r="A12" s="20">
        <v>21.2</v>
      </c>
      <c r="B12" s="23">
        <v>0.35</v>
      </c>
      <c r="C12" s="23">
        <v>0.31</v>
      </c>
      <c r="D12" s="23">
        <v>0.309</v>
      </c>
      <c r="E12" s="23">
        <v>0.312</v>
      </c>
      <c r="F12" s="23">
        <v>0.31</v>
      </c>
      <c r="G12" s="23">
        <v>0.30399999999999999</v>
      </c>
      <c r="H12" s="23">
        <v>0.29099999999999998</v>
      </c>
      <c r="I12" s="23">
        <v>0.29399999999999998</v>
      </c>
      <c r="J12" s="23">
        <v>0.29380000000000001</v>
      </c>
      <c r="L12" s="3">
        <f t="shared" si="11"/>
        <v>21.2</v>
      </c>
      <c r="M12" s="3">
        <f t="shared" si="25"/>
        <v>-2.9763181981539764</v>
      </c>
      <c r="N12" s="3">
        <f t="shared" si="8"/>
        <v>-2.2725742140470704</v>
      </c>
      <c r="O12" s="3">
        <f t="shared" si="8"/>
        <v>-1.8505200279851417</v>
      </c>
      <c r="P12" s="3">
        <f t="shared" si="8"/>
        <v>-1.5676959965553796</v>
      </c>
      <c r="Q12" s="3">
        <f t="shared" si="8"/>
        <v>-1.3735958248518947</v>
      </c>
      <c r="R12" s="3">
        <f t="shared" si="8"/>
        <v>-1.2664490364807557</v>
      </c>
      <c r="S12" s="3">
        <f t="shared" si="8"/>
        <v>-0.85223357155912161</v>
      </c>
      <c r="T12" s="3">
        <f t="shared" si="8"/>
        <v>-0.46636450735091928</v>
      </c>
      <c r="U12" s="3">
        <f t="shared" si="8"/>
        <v>-0.27681137127926364</v>
      </c>
      <c r="W12" s="3">
        <f t="shared" si="12"/>
        <v>21.2</v>
      </c>
      <c r="Y12" s="3">
        <f t="shared" si="13"/>
        <v>-0.4444444444444442</v>
      </c>
      <c r="Z12" s="3">
        <f t="shared" si="9"/>
        <v>-1.2500000000000013E-2</v>
      </c>
      <c r="AA12" s="3">
        <f t="shared" si="9"/>
        <v>3.7500000000000026E-2</v>
      </c>
      <c r="AB12" s="3">
        <f t="shared" si="9"/>
        <v>-2.2222222222222251E-2</v>
      </c>
      <c r="AC12" s="3">
        <f t="shared" si="9"/>
        <v>-7.5000000000000053E-2</v>
      </c>
      <c r="AD12" s="3">
        <f t="shared" si="9"/>
        <v>-2.6000000000000023E-2</v>
      </c>
      <c r="AE12" s="3">
        <f t="shared" si="9"/>
        <v>3.0000000000000027E-3</v>
      </c>
      <c r="AF12" s="3">
        <f t="shared" si="9"/>
        <v>-1.9999999999997797E-4</v>
      </c>
      <c r="AH12" s="3">
        <f t="shared" si="14"/>
        <v>21.2</v>
      </c>
      <c r="AI12" s="2">
        <f t="shared" si="26"/>
        <v>0</v>
      </c>
      <c r="AJ12" s="2">
        <f t="shared" si="15"/>
        <v>0</v>
      </c>
      <c r="AK12" s="2">
        <f t="shared" si="15"/>
        <v>2.531645569620258E-3</v>
      </c>
      <c r="AL12" s="2">
        <f t="shared" si="15"/>
        <v>7.5949367088607748E-3</v>
      </c>
      <c r="AM12" s="2">
        <f t="shared" si="15"/>
        <v>7.5949367088607748E-3</v>
      </c>
      <c r="AN12" s="2">
        <f t="shared" si="15"/>
        <v>5.063291139240516E-3</v>
      </c>
      <c r="AO12" s="2">
        <f t="shared" si="15"/>
        <v>0</v>
      </c>
      <c r="AP12" s="2">
        <f t="shared" si="15"/>
        <v>-6.329113924050645E-3</v>
      </c>
      <c r="AQ12" s="2">
        <f t="shared" si="15"/>
        <v>-6.4556962025316446E-3</v>
      </c>
      <c r="AS12" s="3">
        <f t="shared" si="16"/>
        <v>21.2</v>
      </c>
      <c r="AU12" s="2">
        <f t="shared" si="31"/>
        <v>0</v>
      </c>
      <c r="AV12" s="2">
        <f t="shared" si="27"/>
        <v>0</v>
      </c>
      <c r="AW12" s="2">
        <f t="shared" si="27"/>
        <v>8.1139194287800762E-4</v>
      </c>
      <c r="AX12" s="2">
        <f t="shared" si="27"/>
        <v>4.0569597143900381E-4</v>
      </c>
      <c r="AY12" s="2">
        <f t="shared" si="27"/>
        <v>4.0569597143900381E-4</v>
      </c>
      <c r="AZ12" s="2">
        <f t="shared" si="27"/>
        <v>0</v>
      </c>
      <c r="BA12" s="2">
        <f t="shared" si="27"/>
        <v>-8.1139194287800762E-4</v>
      </c>
      <c r="BB12" s="2">
        <f t="shared" si="27"/>
        <v>-7.3025274859019333E-4</v>
      </c>
      <c r="BD12" s="3">
        <f t="shared" si="17"/>
        <v>21.2</v>
      </c>
      <c r="BF12" s="17">
        <f t="shared" si="32"/>
        <v>4.925555555555558E-2</v>
      </c>
      <c r="BG12" s="17">
        <f t="shared" si="28"/>
        <v>9.363267151898734E-2</v>
      </c>
      <c r="BH12" s="17">
        <f t="shared" si="28"/>
        <v>0.1053975572658228</v>
      </c>
      <c r="BI12" s="17">
        <f t="shared" si="28"/>
        <v>9.0732610295358646E-2</v>
      </c>
      <c r="BJ12" s="17">
        <f t="shared" si="28"/>
        <v>6.9942318987341753E-2</v>
      </c>
      <c r="BK12" s="17">
        <f t="shared" si="28"/>
        <v>6.9548999999999986E-2</v>
      </c>
      <c r="BL12" s="17">
        <f t="shared" si="28"/>
        <v>8.8386075949367079E-2</v>
      </c>
      <c r="BM12" s="17">
        <f t="shared" si="28"/>
        <v>8.3553298531645614E-2</v>
      </c>
      <c r="BO12" s="3">
        <f t="shared" si="18"/>
        <v>21.2</v>
      </c>
      <c r="BQ12" s="18">
        <f t="shared" si="33"/>
        <v>1</v>
      </c>
      <c r="BR12" s="18">
        <f t="shared" si="29"/>
        <v>0.903352910961707</v>
      </c>
      <c r="BS12" s="18">
        <f t="shared" si="29"/>
        <v>0.77096929155295524</v>
      </c>
      <c r="BT12" s="18">
        <f t="shared" si="29"/>
        <v>0.7606247388515891</v>
      </c>
      <c r="BU12" s="18">
        <f t="shared" si="29"/>
        <v>0.84627142445970827</v>
      </c>
      <c r="BV12" s="18">
        <f t="shared" si="29"/>
        <v>1</v>
      </c>
      <c r="BW12" s="18">
        <f t="shared" si="29"/>
        <v>0.97737639480979044</v>
      </c>
      <c r="BX12" s="18">
        <f t="shared" si="29"/>
        <v>0.85417762760792848</v>
      </c>
      <c r="CA12" s="20">
        <f t="shared" si="19"/>
        <v>21.2</v>
      </c>
      <c r="CB12" s="6"/>
      <c r="CC12" s="19">
        <f t="shared" si="34"/>
        <v>0.22193592668956413</v>
      </c>
      <c r="CD12" s="19">
        <f t="shared" si="30"/>
        <v>0.3219474452792459</v>
      </c>
      <c r="CE12" s="19">
        <f t="shared" si="30"/>
        <v>0.36974025192461069</v>
      </c>
      <c r="CF12" s="19">
        <f t="shared" si="30"/>
        <v>0.34537943874705351</v>
      </c>
      <c r="CG12" s="19">
        <f t="shared" si="30"/>
        <v>0.28748499066952027</v>
      </c>
      <c r="CH12" s="19">
        <f t="shared" si="30"/>
        <v>0.26372144395175751</v>
      </c>
      <c r="CI12" s="19">
        <f t="shared" si="30"/>
        <v>0.30071909352050091</v>
      </c>
      <c r="CJ12" s="19">
        <f t="shared" si="30"/>
        <v>0.31275747891880845</v>
      </c>
      <c r="CL12" s="3">
        <f t="shared" si="20"/>
        <v>22.77</v>
      </c>
      <c r="CM12" s="1">
        <f t="shared" si="21"/>
        <v>0.22193592668956413</v>
      </c>
      <c r="CN12" s="1">
        <f t="shared" si="10"/>
        <v>0.31255805569028039</v>
      </c>
      <c r="CO12" s="1">
        <f t="shared" si="10"/>
        <v>0.33752645201409814</v>
      </c>
      <c r="CP12" s="1">
        <f t="shared" si="10"/>
        <v>0.33447930270209653</v>
      </c>
      <c r="CQ12" s="1">
        <f t="shared" si="10"/>
        <v>0.28702449708223965</v>
      </c>
      <c r="CR12" s="1">
        <f t="shared" si="10"/>
        <v>0.2732212820727612</v>
      </c>
      <c r="CS12" s="1">
        <f t="shared" si="10"/>
        <v>0.21988569160902979</v>
      </c>
      <c r="CT12" s="1">
        <f t="shared" si="10"/>
        <v>0.207629506886225</v>
      </c>
      <c r="CV12" s="3">
        <f t="shared" si="22"/>
        <v>22.77</v>
      </c>
      <c r="CW12" s="1">
        <f t="shared" si="23"/>
        <v>0.31</v>
      </c>
      <c r="CX12" s="1">
        <f t="shared" si="24"/>
        <v>0.22193592668956413</v>
      </c>
    </row>
    <row r="13" spans="1:106" x14ac:dyDescent="0.25">
      <c r="A13" s="20">
        <v>21.98</v>
      </c>
      <c r="B13" s="23">
        <v>0.35</v>
      </c>
      <c r="C13" s="23">
        <v>0.31</v>
      </c>
      <c r="D13" s="23">
        <v>0.31</v>
      </c>
      <c r="E13" s="23">
        <v>0.314</v>
      </c>
      <c r="F13" s="23">
        <v>0.313</v>
      </c>
      <c r="G13" s="23">
        <v>0.307</v>
      </c>
      <c r="H13" s="23">
        <v>0.29199999999999998</v>
      </c>
      <c r="I13" s="23">
        <v>0.28899999999999998</v>
      </c>
      <c r="J13" s="23">
        <v>0.2888</v>
      </c>
      <c r="L13" s="3">
        <f t="shared" si="11"/>
        <v>21.98</v>
      </c>
      <c r="M13" s="3">
        <f t="shared" si="25"/>
        <v>-3.3413041649014437</v>
      </c>
      <c r="N13" s="3">
        <f t="shared" si="8"/>
        <v>-2.5552594000202511</v>
      </c>
      <c r="O13" s="3">
        <f t="shared" si="8"/>
        <v>-2.0771595911046004</v>
      </c>
      <c r="P13" s="3">
        <f t="shared" si="8"/>
        <v>-1.756875397676674</v>
      </c>
      <c r="Q13" s="3">
        <f t="shared" si="8"/>
        <v>-1.5366185553558611</v>
      </c>
      <c r="R13" s="3">
        <f t="shared" si="8"/>
        <v>-1.4184054692828592</v>
      </c>
      <c r="S13" s="3">
        <f t="shared" si="8"/>
        <v>-0.97205560486716802</v>
      </c>
      <c r="T13" s="3">
        <f t="shared" si="8"/>
        <v>-0.56997023910260136</v>
      </c>
      <c r="U13" s="3">
        <f t="shared" si="8"/>
        <v>-0.36257132430258066</v>
      </c>
      <c r="W13" s="3">
        <f t="shared" si="12"/>
        <v>21.98</v>
      </c>
      <c r="Y13" s="3">
        <f t="shared" si="13"/>
        <v>-0.4444444444444442</v>
      </c>
      <c r="Z13" s="3">
        <f t="shared" si="9"/>
        <v>0</v>
      </c>
      <c r="AA13" s="3">
        <f t="shared" si="9"/>
        <v>5.0000000000000037E-2</v>
      </c>
      <c r="AB13" s="3">
        <f t="shared" si="9"/>
        <v>-1.1111111111111125E-2</v>
      </c>
      <c r="AC13" s="3">
        <f t="shared" si="9"/>
        <v>-7.5000000000000053E-2</v>
      </c>
      <c r="AD13" s="3">
        <f t="shared" si="9"/>
        <v>-3.0000000000000027E-2</v>
      </c>
      <c r="AE13" s="3">
        <f t="shared" si="9"/>
        <v>-3.0000000000000027E-3</v>
      </c>
      <c r="AF13" s="3">
        <f t="shared" si="9"/>
        <v>-1.9999999999997797E-4</v>
      </c>
      <c r="AH13" s="3">
        <f t="shared" si="14"/>
        <v>21.98</v>
      </c>
      <c r="AI13" s="2">
        <f t="shared" si="26"/>
        <v>0</v>
      </c>
      <c r="AJ13" s="2">
        <f t="shared" si="15"/>
        <v>0</v>
      </c>
      <c r="AK13" s="2">
        <f t="shared" si="15"/>
        <v>1.2820512820512814E-3</v>
      </c>
      <c r="AL13" s="2">
        <f t="shared" si="15"/>
        <v>2.5641025641025628E-3</v>
      </c>
      <c r="AM13" s="2">
        <f t="shared" si="15"/>
        <v>3.8461538461538438E-3</v>
      </c>
      <c r="AN13" s="2">
        <f t="shared" si="15"/>
        <v>3.8461538461538438E-3</v>
      </c>
      <c r="AO13" s="2">
        <f t="shared" si="15"/>
        <v>1.2820512820512814E-3</v>
      </c>
      <c r="AP13" s="2">
        <f t="shared" si="15"/>
        <v>-6.4102564102564066E-3</v>
      </c>
      <c r="AQ13" s="2">
        <f t="shared" si="15"/>
        <v>-6.4102564102564066E-3</v>
      </c>
      <c r="AS13" s="3">
        <f t="shared" si="16"/>
        <v>21.98</v>
      </c>
      <c r="AU13" s="2">
        <f t="shared" si="31"/>
        <v>0</v>
      </c>
      <c r="AV13" s="2">
        <f t="shared" si="27"/>
        <v>-4.0569597143900381E-4</v>
      </c>
      <c r="AW13" s="2">
        <f t="shared" si="27"/>
        <v>-1.6227838857560152E-3</v>
      </c>
      <c r="AX13" s="2">
        <f t="shared" si="27"/>
        <v>-1.2170879143170114E-3</v>
      </c>
      <c r="AY13" s="2">
        <f t="shared" si="27"/>
        <v>-4.0569597143900381E-4</v>
      </c>
      <c r="AZ13" s="2">
        <f t="shared" si="27"/>
        <v>4.0569597143900381E-4</v>
      </c>
      <c r="BA13" s="2">
        <f t="shared" si="27"/>
        <v>0</v>
      </c>
      <c r="BB13" s="2">
        <f t="shared" si="27"/>
        <v>4.0569597143895879E-5</v>
      </c>
      <c r="BD13" s="3">
        <f t="shared" si="17"/>
        <v>21.98</v>
      </c>
      <c r="BF13" s="17">
        <f t="shared" si="32"/>
        <v>4.925555555555558E-2</v>
      </c>
      <c r="BG13" s="17">
        <f t="shared" si="28"/>
        <v>9.6143678205128216E-2</v>
      </c>
      <c r="BH13" s="17">
        <f t="shared" si="28"/>
        <v>0.10907479833846155</v>
      </c>
      <c r="BI13" s="17">
        <f t="shared" si="28"/>
        <v>9.5269935189743582E-2</v>
      </c>
      <c r="BJ13" s="17">
        <f t="shared" si="28"/>
        <v>7.1483533076923067E-2</v>
      </c>
      <c r="BK13" s="17">
        <f t="shared" si="28"/>
        <v>6.7908568205128181E-2</v>
      </c>
      <c r="BL13" s="17">
        <f t="shared" si="28"/>
        <v>7.8424225641025622E-2</v>
      </c>
      <c r="BM13" s="17">
        <f t="shared" si="28"/>
        <v>8.0617409230769266E-2</v>
      </c>
      <c r="BO13" s="3">
        <f t="shared" si="18"/>
        <v>21.98</v>
      </c>
      <c r="BQ13" s="18">
        <f t="shared" si="33"/>
        <v>1</v>
      </c>
      <c r="BR13" s="18">
        <f t="shared" si="29"/>
        <v>0.92719716023122101</v>
      </c>
      <c r="BS13" s="18">
        <f t="shared" si="29"/>
        <v>0.80856907804266287</v>
      </c>
      <c r="BT13" s="18">
        <f t="shared" si="29"/>
        <v>0.76235056823568681</v>
      </c>
      <c r="BU13" s="18">
        <f t="shared" si="29"/>
        <v>0.80862537174091642</v>
      </c>
      <c r="BV13" s="18">
        <f t="shared" si="29"/>
        <v>1.003423659160563</v>
      </c>
      <c r="BW13" s="18">
        <f t="shared" si="29"/>
        <v>1.2492911495909684</v>
      </c>
      <c r="BX13" s="18">
        <f t="shared" si="29"/>
        <v>1.2125768640491201</v>
      </c>
      <c r="CA13" s="20">
        <f t="shared" si="19"/>
        <v>21.98</v>
      </c>
      <c r="CB13" s="6"/>
      <c r="CC13" s="19">
        <f t="shared" si="34"/>
        <v>0.22193592668956413</v>
      </c>
      <c r="CD13" s="19">
        <f t="shared" si="30"/>
        <v>0.32201367855543261</v>
      </c>
      <c r="CE13" s="19">
        <f t="shared" si="30"/>
        <v>0.36728538310324171</v>
      </c>
      <c r="CF13" s="19">
        <f t="shared" si="30"/>
        <v>0.35350907791494945</v>
      </c>
      <c r="CG13" s="19">
        <f t="shared" si="30"/>
        <v>0.29732355904949687</v>
      </c>
      <c r="CH13" s="19">
        <f t="shared" si="30"/>
        <v>0.26014777662699917</v>
      </c>
      <c r="CI13" s="19">
        <f t="shared" si="30"/>
        <v>0.25054935435645304</v>
      </c>
      <c r="CJ13" s="19">
        <f t="shared" si="30"/>
        <v>0.2578456326698198</v>
      </c>
      <c r="CL13" s="3">
        <f t="shared" si="20"/>
        <v>23.55</v>
      </c>
      <c r="CM13" s="1">
        <f t="shared" si="21"/>
        <v>0.22193592668956413</v>
      </c>
      <c r="CN13" s="1">
        <f t="shared" si="10"/>
        <v>0.31</v>
      </c>
      <c r="CO13" s="1">
        <f t="shared" si="10"/>
        <v>0.33008786708996141</v>
      </c>
      <c r="CP13" s="1">
        <f t="shared" si="10"/>
        <v>0.33183222388718808</v>
      </c>
      <c r="CQ13" s="1">
        <f t="shared" si="10"/>
        <v>0.30697896514227258</v>
      </c>
      <c r="CR13" s="1">
        <f t="shared" si="10"/>
        <v>0.28524440643398186</v>
      </c>
      <c r="CS13" s="1">
        <f t="shared" si="10"/>
        <v>0.27464340516385966</v>
      </c>
      <c r="CT13" s="1">
        <f t="shared" si="10"/>
        <v>0.28831269777978979</v>
      </c>
      <c r="CV13" s="3">
        <f t="shared" si="22"/>
        <v>23.55</v>
      </c>
      <c r="CW13" s="1">
        <f t="shared" si="23"/>
        <v>0.31</v>
      </c>
      <c r="CX13" s="1">
        <f t="shared" si="24"/>
        <v>0.22193592668956413</v>
      </c>
    </row>
    <row r="14" spans="1:106" x14ac:dyDescent="0.25">
      <c r="A14" s="20">
        <v>22.77</v>
      </c>
      <c r="B14" s="23">
        <v>0.35</v>
      </c>
      <c r="C14" s="23">
        <v>0.31</v>
      </c>
      <c r="D14" s="23">
        <v>0.31</v>
      </c>
      <c r="E14" s="23">
        <v>0.314</v>
      </c>
      <c r="F14" s="23">
        <v>0.314</v>
      </c>
      <c r="G14" s="23">
        <v>0.308</v>
      </c>
      <c r="H14" s="23">
        <v>0.29399999999999998</v>
      </c>
      <c r="I14" s="23">
        <v>0.28899999999999998</v>
      </c>
      <c r="J14" s="23">
        <v>0.28899999999999998</v>
      </c>
      <c r="L14" s="3">
        <f t="shared" si="11"/>
        <v>22.77</v>
      </c>
      <c r="M14" s="3">
        <f t="shared" si="25"/>
        <v>-3.697998433914917</v>
      </c>
      <c r="N14" s="3">
        <f t="shared" si="8"/>
        <v>-2.8315225853426802</v>
      </c>
      <c r="O14" s="3">
        <f t="shared" si="8"/>
        <v>-2.3049720498153929</v>
      </c>
      <c r="P14" s="3">
        <f t="shared" si="8"/>
        <v>-1.9526347644133373</v>
      </c>
      <c r="Q14" s="3">
        <f t="shared" si="8"/>
        <v>-1.704599956037778</v>
      </c>
      <c r="R14" s="3">
        <f t="shared" si="8"/>
        <v>-1.5752280564821726</v>
      </c>
      <c r="S14" s="3">
        <f t="shared" si="8"/>
        <v>-1.0835549922496119</v>
      </c>
      <c r="T14" s="3">
        <f t="shared" si="8"/>
        <v>-0.65636677484980943</v>
      </c>
      <c r="U14" s="3">
        <f t="shared" si="8"/>
        <v>-0.43251659563648809</v>
      </c>
      <c r="W14" s="3">
        <f t="shared" si="12"/>
        <v>22.77</v>
      </c>
      <c r="Y14" s="3">
        <f t="shared" si="13"/>
        <v>-0.4444444444444442</v>
      </c>
      <c r="Z14" s="3">
        <f t="shared" si="9"/>
        <v>0</v>
      </c>
      <c r="AA14" s="3">
        <f t="shared" si="9"/>
        <v>5.0000000000000037E-2</v>
      </c>
      <c r="AB14" s="3">
        <f t="shared" si="9"/>
        <v>0</v>
      </c>
      <c r="AC14" s="3">
        <f t="shared" si="9"/>
        <v>-7.5000000000000053E-2</v>
      </c>
      <c r="AD14" s="3">
        <f t="shared" si="9"/>
        <v>-2.8000000000000025E-2</v>
      </c>
      <c r="AE14" s="3">
        <f t="shared" si="9"/>
        <v>-5.0000000000000044E-3</v>
      </c>
      <c r="AF14" s="3">
        <f t="shared" si="9"/>
        <v>0</v>
      </c>
      <c r="AH14" s="3">
        <f t="shared" si="14"/>
        <v>22.77</v>
      </c>
      <c r="AI14" s="2">
        <f t="shared" si="26"/>
        <v>0</v>
      </c>
      <c r="AJ14" s="2">
        <f t="shared" si="15"/>
        <v>0</v>
      </c>
      <c r="AK14" s="2">
        <f t="shared" si="15"/>
        <v>0</v>
      </c>
      <c r="AL14" s="2">
        <f t="shared" si="15"/>
        <v>0</v>
      </c>
      <c r="AM14" s="2">
        <f t="shared" si="15"/>
        <v>1.265822784810129E-3</v>
      </c>
      <c r="AN14" s="2">
        <f t="shared" si="15"/>
        <v>1.265822784810129E-3</v>
      </c>
      <c r="AO14" s="2">
        <f t="shared" si="15"/>
        <v>2.531645569620258E-3</v>
      </c>
      <c r="AP14" s="2">
        <f t="shared" si="15"/>
        <v>0</v>
      </c>
      <c r="AQ14" s="2">
        <f t="shared" si="15"/>
        <v>2.5316455696199768E-4</v>
      </c>
      <c r="AS14" s="3">
        <f t="shared" si="16"/>
        <v>22.77</v>
      </c>
      <c r="AU14" s="2">
        <f t="shared" si="31"/>
        <v>0</v>
      </c>
      <c r="AV14" s="2">
        <f t="shared" si="27"/>
        <v>-4.0569597143900381E-4</v>
      </c>
      <c r="AW14" s="2">
        <f t="shared" si="27"/>
        <v>-8.1139194287800762E-4</v>
      </c>
      <c r="AX14" s="2">
        <f t="shared" si="27"/>
        <v>-8.1139194287800762E-4</v>
      </c>
      <c r="AY14" s="2">
        <f t="shared" si="27"/>
        <v>-8.1139194287800762E-4</v>
      </c>
      <c r="AZ14" s="2">
        <f t="shared" si="27"/>
        <v>4.0569597143900381E-4</v>
      </c>
      <c r="BA14" s="2">
        <f t="shared" si="27"/>
        <v>2.0284798571950191E-3</v>
      </c>
      <c r="BB14" s="2">
        <f t="shared" si="27"/>
        <v>2.1096190514828107E-3</v>
      </c>
      <c r="BD14" s="3">
        <f t="shared" si="17"/>
        <v>22.77</v>
      </c>
      <c r="BF14" s="17">
        <f t="shared" si="32"/>
        <v>4.925555555555558E-2</v>
      </c>
      <c r="BG14" s="17">
        <f t="shared" si="28"/>
        <v>9.6100000000000005E-2</v>
      </c>
      <c r="BH14" s="17">
        <f t="shared" si="28"/>
        <v>0.10895800000000001</v>
      </c>
      <c r="BI14" s="17">
        <f t="shared" si="28"/>
        <v>9.8672022977215196E-2</v>
      </c>
      <c r="BJ14" s="17">
        <f t="shared" si="28"/>
        <v>7.1852774177215181E-2</v>
      </c>
      <c r="BK14" s="17">
        <f t="shared" si="28"/>
        <v>7.0310955949367065E-2</v>
      </c>
      <c r="BL14" s="17">
        <f t="shared" si="28"/>
        <v>7.7740999999999977E-2</v>
      </c>
      <c r="BM14" s="17">
        <f t="shared" si="28"/>
        <v>8.3620957417721492E-2</v>
      </c>
      <c r="BO14" s="3">
        <f t="shared" si="18"/>
        <v>22.77</v>
      </c>
      <c r="BQ14" s="18">
        <f t="shared" si="33"/>
        <v>1</v>
      </c>
      <c r="BR14" s="18">
        <f t="shared" si="29"/>
        <v>0.98369846657065196</v>
      </c>
      <c r="BS14" s="18">
        <f t="shared" si="29"/>
        <v>0.9564086478980891</v>
      </c>
      <c r="BT14" s="18">
        <f t="shared" si="29"/>
        <v>0.88197349490774035</v>
      </c>
      <c r="BU14" s="18">
        <f t="shared" si="29"/>
        <v>0.87217897099231345</v>
      </c>
      <c r="BV14" s="18">
        <f t="shared" si="29"/>
        <v>0.94187648166636428</v>
      </c>
      <c r="BW14" s="18">
        <f t="shared" si="29"/>
        <v>1.6078894401395596</v>
      </c>
      <c r="BX14" s="18">
        <f t="shared" si="29"/>
        <v>1.9397108301875243</v>
      </c>
      <c r="CA14" s="20">
        <f t="shared" si="19"/>
        <v>22.77</v>
      </c>
      <c r="CB14" s="6"/>
      <c r="CC14" s="19">
        <f t="shared" si="34"/>
        <v>0.22193592668956413</v>
      </c>
      <c r="CD14" s="19">
        <f t="shared" si="30"/>
        <v>0.31255805569028039</v>
      </c>
      <c r="CE14" s="19">
        <f t="shared" si="30"/>
        <v>0.33752645201409814</v>
      </c>
      <c r="CF14" s="19">
        <f t="shared" si="30"/>
        <v>0.33447930270209653</v>
      </c>
      <c r="CG14" s="19">
        <f t="shared" si="30"/>
        <v>0.28702449708223965</v>
      </c>
      <c r="CH14" s="19">
        <f t="shared" si="30"/>
        <v>0.2732212820727612</v>
      </c>
      <c r="CI14" s="19">
        <f t="shared" si="30"/>
        <v>0.21988569160902979</v>
      </c>
      <c r="CJ14" s="19">
        <f t="shared" si="30"/>
        <v>0.207629506886225</v>
      </c>
      <c r="CL14" s="3">
        <f t="shared" si="20"/>
        <v>24.34</v>
      </c>
      <c r="CM14" s="1">
        <f t="shared" si="21"/>
        <v>0.21659485989592034</v>
      </c>
      <c r="CN14" s="1">
        <f t="shared" si="10"/>
        <v>0.31</v>
      </c>
      <c r="CO14" s="1">
        <f t="shared" si="10"/>
        <v>0.33008786708996141</v>
      </c>
      <c r="CP14" s="1">
        <f t="shared" si="10"/>
        <v>0.27025239028728432</v>
      </c>
      <c r="CQ14" s="1">
        <f t="shared" si="10"/>
        <v>0.34609593403723188</v>
      </c>
      <c r="CR14" s="1">
        <f t="shared" si="10"/>
        <v>0.29220105920707162</v>
      </c>
      <c r="CS14" s="1">
        <f t="shared" si="10"/>
        <v>0.26503330299303146</v>
      </c>
      <c r="CT14" s="1">
        <f t="shared" si="10"/>
        <v>0.29307118780911484</v>
      </c>
      <c r="CV14" s="3">
        <f t="shared" si="22"/>
        <v>24.34</v>
      </c>
      <c r="CW14" s="1">
        <f t="shared" si="23"/>
        <v>0.31</v>
      </c>
      <c r="CX14" s="1">
        <f t="shared" si="24"/>
        <v>0.21659485989592034</v>
      </c>
    </row>
    <row r="15" spans="1:106" x14ac:dyDescent="0.25">
      <c r="A15" s="20">
        <v>23.55</v>
      </c>
      <c r="B15" s="23">
        <v>0.35</v>
      </c>
      <c r="C15" s="23">
        <v>0.31</v>
      </c>
      <c r="D15" s="23">
        <v>0.31</v>
      </c>
      <c r="E15" s="23">
        <v>0.314</v>
      </c>
      <c r="F15" s="23">
        <v>0.315</v>
      </c>
      <c r="G15" s="23">
        <v>0.311</v>
      </c>
      <c r="H15" s="23">
        <v>0.29599999999999999</v>
      </c>
      <c r="I15" s="23">
        <v>0.28899999999999998</v>
      </c>
      <c r="J15" s="23">
        <v>0.28939999999999999</v>
      </c>
      <c r="L15" s="3">
        <f t="shared" si="11"/>
        <v>23.55</v>
      </c>
      <c r="M15" s="3">
        <f t="shared" si="25"/>
        <v>-4.0382374117865192</v>
      </c>
      <c r="N15" s="3">
        <f t="shared" si="8"/>
        <v>-3.0950409874118368</v>
      </c>
      <c r="O15" s="3">
        <f t="shared" si="8"/>
        <v>-2.522274891020416</v>
      </c>
      <c r="P15" s="3">
        <f t="shared" si="8"/>
        <v>-2.1393632112467755</v>
      </c>
      <c r="Q15" s="3">
        <f t="shared" si="8"/>
        <v>-1.8635331087299412</v>
      </c>
      <c r="R15" s="3">
        <f t="shared" si="8"/>
        <v>-1.7110840824829638</v>
      </c>
      <c r="S15" s="3">
        <f t="shared" si="8"/>
        <v>-1.1880307706356907</v>
      </c>
      <c r="T15" s="3">
        <f t="shared" si="8"/>
        <v>-0.73877759993981695</v>
      </c>
      <c r="U15" s="3">
        <f t="shared" si="8"/>
        <v>-0.49842159589032836</v>
      </c>
      <c r="W15" s="3">
        <f t="shared" si="12"/>
        <v>23.55</v>
      </c>
      <c r="Y15" s="3">
        <f t="shared" si="13"/>
        <v>-0.4444444444444442</v>
      </c>
      <c r="Z15" s="3">
        <f t="shared" si="9"/>
        <v>0</v>
      </c>
      <c r="AA15" s="3">
        <f t="shared" si="9"/>
        <v>5.0000000000000037E-2</v>
      </c>
      <c r="AB15" s="3">
        <f t="shared" si="9"/>
        <v>1.1111111111111125E-2</v>
      </c>
      <c r="AC15" s="3">
        <f t="shared" si="9"/>
        <v>-5.0000000000000037E-2</v>
      </c>
      <c r="AD15" s="3">
        <f t="shared" si="9"/>
        <v>-3.0000000000000027E-2</v>
      </c>
      <c r="AE15" s="3">
        <f t="shared" si="9"/>
        <v>-7.0000000000000062E-3</v>
      </c>
      <c r="AF15" s="3">
        <f t="shared" si="9"/>
        <v>4.0000000000001146E-4</v>
      </c>
      <c r="AH15" s="3">
        <f t="shared" si="14"/>
        <v>23.55</v>
      </c>
      <c r="AI15" s="2">
        <f t="shared" si="26"/>
        <v>0</v>
      </c>
      <c r="AJ15" s="2">
        <f t="shared" si="15"/>
        <v>0</v>
      </c>
      <c r="AK15" s="2">
        <f t="shared" si="15"/>
        <v>0</v>
      </c>
      <c r="AL15" s="2">
        <f t="shared" si="15"/>
        <v>0</v>
      </c>
      <c r="AM15" s="2">
        <f t="shared" si="15"/>
        <v>1.2820512820512814E-3</v>
      </c>
      <c r="AN15" s="2">
        <f t="shared" si="15"/>
        <v>3.8461538461538438E-3</v>
      </c>
      <c r="AO15" s="2">
        <f t="shared" si="15"/>
        <v>2.5641025641025628E-3</v>
      </c>
      <c r="AP15" s="2">
        <f t="shared" si="15"/>
        <v>0</v>
      </c>
      <c r="AQ15" s="2">
        <f t="shared" si="15"/>
        <v>5.1282051282052681E-4</v>
      </c>
      <c r="AS15" s="3">
        <f t="shared" si="16"/>
        <v>23.55</v>
      </c>
      <c r="AU15" s="2">
        <f t="shared" si="31"/>
        <v>0</v>
      </c>
      <c r="AV15" s="2">
        <f t="shared" si="27"/>
        <v>0</v>
      </c>
      <c r="AW15" s="2">
        <f t="shared" si="27"/>
        <v>0</v>
      </c>
      <c r="AX15" s="2">
        <f t="shared" si="27"/>
        <v>0</v>
      </c>
      <c r="AY15" s="2">
        <f t="shared" si="27"/>
        <v>8.1139194287800762E-4</v>
      </c>
      <c r="AZ15" s="2">
        <f t="shared" si="27"/>
        <v>0</v>
      </c>
      <c r="BA15" s="2">
        <f t="shared" si="27"/>
        <v>0</v>
      </c>
      <c r="BB15" s="2">
        <f t="shared" si="27"/>
        <v>8.1139194287814268E-5</v>
      </c>
      <c r="BD15" s="3">
        <f t="shared" si="17"/>
        <v>23.55</v>
      </c>
      <c r="BF15" s="17">
        <f t="shared" si="32"/>
        <v>4.925555555555558E-2</v>
      </c>
      <c r="BG15" s="17">
        <f t="shared" si="28"/>
        <v>9.6100000000000005E-2</v>
      </c>
      <c r="BH15" s="17">
        <f t="shared" si="28"/>
        <v>0.10895800000000001</v>
      </c>
      <c r="BI15" s="17">
        <f t="shared" si="28"/>
        <v>0.10224488884615386</v>
      </c>
      <c r="BJ15" s="17">
        <f t="shared" si="28"/>
        <v>8.1452694230769215E-2</v>
      </c>
      <c r="BK15" s="17">
        <f t="shared" si="28"/>
        <v>7.021347692307689E-2</v>
      </c>
      <c r="BL15" s="17">
        <f t="shared" si="28"/>
        <v>7.5428999999999982E-2</v>
      </c>
      <c r="BM15" s="17">
        <f t="shared" si="28"/>
        <v>8.4656623692307711E-2</v>
      </c>
      <c r="BO15" s="3">
        <f t="shared" si="18"/>
        <v>23.55</v>
      </c>
      <c r="BQ15" s="18">
        <f t="shared" si="33"/>
        <v>1</v>
      </c>
      <c r="BR15" s="18">
        <f t="shared" si="29"/>
        <v>1</v>
      </c>
      <c r="BS15" s="18">
        <f t="shared" si="29"/>
        <v>1</v>
      </c>
      <c r="BT15" s="18">
        <f t="shared" si="29"/>
        <v>0.92854828429215264</v>
      </c>
      <c r="BU15" s="18">
        <f t="shared" si="29"/>
        <v>0.86434717864553057</v>
      </c>
      <c r="BV15" s="18">
        <f t="shared" si="29"/>
        <v>0.86295113835856618</v>
      </c>
      <c r="BW15" s="18">
        <f t="shared" si="29"/>
        <v>1</v>
      </c>
      <c r="BX15" s="18">
        <f t="shared" si="29"/>
        <v>1.0184352063001612</v>
      </c>
      <c r="CA15" s="20">
        <f t="shared" si="19"/>
        <v>23.55</v>
      </c>
      <c r="CB15" s="6"/>
      <c r="CC15" s="19">
        <f t="shared" si="34"/>
        <v>0.22193592668956413</v>
      </c>
      <c r="CD15" s="19">
        <f t="shared" si="30"/>
        <v>0.31</v>
      </c>
      <c r="CE15" s="19">
        <f t="shared" si="30"/>
        <v>0.33008786708996141</v>
      </c>
      <c r="CF15" s="19">
        <f t="shared" si="30"/>
        <v>0.33183222388718808</v>
      </c>
      <c r="CG15" s="19">
        <f t="shared" si="30"/>
        <v>0.30697896514227258</v>
      </c>
      <c r="CH15" s="19">
        <f t="shared" si="30"/>
        <v>0.28524440643398186</v>
      </c>
      <c r="CI15" s="19">
        <f t="shared" si="30"/>
        <v>0.27464340516385966</v>
      </c>
      <c r="CJ15" s="19">
        <f t="shared" si="30"/>
        <v>0.28831269777978979</v>
      </c>
      <c r="CL15" s="3">
        <f t="shared" si="20"/>
        <v>25.12</v>
      </c>
      <c r="CM15" s="1">
        <f t="shared" si="21"/>
        <v>0.21659485989592034</v>
      </c>
      <c r="CN15" s="1">
        <f t="shared" si="10"/>
        <v>0.31</v>
      </c>
      <c r="CO15" s="1">
        <f t="shared" si="10"/>
        <v>0.33008786708996141</v>
      </c>
      <c r="CP15" s="1">
        <f t="shared" si="10"/>
        <v>0.32966059240874901</v>
      </c>
      <c r="CQ15" s="1">
        <f t="shared" si="10"/>
        <v>0.29867466062000231</v>
      </c>
      <c r="CR15" s="1">
        <f t="shared" si="10"/>
        <v>0.29753390598854912</v>
      </c>
      <c r="CS15" s="1">
        <f t="shared" si="10"/>
        <v>0.29411585095722337</v>
      </c>
      <c r="CT15" s="1">
        <f t="shared" si="10"/>
        <v>0.29714534749781696</v>
      </c>
      <c r="CV15" s="3">
        <f t="shared" si="22"/>
        <v>25.12</v>
      </c>
      <c r="CW15" s="1">
        <f t="shared" si="23"/>
        <v>0.31</v>
      </c>
      <c r="CX15" s="1">
        <f t="shared" si="24"/>
        <v>0.21659485989592034</v>
      </c>
    </row>
    <row r="16" spans="1:106" x14ac:dyDescent="0.25">
      <c r="A16" s="20">
        <v>24.34</v>
      </c>
      <c r="B16" s="23">
        <v>0.35199999999999998</v>
      </c>
      <c r="C16" s="23">
        <v>0.31</v>
      </c>
      <c r="D16" s="23">
        <v>0.31</v>
      </c>
      <c r="E16" s="23">
        <v>0.314</v>
      </c>
      <c r="F16" s="23">
        <v>0.311</v>
      </c>
      <c r="G16" s="23">
        <v>0.312</v>
      </c>
      <c r="H16" s="23">
        <v>0.29799999999999999</v>
      </c>
      <c r="I16" s="23">
        <v>0.28999999999999998</v>
      </c>
      <c r="J16" s="23">
        <v>0.2898</v>
      </c>
      <c r="L16" s="3">
        <f t="shared" si="11"/>
        <v>24.34</v>
      </c>
      <c r="M16" s="3">
        <f t="shared" si="25"/>
        <v>-4.3461375684594135</v>
      </c>
      <c r="N16" s="3">
        <f t="shared" si="8"/>
        <v>-3.3531870431731456</v>
      </c>
      <c r="O16" s="3">
        <f t="shared" si="8"/>
        <v>-2.7351475819685085</v>
      </c>
      <c r="P16" s="3">
        <f t="shared" si="8"/>
        <v>-2.3222848276120618</v>
      </c>
      <c r="Q16" s="3">
        <f t="shared" si="8"/>
        <v>-2.0538171075399121</v>
      </c>
      <c r="R16" s="3">
        <f t="shared" si="8"/>
        <v>-1.8544526926682621</v>
      </c>
      <c r="S16" s="3">
        <f t="shared" si="8"/>
        <v>-1.2887864939769089</v>
      </c>
      <c r="T16" s="3">
        <f t="shared" si="8"/>
        <v>-0.81527065057799275</v>
      </c>
      <c r="U16" s="3">
        <f t="shared" si="8"/>
        <v>-0.56277569159945651</v>
      </c>
      <c r="W16" s="3">
        <f t="shared" si="12"/>
        <v>24.34</v>
      </c>
      <c r="Y16" s="3">
        <f t="shared" si="13"/>
        <v>-0.4666666666666664</v>
      </c>
      <c r="Z16" s="3">
        <f t="shared" si="9"/>
        <v>0</v>
      </c>
      <c r="AA16" s="3">
        <f t="shared" si="9"/>
        <v>5.0000000000000037E-2</v>
      </c>
      <c r="AB16" s="3">
        <f t="shared" si="9"/>
        <v>-3.3333333333333375E-2</v>
      </c>
      <c r="AC16" s="3">
        <f t="shared" si="9"/>
        <v>1.2500000000000009E-2</v>
      </c>
      <c r="AD16" s="3">
        <f t="shared" si="9"/>
        <v>-2.8000000000000025E-2</v>
      </c>
      <c r="AE16" s="3">
        <f t="shared" si="9"/>
        <v>-8.0000000000000071E-3</v>
      </c>
      <c r="AF16" s="3">
        <f t="shared" si="9"/>
        <v>-1.9999999999997797E-4</v>
      </c>
      <c r="AH16" s="3">
        <f t="shared" si="14"/>
        <v>24.34</v>
      </c>
      <c r="AI16" s="2">
        <f t="shared" si="26"/>
        <v>2.531645569620258E-3</v>
      </c>
      <c r="AJ16" s="2">
        <f t="shared" si="15"/>
        <v>0</v>
      </c>
      <c r="AK16" s="2">
        <f t="shared" si="15"/>
        <v>0</v>
      </c>
      <c r="AL16" s="2">
        <f t="shared" si="15"/>
        <v>0</v>
      </c>
      <c r="AM16" s="2">
        <f t="shared" si="15"/>
        <v>-5.063291139240516E-3</v>
      </c>
      <c r="AN16" s="2">
        <f t="shared" si="15"/>
        <v>1.265822784810129E-3</v>
      </c>
      <c r="AO16" s="2">
        <f t="shared" si="15"/>
        <v>2.531645569620258E-3</v>
      </c>
      <c r="AP16" s="2">
        <f t="shared" si="15"/>
        <v>1.265822784810129E-3</v>
      </c>
      <c r="AQ16" s="2">
        <f t="shared" si="15"/>
        <v>5.0632911392406573E-4</v>
      </c>
      <c r="AS16" s="3">
        <f t="shared" si="16"/>
        <v>24.34</v>
      </c>
      <c r="AU16" s="2">
        <f t="shared" si="31"/>
        <v>0</v>
      </c>
      <c r="AV16" s="2">
        <f t="shared" si="27"/>
        <v>0</v>
      </c>
      <c r="AW16" s="2">
        <f t="shared" si="27"/>
        <v>0</v>
      </c>
      <c r="AX16" s="2">
        <f t="shared" si="27"/>
        <v>-2.0284798571950191E-3</v>
      </c>
      <c r="AY16" s="2">
        <f t="shared" si="27"/>
        <v>-8.1139194287800762E-4</v>
      </c>
      <c r="AZ16" s="2">
        <f t="shared" si="27"/>
        <v>0</v>
      </c>
      <c r="BA16" s="2">
        <f t="shared" si="27"/>
        <v>4.0569597143900381E-4</v>
      </c>
      <c r="BB16" s="2">
        <f t="shared" si="27"/>
        <v>0</v>
      </c>
      <c r="BD16" s="3">
        <f t="shared" si="17"/>
        <v>24.34</v>
      </c>
      <c r="BF16" s="17">
        <f t="shared" si="32"/>
        <v>4.6913333333333362E-2</v>
      </c>
      <c r="BG16" s="17">
        <f t="shared" si="28"/>
        <v>9.6100000000000005E-2</v>
      </c>
      <c r="BH16" s="17">
        <f t="shared" si="28"/>
        <v>0.10895800000000001</v>
      </c>
      <c r="BI16" s="17">
        <f t="shared" si="28"/>
        <v>8.7691046501265815E-2</v>
      </c>
      <c r="BJ16" s="17">
        <f t="shared" si="28"/>
        <v>0.10134012759493671</v>
      </c>
      <c r="BK16" s="17">
        <f t="shared" si="28"/>
        <v>7.2483256708860744E-2</v>
      </c>
      <c r="BL16" s="17">
        <f t="shared" si="28"/>
        <v>7.5177397468354418E-2</v>
      </c>
      <c r="BM16" s="17">
        <f t="shared" si="28"/>
        <v>8.385057059240511E-2</v>
      </c>
      <c r="BO16" s="3">
        <f t="shared" si="18"/>
        <v>24.34</v>
      </c>
      <c r="BQ16" s="18">
        <f t="shared" si="33"/>
        <v>1</v>
      </c>
      <c r="BR16" s="18">
        <f t="shared" si="29"/>
        <v>1</v>
      </c>
      <c r="BS16" s="18">
        <f t="shared" si="29"/>
        <v>1</v>
      </c>
      <c r="BT16" s="18">
        <f t="shared" si="29"/>
        <v>1.2006492815041256</v>
      </c>
      <c r="BU16" s="18">
        <f t="shared" si="29"/>
        <v>0.84603523851403328</v>
      </c>
      <c r="BV16" s="18">
        <f t="shared" si="29"/>
        <v>0.84893438875749583</v>
      </c>
      <c r="BW16" s="18">
        <f t="shared" si="29"/>
        <v>1.0702528400316904</v>
      </c>
      <c r="BX16" s="18">
        <f t="shared" si="29"/>
        <v>0.97624713700448895</v>
      </c>
      <c r="CA16" s="20">
        <f t="shared" si="19"/>
        <v>24.34</v>
      </c>
      <c r="CB16" s="6"/>
      <c r="CC16" s="19">
        <f t="shared" si="34"/>
        <v>0.21659485989592034</v>
      </c>
      <c r="CD16" s="19">
        <f t="shared" si="30"/>
        <v>0.31</v>
      </c>
      <c r="CE16" s="19">
        <f t="shared" si="30"/>
        <v>0.33008786708996141</v>
      </c>
      <c r="CF16" s="19">
        <f t="shared" si="30"/>
        <v>0.27025239028728432</v>
      </c>
      <c r="CG16" s="19">
        <f t="shared" si="30"/>
        <v>0.34609593403723188</v>
      </c>
      <c r="CH16" s="19">
        <f t="shared" si="30"/>
        <v>0.29220105920707162</v>
      </c>
      <c r="CI16" s="19">
        <f t="shared" si="30"/>
        <v>0.26503330299303146</v>
      </c>
      <c r="CJ16" s="19">
        <f t="shared" si="30"/>
        <v>0.29307118780911484</v>
      </c>
      <c r="CL16" s="3"/>
      <c r="CV16" s="3"/>
    </row>
    <row r="17" spans="1:100" x14ac:dyDescent="0.25">
      <c r="A17" s="20">
        <v>25.12</v>
      </c>
      <c r="B17" s="23">
        <v>0.35199999999999998</v>
      </c>
      <c r="C17" s="23">
        <v>0.31</v>
      </c>
      <c r="D17" s="23">
        <v>0.31</v>
      </c>
      <c r="E17" s="23">
        <v>0.314</v>
      </c>
      <c r="F17" s="23">
        <v>0.315</v>
      </c>
      <c r="G17" s="23">
        <v>0.312</v>
      </c>
      <c r="H17" s="23">
        <v>0.29899999999999999</v>
      </c>
      <c r="I17" s="23">
        <v>0.28999999999999998</v>
      </c>
      <c r="J17" s="23">
        <v>0.29010000000000002</v>
      </c>
      <c r="L17" s="3">
        <f t="shared" si="11"/>
        <v>25.12</v>
      </c>
      <c r="M17" s="3">
        <f t="shared" si="25"/>
        <v>-4.6629621257436478</v>
      </c>
      <c r="N17" s="3">
        <f t="shared" si="8"/>
        <v>-3.5999729410576884</v>
      </c>
      <c r="O17" s="3">
        <f t="shared" si="8"/>
        <v>-2.9386524467466812</v>
      </c>
      <c r="P17" s="3">
        <f t="shared" si="8"/>
        <v>-2.4971566659752993</v>
      </c>
      <c r="Q17" s="3">
        <f t="shared" si="8"/>
        <v>-2.17967628374983</v>
      </c>
      <c r="R17" s="3">
        <f t="shared" si="8"/>
        <v>-1.9974299287760189</v>
      </c>
      <c r="S17" s="3">
        <f t="shared" si="8"/>
        <v>-1.3889736764071425</v>
      </c>
      <c r="T17" s="3">
        <f t="shared" si="8"/>
        <v>-0.89218254310492406</v>
      </c>
      <c r="U17" s="3">
        <f t="shared" si="8"/>
        <v>-0.62445101412441528</v>
      </c>
      <c r="W17" s="3">
        <f t="shared" si="12"/>
        <v>25.12</v>
      </c>
      <c r="Y17" s="3">
        <f t="shared" si="13"/>
        <v>-0.4666666666666664</v>
      </c>
      <c r="Z17" s="3">
        <f t="shared" si="9"/>
        <v>0</v>
      </c>
      <c r="AA17" s="3">
        <f t="shared" si="9"/>
        <v>5.0000000000000037E-2</v>
      </c>
      <c r="AB17" s="3">
        <f t="shared" si="9"/>
        <v>1.1111111111111125E-2</v>
      </c>
      <c r="AC17" s="3">
        <f t="shared" si="9"/>
        <v>-3.7500000000000026E-2</v>
      </c>
      <c r="AD17" s="3">
        <f t="shared" si="9"/>
        <v>-2.6000000000000023E-2</v>
      </c>
      <c r="AE17" s="3">
        <f t="shared" si="9"/>
        <v>-9.000000000000008E-3</v>
      </c>
      <c r="AF17" s="3">
        <f t="shared" si="9"/>
        <v>1.000000000000445E-4</v>
      </c>
      <c r="AH17" s="3">
        <f t="shared" si="14"/>
        <v>25.12</v>
      </c>
      <c r="AI17" s="2">
        <f t="shared" si="26"/>
        <v>0</v>
      </c>
      <c r="AJ17" s="2">
        <f t="shared" si="15"/>
        <v>0</v>
      </c>
      <c r="AK17" s="2">
        <f t="shared" si="15"/>
        <v>0</v>
      </c>
      <c r="AL17" s="2">
        <f t="shared" si="15"/>
        <v>0</v>
      </c>
      <c r="AM17" s="2">
        <f t="shared" si="15"/>
        <v>5.1282051282051256E-3</v>
      </c>
      <c r="AN17" s="2">
        <f t="shared" si="15"/>
        <v>0</v>
      </c>
      <c r="AO17" s="2">
        <f t="shared" si="15"/>
        <v>1.2820512820512814E-3</v>
      </c>
      <c r="AP17" s="2">
        <f t="shared" si="15"/>
        <v>0</v>
      </c>
      <c r="AQ17" s="2">
        <f t="shared" si="15"/>
        <v>3.8461538461541286E-4</v>
      </c>
      <c r="AS17" s="3">
        <f t="shared" si="16"/>
        <v>25.12</v>
      </c>
      <c r="AU17" s="2">
        <f t="shared" si="31"/>
        <v>0</v>
      </c>
      <c r="AV17" s="2">
        <f t="shared" si="27"/>
        <v>0</v>
      </c>
      <c r="AW17" s="2">
        <f t="shared" si="27"/>
        <v>0</v>
      </c>
      <c r="AX17" s="2">
        <f t="shared" si="27"/>
        <v>3.2455677715120305E-3</v>
      </c>
      <c r="AY17" s="2">
        <f t="shared" si="27"/>
        <v>-4.0569597143900381E-4</v>
      </c>
      <c r="AZ17" s="2">
        <f t="shared" si="27"/>
        <v>-4.0569597143900381E-4</v>
      </c>
      <c r="BA17" s="2">
        <f t="shared" si="27"/>
        <v>-4.0569597143900381E-4</v>
      </c>
      <c r="BB17" s="2">
        <f t="shared" si="27"/>
        <v>-4.0569597143895879E-5</v>
      </c>
      <c r="BD17" s="3">
        <f t="shared" si="17"/>
        <v>25.12</v>
      </c>
      <c r="BF17" s="17">
        <f t="shared" si="32"/>
        <v>4.6913333333333362E-2</v>
      </c>
      <c r="BG17" s="17">
        <f t="shared" si="28"/>
        <v>9.6100000000000005E-2</v>
      </c>
      <c r="BH17" s="17">
        <f t="shared" si="28"/>
        <v>0.10895800000000001</v>
      </c>
      <c r="BI17" s="17">
        <f t="shared" si="28"/>
        <v>0.10250585907692308</v>
      </c>
      <c r="BJ17" s="17">
        <f t="shared" si="28"/>
        <v>8.5643999999999998E-2</v>
      </c>
      <c r="BK17" s="17">
        <f t="shared" si="28"/>
        <v>7.4045586666666649E-2</v>
      </c>
      <c r="BL17" s="17">
        <f t="shared" si="28"/>
        <v>7.3659999999999989E-2</v>
      </c>
      <c r="BM17" s="17">
        <f t="shared" si="28"/>
        <v>8.4500238738461644E-2</v>
      </c>
      <c r="BO17" s="3">
        <f t="shared" si="18"/>
        <v>25.12</v>
      </c>
      <c r="BQ17" s="18">
        <f t="shared" si="33"/>
        <v>1</v>
      </c>
      <c r="BR17" s="18">
        <f t="shared" si="29"/>
        <v>1</v>
      </c>
      <c r="BS17" s="18">
        <f t="shared" si="29"/>
        <v>1</v>
      </c>
      <c r="BT17" s="18">
        <f t="shared" si="29"/>
        <v>0.9432235168627523</v>
      </c>
      <c r="BU17" s="18">
        <f t="shared" si="29"/>
        <v>0.96006400000000003</v>
      </c>
      <c r="BV17" s="18">
        <f t="shared" si="29"/>
        <v>0.83642354798212382</v>
      </c>
      <c r="BW17" s="18">
        <f t="shared" si="29"/>
        <v>0.85151999999999994</v>
      </c>
      <c r="BX17" s="18">
        <f t="shared" si="29"/>
        <v>0.95701791230150768</v>
      </c>
      <c r="CA17" s="20">
        <f t="shared" si="19"/>
        <v>25.12</v>
      </c>
      <c r="CB17" s="6"/>
      <c r="CC17" s="19">
        <f t="shared" si="34"/>
        <v>0.21659485989592034</v>
      </c>
      <c r="CD17" s="19">
        <f t="shared" si="30"/>
        <v>0.31</v>
      </c>
      <c r="CE17" s="19">
        <f t="shared" si="30"/>
        <v>0.33008786708996141</v>
      </c>
      <c r="CF17" s="19">
        <f t="shared" si="30"/>
        <v>0.32966059240874901</v>
      </c>
      <c r="CG17" s="19">
        <f t="shared" si="30"/>
        <v>0.29867466062000231</v>
      </c>
      <c r="CH17" s="19">
        <f t="shared" si="30"/>
        <v>0.29753390598854912</v>
      </c>
      <c r="CI17" s="19">
        <f t="shared" si="30"/>
        <v>0.29411585095722337</v>
      </c>
      <c r="CJ17" s="19">
        <f t="shared" si="30"/>
        <v>0.29714534749781696</v>
      </c>
      <c r="CV17" s="3"/>
    </row>
    <row r="18" spans="1:100" x14ac:dyDescent="0.25">
      <c r="CV18" s="3"/>
    </row>
    <row r="19" spans="1:100" x14ac:dyDescent="0.25">
      <c r="B19" s="5" t="s">
        <v>0</v>
      </c>
      <c r="Y19" s="3">
        <f>Y4-X4</f>
        <v>9.0000000000000011E-2</v>
      </c>
      <c r="Z19" s="3">
        <f>Z4-Y4</f>
        <v>7.9999999999999988E-2</v>
      </c>
      <c r="AA19" s="3">
        <f>AA4-Z4</f>
        <v>8.0000000000000016E-2</v>
      </c>
      <c r="AB19" s="3">
        <f>AB4-AA4</f>
        <v>8.9999999999999969E-2</v>
      </c>
      <c r="AC19" s="3">
        <f>AC4-AB4</f>
        <v>8.0000000000000016E-2</v>
      </c>
      <c r="AD19" s="3">
        <f>AD4-AC4</f>
        <v>0.5</v>
      </c>
      <c r="AE19" s="3">
        <f>AE4-AD4</f>
        <v>1</v>
      </c>
      <c r="AF19" s="3">
        <f>AF4-AE4</f>
        <v>1</v>
      </c>
    </row>
    <row r="20" spans="1:100" x14ac:dyDescent="0.25">
      <c r="L20">
        <f>LN($M$1/A5)</f>
        <v>0</v>
      </c>
      <c r="M20" s="34">
        <f>($O$1+B5^2/2)*M$4</f>
        <v>4.9473600000000005E-3</v>
      </c>
      <c r="N20" s="34">
        <f t="shared" ref="N20:U20" si="35">($O$1+C5^2/2)*N$4</f>
        <v>8.9971649999999997E-3</v>
      </c>
      <c r="O20" s="34">
        <f t="shared" si="35"/>
        <v>1.3085125E-2</v>
      </c>
      <c r="P20" s="34">
        <f t="shared" si="35"/>
        <v>1.7659125000000001E-2</v>
      </c>
      <c r="Q20" s="34">
        <f t="shared" si="35"/>
        <v>2.272389E-2</v>
      </c>
      <c r="R20" s="34">
        <f t="shared" si="35"/>
        <v>2.7200999999999999E-2</v>
      </c>
      <c r="S20" s="34">
        <f t="shared" si="35"/>
        <v>5.4700499999999999E-2</v>
      </c>
      <c r="T20" s="34">
        <f t="shared" si="35"/>
        <v>0.113636</v>
      </c>
      <c r="U20" s="34">
        <f t="shared" si="35"/>
        <v>0.17063766000000002</v>
      </c>
      <c r="Y20" s="1">
        <f>C5-B5</f>
        <v>-2.9000000000000026E-2</v>
      </c>
      <c r="Z20" s="1">
        <f t="shared" ref="Z20:AF20" si="36">D5-C5</f>
        <v>-2.0000000000000018E-3</v>
      </c>
      <c r="AA20" s="1">
        <f t="shared" si="36"/>
        <v>4.0000000000000036E-3</v>
      </c>
      <c r="AB20" s="1">
        <f t="shared" si="36"/>
        <v>2.0000000000000018E-3</v>
      </c>
      <c r="AC20" s="1">
        <f t="shared" si="36"/>
        <v>1.0000000000000009E-3</v>
      </c>
      <c r="AD20" s="1">
        <f t="shared" si="36"/>
        <v>1.0000000000000009E-3</v>
      </c>
      <c r="AE20" s="1">
        <f t="shared" si="36"/>
        <v>7.0000000000000062E-3</v>
      </c>
      <c r="AF20" s="1">
        <f t="shared" si="36"/>
        <v>2.0000000000003348E-4</v>
      </c>
    </row>
    <row r="21" spans="1:100" x14ac:dyDescent="0.25">
      <c r="C21" s="1"/>
      <c r="L21">
        <f>LN($M$1/A6)</f>
        <v>-4.90934242172451E-2</v>
      </c>
      <c r="M21" s="34">
        <f t="shared" ref="M21:U21" si="37">($O$1+B6^2/2)*M$4</f>
        <v>4.8960000000000002E-3</v>
      </c>
      <c r="N21" s="34">
        <f t="shared" si="37"/>
        <v>8.8978849999999995E-3</v>
      </c>
      <c r="O21" s="34">
        <f t="shared" si="37"/>
        <v>1.2940124999999999E-2</v>
      </c>
      <c r="P21" s="34">
        <f t="shared" si="37"/>
        <v>1.7465085000000002E-2</v>
      </c>
      <c r="Q21" s="34">
        <f t="shared" si="37"/>
        <v>2.2351559999999996E-2</v>
      </c>
      <c r="R21" s="34">
        <f t="shared" si="37"/>
        <v>2.6608999999999997E-2</v>
      </c>
      <c r="S21" s="34">
        <f t="shared" si="37"/>
        <v>5.3807999999999995E-2</v>
      </c>
      <c r="T21" s="34">
        <f t="shared" si="37"/>
        <v>0.113636</v>
      </c>
      <c r="U21" s="34">
        <f t="shared" si="37"/>
        <v>0.17072953500000002</v>
      </c>
      <c r="Y21" s="1">
        <f t="shared" ref="Y21:AF21" si="38">C6-B6</f>
        <v>-2.9000000000000026E-2</v>
      </c>
      <c r="Z21" s="1">
        <f t="shared" si="38"/>
        <v>-2.0000000000000018E-3</v>
      </c>
      <c r="AA21" s="1">
        <f t="shared" si="38"/>
        <v>4.0000000000000036E-3</v>
      </c>
      <c r="AB21" s="1">
        <f t="shared" si="38"/>
        <v>1.0000000000000009E-3</v>
      </c>
      <c r="AC21" s="1">
        <f t="shared" si="38"/>
        <v>0</v>
      </c>
      <c r="AD21" s="1">
        <f t="shared" si="38"/>
        <v>2.0000000000000018E-3</v>
      </c>
      <c r="AE21" s="1">
        <f t="shared" si="38"/>
        <v>1.0000000000000009E-2</v>
      </c>
      <c r="AF21" s="1">
        <f t="shared" si="38"/>
        <v>3.0000000000002247E-4</v>
      </c>
      <c r="AH21" s="3">
        <f>L6-L5</f>
        <v>0.78999999999999915</v>
      </c>
      <c r="AI21" s="1">
        <f>B6-B5</f>
        <v>-2.0000000000000018E-3</v>
      </c>
      <c r="AJ21" s="1">
        <f t="shared" ref="AJ21:AQ21" si="39">C6-C5</f>
        <v>-2.0000000000000018E-3</v>
      </c>
      <c r="AK21" s="1">
        <f t="shared" si="39"/>
        <v>-2.0000000000000018E-3</v>
      </c>
      <c r="AL21" s="1">
        <f t="shared" si="39"/>
        <v>-2.0000000000000018E-3</v>
      </c>
      <c r="AM21" s="1">
        <f t="shared" si="39"/>
        <v>-3.0000000000000027E-3</v>
      </c>
      <c r="AN21" s="1">
        <f t="shared" si="39"/>
        <v>-4.0000000000000036E-3</v>
      </c>
      <c r="AO21" s="1">
        <f t="shared" si="39"/>
        <v>-3.0000000000000027E-3</v>
      </c>
      <c r="AP21" s="1">
        <f t="shared" si="39"/>
        <v>0</v>
      </c>
      <c r="AQ21" s="1">
        <f t="shared" si="39"/>
        <v>9.9999999999988987E-5</v>
      </c>
    </row>
    <row r="22" spans="1:100" x14ac:dyDescent="0.25">
      <c r="C22" s="1"/>
      <c r="L22">
        <f>LN($M$1/A7)</f>
        <v>-9.5310179804324893E-2</v>
      </c>
      <c r="M22" s="34">
        <f t="shared" ref="M22:U22" si="40">($O$1+B7^2/2)*M$4</f>
        <v>5.3158400000000005E-3</v>
      </c>
      <c r="N22" s="34">
        <f t="shared" si="40"/>
        <v>8.9971649999999997E-3</v>
      </c>
      <c r="O22" s="34">
        <f t="shared" si="40"/>
        <v>1.30125E-2</v>
      </c>
      <c r="P22" s="34">
        <f t="shared" si="40"/>
        <v>1.7465085000000002E-2</v>
      </c>
      <c r="Q22" s="34">
        <f t="shared" si="40"/>
        <v>2.2228289999999998E-2</v>
      </c>
      <c r="R22" s="34">
        <f t="shared" si="40"/>
        <v>2.646225E-2</v>
      </c>
      <c r="S22" s="34">
        <f t="shared" si="40"/>
        <v>5.2924499999999999E-2</v>
      </c>
      <c r="T22" s="34">
        <f t="shared" si="40"/>
        <v>0.113636</v>
      </c>
      <c r="U22" s="34">
        <f t="shared" si="40"/>
        <v>0.17036221500000001</v>
      </c>
      <c r="Y22" s="1">
        <f t="shared" ref="Y22:AF22" si="41">C7-B7</f>
        <v>-4.3000000000000038E-2</v>
      </c>
      <c r="Z22" s="1">
        <f t="shared" si="41"/>
        <v>-3.0000000000000027E-3</v>
      </c>
      <c r="AA22" s="1">
        <f t="shared" si="41"/>
        <v>3.0000000000000027E-3</v>
      </c>
      <c r="AB22" s="1">
        <f t="shared" si="41"/>
        <v>0</v>
      </c>
      <c r="AC22" s="1">
        <f t="shared" si="41"/>
        <v>0</v>
      </c>
      <c r="AD22" s="1">
        <f t="shared" si="41"/>
        <v>0</v>
      </c>
      <c r="AE22" s="1">
        <f t="shared" si="41"/>
        <v>1.3000000000000012E-2</v>
      </c>
      <c r="AF22" s="1">
        <f t="shared" si="41"/>
        <v>-9.9999999999988987E-5</v>
      </c>
      <c r="AH22" s="3">
        <f t="shared" ref="AH22:AH32" si="42">L7-L6</f>
        <v>0.78000000000000114</v>
      </c>
      <c r="AI22" s="1">
        <f t="shared" ref="AI22:AQ22" si="43">B7-B6</f>
        <v>1.6000000000000014E-2</v>
      </c>
      <c r="AJ22" s="1">
        <f t="shared" si="43"/>
        <v>2.0000000000000018E-3</v>
      </c>
      <c r="AK22" s="1">
        <f t="shared" si="43"/>
        <v>1.0000000000000009E-3</v>
      </c>
      <c r="AL22" s="1">
        <f t="shared" si="43"/>
        <v>0</v>
      </c>
      <c r="AM22" s="1">
        <f t="shared" si="43"/>
        <v>-1.0000000000000009E-3</v>
      </c>
      <c r="AN22" s="1">
        <f t="shared" si="43"/>
        <v>-1.0000000000000009E-3</v>
      </c>
      <c r="AO22" s="1">
        <f t="shared" si="43"/>
        <v>-3.0000000000000027E-3</v>
      </c>
      <c r="AP22" s="1">
        <f t="shared" si="43"/>
        <v>0</v>
      </c>
      <c r="AQ22" s="1">
        <f t="shared" si="43"/>
        <v>-4.0000000000001146E-4</v>
      </c>
      <c r="AS22" s="3">
        <f>(A7-A5)^2</f>
        <v>2.464900000000001</v>
      </c>
      <c r="AT22" s="1">
        <f t="shared" ref="AT22:AU32" si="44">(B7-2*B6+B5)</f>
        <v>1.8000000000000016E-2</v>
      </c>
      <c r="AU22" s="1">
        <f t="shared" si="44"/>
        <v>4.0000000000000036E-3</v>
      </c>
      <c r="AV22" s="1">
        <f>(D7-2*D6+D5)</f>
        <v>3.0000000000000027E-3</v>
      </c>
      <c r="AW22" s="1">
        <f t="shared" ref="AW22:BB22" si="45">(E7-2*E6+E5)</f>
        <v>2.0000000000000018E-3</v>
      </c>
      <c r="AX22" s="1">
        <f t="shared" si="45"/>
        <v>2.0000000000000018E-3</v>
      </c>
      <c r="AY22" s="1">
        <f t="shared" si="45"/>
        <v>3.0000000000000027E-3</v>
      </c>
      <c r="AZ22" s="1">
        <f t="shared" si="45"/>
        <v>0</v>
      </c>
      <c r="BA22" s="1">
        <f t="shared" si="45"/>
        <v>0</v>
      </c>
      <c r="BB22" s="1">
        <f t="shared" si="45"/>
        <v>-5.0000000000000044E-4</v>
      </c>
      <c r="BF22">
        <f>C7^2+2*C7*BF$4</f>
        <v>0.18546899999999999</v>
      </c>
      <c r="BG22">
        <f t="shared" ref="BG22:BM22" si="46">D7^2+2*D7*BG$4</f>
        <v>0.22909999999999997</v>
      </c>
      <c r="BH22">
        <f t="shared" si="46"/>
        <v>0.279229</v>
      </c>
      <c r="BI22">
        <f t="shared" si="46"/>
        <v>0.33196899999999996</v>
      </c>
      <c r="BJ22">
        <f t="shared" si="46"/>
        <v>0.37884899999999999</v>
      </c>
      <c r="BK22">
        <f t="shared" si="46"/>
        <v>0.67184899999999992</v>
      </c>
      <c r="BL22">
        <f t="shared" si="46"/>
        <v>1.317636</v>
      </c>
      <c r="BM22">
        <f t="shared" si="46"/>
        <v>1.9289748099999999</v>
      </c>
      <c r="BQ22">
        <f>(1+$BO7*N7*AJ7*SQRT(BQ$4))^2</f>
        <v>0.97408062779027127</v>
      </c>
      <c r="BR22">
        <f t="shared" ref="BR22:BX22" si="47">(1+$BO7*O7*AK7*SQRT(BR$4))^2</f>
        <v>0.98747289329980292</v>
      </c>
      <c r="BS22">
        <f t="shared" si="47"/>
        <v>1</v>
      </c>
      <c r="BT22">
        <f t="shared" si="47"/>
        <v>1.0110756043654958</v>
      </c>
      <c r="BU22">
        <f t="shared" si="47"/>
        <v>1.0104322806264578</v>
      </c>
      <c r="BV22">
        <f t="shared" si="47"/>
        <v>1.0193099901658393</v>
      </c>
      <c r="BW22">
        <f t="shared" si="47"/>
        <v>1</v>
      </c>
      <c r="BX22">
        <f t="shared" si="47"/>
        <v>0.99565891168072684</v>
      </c>
    </row>
    <row r="23" spans="1:100" x14ac:dyDescent="0.25">
      <c r="C23" s="1"/>
      <c r="L23">
        <f>LN($M$1/A8)</f>
        <v>-0.14003883563457692</v>
      </c>
      <c r="M23" s="34">
        <f t="shared" ref="M23:U23" si="48">($O$1+B8^2/2)*M$4</f>
        <v>5.6999999999999993E-3</v>
      </c>
      <c r="N23" s="34">
        <f t="shared" si="48"/>
        <v>9.1977650000000001E-3</v>
      </c>
      <c r="O23" s="34">
        <f t="shared" si="48"/>
        <v>1.3304499999999999E-2</v>
      </c>
      <c r="P23" s="34">
        <f t="shared" si="48"/>
        <v>1.7659125000000001E-2</v>
      </c>
      <c r="Q23" s="34">
        <f t="shared" si="48"/>
        <v>2.2351559999999996E-2</v>
      </c>
      <c r="R23" s="34">
        <f t="shared" si="48"/>
        <v>2.646225E-2</v>
      </c>
      <c r="S23" s="34">
        <f t="shared" si="48"/>
        <v>5.2924499999999999E-2</v>
      </c>
      <c r="T23" s="34">
        <f t="shared" si="48"/>
        <v>0.113025</v>
      </c>
      <c r="U23" s="34">
        <f t="shared" si="48"/>
        <v>0.16917173999999999</v>
      </c>
      <c r="Y23" s="1">
        <f t="shared" ref="Y23:AF23" si="49">C8-B8</f>
        <v>-5.2999999999999992E-2</v>
      </c>
      <c r="Z23" s="1">
        <f t="shared" si="49"/>
        <v>-3.0000000000000027E-3</v>
      </c>
      <c r="AA23" s="1">
        <f t="shared" si="49"/>
        <v>1.0000000000000009E-3</v>
      </c>
      <c r="AB23" s="1">
        <f t="shared" si="49"/>
        <v>-1.0000000000000009E-3</v>
      </c>
      <c r="AC23" s="1">
        <f t="shared" si="49"/>
        <v>-1.0000000000000009E-3</v>
      </c>
      <c r="AD23" s="1">
        <f t="shared" si="49"/>
        <v>0</v>
      </c>
      <c r="AE23" s="1">
        <f t="shared" si="49"/>
        <v>1.2000000000000011E-2</v>
      </c>
      <c r="AF23" s="1">
        <f t="shared" si="49"/>
        <v>-4.0000000000001146E-4</v>
      </c>
      <c r="AH23" s="3">
        <f t="shared" si="42"/>
        <v>0.78999999999999915</v>
      </c>
      <c r="AI23" s="1">
        <f t="shared" ref="AI23:AQ23" si="50">B8-B7</f>
        <v>1.3999999999999957E-2</v>
      </c>
      <c r="AJ23" s="1">
        <f t="shared" si="50"/>
        <v>4.0000000000000036E-3</v>
      </c>
      <c r="AK23" s="1">
        <f t="shared" si="50"/>
        <v>4.0000000000000036E-3</v>
      </c>
      <c r="AL23" s="1">
        <f t="shared" si="50"/>
        <v>2.0000000000000018E-3</v>
      </c>
      <c r="AM23" s="1">
        <f t="shared" si="50"/>
        <v>1.0000000000000009E-3</v>
      </c>
      <c r="AN23" s="1">
        <f t="shared" si="50"/>
        <v>0</v>
      </c>
      <c r="AO23" s="1">
        <f t="shared" si="50"/>
        <v>0</v>
      </c>
      <c r="AP23" s="1">
        <f t="shared" si="50"/>
        <v>-1.0000000000000009E-3</v>
      </c>
      <c r="AQ23" s="1">
        <f t="shared" si="50"/>
        <v>-1.3000000000000234E-3</v>
      </c>
      <c r="AS23" s="3">
        <f>(A8-A6)^2</f>
        <v>2.464900000000001</v>
      </c>
      <c r="AT23" s="1">
        <f t="shared" si="44"/>
        <v>-2.0000000000000573E-3</v>
      </c>
      <c r="AU23" s="1">
        <f t="shared" si="44"/>
        <v>2.0000000000000018E-3</v>
      </c>
      <c r="AV23" s="1">
        <f t="shared" ref="AV23:BB23" si="51">(D8-2*D7+D6)</f>
        <v>3.0000000000000027E-3</v>
      </c>
      <c r="AW23" s="1">
        <f t="shared" si="51"/>
        <v>2.0000000000000018E-3</v>
      </c>
      <c r="AX23" s="1">
        <f t="shared" si="51"/>
        <v>2.0000000000000018E-3</v>
      </c>
      <c r="AY23" s="1">
        <f t="shared" si="51"/>
        <v>1.0000000000000009E-3</v>
      </c>
      <c r="AZ23" s="1">
        <f t="shared" si="51"/>
        <v>3.0000000000000027E-3</v>
      </c>
      <c r="BA23" s="1">
        <f t="shared" si="51"/>
        <v>-1.0000000000000009E-3</v>
      </c>
      <c r="BB23" s="1">
        <f t="shared" si="51"/>
        <v>-9.000000000000119E-4</v>
      </c>
      <c r="BF23">
        <f t="shared" ref="BF23:BM23" si="52">C8^2+2*C8*BF$4</f>
        <v>0.189189</v>
      </c>
      <c r="BG23">
        <f t="shared" si="52"/>
        <v>0.23343599999999998</v>
      </c>
      <c r="BH23">
        <f t="shared" si="52"/>
        <v>0.281725</v>
      </c>
      <c r="BI23">
        <f t="shared" si="52"/>
        <v>0.33339599999999997</v>
      </c>
      <c r="BJ23">
        <f t="shared" si="52"/>
        <v>0.37884899999999999</v>
      </c>
      <c r="BK23">
        <f t="shared" si="52"/>
        <v>0.67184899999999992</v>
      </c>
      <c r="BL23">
        <f t="shared" si="52"/>
        <v>1.3130249999999999</v>
      </c>
      <c r="BM23">
        <f t="shared" si="52"/>
        <v>1.9203811599999998</v>
      </c>
      <c r="BQ23">
        <f t="shared" ref="BQ23:BX23" si="53">(1+$BO8*N8*AJ8*SQRT(BQ$4))^2</f>
        <v>0.92105378606723487</v>
      </c>
      <c r="BR23">
        <f t="shared" si="53"/>
        <v>0.92271725160549389</v>
      </c>
      <c r="BS23">
        <f t="shared" si="53"/>
        <v>0.96242494055736916</v>
      </c>
      <c r="BT23">
        <f t="shared" si="53"/>
        <v>0.98178156215330992</v>
      </c>
      <c r="BU23">
        <f t="shared" si="53"/>
        <v>1</v>
      </c>
      <c r="BV23">
        <f t="shared" si="53"/>
        <v>1</v>
      </c>
      <c r="BW23">
        <f t="shared" si="53"/>
        <v>1.0040536525026729</v>
      </c>
      <c r="BX23">
        <f t="shared" si="53"/>
        <v>0.99432324403891481</v>
      </c>
    </row>
    <row r="24" spans="1:100" x14ac:dyDescent="0.25">
      <c r="L24">
        <f>LN($M$1/A9)</f>
        <v>-0.1823215567939547</v>
      </c>
      <c r="M24" s="34">
        <f t="shared" ref="M24:U24" si="54">($O$1+B9^2/2)*M$4</f>
        <v>5.6999999999999993E-3</v>
      </c>
      <c r="N24" s="34">
        <f t="shared" si="54"/>
        <v>9.7111650000000008E-3</v>
      </c>
      <c r="O24" s="34">
        <f t="shared" si="54"/>
        <v>1.39005E-2</v>
      </c>
      <c r="P24" s="34">
        <f t="shared" si="54"/>
        <v>1.8051165000000001E-2</v>
      </c>
      <c r="Q24" s="34">
        <f t="shared" si="54"/>
        <v>2.272389E-2</v>
      </c>
      <c r="R24" s="34">
        <f t="shared" si="54"/>
        <v>2.6756249999999999E-2</v>
      </c>
      <c r="S24" s="34">
        <f t="shared" si="54"/>
        <v>5.2631999999999998E-2</v>
      </c>
      <c r="T24" s="34">
        <f t="shared" si="54"/>
        <v>0.11180900000000001</v>
      </c>
      <c r="U24" s="34">
        <f t="shared" si="54"/>
        <v>0.16807734000000002</v>
      </c>
      <c r="Y24" s="1">
        <f t="shared" ref="Y24:AF24" si="55">C9-B9</f>
        <v>-4.2999999999999983E-2</v>
      </c>
      <c r="Z24" s="1">
        <f t="shared" si="55"/>
        <v>-5.0000000000000044E-3</v>
      </c>
      <c r="AA24" s="1">
        <f t="shared" si="55"/>
        <v>-3.0000000000000027E-3</v>
      </c>
      <c r="AB24" s="1">
        <f t="shared" si="55"/>
        <v>-2.0000000000000018E-3</v>
      </c>
      <c r="AC24" s="1">
        <f t="shared" si="55"/>
        <v>-2.0000000000000018E-3</v>
      </c>
      <c r="AD24" s="1">
        <f t="shared" si="55"/>
        <v>-3.0000000000000027E-3</v>
      </c>
      <c r="AE24" s="1">
        <f t="shared" si="55"/>
        <v>1.100000000000001E-2</v>
      </c>
      <c r="AF24" s="1">
        <f t="shared" si="55"/>
        <v>4.0000000000001146E-4</v>
      </c>
      <c r="AH24" s="3">
        <f t="shared" si="42"/>
        <v>0.78000000000000114</v>
      </c>
      <c r="AI24" s="1">
        <f t="shared" ref="AI24:AQ24" si="56">B9-B8</f>
        <v>0</v>
      </c>
      <c r="AJ24" s="1">
        <f t="shared" si="56"/>
        <v>1.0000000000000009E-2</v>
      </c>
      <c r="AK24" s="1">
        <f t="shared" si="56"/>
        <v>8.0000000000000071E-3</v>
      </c>
      <c r="AL24" s="1">
        <f t="shared" si="56"/>
        <v>4.0000000000000036E-3</v>
      </c>
      <c r="AM24" s="1">
        <f t="shared" si="56"/>
        <v>3.0000000000000027E-3</v>
      </c>
      <c r="AN24" s="1">
        <f t="shared" si="56"/>
        <v>2.0000000000000018E-3</v>
      </c>
      <c r="AO24" s="1">
        <f t="shared" si="56"/>
        <v>-1.0000000000000009E-3</v>
      </c>
      <c r="AP24" s="1">
        <f t="shared" si="56"/>
        <v>-2.0000000000000018E-3</v>
      </c>
      <c r="AQ24" s="1">
        <f t="shared" si="56"/>
        <v>-1.1999999999999789E-3</v>
      </c>
      <c r="AS24" s="3">
        <f>(A9-A7)^2</f>
        <v>2.464900000000001</v>
      </c>
      <c r="AT24" s="1">
        <f t="shared" si="44"/>
        <v>-1.3999999999999957E-2</v>
      </c>
      <c r="AU24" s="1">
        <f t="shared" si="44"/>
        <v>6.0000000000000053E-3</v>
      </c>
      <c r="AV24" s="1">
        <f t="shared" ref="AV24:BB24" si="57">(D9-2*D8+D7)</f>
        <v>4.0000000000000036E-3</v>
      </c>
      <c r="AW24" s="1">
        <f t="shared" si="57"/>
        <v>2.0000000000000018E-3</v>
      </c>
      <c r="AX24" s="1">
        <f t="shared" si="57"/>
        <v>2.0000000000000018E-3</v>
      </c>
      <c r="AY24" s="1">
        <f t="shared" si="57"/>
        <v>2.0000000000000018E-3</v>
      </c>
      <c r="AZ24" s="1">
        <f t="shared" si="57"/>
        <v>-1.0000000000000009E-3</v>
      </c>
      <c r="BA24" s="1">
        <f t="shared" si="57"/>
        <v>-1.0000000000000009E-3</v>
      </c>
      <c r="BB24" s="1">
        <f t="shared" si="57"/>
        <v>1.000000000000445E-4</v>
      </c>
      <c r="BF24">
        <f t="shared" ref="BF24:BM24" si="58">C9^2+2*C9*BF$4</f>
        <v>0.198629</v>
      </c>
      <c r="BG24">
        <f t="shared" si="58"/>
        <v>0.24220399999999997</v>
      </c>
      <c r="BH24">
        <f t="shared" si="58"/>
        <v>0.28674099999999997</v>
      </c>
      <c r="BI24">
        <f t="shared" si="58"/>
        <v>0.33768899999999996</v>
      </c>
      <c r="BJ24">
        <f t="shared" si="58"/>
        <v>0.38202499999999995</v>
      </c>
      <c r="BK24">
        <f t="shared" si="58"/>
        <v>0.66926399999999997</v>
      </c>
      <c r="BL24">
        <f t="shared" si="58"/>
        <v>1.303809</v>
      </c>
      <c r="BM24">
        <f t="shared" si="58"/>
        <v>1.9124515600000001</v>
      </c>
      <c r="BQ24">
        <f t="shared" ref="BQ24:BX24" si="59">(1+$BO9*N9*AJ9*SQRT(BQ$4))^2</f>
        <v>0.74683348513006687</v>
      </c>
      <c r="BR24">
        <f t="shared" si="59"/>
        <v>0.79608861106982021</v>
      </c>
      <c r="BS24">
        <f t="shared" si="59"/>
        <v>0.8966566814605873</v>
      </c>
      <c r="BT24">
        <f t="shared" si="59"/>
        <v>0.92363947878686659</v>
      </c>
      <c r="BU24">
        <f t="shared" si="59"/>
        <v>0.94969979505631275</v>
      </c>
      <c r="BV24">
        <f t="shared" si="59"/>
        <v>1.0215705749458863</v>
      </c>
      <c r="BW24">
        <f t="shared" si="59"/>
        <v>1.0226102016580274</v>
      </c>
      <c r="BX24">
        <f t="shared" si="59"/>
        <v>1.0027234281798258</v>
      </c>
    </row>
    <row r="25" spans="1:100" x14ac:dyDescent="0.25">
      <c r="C25" s="1"/>
      <c r="L25">
        <f>LN($M$1/A10)</f>
        <v>-0.22339829593410734</v>
      </c>
      <c r="M25" s="34">
        <f t="shared" ref="M25:U25" si="60">($O$1+B10^2/2)*M$4</f>
        <v>5.6999999999999993E-3</v>
      </c>
      <c r="N25" s="34">
        <f t="shared" si="60"/>
        <v>9.8685000000000023E-3</v>
      </c>
      <c r="O25" s="34">
        <f t="shared" si="60"/>
        <v>1.4128125E-2</v>
      </c>
      <c r="P25" s="34">
        <f t="shared" si="60"/>
        <v>1.8348659999999999E-2</v>
      </c>
      <c r="Q25" s="34">
        <f t="shared" si="60"/>
        <v>2.2974209999999998E-2</v>
      </c>
      <c r="R25" s="34">
        <f t="shared" si="60"/>
        <v>2.705225E-2</v>
      </c>
      <c r="S25" s="34">
        <f t="shared" si="60"/>
        <v>5.2340499999999998E-2</v>
      </c>
      <c r="T25" s="34">
        <f t="shared" si="60"/>
        <v>0.111204</v>
      </c>
      <c r="U25" s="34">
        <f t="shared" si="60"/>
        <v>0.16698726000000003</v>
      </c>
      <c r="Y25" s="1">
        <f t="shared" ref="Y25:AF25" si="61">C10-B10</f>
        <v>-3.999999999999998E-2</v>
      </c>
      <c r="Z25" s="1">
        <f t="shared" si="61"/>
        <v>-5.0000000000000044E-3</v>
      </c>
      <c r="AA25" s="1">
        <f t="shared" si="61"/>
        <v>-3.0000000000000027E-3</v>
      </c>
      <c r="AB25" s="1">
        <f t="shared" si="61"/>
        <v>-3.0000000000000027E-3</v>
      </c>
      <c r="AC25" s="1">
        <f t="shared" si="61"/>
        <v>-2.0000000000000018E-3</v>
      </c>
      <c r="AD25" s="1">
        <f t="shared" si="61"/>
        <v>-6.0000000000000053E-3</v>
      </c>
      <c r="AE25" s="1">
        <f t="shared" si="61"/>
        <v>1.100000000000001E-2</v>
      </c>
      <c r="AF25" s="1">
        <f t="shared" si="61"/>
        <v>2.0000000000003348E-4</v>
      </c>
      <c r="AH25" s="3">
        <f t="shared" si="42"/>
        <v>0.78999999999999915</v>
      </c>
      <c r="AI25" s="1">
        <f t="shared" ref="AI25:AQ25" si="62">B10-B9</f>
        <v>0</v>
      </c>
      <c r="AJ25" s="1">
        <f t="shared" si="62"/>
        <v>3.0000000000000027E-3</v>
      </c>
      <c r="AK25" s="1">
        <f t="shared" si="62"/>
        <v>3.0000000000000027E-3</v>
      </c>
      <c r="AL25" s="1">
        <f t="shared" si="62"/>
        <v>3.0000000000000027E-3</v>
      </c>
      <c r="AM25" s="1">
        <f t="shared" si="62"/>
        <v>2.0000000000000018E-3</v>
      </c>
      <c r="AN25" s="1">
        <f t="shared" si="62"/>
        <v>2.0000000000000018E-3</v>
      </c>
      <c r="AO25" s="1">
        <f t="shared" si="62"/>
        <v>-1.0000000000000009E-3</v>
      </c>
      <c r="AP25" s="1">
        <f t="shared" si="62"/>
        <v>-1.0000000000000009E-3</v>
      </c>
      <c r="AQ25" s="1">
        <f t="shared" si="62"/>
        <v>-1.1999999999999789E-3</v>
      </c>
      <c r="AS25" s="3">
        <f>(A10-A8)^2</f>
        <v>2.464900000000001</v>
      </c>
      <c r="AT25" s="1">
        <f t="shared" si="44"/>
        <v>0</v>
      </c>
      <c r="AU25" s="1">
        <f t="shared" si="44"/>
        <v>-7.0000000000000062E-3</v>
      </c>
      <c r="AV25" s="1">
        <f t="shared" ref="AV25:BB25" si="63">(D10-2*D9+D8)</f>
        <v>-5.0000000000000044E-3</v>
      </c>
      <c r="AW25" s="1">
        <f t="shared" si="63"/>
        <v>-1.0000000000000009E-3</v>
      </c>
      <c r="AX25" s="1">
        <f t="shared" si="63"/>
        <v>-1.0000000000000009E-3</v>
      </c>
      <c r="AY25" s="1">
        <f t="shared" si="63"/>
        <v>0</v>
      </c>
      <c r="AZ25" s="1">
        <f t="shared" si="63"/>
        <v>0</v>
      </c>
      <c r="BA25" s="1">
        <f t="shared" si="63"/>
        <v>1.0000000000000009E-3</v>
      </c>
      <c r="BB25" s="1">
        <f t="shared" si="63"/>
        <v>0</v>
      </c>
      <c r="BF25">
        <f t="shared" ref="BF25:BM25" si="64">C10^2+2*C10*BF$4</f>
        <v>0.20150000000000001</v>
      </c>
      <c r="BG25">
        <f t="shared" si="64"/>
        <v>0.24552499999999999</v>
      </c>
      <c r="BH25">
        <f t="shared" si="64"/>
        <v>0.290524</v>
      </c>
      <c r="BI25">
        <f t="shared" si="64"/>
        <v>0.340561</v>
      </c>
      <c r="BJ25">
        <f t="shared" si="64"/>
        <v>0.38520899999999997</v>
      </c>
      <c r="BK25">
        <f t="shared" si="64"/>
        <v>0.66668099999999997</v>
      </c>
      <c r="BL25">
        <f t="shared" si="64"/>
        <v>1.299204</v>
      </c>
      <c r="BM25">
        <f t="shared" si="64"/>
        <v>1.9045248400000001</v>
      </c>
      <c r="BQ25">
        <f t="shared" ref="BQ25:BX25" si="65">(1+$BO10*N10*AJ10*SQRT(BQ$4))^2</f>
        <v>0.89994337139219027</v>
      </c>
      <c r="BR25">
        <f t="shared" si="65"/>
        <v>0.90032161617079964</v>
      </c>
      <c r="BS25">
        <f t="shared" si="65"/>
        <v>0.90133469271592104</v>
      </c>
      <c r="BT25">
        <f t="shared" si="65"/>
        <v>0.93448550850674283</v>
      </c>
      <c r="BU25">
        <f t="shared" si="65"/>
        <v>0.9353712885035208</v>
      </c>
      <c r="BV25">
        <f t="shared" si="65"/>
        <v>1.0294261401965195</v>
      </c>
      <c r="BW25">
        <f t="shared" si="65"/>
        <v>1.018547567110403</v>
      </c>
      <c r="BX25">
        <f t="shared" si="65"/>
        <v>1.0111630027172376</v>
      </c>
    </row>
    <row r="26" spans="1:100" x14ac:dyDescent="0.25">
      <c r="C26" s="1"/>
      <c r="L26">
        <f>LN($M$1/A11)</f>
        <v>-0.26236426446749112</v>
      </c>
      <c r="M26" s="34">
        <f t="shared" ref="M26:U26" si="66">($O$1+B11^2/2)*M$4</f>
        <v>5.6999999999999993E-3</v>
      </c>
      <c r="N26" s="34">
        <f t="shared" si="66"/>
        <v>9.8685000000000023E-3</v>
      </c>
      <c r="O26" s="34">
        <f t="shared" si="66"/>
        <v>1.4281125E-2</v>
      </c>
      <c r="P26" s="34">
        <f t="shared" si="66"/>
        <v>1.874994E-2</v>
      </c>
      <c r="Q26" s="34">
        <f t="shared" si="66"/>
        <v>2.3607360000000001E-2</v>
      </c>
      <c r="R26" s="34">
        <f t="shared" si="66"/>
        <v>2.75E-2</v>
      </c>
      <c r="S26" s="34">
        <f t="shared" si="66"/>
        <v>5.2340499999999998E-2</v>
      </c>
      <c r="T26" s="34">
        <f t="shared" si="66"/>
        <v>0.109401</v>
      </c>
      <c r="U26" s="34">
        <f t="shared" si="66"/>
        <v>0.16401181500000001</v>
      </c>
      <c r="Y26" s="1">
        <f t="shared" ref="Y26:AF26" si="67">C11-B11</f>
        <v>-3.999999999999998E-2</v>
      </c>
      <c r="Z26" s="1">
        <f t="shared" si="67"/>
        <v>-3.0000000000000027E-3</v>
      </c>
      <c r="AA26" s="1">
        <f t="shared" si="67"/>
        <v>-1.0000000000000009E-3</v>
      </c>
      <c r="AB26" s="1">
        <f t="shared" si="67"/>
        <v>-2.0000000000000018E-3</v>
      </c>
      <c r="AC26" s="1">
        <f t="shared" si="67"/>
        <v>-4.0000000000000036E-3</v>
      </c>
      <c r="AD26" s="1">
        <f t="shared" si="67"/>
        <v>-9.000000000000008E-3</v>
      </c>
      <c r="AE26" s="1">
        <f t="shared" si="67"/>
        <v>8.0000000000000071E-3</v>
      </c>
      <c r="AF26" s="1">
        <f t="shared" si="67"/>
        <v>-9.9999999999988987E-5</v>
      </c>
      <c r="AH26" s="3">
        <f t="shared" si="42"/>
        <v>0.78000000000000114</v>
      </c>
      <c r="AI26" s="1">
        <f t="shared" ref="AI26:AQ26" si="68">B11-B10</f>
        <v>0</v>
      </c>
      <c r="AJ26" s="1">
        <f t="shared" si="68"/>
        <v>0</v>
      </c>
      <c r="AK26" s="1">
        <f t="shared" si="68"/>
        <v>2.0000000000000018E-3</v>
      </c>
      <c r="AL26" s="1">
        <f t="shared" si="68"/>
        <v>4.0000000000000036E-3</v>
      </c>
      <c r="AM26" s="1">
        <f t="shared" si="68"/>
        <v>5.0000000000000044E-3</v>
      </c>
      <c r="AN26" s="1">
        <f t="shared" si="68"/>
        <v>3.0000000000000027E-3</v>
      </c>
      <c r="AO26" s="1">
        <f t="shared" si="68"/>
        <v>0</v>
      </c>
      <c r="AP26" s="1">
        <f t="shared" si="68"/>
        <v>-3.0000000000000027E-3</v>
      </c>
      <c r="AQ26" s="1">
        <f t="shared" si="68"/>
        <v>-3.3000000000000251E-3</v>
      </c>
      <c r="AS26" s="3">
        <f>(A11-A9)^2</f>
        <v>2.464900000000001</v>
      </c>
      <c r="AT26" s="1">
        <f t="shared" si="44"/>
        <v>0</v>
      </c>
      <c r="AU26" s="1">
        <f t="shared" si="44"/>
        <v>-3.0000000000000027E-3</v>
      </c>
      <c r="AV26" s="1">
        <f t="shared" ref="AV26:BB26" si="69">(D11-2*D10+D9)</f>
        <v>-1.0000000000000009E-3</v>
      </c>
      <c r="AW26" s="1">
        <f t="shared" si="69"/>
        <v>1.0000000000000009E-3</v>
      </c>
      <c r="AX26" s="1">
        <f t="shared" si="69"/>
        <v>3.0000000000000027E-3</v>
      </c>
      <c r="AY26" s="1">
        <f t="shared" si="69"/>
        <v>1.0000000000000009E-3</v>
      </c>
      <c r="AZ26" s="1">
        <f t="shared" si="69"/>
        <v>1.0000000000000009E-3</v>
      </c>
      <c r="BA26" s="1">
        <f t="shared" si="69"/>
        <v>-2.0000000000000018E-3</v>
      </c>
      <c r="BB26" s="1">
        <f t="shared" si="69"/>
        <v>-2.1000000000000463E-3</v>
      </c>
      <c r="BF26">
        <f t="shared" ref="BF26:BM26" si="70">C11^2+2*C11*BF$4</f>
        <v>0.20150000000000001</v>
      </c>
      <c r="BG26">
        <f t="shared" si="70"/>
        <v>0.247749</v>
      </c>
      <c r="BH26">
        <f t="shared" si="70"/>
        <v>0.29559599999999997</v>
      </c>
      <c r="BI26">
        <f t="shared" si="70"/>
        <v>0.34777599999999997</v>
      </c>
      <c r="BJ26">
        <f t="shared" si="70"/>
        <v>0.39</v>
      </c>
      <c r="BK26">
        <f t="shared" si="70"/>
        <v>0.66668099999999997</v>
      </c>
      <c r="BL26">
        <f t="shared" si="70"/>
        <v>1.285401</v>
      </c>
      <c r="BM26">
        <f t="shared" si="70"/>
        <v>1.8827412100000001</v>
      </c>
      <c r="BQ26">
        <f t="shared" ref="BQ26:BX26" si="71">(1+$BO11*N11*AJ11*SQRT(BQ$4))^2</f>
        <v>1</v>
      </c>
      <c r="BR26">
        <f t="shared" si="71"/>
        <v>0.91720852126502328</v>
      </c>
      <c r="BS26">
        <f t="shared" si="71"/>
        <v>0.84028796722211818</v>
      </c>
      <c r="BT26">
        <f t="shared" si="71"/>
        <v>0.80504952464861212</v>
      </c>
      <c r="BU26">
        <f t="shared" si="71"/>
        <v>0.88086455987012513</v>
      </c>
      <c r="BV26">
        <f t="shared" si="71"/>
        <v>1</v>
      </c>
      <c r="BW26">
        <f t="shared" si="71"/>
        <v>1.0819312689137885</v>
      </c>
      <c r="BX26">
        <f t="shared" si="71"/>
        <v>1.0576339062687397</v>
      </c>
    </row>
    <row r="27" spans="1:100" x14ac:dyDescent="0.25">
      <c r="C27" s="1"/>
      <c r="L27">
        <f>LN($M$1/A12)</f>
        <v>-0.3003404693237044</v>
      </c>
      <c r="M27" s="34">
        <f t="shared" ref="M27:U27" si="72">($O$1+B12^2/2)*M$4</f>
        <v>5.6999999999999993E-3</v>
      </c>
      <c r="N27" s="34">
        <f t="shared" si="72"/>
        <v>9.8685000000000023E-3</v>
      </c>
      <c r="O27" s="34">
        <f t="shared" si="72"/>
        <v>1.4435125E-2</v>
      </c>
      <c r="P27" s="34">
        <f t="shared" si="72"/>
        <v>1.9361760000000002E-2</v>
      </c>
      <c r="Q27" s="34">
        <f t="shared" si="72"/>
        <v>2.4381E-2</v>
      </c>
      <c r="R27" s="34">
        <f t="shared" si="72"/>
        <v>2.8104000000000001E-2</v>
      </c>
      <c r="S27" s="34">
        <f t="shared" si="72"/>
        <v>5.2340499999999998E-2</v>
      </c>
      <c r="T27" s="34">
        <f t="shared" si="72"/>
        <v>0.10643599999999999</v>
      </c>
      <c r="U27" s="34">
        <f t="shared" si="72"/>
        <v>0.15947766000000002</v>
      </c>
      <c r="Y27" s="1">
        <f t="shared" ref="Y27:AF27" si="73">C12-B12</f>
        <v>-3.999999999999998E-2</v>
      </c>
      <c r="Z27" s="1">
        <f t="shared" si="73"/>
        <v>-1.0000000000000009E-3</v>
      </c>
      <c r="AA27" s="1">
        <f t="shared" si="73"/>
        <v>3.0000000000000027E-3</v>
      </c>
      <c r="AB27" s="1">
        <f t="shared" si="73"/>
        <v>-2.0000000000000018E-3</v>
      </c>
      <c r="AC27" s="1">
        <f t="shared" si="73"/>
        <v>-6.0000000000000053E-3</v>
      </c>
      <c r="AD27" s="1">
        <f t="shared" si="73"/>
        <v>-1.3000000000000012E-2</v>
      </c>
      <c r="AE27" s="1">
        <f t="shared" si="73"/>
        <v>3.0000000000000027E-3</v>
      </c>
      <c r="AF27" s="1">
        <f t="shared" si="73"/>
        <v>-1.9999999999997797E-4</v>
      </c>
      <c r="AH27" s="3">
        <f t="shared" si="42"/>
        <v>0.78999999999999915</v>
      </c>
      <c r="AI27" s="1">
        <f t="shared" ref="AI27:AQ27" si="74">B12-B11</f>
        <v>0</v>
      </c>
      <c r="AJ27" s="1">
        <f t="shared" si="74"/>
        <v>0</v>
      </c>
      <c r="AK27" s="1">
        <f t="shared" si="74"/>
        <v>2.0000000000000018E-3</v>
      </c>
      <c r="AL27" s="1">
        <f t="shared" si="74"/>
        <v>6.0000000000000053E-3</v>
      </c>
      <c r="AM27" s="1">
        <f t="shared" si="74"/>
        <v>6.0000000000000053E-3</v>
      </c>
      <c r="AN27" s="1">
        <f t="shared" si="74"/>
        <v>4.0000000000000036E-3</v>
      </c>
      <c r="AO27" s="1">
        <f t="shared" si="74"/>
        <v>0</v>
      </c>
      <c r="AP27" s="1">
        <f t="shared" si="74"/>
        <v>-5.0000000000000044E-3</v>
      </c>
      <c r="AQ27" s="1">
        <f t="shared" si="74"/>
        <v>-5.0999999999999934E-3</v>
      </c>
      <c r="AS27" s="3">
        <f>(A12-A10)^2</f>
        <v>2.464900000000001</v>
      </c>
      <c r="AT27" s="1">
        <f t="shared" si="44"/>
        <v>0</v>
      </c>
      <c r="AU27" s="1">
        <f t="shared" si="44"/>
        <v>0</v>
      </c>
      <c r="AV27" s="1">
        <f t="shared" ref="AV27:BB27" si="75">(D12-2*D11+D10)</f>
        <v>0</v>
      </c>
      <c r="AW27" s="1">
        <f t="shared" si="75"/>
        <v>2.0000000000000018E-3</v>
      </c>
      <c r="AX27" s="1">
        <f t="shared" si="75"/>
        <v>1.0000000000000009E-3</v>
      </c>
      <c r="AY27" s="1">
        <f t="shared" si="75"/>
        <v>1.0000000000000009E-3</v>
      </c>
      <c r="AZ27" s="1">
        <f t="shared" si="75"/>
        <v>0</v>
      </c>
      <c r="BA27" s="1">
        <f t="shared" si="75"/>
        <v>-2.0000000000000018E-3</v>
      </c>
      <c r="BB27" s="1">
        <f t="shared" si="75"/>
        <v>-1.7999999999999683E-3</v>
      </c>
      <c r="BF27">
        <f t="shared" ref="BF27:BM27" si="76">C12^2+2*C12*BF$4</f>
        <v>0.20150000000000001</v>
      </c>
      <c r="BG27">
        <f t="shared" si="76"/>
        <v>0.24998100000000001</v>
      </c>
      <c r="BH27">
        <f t="shared" si="76"/>
        <v>0.30326400000000003</v>
      </c>
      <c r="BI27">
        <f t="shared" si="76"/>
        <v>0.35649999999999998</v>
      </c>
      <c r="BJ27">
        <f t="shared" si="76"/>
        <v>0.39641599999999999</v>
      </c>
      <c r="BK27">
        <f t="shared" si="76"/>
        <v>0.66668099999999997</v>
      </c>
      <c r="BL27">
        <f t="shared" si="76"/>
        <v>1.2624359999999999</v>
      </c>
      <c r="BM27">
        <f t="shared" si="76"/>
        <v>1.84911844</v>
      </c>
      <c r="BQ27">
        <f t="shared" ref="BQ27:BX27" si="77">(1+$BO12*N12*AJ12*SQRT(BQ$4))^2</f>
        <v>1</v>
      </c>
      <c r="BR27">
        <f t="shared" si="77"/>
        <v>0.90314701880026993</v>
      </c>
      <c r="BS27">
        <f t="shared" si="77"/>
        <v>0.7310188128075672</v>
      </c>
      <c r="BT27">
        <f t="shared" si="77"/>
        <v>0.73387979848658724</v>
      </c>
      <c r="BU27">
        <f t="shared" si="77"/>
        <v>0.81698796370169702</v>
      </c>
      <c r="BV27">
        <f t="shared" si="77"/>
        <v>1</v>
      </c>
      <c r="BW27">
        <f t="shared" si="77"/>
        <v>1.1848215998046823</v>
      </c>
      <c r="BX27">
        <f t="shared" si="77"/>
        <v>1.135541886361807</v>
      </c>
    </row>
    <row r="28" spans="1:100" x14ac:dyDescent="0.25">
      <c r="C28" s="1"/>
      <c r="L28">
        <f>LN($M$1/A13)</f>
        <v>-0.33647223662121306</v>
      </c>
      <c r="M28" s="34">
        <f t="shared" ref="M28:U28" si="78">($O$1+B13^2/2)*M$4</f>
        <v>5.6999999999999993E-3</v>
      </c>
      <c r="N28" s="34">
        <f t="shared" si="78"/>
        <v>9.8685000000000023E-3</v>
      </c>
      <c r="O28" s="34">
        <f t="shared" si="78"/>
        <v>1.4512500000000001E-2</v>
      </c>
      <c r="P28" s="34">
        <f t="shared" si="78"/>
        <v>1.9568340000000004E-2</v>
      </c>
      <c r="Q28" s="34">
        <f t="shared" si="78"/>
        <v>2.4773489999999999E-2</v>
      </c>
      <c r="R28" s="34">
        <f t="shared" si="78"/>
        <v>2.8562250000000001E-2</v>
      </c>
      <c r="S28" s="34">
        <f t="shared" si="78"/>
        <v>5.2631999999999998E-2</v>
      </c>
      <c r="T28" s="34">
        <f t="shared" si="78"/>
        <v>0.10352099999999999</v>
      </c>
      <c r="U28" s="34">
        <f t="shared" si="78"/>
        <v>0.15510815999999999</v>
      </c>
      <c r="Y28" s="1">
        <f t="shared" ref="Y28:AF28" si="79">C13-B13</f>
        <v>-3.999999999999998E-2</v>
      </c>
      <c r="Z28" s="1">
        <f t="shared" si="79"/>
        <v>0</v>
      </c>
      <c r="AA28" s="1">
        <f t="shared" si="79"/>
        <v>4.0000000000000036E-3</v>
      </c>
      <c r="AB28" s="1">
        <f t="shared" si="79"/>
        <v>-1.0000000000000009E-3</v>
      </c>
      <c r="AC28" s="1">
        <f t="shared" si="79"/>
        <v>-6.0000000000000053E-3</v>
      </c>
      <c r="AD28" s="1">
        <f t="shared" si="79"/>
        <v>-1.5000000000000013E-2</v>
      </c>
      <c r="AE28" s="1">
        <f t="shared" si="79"/>
        <v>-3.0000000000000027E-3</v>
      </c>
      <c r="AF28" s="1">
        <f t="shared" si="79"/>
        <v>-1.9999999999997797E-4</v>
      </c>
      <c r="AH28" s="3">
        <f t="shared" si="42"/>
        <v>0.78000000000000114</v>
      </c>
      <c r="AI28" s="1">
        <f t="shared" ref="AI28:AQ28" si="80">B13-B12</f>
        <v>0</v>
      </c>
      <c r="AJ28" s="1">
        <f t="shared" si="80"/>
        <v>0</v>
      </c>
      <c r="AK28" s="1">
        <f t="shared" si="80"/>
        <v>1.0000000000000009E-3</v>
      </c>
      <c r="AL28" s="1">
        <f t="shared" si="80"/>
        <v>2.0000000000000018E-3</v>
      </c>
      <c r="AM28" s="1">
        <f t="shared" si="80"/>
        <v>3.0000000000000027E-3</v>
      </c>
      <c r="AN28" s="1">
        <f t="shared" si="80"/>
        <v>3.0000000000000027E-3</v>
      </c>
      <c r="AO28" s="1">
        <f t="shared" si="80"/>
        <v>1.0000000000000009E-3</v>
      </c>
      <c r="AP28" s="1">
        <f t="shared" si="80"/>
        <v>-5.0000000000000044E-3</v>
      </c>
      <c r="AQ28" s="1">
        <f t="shared" si="80"/>
        <v>-5.0000000000000044E-3</v>
      </c>
      <c r="AS28" s="3">
        <f>(A13-A11)^2</f>
        <v>2.464900000000001</v>
      </c>
      <c r="AT28" s="1">
        <f t="shared" si="44"/>
        <v>0</v>
      </c>
      <c r="AU28" s="1">
        <f t="shared" si="44"/>
        <v>0</v>
      </c>
      <c r="AV28" s="1">
        <f t="shared" ref="AV28:BB28" si="81">(D13-2*D12+D11)</f>
        <v>-1.0000000000000009E-3</v>
      </c>
      <c r="AW28" s="1">
        <f t="shared" si="81"/>
        <v>-4.0000000000000036E-3</v>
      </c>
      <c r="AX28" s="1">
        <f t="shared" si="81"/>
        <v>-3.0000000000000027E-3</v>
      </c>
      <c r="AY28" s="1">
        <f t="shared" si="81"/>
        <v>-1.0000000000000009E-3</v>
      </c>
      <c r="AZ28" s="1">
        <f t="shared" si="81"/>
        <v>1.0000000000000009E-3</v>
      </c>
      <c r="BA28" s="1">
        <f t="shared" si="81"/>
        <v>0</v>
      </c>
      <c r="BB28" s="1">
        <f t="shared" si="81"/>
        <v>9.9999999999988987E-5</v>
      </c>
      <c r="BF28">
        <f t="shared" ref="BF28:BM28" si="82">C13^2+2*C13*BF$4</f>
        <v>0.20150000000000001</v>
      </c>
      <c r="BG28">
        <f t="shared" si="82"/>
        <v>0.25109999999999999</v>
      </c>
      <c r="BH28">
        <f t="shared" si="82"/>
        <v>0.305836</v>
      </c>
      <c r="BI28">
        <f t="shared" si="82"/>
        <v>0.36088900000000002</v>
      </c>
      <c r="BJ28">
        <f t="shared" si="82"/>
        <v>0.40124899999999997</v>
      </c>
      <c r="BK28">
        <f t="shared" si="82"/>
        <v>0.66926399999999997</v>
      </c>
      <c r="BL28">
        <f t="shared" si="82"/>
        <v>1.2395209999999999</v>
      </c>
      <c r="BM28">
        <f t="shared" si="82"/>
        <v>1.8162054400000001</v>
      </c>
      <c r="BQ28">
        <f t="shared" ref="BQ28:BX28" si="83">(1+$BO13*N13*AJ13*SQRT(BQ$4))^2</f>
        <v>1</v>
      </c>
      <c r="BR28">
        <f t="shared" si="83"/>
        <v>0.94232324450277738</v>
      </c>
      <c r="BS28">
        <f t="shared" si="83"/>
        <v>0.88947498247850731</v>
      </c>
      <c r="BT28">
        <f t="shared" si="83"/>
        <v>0.83871344217471355</v>
      </c>
      <c r="BU28">
        <f t="shared" si="83"/>
        <v>0.83761109366472974</v>
      </c>
      <c r="BV28">
        <f t="shared" si="83"/>
        <v>0.9459662663126791</v>
      </c>
      <c r="BW28">
        <f t="shared" si="83"/>
        <v>1.2400420129524958</v>
      </c>
      <c r="BX28">
        <f t="shared" si="83"/>
        <v>1.1847940575250995</v>
      </c>
    </row>
    <row r="29" spans="1:100" x14ac:dyDescent="0.25">
      <c r="C29" s="1"/>
      <c r="L29">
        <f>LN($M$1/A14)</f>
        <v>-0.37178316772138587</v>
      </c>
      <c r="M29" s="34">
        <f t="shared" ref="M29:U29" si="84">($O$1+B14^2/2)*M$4</f>
        <v>5.6999999999999993E-3</v>
      </c>
      <c r="N29" s="34">
        <f t="shared" si="84"/>
        <v>9.8685000000000023E-3</v>
      </c>
      <c r="O29" s="34">
        <f t="shared" si="84"/>
        <v>1.4512500000000001E-2</v>
      </c>
      <c r="P29" s="34">
        <f t="shared" si="84"/>
        <v>1.9568340000000004E-2</v>
      </c>
      <c r="Q29" s="34">
        <f t="shared" si="84"/>
        <v>2.4905159999999999E-2</v>
      </c>
      <c r="R29" s="34">
        <f t="shared" si="84"/>
        <v>2.8716000000000002E-2</v>
      </c>
      <c r="S29" s="34">
        <f t="shared" si="84"/>
        <v>5.3217999999999994E-2</v>
      </c>
      <c r="T29" s="34">
        <f t="shared" si="84"/>
        <v>0.10352099999999999</v>
      </c>
      <c r="U29" s="34">
        <f t="shared" si="84"/>
        <v>0.15528149999999999</v>
      </c>
      <c r="Y29" s="1">
        <f t="shared" ref="Y29:AF29" si="85">C14-B14</f>
        <v>-3.999999999999998E-2</v>
      </c>
      <c r="Z29" s="1">
        <f t="shared" si="85"/>
        <v>0</v>
      </c>
      <c r="AA29" s="1">
        <f t="shared" si="85"/>
        <v>4.0000000000000036E-3</v>
      </c>
      <c r="AB29" s="1">
        <f t="shared" si="85"/>
        <v>0</v>
      </c>
      <c r="AC29" s="1">
        <f t="shared" si="85"/>
        <v>-6.0000000000000053E-3</v>
      </c>
      <c r="AD29" s="1">
        <f t="shared" si="85"/>
        <v>-1.4000000000000012E-2</v>
      </c>
      <c r="AE29" s="1">
        <f t="shared" si="85"/>
        <v>-5.0000000000000044E-3</v>
      </c>
      <c r="AF29" s="1">
        <f t="shared" si="85"/>
        <v>0</v>
      </c>
      <c r="AH29" s="3">
        <f t="shared" si="42"/>
        <v>0.78999999999999915</v>
      </c>
      <c r="AI29" s="1">
        <f t="shared" ref="AI29:AQ29" si="86">B14-B13</f>
        <v>0</v>
      </c>
      <c r="AJ29" s="1">
        <f t="shared" si="86"/>
        <v>0</v>
      </c>
      <c r="AK29" s="1">
        <f t="shared" si="86"/>
        <v>0</v>
      </c>
      <c r="AL29" s="1">
        <f t="shared" si="86"/>
        <v>0</v>
      </c>
      <c r="AM29" s="1">
        <f t="shared" si="86"/>
        <v>1.0000000000000009E-3</v>
      </c>
      <c r="AN29" s="1">
        <f t="shared" si="86"/>
        <v>1.0000000000000009E-3</v>
      </c>
      <c r="AO29" s="1">
        <f t="shared" si="86"/>
        <v>2.0000000000000018E-3</v>
      </c>
      <c r="AP29" s="1">
        <f t="shared" si="86"/>
        <v>0</v>
      </c>
      <c r="AQ29" s="1">
        <f t="shared" si="86"/>
        <v>1.9999999999997797E-4</v>
      </c>
      <c r="AS29" s="3">
        <f>(A14-A12)^2</f>
        <v>2.464900000000001</v>
      </c>
      <c r="AT29" s="1">
        <f t="shared" si="44"/>
        <v>0</v>
      </c>
      <c r="AU29" s="1">
        <f t="shared" si="44"/>
        <v>0</v>
      </c>
      <c r="AV29" s="1">
        <f t="shared" ref="AV29:BB29" si="87">(D14-2*D13+D12)</f>
        <v>-1.0000000000000009E-3</v>
      </c>
      <c r="AW29" s="1">
        <f t="shared" si="87"/>
        <v>-2.0000000000000018E-3</v>
      </c>
      <c r="AX29" s="1">
        <f t="shared" si="87"/>
        <v>-2.0000000000000018E-3</v>
      </c>
      <c r="AY29" s="1">
        <f t="shared" si="87"/>
        <v>-2.0000000000000018E-3</v>
      </c>
      <c r="AZ29" s="1">
        <f t="shared" si="87"/>
        <v>1.0000000000000009E-3</v>
      </c>
      <c r="BA29" s="1">
        <f t="shared" si="87"/>
        <v>5.0000000000000044E-3</v>
      </c>
      <c r="BB29" s="1">
        <f t="shared" si="87"/>
        <v>5.1999999999999824E-3</v>
      </c>
      <c r="BF29">
        <f t="shared" ref="BF29:BM29" si="88">C14^2+2*C14*BF$4</f>
        <v>0.20150000000000001</v>
      </c>
      <c r="BG29">
        <f t="shared" si="88"/>
        <v>0.25109999999999999</v>
      </c>
      <c r="BH29">
        <f t="shared" si="88"/>
        <v>0.305836</v>
      </c>
      <c r="BI29">
        <f t="shared" si="88"/>
        <v>0.36235600000000001</v>
      </c>
      <c r="BJ29">
        <f t="shared" si="88"/>
        <v>0.402864</v>
      </c>
      <c r="BK29">
        <f t="shared" si="88"/>
        <v>0.67443599999999992</v>
      </c>
      <c r="BL29">
        <f t="shared" si="88"/>
        <v>1.2395209999999999</v>
      </c>
      <c r="BM29">
        <f t="shared" si="88"/>
        <v>1.8175209999999999</v>
      </c>
      <c r="BQ29">
        <f t="shared" ref="BQ29:BX29" si="89">(1+$BO14*N14*AJ14*SQRT(BQ$4))^2</f>
        <v>1</v>
      </c>
      <c r="BR29">
        <f t="shared" si="89"/>
        <v>1</v>
      </c>
      <c r="BS29">
        <f t="shared" si="89"/>
        <v>1</v>
      </c>
      <c r="BT29">
        <f t="shared" si="89"/>
        <v>0.93733236621681082</v>
      </c>
      <c r="BU29">
        <f t="shared" si="89"/>
        <v>0.93682191794965242</v>
      </c>
      <c r="BV29">
        <f t="shared" si="89"/>
        <v>0.87897723003971173</v>
      </c>
      <c r="BW29">
        <f t="shared" si="89"/>
        <v>1</v>
      </c>
      <c r="BX29">
        <f t="shared" si="89"/>
        <v>0.99138172044258843</v>
      </c>
    </row>
    <row r="30" spans="1:100" x14ac:dyDescent="0.25">
      <c r="L30">
        <f>LN($M$1/A15)</f>
        <v>-0.40546510810816444</v>
      </c>
      <c r="M30" s="34">
        <f t="shared" ref="M30:U30" si="90">($O$1+B15^2/2)*M$4</f>
        <v>5.6999999999999993E-3</v>
      </c>
      <c r="N30" s="34">
        <f t="shared" si="90"/>
        <v>9.8685000000000023E-3</v>
      </c>
      <c r="O30" s="34">
        <f t="shared" si="90"/>
        <v>1.4512500000000001E-2</v>
      </c>
      <c r="P30" s="34">
        <f t="shared" si="90"/>
        <v>1.9568340000000004E-2</v>
      </c>
      <c r="Q30" s="34">
        <f t="shared" si="90"/>
        <v>2.503725E-2</v>
      </c>
      <c r="R30" s="34">
        <f t="shared" si="90"/>
        <v>2.9180250000000001E-2</v>
      </c>
      <c r="S30" s="34">
        <f t="shared" si="90"/>
        <v>5.3807999999999995E-2</v>
      </c>
      <c r="T30" s="34">
        <f t="shared" si="90"/>
        <v>0.10352099999999999</v>
      </c>
      <c r="U30" s="34">
        <f t="shared" si="90"/>
        <v>0.15562854000000001</v>
      </c>
      <c r="Y30" s="1">
        <f t="shared" ref="Y30:AF30" si="91">C15-B15</f>
        <v>-3.999999999999998E-2</v>
      </c>
      <c r="Z30" s="1">
        <f t="shared" si="91"/>
        <v>0</v>
      </c>
      <c r="AA30" s="1">
        <f t="shared" si="91"/>
        <v>4.0000000000000036E-3</v>
      </c>
      <c r="AB30" s="1">
        <f t="shared" si="91"/>
        <v>1.0000000000000009E-3</v>
      </c>
      <c r="AC30" s="1">
        <f t="shared" si="91"/>
        <v>-4.0000000000000036E-3</v>
      </c>
      <c r="AD30" s="1">
        <f t="shared" si="91"/>
        <v>-1.5000000000000013E-2</v>
      </c>
      <c r="AE30" s="1">
        <f t="shared" si="91"/>
        <v>-7.0000000000000062E-3</v>
      </c>
      <c r="AF30" s="1">
        <f t="shared" si="91"/>
        <v>4.0000000000001146E-4</v>
      </c>
      <c r="AH30" s="3">
        <f t="shared" si="42"/>
        <v>0.78000000000000114</v>
      </c>
      <c r="AI30" s="1">
        <f t="shared" ref="AI30:AQ30" si="92">B15-B14</f>
        <v>0</v>
      </c>
      <c r="AJ30" s="1">
        <f t="shared" si="92"/>
        <v>0</v>
      </c>
      <c r="AK30" s="1">
        <f t="shared" si="92"/>
        <v>0</v>
      </c>
      <c r="AL30" s="1">
        <f t="shared" si="92"/>
        <v>0</v>
      </c>
      <c r="AM30" s="1">
        <f t="shared" si="92"/>
        <v>1.0000000000000009E-3</v>
      </c>
      <c r="AN30" s="1">
        <f t="shared" si="92"/>
        <v>3.0000000000000027E-3</v>
      </c>
      <c r="AO30" s="1">
        <f t="shared" si="92"/>
        <v>2.0000000000000018E-3</v>
      </c>
      <c r="AP30" s="1">
        <f t="shared" si="92"/>
        <v>0</v>
      </c>
      <c r="AQ30" s="1">
        <f t="shared" si="92"/>
        <v>4.0000000000001146E-4</v>
      </c>
      <c r="AS30" s="3">
        <f>(A15-A13)^2</f>
        <v>2.464900000000001</v>
      </c>
      <c r="AT30" s="1">
        <f t="shared" si="44"/>
        <v>0</v>
      </c>
      <c r="AU30" s="1">
        <f t="shared" si="44"/>
        <v>0</v>
      </c>
      <c r="AV30" s="1">
        <f t="shared" ref="AV30:BB30" si="93">(D15-2*D14+D13)</f>
        <v>0</v>
      </c>
      <c r="AW30" s="1">
        <f t="shared" si="93"/>
        <v>0</v>
      </c>
      <c r="AX30" s="1">
        <f t="shared" si="93"/>
        <v>0</v>
      </c>
      <c r="AY30" s="1">
        <f t="shared" si="93"/>
        <v>2.0000000000000018E-3</v>
      </c>
      <c r="AZ30" s="1">
        <f t="shared" si="93"/>
        <v>0</v>
      </c>
      <c r="BA30" s="1">
        <f t="shared" si="93"/>
        <v>0</v>
      </c>
      <c r="BB30" s="1">
        <f t="shared" si="93"/>
        <v>2.0000000000003348E-4</v>
      </c>
      <c r="BF30">
        <f t="shared" ref="BF30:BM30" si="94">C15^2+2*C15*BF$4</f>
        <v>0.20150000000000001</v>
      </c>
      <c r="BG30">
        <f t="shared" si="94"/>
        <v>0.25109999999999999</v>
      </c>
      <c r="BH30">
        <f t="shared" si="94"/>
        <v>0.305836</v>
      </c>
      <c r="BI30">
        <f t="shared" si="94"/>
        <v>0.36382500000000001</v>
      </c>
      <c r="BJ30">
        <f t="shared" si="94"/>
        <v>0.407721</v>
      </c>
      <c r="BK30">
        <f t="shared" si="94"/>
        <v>0.679616</v>
      </c>
      <c r="BL30">
        <f t="shared" si="94"/>
        <v>1.2395209999999999</v>
      </c>
      <c r="BM30">
        <f t="shared" si="94"/>
        <v>1.82015236</v>
      </c>
      <c r="BQ30">
        <f t="shared" ref="BQ30:BX30" si="95">(1+$BO15*N15*AJ15*SQRT(BQ$4))^2</f>
        <v>1</v>
      </c>
      <c r="BR30">
        <f t="shared" si="95"/>
        <v>1</v>
      </c>
      <c r="BS30">
        <f t="shared" si="95"/>
        <v>1</v>
      </c>
      <c r="BT30">
        <f t="shared" si="95"/>
        <v>0.92840263304084736</v>
      </c>
      <c r="BU30">
        <f t="shared" si="95"/>
        <v>0.79282862448118929</v>
      </c>
      <c r="BV30">
        <f t="shared" si="95"/>
        <v>0.86166889042102801</v>
      </c>
      <c r="BW30">
        <f t="shared" si="95"/>
        <v>1</v>
      </c>
      <c r="BX30">
        <f t="shared" si="95"/>
        <v>0.97925688875753991</v>
      </c>
    </row>
    <row r="31" spans="1:100" x14ac:dyDescent="0.25">
      <c r="L31">
        <f>LN($M$1/A16)</f>
        <v>-0.43846037520511882</v>
      </c>
      <c r="M31" s="34">
        <f t="shared" ref="M31:U31" si="96">($O$1+B16^2/2)*M$4</f>
        <v>5.7561599999999989E-3</v>
      </c>
      <c r="N31" s="34">
        <f t="shared" si="96"/>
        <v>9.8685000000000023E-3</v>
      </c>
      <c r="O31" s="34">
        <f t="shared" si="96"/>
        <v>1.4512500000000001E-2</v>
      </c>
      <c r="P31" s="34">
        <f t="shared" si="96"/>
        <v>1.9568340000000004E-2</v>
      </c>
      <c r="Q31" s="34">
        <f t="shared" si="96"/>
        <v>2.4511410000000001E-2</v>
      </c>
      <c r="R31" s="34">
        <f t="shared" si="96"/>
        <v>2.9336000000000001E-2</v>
      </c>
      <c r="S31" s="34">
        <f t="shared" si="96"/>
        <v>5.4401999999999999E-2</v>
      </c>
      <c r="T31" s="34">
        <f t="shared" si="96"/>
        <v>0.1041</v>
      </c>
      <c r="U31" s="34">
        <f t="shared" si="96"/>
        <v>0.15597606</v>
      </c>
      <c r="Y31" s="1">
        <f t="shared" ref="Y31:AF31" si="97">C16-B16</f>
        <v>-4.1999999999999982E-2</v>
      </c>
      <c r="Z31" s="1">
        <f t="shared" si="97"/>
        <v>0</v>
      </c>
      <c r="AA31" s="1">
        <f t="shared" si="97"/>
        <v>4.0000000000000036E-3</v>
      </c>
      <c r="AB31" s="1">
        <f t="shared" si="97"/>
        <v>-3.0000000000000027E-3</v>
      </c>
      <c r="AC31" s="1">
        <f t="shared" si="97"/>
        <v>1.0000000000000009E-3</v>
      </c>
      <c r="AD31" s="1">
        <f t="shared" si="97"/>
        <v>-1.4000000000000012E-2</v>
      </c>
      <c r="AE31" s="1">
        <f t="shared" si="97"/>
        <v>-8.0000000000000071E-3</v>
      </c>
      <c r="AF31" s="1">
        <f t="shared" si="97"/>
        <v>-1.9999999999997797E-4</v>
      </c>
      <c r="AH31" s="3">
        <f t="shared" si="42"/>
        <v>0.78999999999999915</v>
      </c>
      <c r="AI31" s="1">
        <f t="shared" ref="AI31:AQ31" si="98">B16-B15</f>
        <v>2.0000000000000018E-3</v>
      </c>
      <c r="AJ31" s="1">
        <f t="shared" si="98"/>
        <v>0</v>
      </c>
      <c r="AK31" s="1">
        <f t="shared" si="98"/>
        <v>0</v>
      </c>
      <c r="AL31" s="1">
        <f t="shared" si="98"/>
        <v>0</v>
      </c>
      <c r="AM31" s="1">
        <f t="shared" si="98"/>
        <v>-4.0000000000000036E-3</v>
      </c>
      <c r="AN31" s="1">
        <f t="shared" si="98"/>
        <v>1.0000000000000009E-3</v>
      </c>
      <c r="AO31" s="1">
        <f t="shared" si="98"/>
        <v>2.0000000000000018E-3</v>
      </c>
      <c r="AP31" s="1">
        <f t="shared" si="98"/>
        <v>1.0000000000000009E-3</v>
      </c>
      <c r="AQ31" s="1">
        <f t="shared" si="98"/>
        <v>4.0000000000001146E-4</v>
      </c>
      <c r="AS31" s="3">
        <f>(A16-A14)^2</f>
        <v>2.464900000000001</v>
      </c>
      <c r="AT31" s="1">
        <f t="shared" si="44"/>
        <v>2.0000000000000018E-3</v>
      </c>
      <c r="AU31" s="1">
        <f t="shared" si="44"/>
        <v>0</v>
      </c>
      <c r="AV31" s="1">
        <f t="shared" ref="AV31:BB31" si="99">(D16-2*D15+D14)</f>
        <v>0</v>
      </c>
      <c r="AW31" s="1">
        <f t="shared" si="99"/>
        <v>0</v>
      </c>
      <c r="AX31" s="1">
        <f t="shared" si="99"/>
        <v>-5.0000000000000044E-3</v>
      </c>
      <c r="AY31" s="1">
        <f t="shared" si="99"/>
        <v>-2.0000000000000018E-3</v>
      </c>
      <c r="AZ31" s="1">
        <f t="shared" si="99"/>
        <v>0</v>
      </c>
      <c r="BA31" s="1">
        <f t="shared" si="99"/>
        <v>1.0000000000000009E-3</v>
      </c>
      <c r="BB31" s="1">
        <f t="shared" si="99"/>
        <v>0</v>
      </c>
      <c r="BF31">
        <f t="shared" ref="BF31:BM31" si="100">C16^2+2*C16*BF$4</f>
        <v>0.20150000000000001</v>
      </c>
      <c r="BG31">
        <f t="shared" si="100"/>
        <v>0.25109999999999999</v>
      </c>
      <c r="BH31">
        <f t="shared" si="100"/>
        <v>0.305836</v>
      </c>
      <c r="BI31">
        <f t="shared" si="100"/>
        <v>0.35796099999999997</v>
      </c>
      <c r="BJ31">
        <f t="shared" si="100"/>
        <v>0.40934399999999999</v>
      </c>
      <c r="BK31">
        <f t="shared" si="100"/>
        <v>0.68480399999999997</v>
      </c>
      <c r="BL31">
        <f t="shared" si="100"/>
        <v>1.2441</v>
      </c>
      <c r="BM31">
        <f t="shared" si="100"/>
        <v>1.8227840399999999</v>
      </c>
      <c r="BQ31">
        <f t="shared" ref="BQ31:BX31" si="101">(1+$BO16*N16*AJ16*SQRT(BQ$4))^2</f>
        <v>1</v>
      </c>
      <c r="BR31">
        <f t="shared" si="101"/>
        <v>1</v>
      </c>
      <c r="BS31">
        <f t="shared" si="101"/>
        <v>1</v>
      </c>
      <c r="BT31">
        <f t="shared" si="101"/>
        <v>1.35498043859633</v>
      </c>
      <c r="BU31">
        <f t="shared" si="101"/>
        <v>0.92082986072623318</v>
      </c>
      <c r="BV31">
        <f t="shared" si="101"/>
        <v>0.84747609775317168</v>
      </c>
      <c r="BW31">
        <f t="shared" si="101"/>
        <v>0.93021578053504594</v>
      </c>
      <c r="BX31">
        <f t="shared" si="101"/>
        <v>0.97611842396637138</v>
      </c>
    </row>
    <row r="32" spans="1:100" x14ac:dyDescent="0.25">
      <c r="L32">
        <f>LN($M$1/A17)</f>
        <v>-0.47000362924573558</v>
      </c>
      <c r="M32" s="34">
        <f t="shared" ref="M32:U32" si="102">($O$1+B17^2/2)*M$4</f>
        <v>5.7561599999999989E-3</v>
      </c>
      <c r="N32" s="34">
        <f t="shared" si="102"/>
        <v>9.8685000000000023E-3</v>
      </c>
      <c r="O32" s="34">
        <f t="shared" si="102"/>
        <v>1.4512500000000001E-2</v>
      </c>
      <c r="P32" s="34">
        <f t="shared" si="102"/>
        <v>1.9568340000000004E-2</v>
      </c>
      <c r="Q32" s="34">
        <f t="shared" si="102"/>
        <v>2.503725E-2</v>
      </c>
      <c r="R32" s="34">
        <f t="shared" si="102"/>
        <v>2.9336000000000001E-2</v>
      </c>
      <c r="S32" s="34">
        <f t="shared" si="102"/>
        <v>5.4700499999999999E-2</v>
      </c>
      <c r="T32" s="34">
        <f t="shared" si="102"/>
        <v>0.1041</v>
      </c>
      <c r="U32" s="34">
        <f t="shared" si="102"/>
        <v>0.15623701500000003</v>
      </c>
      <c r="Y32" s="1">
        <f t="shared" ref="Y32:AF32" si="103">C17-B17</f>
        <v>-4.1999999999999982E-2</v>
      </c>
      <c r="Z32" s="1">
        <f t="shared" si="103"/>
        <v>0</v>
      </c>
      <c r="AA32" s="1">
        <f t="shared" si="103"/>
        <v>4.0000000000000036E-3</v>
      </c>
      <c r="AB32" s="1">
        <f t="shared" si="103"/>
        <v>1.0000000000000009E-3</v>
      </c>
      <c r="AC32" s="1">
        <f t="shared" si="103"/>
        <v>-3.0000000000000027E-3</v>
      </c>
      <c r="AD32" s="1">
        <f t="shared" si="103"/>
        <v>-1.3000000000000012E-2</v>
      </c>
      <c r="AE32" s="1">
        <f t="shared" si="103"/>
        <v>-9.000000000000008E-3</v>
      </c>
      <c r="AF32" s="1">
        <f t="shared" si="103"/>
        <v>1.000000000000445E-4</v>
      </c>
      <c r="AH32" s="3">
        <f t="shared" si="42"/>
        <v>0.78000000000000114</v>
      </c>
      <c r="AI32" s="1">
        <f t="shared" ref="AI32:AQ32" si="104">B17-B16</f>
        <v>0</v>
      </c>
      <c r="AJ32" s="1">
        <f t="shared" si="104"/>
        <v>0</v>
      </c>
      <c r="AK32" s="1">
        <f t="shared" si="104"/>
        <v>0</v>
      </c>
      <c r="AL32" s="1">
        <f t="shared" si="104"/>
        <v>0</v>
      </c>
      <c r="AM32" s="1">
        <f t="shared" si="104"/>
        <v>4.0000000000000036E-3</v>
      </c>
      <c r="AN32" s="1">
        <f t="shared" si="104"/>
        <v>0</v>
      </c>
      <c r="AO32" s="1">
        <f t="shared" si="104"/>
        <v>1.0000000000000009E-3</v>
      </c>
      <c r="AP32" s="1">
        <f t="shared" si="104"/>
        <v>0</v>
      </c>
      <c r="AQ32" s="1">
        <f t="shared" si="104"/>
        <v>3.0000000000002247E-4</v>
      </c>
      <c r="AS32" s="3">
        <f>(A17-A15)^2</f>
        <v>2.464900000000001</v>
      </c>
      <c r="AT32" s="1">
        <f t="shared" si="44"/>
        <v>-2.0000000000000018E-3</v>
      </c>
      <c r="AU32" s="1">
        <f t="shared" si="44"/>
        <v>0</v>
      </c>
      <c r="AV32" s="1">
        <f t="shared" ref="AV32:BB32" si="105">(D17-2*D16+D15)</f>
        <v>0</v>
      </c>
      <c r="AW32" s="1">
        <f t="shared" si="105"/>
        <v>0</v>
      </c>
      <c r="AX32" s="1">
        <f t="shared" si="105"/>
        <v>8.0000000000000071E-3</v>
      </c>
      <c r="AY32" s="1">
        <f t="shared" si="105"/>
        <v>-1.0000000000000009E-3</v>
      </c>
      <c r="AZ32" s="1">
        <f t="shared" si="105"/>
        <v>-1.0000000000000009E-3</v>
      </c>
      <c r="BA32" s="1">
        <f t="shared" si="105"/>
        <v>-1.0000000000000009E-3</v>
      </c>
      <c r="BB32" s="1">
        <f t="shared" si="105"/>
        <v>-9.9999999999988987E-5</v>
      </c>
      <c r="BF32">
        <f t="shared" ref="BF32:BM32" si="106">C17^2+2*C17*BF$4</f>
        <v>0.20150000000000001</v>
      </c>
      <c r="BG32">
        <f t="shared" si="106"/>
        <v>0.25109999999999999</v>
      </c>
      <c r="BH32">
        <f t="shared" si="106"/>
        <v>0.305836</v>
      </c>
      <c r="BI32">
        <f t="shared" si="106"/>
        <v>0.36382500000000001</v>
      </c>
      <c r="BJ32">
        <f t="shared" si="106"/>
        <v>0.40934399999999999</v>
      </c>
      <c r="BK32">
        <f t="shared" si="106"/>
        <v>0.68740099999999993</v>
      </c>
      <c r="BL32">
        <f t="shared" si="106"/>
        <v>1.2441</v>
      </c>
      <c r="BM32">
        <f t="shared" si="106"/>
        <v>1.8247580100000003</v>
      </c>
      <c r="BQ32">
        <f t="shared" ref="BQ32:BX32" si="107">(1+$BO17*N17*AJ17*SQRT(BQ$4))^2</f>
        <v>1</v>
      </c>
      <c r="BR32">
        <f t="shared" si="107"/>
        <v>1</v>
      </c>
      <c r="BS32">
        <f t="shared" si="107"/>
        <v>1</v>
      </c>
      <c r="BT32">
        <f t="shared" si="107"/>
        <v>0.6691717971787452</v>
      </c>
      <c r="BU32">
        <f t="shared" si="107"/>
        <v>1</v>
      </c>
      <c r="BV32">
        <f t="shared" si="107"/>
        <v>0.91253680791815417</v>
      </c>
      <c r="BW32">
        <f t="shared" si="107"/>
        <v>1</v>
      </c>
      <c r="BX32">
        <f t="shared" si="107"/>
        <v>0.97920972636134473</v>
      </c>
    </row>
    <row r="33" spans="13:76" x14ac:dyDescent="0.25">
      <c r="M33" s="34"/>
      <c r="N33" s="34"/>
      <c r="O33" s="34"/>
      <c r="P33" s="34"/>
      <c r="Q33" s="34"/>
      <c r="R33" s="34"/>
      <c r="S33" s="34"/>
      <c r="T33" s="34"/>
      <c r="U33" s="34"/>
    </row>
    <row r="34" spans="13:76" x14ac:dyDescent="0.25">
      <c r="M34" s="34">
        <f>B5*SQRT(M$4)</f>
        <v>9.107535341682732E-2</v>
      </c>
      <c r="N34" s="34">
        <f t="shared" ref="N34:U34" si="108">C5*SQRT(N$4)</f>
        <v>0.12080699483059745</v>
      </c>
      <c r="O34" s="34">
        <f t="shared" si="108"/>
        <v>0.14549999999999999</v>
      </c>
      <c r="P34" s="34">
        <f t="shared" si="108"/>
        <v>0.16946459807287184</v>
      </c>
      <c r="Q34" s="34">
        <f t="shared" si="108"/>
        <v>0.19247799874271343</v>
      </c>
      <c r="R34" s="34">
        <f t="shared" si="108"/>
        <v>0.21071782079359117</v>
      </c>
      <c r="S34" s="34">
        <f t="shared" si="108"/>
        <v>0.29899999999999999</v>
      </c>
      <c r="T34" s="34">
        <f t="shared" si="108"/>
        <v>0.43274935008616711</v>
      </c>
      <c r="U34" s="34">
        <f t="shared" si="108"/>
        <v>0.53035395727759027</v>
      </c>
      <c r="Y34" s="1">
        <f>Y20/Y$19</f>
        <v>-0.32222222222222247</v>
      </c>
      <c r="Z34" s="1">
        <f t="shared" ref="Z34:AF34" si="109">Z20/Z$19</f>
        <v>-2.5000000000000026E-2</v>
      </c>
      <c r="AA34" s="1">
        <f t="shared" si="109"/>
        <v>5.0000000000000037E-2</v>
      </c>
      <c r="AB34" s="1">
        <f t="shared" si="109"/>
        <v>2.2222222222222251E-2</v>
      </c>
      <c r="AC34" s="1">
        <f t="shared" si="109"/>
        <v>1.2500000000000009E-2</v>
      </c>
      <c r="AD34" s="1">
        <f t="shared" si="109"/>
        <v>2.0000000000000018E-3</v>
      </c>
      <c r="AE34" s="1">
        <f t="shared" si="109"/>
        <v>7.0000000000000062E-3</v>
      </c>
      <c r="AF34" s="1">
        <f t="shared" si="109"/>
        <v>2.0000000000003348E-4</v>
      </c>
    </row>
    <row r="35" spans="13:76" x14ac:dyDescent="0.25">
      <c r="M35" s="34">
        <f t="shared" ref="M35:U35" si="110">B6*SQRT(M$4)</f>
        <v>9.0509667991878082E-2</v>
      </c>
      <c r="N35" s="34">
        <f t="shared" si="110"/>
        <v>0.11998237370547392</v>
      </c>
      <c r="O35" s="34">
        <f t="shared" si="110"/>
        <v>0.14449999999999999</v>
      </c>
      <c r="P35" s="34">
        <f t="shared" si="110"/>
        <v>0.16831568554356421</v>
      </c>
      <c r="Q35" s="34">
        <f t="shared" si="110"/>
        <v>0.19053377653319106</v>
      </c>
      <c r="R35" s="34">
        <f t="shared" si="110"/>
        <v>0.20788939366884499</v>
      </c>
      <c r="S35" s="34">
        <f t="shared" si="110"/>
        <v>0.29599999999999999</v>
      </c>
      <c r="T35" s="34">
        <f t="shared" si="110"/>
        <v>0.43274935008616711</v>
      </c>
      <c r="U35" s="34">
        <f t="shared" si="110"/>
        <v>0.53052716235834707</v>
      </c>
      <c r="Y35" s="1">
        <f t="shared" ref="Y35:AF35" si="111">Y21/Y$19</f>
        <v>-0.32222222222222247</v>
      </c>
      <c r="Z35" s="1">
        <f t="shared" si="111"/>
        <v>-2.5000000000000026E-2</v>
      </c>
      <c r="AA35" s="1">
        <f t="shared" si="111"/>
        <v>5.0000000000000037E-2</v>
      </c>
      <c r="AB35" s="1">
        <f t="shared" si="111"/>
        <v>1.1111111111111125E-2</v>
      </c>
      <c r="AC35" s="1">
        <f t="shared" si="111"/>
        <v>0</v>
      </c>
      <c r="AD35" s="1">
        <f t="shared" si="111"/>
        <v>4.0000000000000036E-3</v>
      </c>
      <c r="AE35" s="1">
        <f t="shared" si="111"/>
        <v>1.0000000000000009E-2</v>
      </c>
      <c r="AF35" s="1">
        <f t="shared" si="111"/>
        <v>3.0000000000002247E-4</v>
      </c>
      <c r="AI35" s="1">
        <f>AI21/$AH21</f>
        <v>-2.531645569620258E-3</v>
      </c>
      <c r="AJ35" s="1">
        <f t="shared" ref="AJ35:AQ35" si="112">AJ21/$AH21</f>
        <v>-2.531645569620258E-3</v>
      </c>
      <c r="AK35" s="1">
        <f t="shared" si="112"/>
        <v>-2.531645569620258E-3</v>
      </c>
      <c r="AL35" s="1">
        <f t="shared" si="112"/>
        <v>-2.531645569620258E-3</v>
      </c>
      <c r="AM35" s="1">
        <f t="shared" si="112"/>
        <v>-3.7974683544303874E-3</v>
      </c>
      <c r="AN35" s="1">
        <f t="shared" si="112"/>
        <v>-5.063291139240516E-3</v>
      </c>
      <c r="AO35" s="1">
        <f t="shared" si="112"/>
        <v>-3.7974683544303874E-3</v>
      </c>
      <c r="AP35" s="1">
        <f t="shared" si="112"/>
        <v>0</v>
      </c>
      <c r="AQ35" s="1">
        <f t="shared" si="112"/>
        <v>1.2658227848099884E-4</v>
      </c>
      <c r="AT35" s="1"/>
    </row>
    <row r="36" spans="13:76" x14ac:dyDescent="0.25">
      <c r="M36" s="34">
        <f t="shared" ref="M36:U36" si="113">B7*SQRT(M$4)</f>
        <v>9.5035151391471992E-2</v>
      </c>
      <c r="N36" s="34">
        <f t="shared" si="113"/>
        <v>0.12080699483059745</v>
      </c>
      <c r="O36" s="34">
        <f t="shared" si="113"/>
        <v>0.14499999999999999</v>
      </c>
      <c r="P36" s="34">
        <f t="shared" si="113"/>
        <v>0.16831568554356421</v>
      </c>
      <c r="Q36" s="34">
        <f t="shared" si="113"/>
        <v>0.18988570246335029</v>
      </c>
      <c r="R36" s="34">
        <f t="shared" si="113"/>
        <v>0.20718228688765844</v>
      </c>
      <c r="S36" s="34">
        <f t="shared" si="113"/>
        <v>0.29299999999999998</v>
      </c>
      <c r="T36" s="34">
        <f t="shared" si="113"/>
        <v>0.43274935008616711</v>
      </c>
      <c r="U36" s="34">
        <f t="shared" si="113"/>
        <v>0.52983434203531954</v>
      </c>
      <c r="Y36" s="1">
        <f t="shared" ref="Y36:AF36" si="114">Y22/Y$19</f>
        <v>-0.47777777777777813</v>
      </c>
      <c r="Z36" s="1">
        <f t="shared" si="114"/>
        <v>-3.750000000000004E-2</v>
      </c>
      <c r="AA36" s="1">
        <f t="shared" si="114"/>
        <v>3.7500000000000026E-2</v>
      </c>
      <c r="AB36" s="1">
        <f t="shared" si="114"/>
        <v>0</v>
      </c>
      <c r="AC36" s="1">
        <f t="shared" si="114"/>
        <v>0</v>
      </c>
      <c r="AD36" s="1">
        <f t="shared" si="114"/>
        <v>0</v>
      </c>
      <c r="AE36" s="1">
        <f t="shared" si="114"/>
        <v>1.3000000000000012E-2</v>
      </c>
      <c r="AF36" s="1">
        <f t="shared" si="114"/>
        <v>-9.9999999999988987E-5</v>
      </c>
      <c r="AI36" s="1">
        <f t="shared" ref="AI36:AQ36" si="115">AI22/$AH22</f>
        <v>2.0512820512820502E-2</v>
      </c>
      <c r="AJ36" s="1">
        <f t="shared" si="115"/>
        <v>2.5641025641025628E-3</v>
      </c>
      <c r="AK36" s="1">
        <f t="shared" si="115"/>
        <v>1.2820512820512814E-3</v>
      </c>
      <c r="AL36" s="1">
        <f t="shared" si="115"/>
        <v>0</v>
      </c>
      <c r="AM36" s="1">
        <f t="shared" si="115"/>
        <v>-1.2820512820512814E-3</v>
      </c>
      <c r="AN36" s="1">
        <f t="shared" si="115"/>
        <v>-1.2820512820512814E-3</v>
      </c>
      <c r="AO36" s="1">
        <f t="shared" si="115"/>
        <v>-3.8461538461538438E-3</v>
      </c>
      <c r="AP36" s="1">
        <f t="shared" si="115"/>
        <v>0</v>
      </c>
      <c r="AQ36" s="1">
        <f t="shared" si="115"/>
        <v>-5.1282051282052681E-4</v>
      </c>
      <c r="AT36" s="1">
        <f>AT22/$AS22</f>
        <v>7.3025274859020682E-3</v>
      </c>
      <c r="AU36" s="1">
        <f t="shared" ref="AU36:BB36" si="116">AU22/$AS22</f>
        <v>1.6227838857560152E-3</v>
      </c>
      <c r="AV36" s="1">
        <f t="shared" si="116"/>
        <v>1.2170879143170114E-3</v>
      </c>
      <c r="AW36" s="1">
        <f t="shared" si="116"/>
        <v>8.1139194287800762E-4</v>
      </c>
      <c r="AX36" s="1">
        <f t="shared" si="116"/>
        <v>8.1139194287800762E-4</v>
      </c>
      <c r="AY36" s="1">
        <f t="shared" si="116"/>
        <v>1.2170879143170114E-3</v>
      </c>
      <c r="AZ36" s="1">
        <f t="shared" si="116"/>
        <v>0</v>
      </c>
      <c r="BA36" s="1">
        <f t="shared" si="116"/>
        <v>0</v>
      </c>
      <c r="BB36" s="1">
        <f t="shared" si="116"/>
        <v>-2.028479857195019E-4</v>
      </c>
      <c r="BF36">
        <f>(Y7+($O$1*$BD7*AJ7))</f>
        <v>-0.47733495726495762</v>
      </c>
      <c r="BG36">
        <f t="shared" ref="BG36:BM36" si="117">(Z7+($O$1*$BD7*AK7))</f>
        <v>-3.7278589743589781E-2</v>
      </c>
      <c r="BH36">
        <f t="shared" si="117"/>
        <v>3.7500000000000026E-2</v>
      </c>
      <c r="BI36">
        <f t="shared" si="117"/>
        <v>-2.2141025641025629E-4</v>
      </c>
      <c r="BJ36">
        <f t="shared" si="117"/>
        <v>-2.2141025641025629E-4</v>
      </c>
      <c r="BK36">
        <f t="shared" si="117"/>
        <v>-6.6423076923076874E-4</v>
      </c>
      <c r="BL36">
        <f t="shared" si="117"/>
        <v>1.3000000000000012E-2</v>
      </c>
      <c r="BM36">
        <f t="shared" si="117"/>
        <v>-1.8856410256409394E-4</v>
      </c>
      <c r="BQ36" s="36">
        <f>(AU7-N7*(AJ7^2)*SQRT(BQ$4))</f>
        <v>1.624720662010283E-3</v>
      </c>
      <c r="BR36" s="36">
        <f t="shared" ref="BR36:BX36" si="118">(AV7-O7*(AK7^2)*SQRT(BR$4))</f>
        <v>1.2175543592591112E-3</v>
      </c>
      <c r="BS36" s="36">
        <f t="shared" si="118"/>
        <v>8.1139194287800762E-4</v>
      </c>
      <c r="BT36" s="36">
        <f t="shared" si="118"/>
        <v>8.1180191369501279E-4</v>
      </c>
      <c r="BU36" s="36">
        <f t="shared" si="118"/>
        <v>1.2174741336951167E-3</v>
      </c>
      <c r="BV36" s="36">
        <f t="shared" si="118"/>
        <v>2.139955964836563E-6</v>
      </c>
      <c r="BW36" s="36">
        <f t="shared" si="118"/>
        <v>0</v>
      </c>
      <c r="BX36" s="36">
        <f t="shared" si="118"/>
        <v>-2.0291250860393249E-4</v>
      </c>
    </row>
    <row r="37" spans="13:76" x14ac:dyDescent="0.25">
      <c r="M37" s="34">
        <f t="shared" ref="M37:U37" si="119">B8*SQRT(M$4)</f>
        <v>9.899494936611665E-2</v>
      </c>
      <c r="N37" s="34">
        <f t="shared" si="119"/>
        <v>0.12245623708084452</v>
      </c>
      <c r="O37" s="34">
        <f t="shared" si="119"/>
        <v>0.14699999999999999</v>
      </c>
      <c r="P37" s="34">
        <f t="shared" si="119"/>
        <v>0.16946459807287184</v>
      </c>
      <c r="Q37" s="34">
        <f t="shared" si="119"/>
        <v>0.19053377653319106</v>
      </c>
      <c r="R37" s="34">
        <f t="shared" si="119"/>
        <v>0.20718228688765844</v>
      </c>
      <c r="S37" s="34">
        <f t="shared" si="119"/>
        <v>0.29299999999999998</v>
      </c>
      <c r="T37" s="34">
        <f t="shared" si="119"/>
        <v>0.43133513652379402</v>
      </c>
      <c r="U37" s="34">
        <f t="shared" si="119"/>
        <v>0.52758267598547992</v>
      </c>
      <c r="Y37" s="1">
        <f t="shared" ref="Y37:AF37" si="120">Y23/Y$19</f>
        <v>-0.58888888888888868</v>
      </c>
      <c r="Z37" s="1">
        <f t="shared" si="120"/>
        <v>-3.750000000000004E-2</v>
      </c>
      <c r="AA37" s="1">
        <f t="shared" si="120"/>
        <v>1.2500000000000009E-2</v>
      </c>
      <c r="AB37" s="1">
        <f t="shared" si="120"/>
        <v>-1.1111111111111125E-2</v>
      </c>
      <c r="AC37" s="1">
        <f t="shared" si="120"/>
        <v>-1.2500000000000009E-2</v>
      </c>
      <c r="AD37" s="1">
        <f t="shared" si="120"/>
        <v>0</v>
      </c>
      <c r="AE37" s="1">
        <f t="shared" si="120"/>
        <v>1.2000000000000011E-2</v>
      </c>
      <c r="AF37" s="1">
        <f t="shared" si="120"/>
        <v>-4.0000000000001146E-4</v>
      </c>
      <c r="AI37" s="1">
        <f t="shared" ref="AI37:AQ37" si="121">AI23/$AH23</f>
        <v>1.7721518987341738E-2</v>
      </c>
      <c r="AJ37" s="1">
        <f t="shared" si="121"/>
        <v>5.063291139240516E-3</v>
      </c>
      <c r="AK37" s="1">
        <f t="shared" si="121"/>
        <v>5.063291139240516E-3</v>
      </c>
      <c r="AL37" s="1">
        <f t="shared" si="121"/>
        <v>2.531645569620258E-3</v>
      </c>
      <c r="AM37" s="1">
        <f t="shared" si="121"/>
        <v>1.265822784810129E-3</v>
      </c>
      <c r="AN37" s="1">
        <f t="shared" si="121"/>
        <v>0</v>
      </c>
      <c r="AO37" s="1">
        <f t="shared" si="121"/>
        <v>0</v>
      </c>
      <c r="AP37" s="1">
        <f t="shared" si="121"/>
        <v>-1.265822784810129E-3</v>
      </c>
      <c r="AQ37" s="1">
        <f t="shared" si="121"/>
        <v>-1.645569620253196E-3</v>
      </c>
      <c r="AT37" s="1">
        <f t="shared" ref="AT37:BB37" si="122">AT23/$AS23</f>
        <v>-8.1139194287803017E-4</v>
      </c>
      <c r="AU37" s="1">
        <f t="shared" si="122"/>
        <v>8.1139194287800762E-4</v>
      </c>
      <c r="AV37" s="1">
        <f t="shared" si="122"/>
        <v>1.2170879143170114E-3</v>
      </c>
      <c r="AW37" s="1">
        <f t="shared" si="122"/>
        <v>8.1139194287800762E-4</v>
      </c>
      <c r="AX37" s="1">
        <f t="shared" si="122"/>
        <v>8.1139194287800762E-4</v>
      </c>
      <c r="AY37" s="1">
        <f t="shared" si="122"/>
        <v>4.0569597143900381E-4</v>
      </c>
      <c r="AZ37" s="1">
        <f t="shared" si="122"/>
        <v>1.2170879143170114E-3</v>
      </c>
      <c r="BA37" s="1">
        <f t="shared" si="122"/>
        <v>-4.0569597143900381E-4</v>
      </c>
      <c r="BB37" s="1">
        <f t="shared" si="122"/>
        <v>-3.6512637429510794E-4</v>
      </c>
      <c r="BF37">
        <f t="shared" ref="BF37:BM37" si="123">(Y8+($O$1*$BD8*AJ8))</f>
        <v>-0.58797445850914187</v>
      </c>
      <c r="BG37">
        <f t="shared" si="123"/>
        <v>-3.6585569620253201E-2</v>
      </c>
      <c r="BH37">
        <f t="shared" si="123"/>
        <v>1.2957215189873427E-2</v>
      </c>
      <c r="BI37">
        <f t="shared" si="123"/>
        <v>-1.0882503516174416E-2</v>
      </c>
      <c r="BJ37">
        <f t="shared" si="123"/>
        <v>-1.2500000000000009E-2</v>
      </c>
      <c r="BK37">
        <f t="shared" si="123"/>
        <v>0</v>
      </c>
      <c r="BL37">
        <f t="shared" si="123"/>
        <v>1.1771392405063301E-2</v>
      </c>
      <c r="BM37">
        <f t="shared" si="123"/>
        <v>-6.971898734177386E-4</v>
      </c>
      <c r="BQ37" s="36">
        <f t="shared" ref="BQ37:BX37" si="124">(AU8-N8*(AJ8^2)*SQRT(BQ$4))</f>
        <v>8.2268608997927847E-4</v>
      </c>
      <c r="BR37" s="36">
        <f t="shared" si="124"/>
        <v>1.228139198888717E-3</v>
      </c>
      <c r="BS37" s="36">
        <f t="shared" si="124"/>
        <v>8.1405078906757579E-4</v>
      </c>
      <c r="BT37" s="36">
        <f t="shared" si="124"/>
        <v>8.1203334146140763E-4</v>
      </c>
      <c r="BU37" s="36">
        <f t="shared" si="124"/>
        <v>4.0569597143900381E-4</v>
      </c>
      <c r="BV37" s="36">
        <f t="shared" si="124"/>
        <v>1.2170879143170114E-3</v>
      </c>
      <c r="BW37" s="36">
        <f t="shared" si="124"/>
        <v>-4.055540551549143E-4</v>
      </c>
      <c r="BX37" s="36">
        <f t="shared" si="124"/>
        <v>-3.6538536632900806E-4</v>
      </c>
    </row>
    <row r="38" spans="13:76" x14ac:dyDescent="0.25">
      <c r="M38" s="34">
        <f t="shared" ref="M38:U38" si="125">B9*SQRT(M$4)</f>
        <v>9.899494936611665E-2</v>
      </c>
      <c r="N38" s="34">
        <f t="shared" si="125"/>
        <v>0.12657934270646218</v>
      </c>
      <c r="O38" s="34">
        <f t="shared" si="125"/>
        <v>0.151</v>
      </c>
      <c r="P38" s="34">
        <f t="shared" si="125"/>
        <v>0.17176242313148704</v>
      </c>
      <c r="Q38" s="34">
        <f t="shared" si="125"/>
        <v>0.19247799874271343</v>
      </c>
      <c r="R38" s="34">
        <f t="shared" si="125"/>
        <v>0.20859650045003153</v>
      </c>
      <c r="S38" s="34">
        <f t="shared" si="125"/>
        <v>0.29199999999999998</v>
      </c>
      <c r="T38" s="34">
        <f t="shared" si="125"/>
        <v>0.42850670939904784</v>
      </c>
      <c r="U38" s="34">
        <f t="shared" si="125"/>
        <v>0.52550421501639732</v>
      </c>
      <c r="Y38" s="1">
        <f t="shared" ref="Y38:AF38" si="126">Y24/Y$19</f>
        <v>-0.47777777777777752</v>
      </c>
      <c r="Z38" s="1">
        <f t="shared" si="126"/>
        <v>-6.2500000000000069E-2</v>
      </c>
      <c r="AA38" s="1">
        <f t="shared" si="126"/>
        <v>-3.7500000000000026E-2</v>
      </c>
      <c r="AB38" s="1">
        <f t="shared" si="126"/>
        <v>-2.2222222222222251E-2</v>
      </c>
      <c r="AC38" s="1">
        <f t="shared" si="126"/>
        <v>-2.5000000000000019E-2</v>
      </c>
      <c r="AD38" s="1">
        <f t="shared" si="126"/>
        <v>-6.0000000000000053E-3</v>
      </c>
      <c r="AE38" s="1">
        <f t="shared" si="126"/>
        <v>1.100000000000001E-2</v>
      </c>
      <c r="AF38" s="1">
        <f t="shared" si="126"/>
        <v>4.0000000000001146E-4</v>
      </c>
      <c r="AI38" s="1">
        <f t="shared" ref="AI38:AQ38" si="127">AI24/$AH24</f>
        <v>0</v>
      </c>
      <c r="AJ38" s="1">
        <f t="shared" si="127"/>
        <v>1.2820512820512813E-2</v>
      </c>
      <c r="AK38" s="1">
        <f t="shared" si="127"/>
        <v>1.0256410256410251E-2</v>
      </c>
      <c r="AL38" s="1">
        <f t="shared" si="127"/>
        <v>5.1282051282051256E-3</v>
      </c>
      <c r="AM38" s="1">
        <f t="shared" si="127"/>
        <v>3.8461538461538438E-3</v>
      </c>
      <c r="AN38" s="1">
        <f t="shared" si="127"/>
        <v>2.5641025641025628E-3</v>
      </c>
      <c r="AO38" s="1">
        <f t="shared" si="127"/>
        <v>-1.2820512820512814E-3</v>
      </c>
      <c r="AP38" s="1">
        <f t="shared" si="127"/>
        <v>-2.5641025641025628E-3</v>
      </c>
      <c r="AQ38" s="1">
        <f t="shared" si="127"/>
        <v>-1.5384615384615092E-3</v>
      </c>
      <c r="AT38" s="1">
        <f t="shared" ref="AT38:BB38" si="128">AT24/$AS24</f>
        <v>-5.6797436001460311E-3</v>
      </c>
      <c r="AU38" s="1">
        <f t="shared" si="128"/>
        <v>2.4341758286340227E-3</v>
      </c>
      <c r="AV38" s="1">
        <f t="shared" si="128"/>
        <v>1.6227838857560152E-3</v>
      </c>
      <c r="AW38" s="1">
        <f t="shared" si="128"/>
        <v>8.1139194287800762E-4</v>
      </c>
      <c r="AX38" s="1">
        <f t="shared" si="128"/>
        <v>8.1139194287800762E-4</v>
      </c>
      <c r="AY38" s="1">
        <f t="shared" si="128"/>
        <v>8.1139194287800762E-4</v>
      </c>
      <c r="AZ38" s="1">
        <f t="shared" si="128"/>
        <v>-4.0569597143900381E-4</v>
      </c>
      <c r="BA38" s="1">
        <f t="shared" si="128"/>
        <v>-4.0569597143900381E-4</v>
      </c>
      <c r="BB38" s="1">
        <f t="shared" si="128"/>
        <v>4.0569597143918396E-5</v>
      </c>
      <c r="BF38">
        <f t="shared" ref="BF38:BM38" si="129">(Y9+($O$1*$BD9*AJ9))</f>
        <v>-0.47536239316239293</v>
      </c>
      <c r="BG38">
        <f t="shared" si="129"/>
        <v>-6.0567692307692378E-2</v>
      </c>
      <c r="BH38">
        <f t="shared" si="129"/>
        <v>-3.6533846153846181E-2</v>
      </c>
      <c r="BI38">
        <f t="shared" si="129"/>
        <v>-2.1497606837606868E-2</v>
      </c>
      <c r="BJ38">
        <f t="shared" si="129"/>
        <v>-2.4516923076923096E-2</v>
      </c>
      <c r="BK38">
        <f t="shared" si="129"/>
        <v>-6.2415384615384668E-3</v>
      </c>
      <c r="BL38">
        <f t="shared" si="129"/>
        <v>1.0516923076923087E-2</v>
      </c>
      <c r="BM38">
        <f t="shared" si="129"/>
        <v>1.1015384615386311E-4</v>
      </c>
      <c r="BQ38" s="36">
        <f t="shared" ref="BQ38:BX38" si="130">(AU9-N9*(AJ9^2)*SQRT(BQ$4))</f>
        <v>2.5265901667676622E-3</v>
      </c>
      <c r="BR38" s="36">
        <f t="shared" si="130"/>
        <v>1.6814490395782931E-3</v>
      </c>
      <c r="BS38" s="36">
        <f t="shared" si="130"/>
        <v>8.2584031378290471E-4</v>
      </c>
      <c r="BT38" s="36">
        <f t="shared" si="130"/>
        <v>8.1934114230790593E-4</v>
      </c>
      <c r="BU38" s="36">
        <f t="shared" si="130"/>
        <v>8.1485900417340774E-4</v>
      </c>
      <c r="BV38" s="36">
        <f t="shared" si="130"/>
        <v>-4.0496595448011574E-4</v>
      </c>
      <c r="BW38" s="36">
        <f t="shared" si="130"/>
        <v>-4.041659602036919E-4</v>
      </c>
      <c r="BX38" s="36">
        <f t="shared" si="130"/>
        <v>4.0680718180797896E-5</v>
      </c>
    </row>
    <row r="39" spans="13:76" x14ac:dyDescent="0.25">
      <c r="M39" s="34">
        <f t="shared" ref="M39:U39" si="131">B10*SQRT(M$4)</f>
        <v>9.899494936611665E-2</v>
      </c>
      <c r="N39" s="34">
        <f t="shared" si="131"/>
        <v>0.12781627439414747</v>
      </c>
      <c r="O39" s="34">
        <f t="shared" si="131"/>
        <v>0.1525</v>
      </c>
      <c r="P39" s="34">
        <f t="shared" si="131"/>
        <v>0.17348579192544844</v>
      </c>
      <c r="Q39" s="34">
        <f t="shared" si="131"/>
        <v>0.193774146882395</v>
      </c>
      <c r="R39" s="34">
        <f t="shared" si="131"/>
        <v>0.21001071401240462</v>
      </c>
      <c r="S39" s="34">
        <f t="shared" si="131"/>
        <v>0.29099999999999998</v>
      </c>
      <c r="T39" s="34">
        <f t="shared" si="131"/>
        <v>0.42709249583667475</v>
      </c>
      <c r="U39" s="34">
        <f t="shared" si="131"/>
        <v>0.52342575404731473</v>
      </c>
      <c r="Y39" s="1">
        <f t="shared" ref="Y39:AF39" si="132">Y25/Y$19</f>
        <v>-0.4444444444444442</v>
      </c>
      <c r="Z39" s="1">
        <f t="shared" si="132"/>
        <v>-6.2500000000000069E-2</v>
      </c>
      <c r="AA39" s="1">
        <f t="shared" si="132"/>
        <v>-3.7500000000000026E-2</v>
      </c>
      <c r="AB39" s="1">
        <f t="shared" si="132"/>
        <v>-3.3333333333333375E-2</v>
      </c>
      <c r="AC39" s="1">
        <f t="shared" si="132"/>
        <v>-2.5000000000000019E-2</v>
      </c>
      <c r="AD39" s="1">
        <f t="shared" si="132"/>
        <v>-1.2000000000000011E-2</v>
      </c>
      <c r="AE39" s="1">
        <f t="shared" si="132"/>
        <v>1.100000000000001E-2</v>
      </c>
      <c r="AF39" s="1">
        <f t="shared" si="132"/>
        <v>2.0000000000003348E-4</v>
      </c>
      <c r="AI39" s="1">
        <f t="shared" ref="AI39:AQ39" si="133">AI25/$AH25</f>
        <v>0</v>
      </c>
      <c r="AJ39" s="1">
        <f t="shared" si="133"/>
        <v>3.7974683544303874E-3</v>
      </c>
      <c r="AK39" s="1">
        <f t="shared" si="133"/>
        <v>3.7974683544303874E-3</v>
      </c>
      <c r="AL39" s="1">
        <f t="shared" si="133"/>
        <v>3.7974683544303874E-3</v>
      </c>
      <c r="AM39" s="1">
        <f t="shared" si="133"/>
        <v>2.531645569620258E-3</v>
      </c>
      <c r="AN39" s="1">
        <f t="shared" si="133"/>
        <v>2.531645569620258E-3</v>
      </c>
      <c r="AO39" s="1">
        <f t="shared" si="133"/>
        <v>-1.265822784810129E-3</v>
      </c>
      <c r="AP39" s="1">
        <f t="shared" si="133"/>
        <v>-1.265822784810129E-3</v>
      </c>
      <c r="AQ39" s="1">
        <f t="shared" si="133"/>
        <v>-1.5189873417721267E-3</v>
      </c>
      <c r="AT39" s="1">
        <f t="shared" ref="AT39:BB39" si="134">AT25/$AS25</f>
        <v>0</v>
      </c>
      <c r="AU39" s="1">
        <f t="shared" si="134"/>
        <v>-2.8398718000730268E-3</v>
      </c>
      <c r="AV39" s="1">
        <f t="shared" si="134"/>
        <v>-2.0284798571950191E-3</v>
      </c>
      <c r="AW39" s="1">
        <f t="shared" si="134"/>
        <v>-4.0569597143900381E-4</v>
      </c>
      <c r="AX39" s="1">
        <f t="shared" si="134"/>
        <v>-4.0569597143900381E-4</v>
      </c>
      <c r="AY39" s="1">
        <f t="shared" si="134"/>
        <v>0</v>
      </c>
      <c r="AZ39" s="1">
        <f t="shared" si="134"/>
        <v>0</v>
      </c>
      <c r="BA39" s="1">
        <f t="shared" si="134"/>
        <v>4.0569597143900381E-4</v>
      </c>
      <c r="BB39" s="1">
        <f t="shared" si="134"/>
        <v>0</v>
      </c>
      <c r="BF39">
        <f t="shared" ref="BF39:BM39" si="135">(Y10+($O$1*$BD10*AJ10))</f>
        <v>-0.44369900140646951</v>
      </c>
      <c r="BG39">
        <f t="shared" si="135"/>
        <v>-6.1754556962025385E-2</v>
      </c>
      <c r="BH39">
        <f t="shared" si="135"/>
        <v>-3.6754556962025342E-2</v>
      </c>
      <c r="BI39">
        <f t="shared" si="135"/>
        <v>-3.2836371308016921E-2</v>
      </c>
      <c r="BJ39">
        <f t="shared" si="135"/>
        <v>-2.4503037974683561E-2</v>
      </c>
      <c r="BK39">
        <f t="shared" si="135"/>
        <v>-1.2248481012658239E-2</v>
      </c>
      <c r="BL39">
        <f t="shared" si="135"/>
        <v>1.0751518987341781E-2</v>
      </c>
      <c r="BM39">
        <f t="shared" si="135"/>
        <v>-9.8177215189834991E-5</v>
      </c>
      <c r="BQ39" s="36">
        <f t="shared" ref="BQ39:BX39" si="136">(AU10-N10*(AJ10^2)*SQRT(BQ$4))</f>
        <v>-2.8299386929747693E-3</v>
      </c>
      <c r="BR39" s="36">
        <f t="shared" si="136"/>
        <v>-2.0185853124556727E-3</v>
      </c>
      <c r="BS39" s="36">
        <f t="shared" si="136"/>
        <v>-3.9590467078244525E-4</v>
      </c>
      <c r="BT39" s="36">
        <f t="shared" si="136"/>
        <v>-4.0139977103089005E-4</v>
      </c>
      <c r="BU39" s="36">
        <f t="shared" si="136"/>
        <v>4.2371273690622638E-6</v>
      </c>
      <c r="BV39" s="36">
        <f t="shared" si="136"/>
        <v>9.4188027148982109E-7</v>
      </c>
      <c r="BW39" s="36">
        <f t="shared" si="136"/>
        <v>4.0629123548510627E-4</v>
      </c>
      <c r="BX39" s="36">
        <f t="shared" si="136"/>
        <v>4.3070302768806051E-7</v>
      </c>
    </row>
    <row r="40" spans="13:76" x14ac:dyDescent="0.25">
      <c r="M40" s="34">
        <f t="shared" ref="M40:U40" si="137">B11*SQRT(M$4)</f>
        <v>9.899494936611665E-2</v>
      </c>
      <c r="N40" s="34">
        <f t="shared" si="137"/>
        <v>0.12781627439414747</v>
      </c>
      <c r="O40" s="34">
        <f t="shared" si="137"/>
        <v>0.1535</v>
      </c>
      <c r="P40" s="34">
        <f t="shared" si="137"/>
        <v>0.17578361698406367</v>
      </c>
      <c r="Q40" s="34">
        <f t="shared" si="137"/>
        <v>0.19701451723159893</v>
      </c>
      <c r="R40" s="34">
        <f t="shared" si="137"/>
        <v>0.21213203435596426</v>
      </c>
      <c r="S40" s="34">
        <f t="shared" si="137"/>
        <v>0.29099999999999998</v>
      </c>
      <c r="T40" s="34">
        <f t="shared" si="137"/>
        <v>0.42284985514955542</v>
      </c>
      <c r="U40" s="34">
        <f t="shared" si="137"/>
        <v>0.51770998638233734</v>
      </c>
      <c r="Y40" s="1">
        <f t="shared" ref="Y40:AF40" si="138">Y26/Y$19</f>
        <v>-0.4444444444444442</v>
      </c>
      <c r="Z40" s="1">
        <f t="shared" si="138"/>
        <v>-3.750000000000004E-2</v>
      </c>
      <c r="AA40" s="1">
        <f t="shared" si="138"/>
        <v>-1.2500000000000009E-2</v>
      </c>
      <c r="AB40" s="1">
        <f t="shared" si="138"/>
        <v>-2.2222222222222251E-2</v>
      </c>
      <c r="AC40" s="1">
        <f t="shared" si="138"/>
        <v>-5.0000000000000037E-2</v>
      </c>
      <c r="AD40" s="1">
        <f t="shared" si="138"/>
        <v>-1.8000000000000016E-2</v>
      </c>
      <c r="AE40" s="1">
        <f t="shared" si="138"/>
        <v>8.0000000000000071E-3</v>
      </c>
      <c r="AF40" s="1">
        <f t="shared" si="138"/>
        <v>-9.9999999999988987E-5</v>
      </c>
      <c r="AI40" s="1">
        <f t="shared" ref="AI40:AQ40" si="139">AI26/$AH26</f>
        <v>0</v>
      </c>
      <c r="AJ40" s="1">
        <f t="shared" si="139"/>
        <v>0</v>
      </c>
      <c r="AK40" s="1">
        <f t="shared" si="139"/>
        <v>2.5641025641025628E-3</v>
      </c>
      <c r="AL40" s="1">
        <f t="shared" si="139"/>
        <v>5.1282051282051256E-3</v>
      </c>
      <c r="AM40" s="1">
        <f t="shared" si="139"/>
        <v>6.4102564102564066E-3</v>
      </c>
      <c r="AN40" s="1">
        <f t="shared" si="139"/>
        <v>3.8461538461538438E-3</v>
      </c>
      <c r="AO40" s="1">
        <f t="shared" si="139"/>
        <v>0</v>
      </c>
      <c r="AP40" s="1">
        <f t="shared" si="139"/>
        <v>-3.8461538461538438E-3</v>
      </c>
      <c r="AQ40" s="1">
        <f t="shared" si="139"/>
        <v>-4.2307692307692567E-3</v>
      </c>
      <c r="AT40" s="1">
        <f t="shared" ref="AT40:BB40" si="140">AT26/$AS26</f>
        <v>0</v>
      </c>
      <c r="AU40" s="1">
        <f t="shared" si="140"/>
        <v>-1.2170879143170114E-3</v>
      </c>
      <c r="AV40" s="1">
        <f t="shared" si="140"/>
        <v>-4.0569597143900381E-4</v>
      </c>
      <c r="AW40" s="1">
        <f t="shared" si="140"/>
        <v>4.0569597143900381E-4</v>
      </c>
      <c r="AX40" s="1">
        <f t="shared" si="140"/>
        <v>1.2170879143170114E-3</v>
      </c>
      <c r="AY40" s="1">
        <f t="shared" si="140"/>
        <v>4.0569597143900381E-4</v>
      </c>
      <c r="AZ40" s="1">
        <f t="shared" si="140"/>
        <v>4.0569597143900381E-4</v>
      </c>
      <c r="BA40" s="1">
        <f t="shared" si="140"/>
        <v>-8.1139194287800762E-4</v>
      </c>
      <c r="BB40" s="1">
        <f t="shared" si="140"/>
        <v>-8.5196154002192598E-4</v>
      </c>
      <c r="BF40">
        <f t="shared" ref="BF40:BM40" si="141">(Y11+($O$1*$BD11*AJ11))</f>
        <v>-0.4444444444444442</v>
      </c>
      <c r="BG40">
        <f t="shared" si="141"/>
        <v>-3.6976666666666706E-2</v>
      </c>
      <c r="BH40">
        <f t="shared" si="141"/>
        <v>-1.1453333333333343E-2</v>
      </c>
      <c r="BI40">
        <f t="shared" si="141"/>
        <v>-2.0913888888888919E-2</v>
      </c>
      <c r="BJ40">
        <f t="shared" si="141"/>
        <v>-4.9215000000000036E-2</v>
      </c>
      <c r="BK40">
        <f t="shared" si="141"/>
        <v>-1.8000000000000016E-2</v>
      </c>
      <c r="BL40">
        <f t="shared" si="141"/>
        <v>7.2150000000000079E-3</v>
      </c>
      <c r="BM40">
        <f t="shared" si="141"/>
        <v>-9.6349999999999431E-4</v>
      </c>
      <c r="BQ40" s="36">
        <f t="shared" ref="BQ40:BX40" si="142">(AU11-N11*(AJ11^2)*SQRT(BQ$4))</f>
        <v>-1.2170879143170114E-3</v>
      </c>
      <c r="BR40" s="36">
        <f t="shared" si="142"/>
        <v>-4.0038309568506407E-4</v>
      </c>
      <c r="BS40" s="36">
        <f t="shared" si="142"/>
        <v>4.2663286146813763E-4</v>
      </c>
      <c r="BT40" s="36">
        <f t="shared" si="142"/>
        <v>1.2493604551688103E-3</v>
      </c>
      <c r="BU40" s="36">
        <f t="shared" si="142"/>
        <v>4.172770495685645E-4</v>
      </c>
      <c r="BV40" s="36">
        <f t="shared" si="142"/>
        <v>4.0569597143900381E-4</v>
      </c>
      <c r="BW40" s="36">
        <f t="shared" si="142"/>
        <v>-8.0382414961904325E-4</v>
      </c>
      <c r="BX40" s="36">
        <f t="shared" si="142"/>
        <v>-8.4607177538909744E-4</v>
      </c>
    </row>
    <row r="41" spans="13:76" x14ac:dyDescent="0.25">
      <c r="M41" s="34">
        <f t="shared" ref="M41:U41" si="143">B12*SQRT(M$4)</f>
        <v>9.899494936611665E-2</v>
      </c>
      <c r="N41" s="34">
        <f t="shared" si="143"/>
        <v>0.12781627439414747</v>
      </c>
      <c r="O41" s="34">
        <f t="shared" si="143"/>
        <v>0.1545</v>
      </c>
      <c r="P41" s="34">
        <f t="shared" si="143"/>
        <v>0.17923035457198649</v>
      </c>
      <c r="Q41" s="34">
        <f t="shared" si="143"/>
        <v>0.20090296165064364</v>
      </c>
      <c r="R41" s="34">
        <f t="shared" si="143"/>
        <v>0.21496046148071046</v>
      </c>
      <c r="S41" s="34">
        <f t="shared" si="143"/>
        <v>0.29099999999999998</v>
      </c>
      <c r="T41" s="34">
        <f t="shared" si="143"/>
        <v>0.41577878733768997</v>
      </c>
      <c r="U41" s="34">
        <f t="shared" si="143"/>
        <v>0.50887652726373611</v>
      </c>
      <c r="Y41" s="1">
        <f t="shared" ref="Y41:AF41" si="144">Y27/Y$19</f>
        <v>-0.4444444444444442</v>
      </c>
      <c r="Z41" s="1">
        <f t="shared" si="144"/>
        <v>-1.2500000000000013E-2</v>
      </c>
      <c r="AA41" s="1">
        <f t="shared" si="144"/>
        <v>3.7500000000000026E-2</v>
      </c>
      <c r="AB41" s="1">
        <f t="shared" si="144"/>
        <v>-2.2222222222222251E-2</v>
      </c>
      <c r="AC41" s="1">
        <f t="shared" si="144"/>
        <v>-7.5000000000000053E-2</v>
      </c>
      <c r="AD41" s="1">
        <f t="shared" si="144"/>
        <v>-2.6000000000000023E-2</v>
      </c>
      <c r="AE41" s="1">
        <f t="shared" si="144"/>
        <v>3.0000000000000027E-3</v>
      </c>
      <c r="AF41" s="1">
        <f t="shared" si="144"/>
        <v>-1.9999999999997797E-4</v>
      </c>
      <c r="AI41" s="1">
        <f t="shared" ref="AI41:AQ41" si="145">AI27/$AH27</f>
        <v>0</v>
      </c>
      <c r="AJ41" s="1">
        <f t="shared" si="145"/>
        <v>0</v>
      </c>
      <c r="AK41" s="1">
        <f t="shared" si="145"/>
        <v>2.531645569620258E-3</v>
      </c>
      <c r="AL41" s="1">
        <f t="shared" si="145"/>
        <v>7.5949367088607748E-3</v>
      </c>
      <c r="AM41" s="1">
        <f t="shared" si="145"/>
        <v>7.5949367088607748E-3</v>
      </c>
      <c r="AN41" s="1">
        <f t="shared" si="145"/>
        <v>5.063291139240516E-3</v>
      </c>
      <c r="AO41" s="1">
        <f t="shared" si="145"/>
        <v>0</v>
      </c>
      <c r="AP41" s="1">
        <f t="shared" si="145"/>
        <v>-6.329113924050645E-3</v>
      </c>
      <c r="AQ41" s="1">
        <f t="shared" si="145"/>
        <v>-6.4556962025316446E-3</v>
      </c>
      <c r="AT41" s="1">
        <f t="shared" ref="AT41:BB41" si="146">AT27/$AS27</f>
        <v>0</v>
      </c>
      <c r="AU41" s="1">
        <f t="shared" si="146"/>
        <v>0</v>
      </c>
      <c r="AV41" s="1">
        <f t="shared" si="146"/>
        <v>0</v>
      </c>
      <c r="AW41" s="1">
        <f t="shared" si="146"/>
        <v>8.1139194287800762E-4</v>
      </c>
      <c r="AX41" s="1">
        <f t="shared" si="146"/>
        <v>4.0569597143900381E-4</v>
      </c>
      <c r="AY41" s="1">
        <f t="shared" si="146"/>
        <v>4.0569597143900381E-4</v>
      </c>
      <c r="AZ41" s="1">
        <f t="shared" si="146"/>
        <v>0</v>
      </c>
      <c r="BA41" s="1">
        <f t="shared" si="146"/>
        <v>-8.1139194287800762E-4</v>
      </c>
      <c r="BB41" s="1">
        <f t="shared" si="146"/>
        <v>-7.3025274859019333E-4</v>
      </c>
      <c r="BF41">
        <f t="shared" ref="BF41:BM41" si="147">(Y12+($O$1*$BD12*AJ12))</f>
        <v>-0.4444444444444442</v>
      </c>
      <c r="BG41">
        <f t="shared" si="147"/>
        <v>-1.1963291139240518E-2</v>
      </c>
      <c r="BH41">
        <f t="shared" si="147"/>
        <v>3.9110126582278512E-2</v>
      </c>
      <c r="BI41">
        <f t="shared" si="147"/>
        <v>-2.0612095639943765E-2</v>
      </c>
      <c r="BJ41">
        <f t="shared" si="147"/>
        <v>-7.3926582278481062E-2</v>
      </c>
      <c r="BK41">
        <f t="shared" si="147"/>
        <v>-2.6000000000000023E-2</v>
      </c>
      <c r="BL41">
        <f t="shared" si="147"/>
        <v>1.658227848101266E-3</v>
      </c>
      <c r="BM41">
        <f t="shared" si="147"/>
        <v>-1.5686075949366866E-3</v>
      </c>
      <c r="BQ41" s="36">
        <f t="shared" ref="BQ41:BX41" si="148">(AU12-N12*(AJ12^2)*SQRT(BQ$4))</f>
        <v>0</v>
      </c>
      <c r="BR41" s="36">
        <f t="shared" si="148"/>
        <v>5.9302035827115806E-6</v>
      </c>
      <c r="BS41" s="36">
        <f t="shared" si="148"/>
        <v>8.6333974019667671E-4</v>
      </c>
      <c r="BT41" s="36">
        <f t="shared" si="148"/>
        <v>4.5704496377198083E-4</v>
      </c>
      <c r="BU41" s="36">
        <f t="shared" si="148"/>
        <v>4.2865420766326825E-4</v>
      </c>
      <c r="BV41" s="36">
        <f t="shared" si="148"/>
        <v>0</v>
      </c>
      <c r="BW41" s="36">
        <f t="shared" si="148"/>
        <v>-7.8497233819505941E-4</v>
      </c>
      <c r="BX41" s="36">
        <f t="shared" si="148"/>
        <v>-7.1027112729236833E-4</v>
      </c>
    </row>
    <row r="42" spans="13:76" x14ac:dyDescent="0.25">
      <c r="M42" s="34">
        <f t="shared" ref="M42:U42" si="149">B13*SQRT(M$4)</f>
        <v>9.899494936611665E-2</v>
      </c>
      <c r="N42" s="34">
        <f t="shared" si="149"/>
        <v>0.12781627439414747</v>
      </c>
      <c r="O42" s="34">
        <f t="shared" si="149"/>
        <v>0.155</v>
      </c>
      <c r="P42" s="34">
        <f t="shared" si="149"/>
        <v>0.18037926710129409</v>
      </c>
      <c r="Q42" s="34">
        <f t="shared" si="149"/>
        <v>0.20284718386016601</v>
      </c>
      <c r="R42" s="34">
        <f t="shared" si="149"/>
        <v>0.2170817818242701</v>
      </c>
      <c r="S42" s="34">
        <f t="shared" si="149"/>
        <v>0.29199999999999998</v>
      </c>
      <c r="T42" s="34">
        <f t="shared" si="149"/>
        <v>0.40870771952582446</v>
      </c>
      <c r="U42" s="34">
        <f t="shared" si="149"/>
        <v>0.50021627322589168</v>
      </c>
      <c r="Y42" s="1">
        <f t="shared" ref="Y42:AF42" si="150">Y28/Y$19</f>
        <v>-0.4444444444444442</v>
      </c>
      <c r="Z42" s="1">
        <f t="shared" si="150"/>
        <v>0</v>
      </c>
      <c r="AA42" s="1">
        <f t="shared" si="150"/>
        <v>5.0000000000000037E-2</v>
      </c>
      <c r="AB42" s="1">
        <f t="shared" si="150"/>
        <v>-1.1111111111111125E-2</v>
      </c>
      <c r="AC42" s="1">
        <f t="shared" si="150"/>
        <v>-7.5000000000000053E-2</v>
      </c>
      <c r="AD42" s="1">
        <f t="shared" si="150"/>
        <v>-3.0000000000000027E-2</v>
      </c>
      <c r="AE42" s="1">
        <f t="shared" si="150"/>
        <v>-3.0000000000000027E-3</v>
      </c>
      <c r="AF42" s="1">
        <f t="shared" si="150"/>
        <v>-1.9999999999997797E-4</v>
      </c>
      <c r="AI42" s="1">
        <f t="shared" ref="AI42:AQ42" si="151">AI28/$AH28</f>
        <v>0</v>
      </c>
      <c r="AJ42" s="1">
        <f t="shared" si="151"/>
        <v>0</v>
      </c>
      <c r="AK42" s="1">
        <f t="shared" si="151"/>
        <v>1.2820512820512814E-3</v>
      </c>
      <c r="AL42" s="1">
        <f t="shared" si="151"/>
        <v>2.5641025641025628E-3</v>
      </c>
      <c r="AM42" s="1">
        <f t="shared" si="151"/>
        <v>3.8461538461538438E-3</v>
      </c>
      <c r="AN42" s="1">
        <f t="shared" si="151"/>
        <v>3.8461538461538438E-3</v>
      </c>
      <c r="AO42" s="1">
        <f t="shared" si="151"/>
        <v>1.2820512820512814E-3</v>
      </c>
      <c r="AP42" s="1">
        <f t="shared" si="151"/>
        <v>-6.4102564102564066E-3</v>
      </c>
      <c r="AQ42" s="1">
        <f t="shared" si="151"/>
        <v>-6.4102564102564066E-3</v>
      </c>
      <c r="AT42" s="1">
        <f t="shared" ref="AT42:BB42" si="152">AT28/$AS28</f>
        <v>0</v>
      </c>
      <c r="AU42" s="1">
        <f t="shared" si="152"/>
        <v>0</v>
      </c>
      <c r="AV42" s="1">
        <f t="shared" si="152"/>
        <v>-4.0569597143900381E-4</v>
      </c>
      <c r="AW42" s="1">
        <f t="shared" si="152"/>
        <v>-1.6227838857560152E-3</v>
      </c>
      <c r="AX42" s="1">
        <f t="shared" si="152"/>
        <v>-1.2170879143170114E-3</v>
      </c>
      <c r="AY42" s="1">
        <f t="shared" si="152"/>
        <v>-4.0569597143900381E-4</v>
      </c>
      <c r="AZ42" s="1">
        <f t="shared" si="152"/>
        <v>4.0569597143900381E-4</v>
      </c>
      <c r="BA42" s="1">
        <f t="shared" si="152"/>
        <v>0</v>
      </c>
      <c r="BB42" s="1">
        <f t="shared" si="152"/>
        <v>4.0569597143895879E-5</v>
      </c>
      <c r="BF42">
        <f t="shared" ref="BF42:BM42" si="153">(Y13+($O$1*$BD13*AJ13))</f>
        <v>-0.4444444444444442</v>
      </c>
      <c r="BG42">
        <f t="shared" si="153"/>
        <v>2.8179487179487162E-4</v>
      </c>
      <c r="BH42">
        <f t="shared" si="153"/>
        <v>5.0563589743589779E-2</v>
      </c>
      <c r="BI42">
        <f t="shared" si="153"/>
        <v>-1.0265726495726511E-2</v>
      </c>
      <c r="BJ42">
        <f t="shared" si="153"/>
        <v>-7.4154615384615444E-2</v>
      </c>
      <c r="BK42">
        <f t="shared" si="153"/>
        <v>-2.9718205128205156E-2</v>
      </c>
      <c r="BL42">
        <f t="shared" si="153"/>
        <v>-4.4089743589743611E-3</v>
      </c>
      <c r="BM42">
        <f t="shared" si="153"/>
        <v>-1.6089743589743361E-3</v>
      </c>
      <c r="BQ42" s="36">
        <f t="shared" ref="BQ42:BX42" si="154">(AU13-N13*(AJ13^2)*SQRT(BQ$4))</f>
        <v>0</v>
      </c>
      <c r="BR42" s="36">
        <f t="shared" si="154"/>
        <v>-4.0398890405643923E-4</v>
      </c>
      <c r="BS42" s="36">
        <f t="shared" si="154"/>
        <v>-1.616148461177373E-3</v>
      </c>
      <c r="BT42" s="36">
        <f t="shared" si="154"/>
        <v>-1.2023565143027756E-3</v>
      </c>
      <c r="BU42" s="36">
        <f t="shared" si="154"/>
        <v>-3.9085922401589738E-4</v>
      </c>
      <c r="BV42" s="36">
        <f t="shared" si="154"/>
        <v>4.0729369597034367E-4</v>
      </c>
      <c r="BW42" s="36">
        <f t="shared" si="154"/>
        <v>3.31221089040078E-5</v>
      </c>
      <c r="BX42" s="36">
        <f t="shared" si="154"/>
        <v>6.6374657756141164E-5</v>
      </c>
    </row>
    <row r="43" spans="13:76" x14ac:dyDescent="0.25">
      <c r="M43" s="34">
        <f t="shared" ref="M43:M45" si="155">B14*SQRT(M$4)</f>
        <v>9.899494936611665E-2</v>
      </c>
      <c r="N43" s="34">
        <f t="shared" ref="N43:N45" si="156">C14*SQRT(N$4)</f>
        <v>0.12781627439414747</v>
      </c>
      <c r="O43" s="34">
        <f t="shared" ref="O43:O45" si="157">D14*SQRT(O$4)</f>
        <v>0.155</v>
      </c>
      <c r="P43" s="34">
        <f t="shared" ref="P43:P45" si="158">E14*SQRT(P$4)</f>
        <v>0.18037926710129409</v>
      </c>
      <c r="Q43" s="34">
        <f t="shared" ref="Q43:Q45" si="159">F14*SQRT(Q$4)</f>
        <v>0.20349525793000681</v>
      </c>
      <c r="R43" s="34">
        <f t="shared" ref="R43:R45" si="160">G14*SQRT(R$4)</f>
        <v>0.21778888860545664</v>
      </c>
      <c r="S43" s="34">
        <f t="shared" ref="S43:S45" si="161">H14*SQRT(S$4)</f>
        <v>0.29399999999999998</v>
      </c>
      <c r="T43" s="34">
        <f t="shared" ref="T43:T45" si="162">I14*SQRT(T$4)</f>
        <v>0.40870771952582446</v>
      </c>
      <c r="U43" s="34">
        <f t="shared" ref="U43:U45" si="163">J14*SQRT(U$4)</f>
        <v>0.5005626833874055</v>
      </c>
      <c r="Y43" s="1">
        <f t="shared" ref="Y43:AF43" si="164">Y29/Y$19</f>
        <v>-0.4444444444444442</v>
      </c>
      <c r="Z43" s="1">
        <f t="shared" si="164"/>
        <v>0</v>
      </c>
      <c r="AA43" s="1">
        <f t="shared" si="164"/>
        <v>5.0000000000000037E-2</v>
      </c>
      <c r="AB43" s="1">
        <f t="shared" si="164"/>
        <v>0</v>
      </c>
      <c r="AC43" s="1">
        <f t="shared" si="164"/>
        <v>-7.5000000000000053E-2</v>
      </c>
      <c r="AD43" s="1">
        <f t="shared" si="164"/>
        <v>-2.8000000000000025E-2</v>
      </c>
      <c r="AE43" s="1">
        <f t="shared" si="164"/>
        <v>-5.0000000000000044E-3</v>
      </c>
      <c r="AF43" s="1">
        <f t="shared" si="164"/>
        <v>0</v>
      </c>
      <c r="AI43" s="1">
        <f t="shared" ref="AI43:AQ43" si="165">AI29/$AH29</f>
        <v>0</v>
      </c>
      <c r="AJ43" s="1">
        <f t="shared" si="165"/>
        <v>0</v>
      </c>
      <c r="AK43" s="1">
        <f t="shared" si="165"/>
        <v>0</v>
      </c>
      <c r="AL43" s="1">
        <f t="shared" si="165"/>
        <v>0</v>
      </c>
      <c r="AM43" s="1">
        <f t="shared" si="165"/>
        <v>1.265822784810129E-3</v>
      </c>
      <c r="AN43" s="1">
        <f t="shared" si="165"/>
        <v>1.265822784810129E-3</v>
      </c>
      <c r="AO43" s="1">
        <f t="shared" si="165"/>
        <v>2.531645569620258E-3</v>
      </c>
      <c r="AP43" s="1">
        <f t="shared" si="165"/>
        <v>0</v>
      </c>
      <c r="AQ43" s="1">
        <f t="shared" si="165"/>
        <v>2.5316455696199768E-4</v>
      </c>
      <c r="AT43" s="1">
        <f t="shared" ref="AT43:BB43" si="166">AT29/$AS29</f>
        <v>0</v>
      </c>
      <c r="AU43" s="1">
        <f t="shared" si="166"/>
        <v>0</v>
      </c>
      <c r="AV43" s="1">
        <f t="shared" si="166"/>
        <v>-4.0569597143900381E-4</v>
      </c>
      <c r="AW43" s="1">
        <f t="shared" si="166"/>
        <v>-8.1139194287800762E-4</v>
      </c>
      <c r="AX43" s="1">
        <f t="shared" si="166"/>
        <v>-8.1139194287800762E-4</v>
      </c>
      <c r="AY43" s="1">
        <f t="shared" si="166"/>
        <v>-8.1139194287800762E-4</v>
      </c>
      <c r="AZ43" s="1">
        <f t="shared" si="166"/>
        <v>4.0569597143900381E-4</v>
      </c>
      <c r="BA43" s="1">
        <f t="shared" si="166"/>
        <v>2.0284798571950191E-3</v>
      </c>
      <c r="BB43" s="1">
        <f t="shared" si="166"/>
        <v>2.1096190514828107E-3</v>
      </c>
      <c r="BF43">
        <f t="shared" ref="BF43:BM43" si="167">(Y14+($O$1*$BD14*AJ14))</f>
        <v>-0.4444444444444442</v>
      </c>
      <c r="BG43">
        <f t="shared" si="167"/>
        <v>0</v>
      </c>
      <c r="BH43">
        <f t="shared" si="167"/>
        <v>5.0000000000000037E-2</v>
      </c>
      <c r="BI43">
        <f t="shared" si="167"/>
        <v>2.8822784810126641E-4</v>
      </c>
      <c r="BJ43">
        <f t="shared" si="167"/>
        <v>-7.4711772151898781E-2</v>
      </c>
      <c r="BK43">
        <f t="shared" si="167"/>
        <v>-2.7423544303797492E-2</v>
      </c>
      <c r="BL43">
        <f t="shared" si="167"/>
        <v>-5.0000000000000044E-3</v>
      </c>
      <c r="BM43">
        <f t="shared" si="167"/>
        <v>5.7645569620246873E-5</v>
      </c>
      <c r="BQ43" s="36">
        <f t="shared" ref="BQ43:BX43" si="168">(AU14-N14*(AJ14^2)*SQRT(BQ$4))</f>
        <v>0</v>
      </c>
      <c r="BR43" s="36">
        <f t="shared" si="168"/>
        <v>-4.0569597143900381E-4</v>
      </c>
      <c r="BS43" s="36">
        <f t="shared" si="168"/>
        <v>-8.1139194287800762E-4</v>
      </c>
      <c r="BT43" s="36">
        <f t="shared" si="168"/>
        <v>-8.0962186271303432E-4</v>
      </c>
      <c r="BU43" s="36">
        <f t="shared" si="168"/>
        <v>-8.0960720575149923E-4</v>
      </c>
      <c r="BV43" s="36">
        <f t="shared" si="168"/>
        <v>4.1264072383284851E-4</v>
      </c>
      <c r="BW43" s="36">
        <f t="shared" si="168"/>
        <v>2.0284798571950191E-3</v>
      </c>
      <c r="BX43" s="36">
        <f t="shared" si="168"/>
        <v>2.1096670656291822E-3</v>
      </c>
    </row>
    <row r="44" spans="13:76" x14ac:dyDescent="0.25">
      <c r="M44" s="34">
        <f t="shared" si="155"/>
        <v>9.899494936611665E-2</v>
      </c>
      <c r="N44" s="34">
        <f t="shared" si="156"/>
        <v>0.12781627439414747</v>
      </c>
      <c r="O44" s="34">
        <f t="shared" si="157"/>
        <v>0.155</v>
      </c>
      <c r="P44" s="34">
        <f t="shared" si="158"/>
        <v>0.18037926710129409</v>
      </c>
      <c r="Q44" s="34">
        <f t="shared" si="159"/>
        <v>0.20414333199984758</v>
      </c>
      <c r="R44" s="34">
        <f t="shared" si="160"/>
        <v>0.21991020894901631</v>
      </c>
      <c r="S44" s="34">
        <f t="shared" si="161"/>
        <v>0.29599999999999999</v>
      </c>
      <c r="T44" s="34">
        <f t="shared" si="162"/>
        <v>0.40870771952582446</v>
      </c>
      <c r="U44" s="34">
        <f t="shared" si="163"/>
        <v>0.50125550371043304</v>
      </c>
      <c r="Y44" s="1">
        <f t="shared" ref="Y44:AF44" si="169">Y30/Y$19</f>
        <v>-0.4444444444444442</v>
      </c>
      <c r="Z44" s="1">
        <f t="shared" si="169"/>
        <v>0</v>
      </c>
      <c r="AA44" s="1">
        <f t="shared" si="169"/>
        <v>5.0000000000000037E-2</v>
      </c>
      <c r="AB44" s="1">
        <f t="shared" si="169"/>
        <v>1.1111111111111125E-2</v>
      </c>
      <c r="AC44" s="1">
        <f t="shared" si="169"/>
        <v>-5.0000000000000037E-2</v>
      </c>
      <c r="AD44" s="1">
        <f t="shared" si="169"/>
        <v>-3.0000000000000027E-2</v>
      </c>
      <c r="AE44" s="1">
        <f t="shared" si="169"/>
        <v>-7.0000000000000062E-3</v>
      </c>
      <c r="AF44" s="1">
        <f t="shared" si="169"/>
        <v>4.0000000000001146E-4</v>
      </c>
      <c r="AI44" s="1">
        <f t="shared" ref="AI44:AQ44" si="170">AI30/$AH30</f>
        <v>0</v>
      </c>
      <c r="AJ44" s="1">
        <f t="shared" si="170"/>
        <v>0</v>
      </c>
      <c r="AK44" s="1">
        <f t="shared" si="170"/>
        <v>0</v>
      </c>
      <c r="AL44" s="1">
        <f t="shared" si="170"/>
        <v>0</v>
      </c>
      <c r="AM44" s="1">
        <f t="shared" si="170"/>
        <v>1.2820512820512814E-3</v>
      </c>
      <c r="AN44" s="1">
        <f t="shared" si="170"/>
        <v>3.8461538461538438E-3</v>
      </c>
      <c r="AO44" s="1">
        <f t="shared" si="170"/>
        <v>2.5641025641025628E-3</v>
      </c>
      <c r="AP44" s="1">
        <f t="shared" si="170"/>
        <v>0</v>
      </c>
      <c r="AQ44" s="1">
        <f t="shared" si="170"/>
        <v>5.1282051282052681E-4</v>
      </c>
      <c r="AT44" s="1">
        <f t="shared" ref="AT44:BB44" si="171">AT30/$AS30</f>
        <v>0</v>
      </c>
      <c r="AU44" s="1">
        <f t="shared" si="171"/>
        <v>0</v>
      </c>
      <c r="AV44" s="1">
        <f t="shared" si="171"/>
        <v>0</v>
      </c>
      <c r="AW44" s="1">
        <f t="shared" si="171"/>
        <v>0</v>
      </c>
      <c r="AX44" s="1">
        <f t="shared" si="171"/>
        <v>0</v>
      </c>
      <c r="AY44" s="1">
        <f t="shared" si="171"/>
        <v>8.1139194287800762E-4</v>
      </c>
      <c r="AZ44" s="1">
        <f t="shared" si="171"/>
        <v>0</v>
      </c>
      <c r="BA44" s="1">
        <f t="shared" si="171"/>
        <v>0</v>
      </c>
      <c r="BB44" s="1">
        <f t="shared" si="171"/>
        <v>8.1139194287814268E-5</v>
      </c>
      <c r="BF44">
        <f t="shared" ref="BF44:BM44" si="172">(Y15+($O$1*$BD15*AJ15))</f>
        <v>-0.4444444444444442</v>
      </c>
      <c r="BG44">
        <f t="shared" si="172"/>
        <v>0</v>
      </c>
      <c r="BH44">
        <f t="shared" si="172"/>
        <v>5.0000000000000037E-2</v>
      </c>
      <c r="BI44">
        <f t="shared" si="172"/>
        <v>1.1413034188034202E-2</v>
      </c>
      <c r="BJ44">
        <f t="shared" si="172"/>
        <v>-4.9094230769230807E-2</v>
      </c>
      <c r="BK44">
        <f t="shared" si="172"/>
        <v>-2.9396153846153874E-2</v>
      </c>
      <c r="BL44">
        <f t="shared" si="172"/>
        <v>-7.0000000000000062E-3</v>
      </c>
      <c r="BM44">
        <f t="shared" si="172"/>
        <v>5.2076923076924554E-4</v>
      </c>
      <c r="BQ44" s="36">
        <f t="shared" ref="BQ44:BX44" si="173">(AU15-N15*(AJ15^2)*SQRT(BQ$4))</f>
        <v>0</v>
      </c>
      <c r="BR44" s="36">
        <f t="shared" si="173"/>
        <v>0</v>
      </c>
      <c r="BS44" s="36">
        <f t="shared" si="173"/>
        <v>0</v>
      </c>
      <c r="BT44" s="36">
        <f t="shared" si="173"/>
        <v>1.985055039542511E-6</v>
      </c>
      <c r="BU44" s="36">
        <f t="shared" si="173"/>
        <v>8.2929015527303813E-4</v>
      </c>
      <c r="BV44" s="36">
        <f t="shared" si="173"/>
        <v>7.8108531928710689E-6</v>
      </c>
      <c r="BW44" s="36">
        <f t="shared" si="173"/>
        <v>0</v>
      </c>
      <c r="BX44" s="36">
        <f t="shared" si="173"/>
        <v>8.1366226905216411E-5</v>
      </c>
    </row>
    <row r="45" spans="13:76" x14ac:dyDescent="0.25">
      <c r="M45" s="34">
        <f t="shared" si="155"/>
        <v>9.9560634791065888E-2</v>
      </c>
      <c r="N45" s="34">
        <f t="shared" si="156"/>
        <v>0.12781627439414747</v>
      </c>
      <c r="O45" s="34">
        <f t="shared" si="157"/>
        <v>0.155</v>
      </c>
      <c r="P45" s="34">
        <f t="shared" si="158"/>
        <v>0.18037926710129409</v>
      </c>
      <c r="Q45" s="34">
        <f t="shared" si="159"/>
        <v>0.20155103572048444</v>
      </c>
      <c r="R45" s="34">
        <f t="shared" si="160"/>
        <v>0.22061731573020285</v>
      </c>
      <c r="S45" s="34">
        <f t="shared" si="161"/>
        <v>0.29799999999999999</v>
      </c>
      <c r="T45" s="34">
        <f t="shared" si="162"/>
        <v>0.41012193308819755</v>
      </c>
      <c r="U45" s="34">
        <f t="shared" si="163"/>
        <v>0.50194832403346057</v>
      </c>
      <c r="Y45" s="1">
        <f t="shared" ref="Y45:AF45" si="174">Y31/Y$19</f>
        <v>-0.4666666666666664</v>
      </c>
      <c r="Z45" s="1">
        <f t="shared" si="174"/>
        <v>0</v>
      </c>
      <c r="AA45" s="1">
        <f t="shared" si="174"/>
        <v>5.0000000000000037E-2</v>
      </c>
      <c r="AB45" s="1">
        <f t="shared" si="174"/>
        <v>-3.3333333333333375E-2</v>
      </c>
      <c r="AC45" s="1">
        <f t="shared" si="174"/>
        <v>1.2500000000000009E-2</v>
      </c>
      <c r="AD45" s="1">
        <f t="shared" si="174"/>
        <v>-2.8000000000000025E-2</v>
      </c>
      <c r="AE45" s="1">
        <f t="shared" si="174"/>
        <v>-8.0000000000000071E-3</v>
      </c>
      <c r="AF45" s="1">
        <f t="shared" si="174"/>
        <v>-1.9999999999997797E-4</v>
      </c>
      <c r="AI45" s="1">
        <f t="shared" ref="AI45:AQ45" si="175">AI31/$AH31</f>
        <v>2.531645569620258E-3</v>
      </c>
      <c r="AJ45" s="1">
        <f t="shared" si="175"/>
        <v>0</v>
      </c>
      <c r="AK45" s="1">
        <f t="shared" si="175"/>
        <v>0</v>
      </c>
      <c r="AL45" s="1">
        <f t="shared" si="175"/>
        <v>0</v>
      </c>
      <c r="AM45" s="1">
        <f t="shared" si="175"/>
        <v>-5.063291139240516E-3</v>
      </c>
      <c r="AN45" s="1">
        <f t="shared" si="175"/>
        <v>1.265822784810129E-3</v>
      </c>
      <c r="AO45" s="1">
        <f t="shared" si="175"/>
        <v>2.531645569620258E-3</v>
      </c>
      <c r="AP45" s="1">
        <f t="shared" si="175"/>
        <v>1.265822784810129E-3</v>
      </c>
      <c r="AQ45" s="1">
        <f t="shared" si="175"/>
        <v>5.0632911392406573E-4</v>
      </c>
      <c r="AT45" s="1">
        <f t="shared" ref="AT45:BB45" si="176">AT31/$AS31</f>
        <v>8.1139194287800762E-4</v>
      </c>
      <c r="AU45" s="1">
        <f t="shared" si="176"/>
        <v>0</v>
      </c>
      <c r="AV45" s="1">
        <f t="shared" si="176"/>
        <v>0</v>
      </c>
      <c r="AW45" s="1">
        <f t="shared" si="176"/>
        <v>0</v>
      </c>
      <c r="AX45" s="1">
        <f t="shared" si="176"/>
        <v>-2.0284798571950191E-3</v>
      </c>
      <c r="AY45" s="1">
        <f t="shared" si="176"/>
        <v>-8.1139194287800762E-4</v>
      </c>
      <c r="AZ45" s="1">
        <f t="shared" si="176"/>
        <v>0</v>
      </c>
      <c r="BA45" s="1">
        <f t="shared" si="176"/>
        <v>4.0569597143900381E-4</v>
      </c>
      <c r="BB45" s="1">
        <f t="shared" si="176"/>
        <v>0</v>
      </c>
      <c r="BF45">
        <f t="shared" ref="BF45:BM45" si="177">(Y16+($O$1*$BD16*AJ16))</f>
        <v>-0.4666666666666664</v>
      </c>
      <c r="BG45">
        <f t="shared" si="177"/>
        <v>0</v>
      </c>
      <c r="BH45">
        <f t="shared" si="177"/>
        <v>5.0000000000000037E-2</v>
      </c>
      <c r="BI45">
        <f t="shared" si="177"/>
        <v>-3.4565738396624517E-2</v>
      </c>
      <c r="BJ45">
        <f t="shared" si="177"/>
        <v>1.2808101265822795E-2</v>
      </c>
      <c r="BK45">
        <f t="shared" si="177"/>
        <v>-2.7383797468354454E-2</v>
      </c>
      <c r="BL45">
        <f t="shared" si="177"/>
        <v>-7.6918987341772216E-3</v>
      </c>
      <c r="BM45">
        <f t="shared" si="177"/>
        <v>-7.6759493670860377E-5</v>
      </c>
      <c r="BQ45" s="36">
        <f t="shared" ref="BQ45:BX45" si="178">(AU16-N16*(AJ16^2)*SQRT(BQ$4))</f>
        <v>0</v>
      </c>
      <c r="BR45" s="36">
        <f t="shared" si="178"/>
        <v>0</v>
      </c>
      <c r="BS45" s="36">
        <f t="shared" si="178"/>
        <v>0</v>
      </c>
      <c r="BT45" s="36">
        <f t="shared" si="178"/>
        <v>-1.9943564638518489E-3</v>
      </c>
      <c r="BU45" s="36">
        <f t="shared" si="178"/>
        <v>-8.0929084357601216E-4</v>
      </c>
      <c r="BV45" s="36">
        <f t="shared" si="178"/>
        <v>8.2601281459824632E-6</v>
      </c>
      <c r="BW45" s="36">
        <f t="shared" si="178"/>
        <v>4.075433786030034E-4</v>
      </c>
      <c r="BX45" s="36">
        <f t="shared" si="178"/>
        <v>2.49897411598149E-7</v>
      </c>
    </row>
    <row r="46" spans="13:76" x14ac:dyDescent="0.25">
      <c r="M46" s="34">
        <f t="shared" ref="M46" si="179">B17*SQRT(M$4)</f>
        <v>9.9560634791065888E-2</v>
      </c>
      <c r="N46" s="34">
        <f t="shared" ref="N46" si="180">C17*SQRT(N$4)</f>
        <v>0.12781627439414747</v>
      </c>
      <c r="O46" s="34">
        <f t="shared" ref="O46" si="181">D17*SQRT(O$4)</f>
        <v>0.155</v>
      </c>
      <c r="P46" s="34">
        <f t="shared" ref="P46" si="182">E17*SQRT(P$4)</f>
        <v>0.18037926710129409</v>
      </c>
      <c r="Q46" s="34">
        <f t="shared" ref="Q46" si="183">F17*SQRT(Q$4)</f>
        <v>0.20414333199984758</v>
      </c>
      <c r="R46" s="34">
        <f t="shared" ref="R46" si="184">G17*SQRT(R$4)</f>
        <v>0.22061731573020285</v>
      </c>
      <c r="S46" s="34">
        <f t="shared" ref="S46" si="185">H17*SQRT(S$4)</f>
        <v>0.29899999999999999</v>
      </c>
      <c r="T46" s="34">
        <f t="shared" ref="T46" si="186">I17*SQRT(T$4)</f>
        <v>0.41012193308819755</v>
      </c>
      <c r="U46" s="34">
        <f t="shared" ref="U46" si="187">J17*SQRT(U$4)</f>
        <v>0.5024679392757313</v>
      </c>
      <c r="Y46" s="1">
        <f t="shared" ref="Y46:AF46" si="188">Y32/Y$19</f>
        <v>-0.4666666666666664</v>
      </c>
      <c r="Z46" s="1">
        <f t="shared" si="188"/>
        <v>0</v>
      </c>
      <c r="AA46" s="1">
        <f t="shared" si="188"/>
        <v>5.0000000000000037E-2</v>
      </c>
      <c r="AB46" s="1">
        <f t="shared" si="188"/>
        <v>1.1111111111111125E-2</v>
      </c>
      <c r="AC46" s="1">
        <f t="shared" si="188"/>
        <v>-3.7500000000000026E-2</v>
      </c>
      <c r="AD46" s="1">
        <f t="shared" si="188"/>
        <v>-2.6000000000000023E-2</v>
      </c>
      <c r="AE46" s="1">
        <f t="shared" si="188"/>
        <v>-9.000000000000008E-3</v>
      </c>
      <c r="AF46" s="1">
        <f t="shared" si="188"/>
        <v>1.000000000000445E-4</v>
      </c>
      <c r="AI46" s="1">
        <f t="shared" ref="AI46:AQ46" si="189">AI32/$AH32</f>
        <v>0</v>
      </c>
      <c r="AJ46" s="1">
        <f t="shared" si="189"/>
        <v>0</v>
      </c>
      <c r="AK46" s="1">
        <f t="shared" si="189"/>
        <v>0</v>
      </c>
      <c r="AL46" s="1">
        <f t="shared" si="189"/>
        <v>0</v>
      </c>
      <c r="AM46" s="1">
        <f t="shared" si="189"/>
        <v>5.1282051282051256E-3</v>
      </c>
      <c r="AN46" s="1">
        <f t="shared" si="189"/>
        <v>0</v>
      </c>
      <c r="AO46" s="1">
        <f t="shared" si="189"/>
        <v>1.2820512820512814E-3</v>
      </c>
      <c r="AP46" s="1">
        <f t="shared" si="189"/>
        <v>0</v>
      </c>
      <c r="AQ46" s="1">
        <f t="shared" si="189"/>
        <v>3.8461538461541286E-4</v>
      </c>
      <c r="AT46" s="1">
        <f t="shared" ref="AT46:BB46" si="190">AT32/$AS32</f>
        <v>-8.1139194287800762E-4</v>
      </c>
      <c r="AU46" s="1">
        <f t="shared" si="190"/>
        <v>0</v>
      </c>
      <c r="AV46" s="1">
        <f t="shared" si="190"/>
        <v>0</v>
      </c>
      <c r="AW46" s="1">
        <f t="shared" si="190"/>
        <v>0</v>
      </c>
      <c r="AX46" s="1">
        <f t="shared" si="190"/>
        <v>3.2455677715120305E-3</v>
      </c>
      <c r="AY46" s="1">
        <f t="shared" si="190"/>
        <v>-4.0569597143900381E-4</v>
      </c>
      <c r="AZ46" s="1">
        <f t="shared" si="190"/>
        <v>-4.0569597143900381E-4</v>
      </c>
      <c r="BA46" s="1">
        <f t="shared" si="190"/>
        <v>-4.0569597143900381E-4</v>
      </c>
      <c r="BB46" s="35">
        <f t="shared" si="190"/>
        <v>-4.0569597143895879E-5</v>
      </c>
      <c r="BF46">
        <f t="shared" ref="BF46:BM46" si="191">(Y17+($O$1*$BD17*AJ17))</f>
        <v>-0.4666666666666664</v>
      </c>
      <c r="BG46">
        <f t="shared" si="191"/>
        <v>0</v>
      </c>
      <c r="BH46">
        <f t="shared" si="191"/>
        <v>5.0000000000000037E-2</v>
      </c>
      <c r="BI46">
        <f t="shared" si="191"/>
        <v>1.2399316239316253E-2</v>
      </c>
      <c r="BJ46">
        <f t="shared" si="191"/>
        <v>-3.7500000000000026E-2</v>
      </c>
      <c r="BK46">
        <f t="shared" si="191"/>
        <v>-2.5677948717948741E-2</v>
      </c>
      <c r="BL46">
        <f t="shared" si="191"/>
        <v>-9.000000000000008E-3</v>
      </c>
      <c r="BM46" s="37">
        <f t="shared" si="191"/>
        <v>1.9661538461543621E-4</v>
      </c>
      <c r="BQ46" s="36">
        <f t="shared" ref="BQ46:BX46" si="192">(AU17-N17*(AJ17^2)*SQRT(BQ$4))</f>
        <v>0</v>
      </c>
      <c r="BR46" s="36">
        <f t="shared" si="192"/>
        <v>0</v>
      </c>
      <c r="BS46" s="36">
        <f t="shared" si="192"/>
        <v>0</v>
      </c>
      <c r="BT46" s="36">
        <f t="shared" si="192"/>
        <v>3.2827167966309047E-3</v>
      </c>
      <c r="BU46" s="36">
        <f t="shared" si="192"/>
        <v>-4.0569597143900381E-4</v>
      </c>
      <c r="BV46" s="36">
        <f t="shared" si="192"/>
        <v>-4.0341297723057654E-4</v>
      </c>
      <c r="BW46" s="36">
        <f t="shared" si="192"/>
        <v>-4.0569597143900381E-4</v>
      </c>
      <c r="BX46" s="36">
        <f t="shared" si="192"/>
        <v>-4.0409599971809849E-5</v>
      </c>
    </row>
    <row r="48" spans="13:76" x14ac:dyDescent="0.25">
      <c r="M48" s="34">
        <f>($L20+M20)/M34</f>
        <v>5.4321611878432888E-2</v>
      </c>
      <c r="N48" s="34">
        <f t="shared" ref="N48:U48" si="193">($L20+N20)/N34</f>
        <v>7.4475530267236134E-2</v>
      </c>
      <c r="O48" s="34">
        <f t="shared" si="193"/>
        <v>8.9932130584192443E-2</v>
      </c>
      <c r="P48" s="34">
        <f t="shared" si="193"/>
        <v>0.104205392753514</v>
      </c>
      <c r="Q48" s="34">
        <f t="shared" si="193"/>
        <v>0.11805967512357175</v>
      </c>
      <c r="R48" s="34">
        <f t="shared" si="193"/>
        <v>0.12908732587285421</v>
      </c>
      <c r="S48" s="34">
        <f t="shared" si="193"/>
        <v>0.18294481605351171</v>
      </c>
      <c r="T48" s="34">
        <f t="shared" si="193"/>
        <v>0.26259080453240036</v>
      </c>
      <c r="U48" s="34">
        <f t="shared" si="193"/>
        <v>0.32174297496697529</v>
      </c>
    </row>
    <row r="49" spans="3:76" x14ac:dyDescent="0.25">
      <c r="M49" s="34">
        <f t="shared" ref="M49:U49" si="194">($L21+M21)/M35</f>
        <v>-0.48831716210925857</v>
      </c>
      <c r="N49" s="34">
        <f t="shared" si="194"/>
        <v>-0.33501203531707818</v>
      </c>
      <c r="O49" s="34">
        <f t="shared" si="194"/>
        <v>-0.25019584233387615</v>
      </c>
      <c r="P49" s="34">
        <f t="shared" si="194"/>
        <v>-0.1879108243245631</v>
      </c>
      <c r="Q49" s="34">
        <f t="shared" si="194"/>
        <v>-0.14035235486232364</v>
      </c>
      <c r="R49" s="34">
        <f t="shared" si="194"/>
        <v>-0.10815570636114995</v>
      </c>
      <c r="S49" s="34">
        <f t="shared" si="194"/>
        <v>1.5927620887685453E-2</v>
      </c>
      <c r="T49" s="34">
        <f t="shared" si="194"/>
        <v>0.14914540199749227</v>
      </c>
      <c r="U49" s="34">
        <f t="shared" si="194"/>
        <v>0.22927404930983575</v>
      </c>
      <c r="BQ49">
        <f>C7*($BO7^2)*BQ$4</f>
        <v>14.855976949</v>
      </c>
      <c r="BR49">
        <f t="shared" ref="BR49:BX49" si="195">D7*($BO7^2)*BR$4</f>
        <v>21.62333525</v>
      </c>
      <c r="BS49">
        <f t="shared" si="195"/>
        <v>28.838072901</v>
      </c>
      <c r="BT49">
        <f t="shared" si="195"/>
        <v>36.703001873999995</v>
      </c>
      <c r="BU49">
        <f t="shared" si="195"/>
        <v>43.694049849999999</v>
      </c>
      <c r="BV49">
        <f t="shared" si="195"/>
        <v>87.388099699999998</v>
      </c>
      <c r="BW49">
        <f t="shared" si="195"/>
        <v>182.53077480000002</v>
      </c>
      <c r="BX49">
        <f t="shared" si="195"/>
        <v>273.70668633000003</v>
      </c>
    </row>
    <row r="50" spans="3:76" x14ac:dyDescent="0.25">
      <c r="M50" s="34">
        <f t="shared" ref="M50:U50" si="196">($L22+M22)/M36</f>
        <v>-0.94695845154828218</v>
      </c>
      <c r="N50" s="34">
        <f t="shared" si="196"/>
        <v>-0.7144703411036587</v>
      </c>
      <c r="O50" s="34">
        <f t="shared" si="196"/>
        <v>-0.56757020554706827</v>
      </c>
      <c r="P50" s="34">
        <f t="shared" si="196"/>
        <v>-0.46249459492102224</v>
      </c>
      <c r="Q50" s="34">
        <f t="shared" si="196"/>
        <v>-0.384873051821426</v>
      </c>
      <c r="R50" s="34">
        <f t="shared" si="196"/>
        <v>-0.33230606167435861</v>
      </c>
      <c r="S50" s="34">
        <f t="shared" si="196"/>
        <v>-0.14466102322295185</v>
      </c>
      <c r="T50" s="34">
        <f t="shared" si="196"/>
        <v>4.2347423958062916E-2</v>
      </c>
      <c r="U50" s="34">
        <f t="shared" si="196"/>
        <v>0.14165188860232852</v>
      </c>
      <c r="BQ50">
        <f t="shared" ref="BQ50:BX50" si="197">C8*($BO8^2)*BQ$4</f>
        <v>16.468000163999999</v>
      </c>
      <c r="BR50">
        <f t="shared" si="197"/>
        <v>23.973024599999995</v>
      </c>
      <c r="BS50">
        <f t="shared" si="197"/>
        <v>31.752026459999996</v>
      </c>
      <c r="BT50">
        <f t="shared" si="197"/>
        <v>40.274681327999993</v>
      </c>
      <c r="BU50">
        <f t="shared" si="197"/>
        <v>47.782967399999997</v>
      </c>
      <c r="BV50">
        <f t="shared" si="197"/>
        <v>95.565934799999994</v>
      </c>
      <c r="BW50">
        <f t="shared" si="197"/>
        <v>198.95979599999998</v>
      </c>
      <c r="BX50">
        <f t="shared" si="197"/>
        <v>298.04829767999996</v>
      </c>
    </row>
    <row r="51" spans="3:76" x14ac:dyDescent="0.25">
      <c r="M51" s="34">
        <f t="shared" ref="M51:U51" si="198">($L23+M23)/M37</f>
        <v>-1.3570271664844906</v>
      </c>
      <c r="N51" s="34">
        <f t="shared" si="198"/>
        <v>-1.0684720823831686</v>
      </c>
      <c r="O51" s="34">
        <f t="shared" si="198"/>
        <v>-0.86213833765018322</v>
      </c>
      <c r="P51" s="34">
        <f t="shared" si="198"/>
        <v>-0.72215502250182162</v>
      </c>
      <c r="Q51" s="34">
        <f t="shared" si="198"/>
        <v>-0.61767145844650673</v>
      </c>
      <c r="R51" s="34">
        <f t="shared" si="198"/>
        <v>-0.54819640877968567</v>
      </c>
      <c r="S51" s="34">
        <f t="shared" si="198"/>
        <v>-0.29731855165384619</v>
      </c>
      <c r="T51" s="34">
        <f t="shared" si="198"/>
        <v>-6.2628414305141447E-2</v>
      </c>
      <c r="U51" s="34">
        <f t="shared" si="198"/>
        <v>5.5219600057953497E-2</v>
      </c>
      <c r="BQ51">
        <f t="shared" ref="BQ51:BX51" si="199">C9*($BO9^2)*BQ$4</f>
        <v>18.524610864000003</v>
      </c>
      <c r="BR51">
        <f t="shared" si="199"/>
        <v>26.798392799999998</v>
      </c>
      <c r="BS51">
        <f t="shared" si="199"/>
        <v>35.022482352000004</v>
      </c>
      <c r="BT51">
        <f t="shared" si="199"/>
        <v>44.275914143999998</v>
      </c>
      <c r="BU51">
        <f t="shared" si="199"/>
        <v>52.354475999999998</v>
      </c>
      <c r="BV51">
        <f t="shared" si="199"/>
        <v>103.6441152</v>
      </c>
      <c r="BW51">
        <f t="shared" si="199"/>
        <v>215.0970336</v>
      </c>
      <c r="BX51">
        <f t="shared" si="199"/>
        <v>323.07148512000003</v>
      </c>
    </row>
    <row r="52" spans="3:76" x14ac:dyDescent="0.25">
      <c r="M52" s="34">
        <f t="shared" ref="M52:U52" si="200">($L24+M24)/M38</f>
        <v>-1.7841471501818615</v>
      </c>
      <c r="N52" s="34">
        <f t="shared" si="200"/>
        <v>-1.3636537218733917</v>
      </c>
      <c r="O52" s="34">
        <f t="shared" si="200"/>
        <v>-1.1153712370460576</v>
      </c>
      <c r="P52" s="34">
        <f t="shared" si="200"/>
        <v>-0.95638142964601125</v>
      </c>
      <c r="Q52" s="34">
        <f t="shared" si="200"/>
        <v>-0.82917355664784276</v>
      </c>
      <c r="R52" s="34">
        <f t="shared" si="200"/>
        <v>-0.74577141255166812</v>
      </c>
      <c r="S52" s="34">
        <f t="shared" si="200"/>
        <v>-0.44414231778751617</v>
      </c>
      <c r="T52" s="34">
        <f t="shared" si="200"/>
        <v>-0.16455414873863672</v>
      </c>
      <c r="U52" s="34">
        <f t="shared" si="200"/>
        <v>-2.7105808834492831E-2</v>
      </c>
      <c r="BQ52">
        <f t="shared" ref="BQ52:BX52" si="201">C10*($BO10^2)*BQ$4</f>
        <v>20.307254629999999</v>
      </c>
      <c r="BR52">
        <f t="shared" si="201"/>
        <v>29.381938624999997</v>
      </c>
      <c r="BS52">
        <f t="shared" si="201"/>
        <v>38.402675453999997</v>
      </c>
      <c r="BT52">
        <f t="shared" si="201"/>
        <v>48.390607901999992</v>
      </c>
      <c r="BU52">
        <f t="shared" si="201"/>
        <v>57.222529649999991</v>
      </c>
      <c r="BV52">
        <f t="shared" si="201"/>
        <v>112.13303789999998</v>
      </c>
      <c r="BW52">
        <f t="shared" si="201"/>
        <v>232.74348759999998</v>
      </c>
      <c r="BX52">
        <f t="shared" si="201"/>
        <v>349.34643353999996</v>
      </c>
    </row>
    <row r="53" spans="3:76" x14ac:dyDescent="0.25">
      <c r="M53" s="34">
        <f t="shared" ref="M53:U53" si="202">($L25+M25)/M39</f>
        <v>-2.1990848758251871</v>
      </c>
      <c r="N53" s="34">
        <f t="shared" si="202"/>
        <v>-1.6705994361535277</v>
      </c>
      <c r="O53" s="34">
        <f t="shared" si="202"/>
        <v>-1.3722634159613598</v>
      </c>
      <c r="P53" s="34">
        <f t="shared" si="202"/>
        <v>-1.1819390721184981</v>
      </c>
      <c r="Q53" s="34">
        <f t="shared" si="202"/>
        <v>-1.0343179890542793</v>
      </c>
      <c r="R53" s="34">
        <f t="shared" si="202"/>
        <v>-0.93493347164426022</v>
      </c>
      <c r="S53" s="34">
        <f t="shared" si="202"/>
        <v>-0.58782747743679509</v>
      </c>
      <c r="T53" s="34">
        <f t="shared" si="202"/>
        <v>-0.26269320352800529</v>
      </c>
      <c r="U53" s="34">
        <f t="shared" si="202"/>
        <v>-0.10777275573071644</v>
      </c>
      <c r="BQ53">
        <f t="shared" ref="BQ53:BX53" si="203">C11*($BO11^2)*BQ$4</f>
        <v>21.95313887</v>
      </c>
      <c r="BR53">
        <f t="shared" si="203"/>
        <v>31.971601675000002</v>
      </c>
      <c r="BS53">
        <f t="shared" si="203"/>
        <v>42.065046737999999</v>
      </c>
      <c r="BT53">
        <f t="shared" si="203"/>
        <v>53.187415008000002</v>
      </c>
      <c r="BU53">
        <f t="shared" si="203"/>
        <v>62.485214999999997</v>
      </c>
      <c r="BV53">
        <f t="shared" si="203"/>
        <v>121.22131709999999</v>
      </c>
      <c r="BW53">
        <f t="shared" si="203"/>
        <v>249.1077238</v>
      </c>
      <c r="BX53">
        <f t="shared" si="203"/>
        <v>373.53661527000003</v>
      </c>
    </row>
    <row r="54" spans="3:76" x14ac:dyDescent="0.25">
      <c r="M54" s="34">
        <f t="shared" ref="M54:U54" si="204">($L26+M26)/M40</f>
        <v>-2.5927005984745777</v>
      </c>
      <c r="N54" s="34">
        <f t="shared" si="204"/>
        <v>-1.975458646908054</v>
      </c>
      <c r="O54" s="34">
        <f t="shared" si="204"/>
        <v>-1.6161768043484763</v>
      </c>
      <c r="P54" s="34">
        <f t="shared" si="204"/>
        <v>-1.385876162108878</v>
      </c>
      <c r="Q54" s="34">
        <f t="shared" si="204"/>
        <v>-1.2118746771681919</v>
      </c>
      <c r="R54" s="34">
        <f t="shared" si="204"/>
        <v>-1.1071607604223579</v>
      </c>
      <c r="S54" s="34">
        <f t="shared" si="204"/>
        <v>-0.72173114937282168</v>
      </c>
      <c r="T54" s="34">
        <f t="shared" si="204"/>
        <v>-0.36174368420533193</v>
      </c>
      <c r="U54" s="34">
        <f t="shared" si="204"/>
        <v>-0.18997595575615614</v>
      </c>
      <c r="BQ54">
        <f t="shared" ref="BQ54:BX54" si="205">C12*($BO12^2)*BQ$4</f>
        <v>23.685488000000003</v>
      </c>
      <c r="BR54">
        <f t="shared" si="205"/>
        <v>34.719239999999999</v>
      </c>
      <c r="BS54">
        <f t="shared" si="205"/>
        <v>46.274342400000002</v>
      </c>
      <c r="BT54">
        <f t="shared" si="205"/>
        <v>58.517088000000001</v>
      </c>
      <c r="BU54">
        <f t="shared" si="205"/>
        <v>68.314880000000002</v>
      </c>
      <c r="BV54">
        <f t="shared" si="205"/>
        <v>130.78703999999999</v>
      </c>
      <c r="BW54">
        <f t="shared" si="205"/>
        <v>264.27071999999998</v>
      </c>
      <c r="BX54">
        <f t="shared" si="205"/>
        <v>396.13641599999994</v>
      </c>
    </row>
    <row r="55" spans="3:76" x14ac:dyDescent="0.25">
      <c r="M55" s="34">
        <f t="shared" ref="M55:U55" si="206">($L27+M27)/M41</f>
        <v>-2.9763181981539764</v>
      </c>
      <c r="N55" s="34">
        <f t="shared" si="206"/>
        <v>-2.2725742140470704</v>
      </c>
      <c r="O55" s="34">
        <f t="shared" si="206"/>
        <v>-1.8505200279851417</v>
      </c>
      <c r="P55" s="34">
        <f t="shared" si="206"/>
        <v>-1.5676959965553796</v>
      </c>
      <c r="Q55" s="34">
        <f t="shared" si="206"/>
        <v>-1.3735958248518947</v>
      </c>
      <c r="R55" s="34">
        <f t="shared" si="206"/>
        <v>-1.2664490364807557</v>
      </c>
      <c r="S55" s="34">
        <f t="shared" si="206"/>
        <v>-0.85223357155912161</v>
      </c>
      <c r="T55" s="34">
        <f t="shared" si="206"/>
        <v>-0.46636450735091928</v>
      </c>
      <c r="U55" s="34">
        <f t="shared" si="206"/>
        <v>-0.27681137127926364</v>
      </c>
      <c r="BQ55">
        <f t="shared" ref="BQ55:BX55" si="207">C13*($BO13^2)*BQ$4</f>
        <v>25.460445080000003</v>
      </c>
      <c r="BR55">
        <f t="shared" si="207"/>
        <v>37.441831000000001</v>
      </c>
      <c r="BS55">
        <f t="shared" si="207"/>
        <v>50.060935848000007</v>
      </c>
      <c r="BT55">
        <f t="shared" si="207"/>
        <v>63.511007784</v>
      </c>
      <c r="BU55">
        <f t="shared" si="207"/>
        <v>74.158981400000002</v>
      </c>
      <c r="BV55">
        <f t="shared" si="207"/>
        <v>141.07115679999998</v>
      </c>
      <c r="BW55">
        <f t="shared" si="207"/>
        <v>279.24359119999997</v>
      </c>
      <c r="BX55">
        <f t="shared" si="207"/>
        <v>418.57551456000004</v>
      </c>
    </row>
    <row r="56" spans="3:76" x14ac:dyDescent="0.25">
      <c r="M56" s="34">
        <f t="shared" ref="M56:U56" si="208">($L28+M28)/M42</f>
        <v>-3.3413041649014437</v>
      </c>
      <c r="N56" s="34">
        <f t="shared" si="208"/>
        <v>-2.5552594000202511</v>
      </c>
      <c r="O56" s="34">
        <f t="shared" si="208"/>
        <v>-2.0771595911046004</v>
      </c>
      <c r="P56" s="34">
        <f t="shared" si="208"/>
        <v>-1.756875397676674</v>
      </c>
      <c r="Q56" s="34">
        <f t="shared" si="208"/>
        <v>-1.5366185553558611</v>
      </c>
      <c r="R56" s="34">
        <f t="shared" si="208"/>
        <v>-1.4184054692828592</v>
      </c>
      <c r="S56" s="34">
        <f t="shared" si="208"/>
        <v>-0.97205560486716802</v>
      </c>
      <c r="T56" s="34">
        <f t="shared" si="208"/>
        <v>-0.56997023910260136</v>
      </c>
      <c r="U56" s="34">
        <f t="shared" si="208"/>
        <v>-0.36257132430258066</v>
      </c>
      <c r="BQ56">
        <f t="shared" ref="BQ56:BX56" si="209">C14*($BO14^2)*BQ$4</f>
        <v>27.323521830000001</v>
      </c>
      <c r="BR56">
        <f t="shared" si="209"/>
        <v>40.181649749999998</v>
      </c>
      <c r="BS56">
        <f t="shared" si="209"/>
        <v>53.724161897999998</v>
      </c>
      <c r="BT56">
        <f t="shared" si="209"/>
        <v>68.376206051999986</v>
      </c>
      <c r="BU56">
        <f t="shared" si="209"/>
        <v>79.84482659999999</v>
      </c>
      <c r="BV56">
        <f t="shared" si="209"/>
        <v>152.43103259999998</v>
      </c>
      <c r="BW56">
        <f t="shared" si="209"/>
        <v>299.67733619999996</v>
      </c>
      <c r="BX56">
        <f t="shared" si="209"/>
        <v>449.51600429999996</v>
      </c>
    </row>
    <row r="57" spans="3:76" x14ac:dyDescent="0.25">
      <c r="M57" s="34">
        <f t="shared" ref="M57:U57" si="210">($L29+M29)/M43</f>
        <v>-3.697998433914917</v>
      </c>
      <c r="N57" s="34">
        <f t="shared" si="210"/>
        <v>-2.8315225853426802</v>
      </c>
      <c r="O57" s="34">
        <f t="shared" si="210"/>
        <v>-2.3049720498153929</v>
      </c>
      <c r="P57" s="34">
        <f t="shared" si="210"/>
        <v>-1.9526347644133373</v>
      </c>
      <c r="Q57" s="34">
        <f t="shared" si="210"/>
        <v>-1.704599956037778</v>
      </c>
      <c r="R57" s="34">
        <f t="shared" si="210"/>
        <v>-1.5752280564821726</v>
      </c>
      <c r="S57" s="34">
        <f t="shared" si="210"/>
        <v>-1.0835549922496119</v>
      </c>
      <c r="T57" s="34">
        <f t="shared" si="210"/>
        <v>-0.65636677484980943</v>
      </c>
      <c r="U57" s="34">
        <f t="shared" si="210"/>
        <v>-0.43251659563648809</v>
      </c>
      <c r="BQ57">
        <f t="shared" ref="BQ57:BX57" si="211">C15*($BO15^2)*BQ$4</f>
        <v>29.227551750000007</v>
      </c>
      <c r="BR57">
        <f t="shared" si="211"/>
        <v>42.981693750000005</v>
      </c>
      <c r="BS57">
        <f t="shared" si="211"/>
        <v>57.467911050000012</v>
      </c>
      <c r="BT57">
        <f t="shared" si="211"/>
        <v>73.373910750000007</v>
      </c>
      <c r="BU57">
        <f t="shared" si="211"/>
        <v>86.240688750000018</v>
      </c>
      <c r="BV57">
        <f t="shared" si="211"/>
        <v>164.16234000000003</v>
      </c>
      <c r="BW57">
        <f t="shared" si="211"/>
        <v>320.56024500000001</v>
      </c>
      <c r="BX57">
        <f t="shared" si="211"/>
        <v>481.50589050000008</v>
      </c>
    </row>
    <row r="58" spans="3:76" x14ac:dyDescent="0.25">
      <c r="M58" s="34">
        <f t="shared" ref="M58:U58" si="212">($L30+M30)/M44</f>
        <v>-4.0382374117865192</v>
      </c>
      <c r="N58" s="34">
        <f t="shared" si="212"/>
        <v>-3.0950409874118368</v>
      </c>
      <c r="O58" s="34">
        <f t="shared" si="212"/>
        <v>-2.522274891020416</v>
      </c>
      <c r="P58" s="34">
        <f t="shared" si="212"/>
        <v>-2.1393632112467755</v>
      </c>
      <c r="Q58" s="34">
        <f t="shared" si="212"/>
        <v>-1.8635331087299412</v>
      </c>
      <c r="R58" s="34">
        <f t="shared" si="212"/>
        <v>-1.7110840824829638</v>
      </c>
      <c r="S58" s="34">
        <f t="shared" si="212"/>
        <v>-1.1880307706356907</v>
      </c>
      <c r="T58" s="34">
        <f t="shared" si="212"/>
        <v>-0.73877759993981695</v>
      </c>
      <c r="U58" s="34">
        <f t="shared" si="212"/>
        <v>-0.49842159589032836</v>
      </c>
      <c r="BQ58">
        <f t="shared" ref="BQ58:BX58" si="213">C16*($BO16^2)*BQ$4</f>
        <v>31.221356120000003</v>
      </c>
      <c r="BR58">
        <f t="shared" si="213"/>
        <v>45.913758999999999</v>
      </c>
      <c r="BS58">
        <f t="shared" si="213"/>
        <v>61.388176872000003</v>
      </c>
      <c r="BT58">
        <f t="shared" si="213"/>
        <v>77.383938072000007</v>
      </c>
      <c r="BU58">
        <f t="shared" si="213"/>
        <v>92.419953599999999</v>
      </c>
      <c r="BV58">
        <f t="shared" si="213"/>
        <v>176.5458088</v>
      </c>
      <c r="BW58">
        <f t="shared" si="213"/>
        <v>343.61264799999998</v>
      </c>
      <c r="BX58">
        <f t="shared" si="213"/>
        <v>515.06351064</v>
      </c>
    </row>
    <row r="59" spans="3:76" x14ac:dyDescent="0.25">
      <c r="M59" s="34">
        <f t="shared" ref="M59:U59" si="214">($L31+M31)/M45</f>
        <v>-4.3461375684594135</v>
      </c>
      <c r="N59" s="34">
        <f t="shared" si="214"/>
        <v>-3.3531870431731456</v>
      </c>
      <c r="O59" s="34">
        <f t="shared" si="214"/>
        <v>-2.7351475819685085</v>
      </c>
      <c r="P59" s="34">
        <f t="shared" si="214"/>
        <v>-2.3222848276120618</v>
      </c>
      <c r="Q59" s="34">
        <f t="shared" si="214"/>
        <v>-2.0538171075399121</v>
      </c>
      <c r="R59" s="34">
        <f t="shared" si="214"/>
        <v>-1.8544526926682621</v>
      </c>
      <c r="S59" s="34">
        <f t="shared" si="214"/>
        <v>-1.2887864939769089</v>
      </c>
      <c r="T59" s="34">
        <f t="shared" si="214"/>
        <v>-0.81527065057799275</v>
      </c>
      <c r="U59" s="34">
        <f t="shared" si="214"/>
        <v>-0.56277569159945651</v>
      </c>
      <c r="BQ59">
        <f t="shared" ref="BQ59:BX59" si="215">C17*($BO17^2)*BQ$4</f>
        <v>33.254458880000001</v>
      </c>
      <c r="BR59">
        <f t="shared" si="215"/>
        <v>48.903616</v>
      </c>
      <c r="BS59">
        <f t="shared" si="215"/>
        <v>65.385712128000009</v>
      </c>
      <c r="BT59">
        <f t="shared" si="215"/>
        <v>83.483205120000008</v>
      </c>
      <c r="BU59">
        <f t="shared" si="215"/>
        <v>98.438246399999997</v>
      </c>
      <c r="BV59">
        <f t="shared" si="215"/>
        <v>188.67330559999999</v>
      </c>
      <c r="BW59">
        <f t="shared" si="215"/>
        <v>365.98835199999996</v>
      </c>
      <c r="BX59">
        <f t="shared" si="215"/>
        <v>549.17183232000014</v>
      </c>
    </row>
    <row r="60" spans="3:76" x14ac:dyDescent="0.25">
      <c r="C60" s="1"/>
      <c r="M60" s="34">
        <f t="shared" ref="M60:U60" si="216">($L32+M32)/M46</f>
        <v>-4.6629621257436478</v>
      </c>
      <c r="N60" s="34">
        <f t="shared" si="216"/>
        <v>-3.5999729410576884</v>
      </c>
      <c r="O60" s="34">
        <f t="shared" si="216"/>
        <v>-2.9386524467466812</v>
      </c>
      <c r="P60" s="34">
        <f t="shared" si="216"/>
        <v>-2.4971566659752993</v>
      </c>
      <c r="Q60" s="34">
        <f t="shared" si="216"/>
        <v>-2.17967628374983</v>
      </c>
      <c r="R60" s="34">
        <f t="shared" si="216"/>
        <v>-1.9974299287760189</v>
      </c>
      <c r="S60" s="34">
        <f t="shared" si="216"/>
        <v>-1.3889736764071425</v>
      </c>
      <c r="T60" s="34">
        <f t="shared" si="216"/>
        <v>-0.89218254310492406</v>
      </c>
      <c r="U60" s="34">
        <f t="shared" si="216"/>
        <v>-0.62445101412441528</v>
      </c>
    </row>
    <row r="61" spans="3:76" x14ac:dyDescent="0.25">
      <c r="M61" s="34"/>
      <c r="N61" s="34"/>
      <c r="O61" s="34"/>
      <c r="P61" s="34"/>
      <c r="Q61" s="34"/>
      <c r="R61" s="34"/>
      <c r="S61" s="34"/>
      <c r="T61" s="34"/>
      <c r="U61" s="34"/>
    </row>
    <row r="62" spans="3:76" x14ac:dyDescent="0.25">
      <c r="M62" s="34"/>
      <c r="N62" s="34"/>
      <c r="O62" s="34"/>
      <c r="P62" s="34"/>
      <c r="Q62" s="34"/>
      <c r="R62" s="34"/>
      <c r="S62" s="34"/>
      <c r="T62" s="34"/>
      <c r="U62" s="34"/>
    </row>
    <row r="63" spans="3:76" x14ac:dyDescent="0.25">
      <c r="C63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</sheetData>
  <mergeCells count="4">
    <mergeCell ref="A2:J3"/>
    <mergeCell ref="CA3:CJ3"/>
    <mergeCell ref="CL2:CT2"/>
    <mergeCell ref="CV2:D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showGridLines="0" workbookViewId="0">
      <selection activeCell="A2" sqref="A2"/>
    </sheetView>
  </sheetViews>
  <sheetFormatPr defaultRowHeight="15" x14ac:dyDescent="0.25"/>
  <sheetData>
    <row r="1" spans="1:17" x14ac:dyDescent="0.25">
      <c r="A1" s="24" t="s">
        <v>13</v>
      </c>
    </row>
    <row r="2" spans="1:17" x14ac:dyDescent="0.25">
      <c r="A2" s="24" t="s">
        <v>14</v>
      </c>
      <c r="M2" t="s">
        <v>15</v>
      </c>
    </row>
    <row r="3" spans="1:17" x14ac:dyDescent="0.25">
      <c r="A3" t="s">
        <v>16</v>
      </c>
      <c r="N3" t="s">
        <v>21</v>
      </c>
    </row>
    <row r="4" spans="1:17" x14ac:dyDescent="0.25">
      <c r="A4" t="s">
        <v>17</v>
      </c>
      <c r="N4" t="s">
        <v>21</v>
      </c>
    </row>
    <row r="5" spans="1:17" x14ac:dyDescent="0.25">
      <c r="A5" s="24" t="s">
        <v>18</v>
      </c>
      <c r="F5" t="s">
        <v>22</v>
      </c>
    </row>
    <row r="6" spans="1:17" x14ac:dyDescent="0.25">
      <c r="A6" s="24" t="s">
        <v>19</v>
      </c>
      <c r="F6" t="s">
        <v>20</v>
      </c>
      <c r="Q6" t="s">
        <v>22</v>
      </c>
    </row>
  </sheetData>
  <hyperlinks>
    <hyperlink ref="A1" r:id="rId1" xr:uid="{00000000-0004-0000-0100-000000000000}"/>
    <hyperlink ref="A2" r:id="rId2" xr:uid="{00000000-0004-0000-0100-000001000000}"/>
    <hyperlink ref="A5" r:id="rId3" xr:uid="{00000000-0004-0000-0100-000002000000}"/>
    <hyperlink ref="A6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0A32-AA07-414F-83D9-E0BBB1C36E16}">
  <dimension ref="A1:J14"/>
  <sheetViews>
    <sheetView workbookViewId="0">
      <selection activeCell="P19" sqref="P19"/>
    </sheetView>
  </sheetViews>
  <sheetFormatPr defaultRowHeight="15" x14ac:dyDescent="0.25"/>
  <sheetData>
    <row r="1" spans="1:10" x14ac:dyDescent="0.25">
      <c r="A1" t="s">
        <v>23</v>
      </c>
      <c r="B1">
        <v>0.08</v>
      </c>
      <c r="C1">
        <v>0.17</v>
      </c>
      <c r="D1">
        <v>0.25</v>
      </c>
      <c r="E1">
        <v>0.33</v>
      </c>
      <c r="F1">
        <v>0.42</v>
      </c>
      <c r="G1">
        <v>0.5</v>
      </c>
      <c r="H1">
        <v>1</v>
      </c>
      <c r="I1">
        <v>2</v>
      </c>
      <c r="J1">
        <v>3</v>
      </c>
    </row>
    <row r="2" spans="1:10" x14ac:dyDescent="0.25">
      <c r="A2">
        <v>15.7</v>
      </c>
      <c r="B2">
        <v>0.32200000000000001</v>
      </c>
      <c r="C2">
        <v>0.29299999999999998</v>
      </c>
      <c r="D2">
        <v>0.29099999999999998</v>
      </c>
      <c r="E2">
        <v>0.29499999999999998</v>
      </c>
      <c r="F2">
        <v>0.29699999999999999</v>
      </c>
      <c r="G2">
        <v>0.29799999999999999</v>
      </c>
      <c r="H2">
        <v>0.29899999999999999</v>
      </c>
      <c r="I2">
        <v>0.30599999999999999</v>
      </c>
      <c r="J2">
        <v>0.30620000000000003</v>
      </c>
    </row>
    <row r="3" spans="1:10" x14ac:dyDescent="0.25">
      <c r="A3">
        <v>16.489999999999998</v>
      </c>
      <c r="B3">
        <v>0.32</v>
      </c>
      <c r="C3">
        <v>0.29099999999999998</v>
      </c>
      <c r="D3">
        <v>0.28899999999999998</v>
      </c>
      <c r="E3">
        <v>0.29299999999999998</v>
      </c>
      <c r="F3">
        <v>0.29399999999999998</v>
      </c>
      <c r="G3">
        <v>0.29399999999999998</v>
      </c>
      <c r="H3">
        <v>0.29599999999999999</v>
      </c>
      <c r="I3">
        <v>0.30599999999999999</v>
      </c>
      <c r="J3">
        <v>0.30630000000000002</v>
      </c>
    </row>
    <row r="4" spans="1:10" x14ac:dyDescent="0.25">
      <c r="A4">
        <v>17.27</v>
      </c>
      <c r="B4">
        <v>0.33600000000000002</v>
      </c>
      <c r="C4">
        <v>0.29299999999999998</v>
      </c>
      <c r="D4">
        <v>0.28999999999999998</v>
      </c>
      <c r="E4">
        <v>0.29299999999999998</v>
      </c>
      <c r="F4">
        <v>0.29299999999999998</v>
      </c>
      <c r="G4">
        <v>0.29299999999999998</v>
      </c>
      <c r="H4">
        <v>0.29299999999999998</v>
      </c>
      <c r="I4">
        <v>0.30599999999999999</v>
      </c>
      <c r="J4">
        <v>0.30590000000000001</v>
      </c>
    </row>
    <row r="5" spans="1:10" x14ac:dyDescent="0.25">
      <c r="A5">
        <v>18.059999999999999</v>
      </c>
      <c r="B5">
        <v>0.35</v>
      </c>
      <c r="C5">
        <v>0.29699999999999999</v>
      </c>
      <c r="D5">
        <v>0.29399999999999998</v>
      </c>
      <c r="E5">
        <v>0.29499999999999998</v>
      </c>
      <c r="F5">
        <v>0.29399999999999998</v>
      </c>
      <c r="G5">
        <v>0.29299999999999998</v>
      </c>
      <c r="H5">
        <v>0.29299999999999998</v>
      </c>
      <c r="I5">
        <v>0.30499999999999999</v>
      </c>
      <c r="J5">
        <v>0.30459999999999998</v>
      </c>
    </row>
    <row r="6" spans="1:10" x14ac:dyDescent="0.25">
      <c r="A6">
        <v>18.84</v>
      </c>
      <c r="B6">
        <v>0.35</v>
      </c>
      <c r="C6">
        <v>0.307</v>
      </c>
      <c r="D6">
        <v>0.30199999999999999</v>
      </c>
      <c r="E6">
        <v>0.29899999999999999</v>
      </c>
      <c r="F6">
        <v>0.29699999999999999</v>
      </c>
      <c r="G6">
        <v>0.29499999999999998</v>
      </c>
      <c r="H6">
        <v>0.29199999999999998</v>
      </c>
      <c r="I6">
        <v>0.30299999999999999</v>
      </c>
      <c r="J6">
        <v>0.3034</v>
      </c>
    </row>
    <row r="7" spans="1:10" x14ac:dyDescent="0.25">
      <c r="A7">
        <v>19.63</v>
      </c>
      <c r="B7">
        <v>0.35</v>
      </c>
      <c r="C7">
        <v>0.31</v>
      </c>
      <c r="D7">
        <v>0.30499999999999999</v>
      </c>
      <c r="E7">
        <v>0.30199999999999999</v>
      </c>
      <c r="F7">
        <v>0.29899999999999999</v>
      </c>
      <c r="G7">
        <v>0.29699999999999999</v>
      </c>
      <c r="H7">
        <v>0.29099999999999998</v>
      </c>
      <c r="I7">
        <v>0.30199999999999999</v>
      </c>
      <c r="J7">
        <v>0.30220000000000002</v>
      </c>
    </row>
    <row r="8" spans="1:10" x14ac:dyDescent="0.25">
      <c r="A8">
        <v>20.41</v>
      </c>
      <c r="B8">
        <v>0.35</v>
      </c>
      <c r="C8">
        <v>0.31</v>
      </c>
      <c r="D8">
        <v>0.307</v>
      </c>
      <c r="E8">
        <v>0.30599999999999999</v>
      </c>
      <c r="F8">
        <v>0.30399999999999999</v>
      </c>
      <c r="G8">
        <v>0.3</v>
      </c>
      <c r="H8">
        <v>0.29099999999999998</v>
      </c>
      <c r="I8">
        <v>0.29899999999999999</v>
      </c>
      <c r="J8">
        <v>0.2989</v>
      </c>
    </row>
    <row r="9" spans="1:10" x14ac:dyDescent="0.25">
      <c r="A9">
        <v>21.2</v>
      </c>
      <c r="B9">
        <v>0.35</v>
      </c>
      <c r="C9">
        <v>0.31</v>
      </c>
      <c r="D9">
        <v>0.309</v>
      </c>
      <c r="E9">
        <v>0.312</v>
      </c>
      <c r="F9">
        <v>0.31</v>
      </c>
      <c r="G9">
        <v>0.30399999999999999</v>
      </c>
      <c r="H9">
        <v>0.29099999999999998</v>
      </c>
      <c r="I9">
        <v>0.29399999999999998</v>
      </c>
      <c r="J9">
        <v>0.29380000000000001</v>
      </c>
    </row>
    <row r="10" spans="1:10" x14ac:dyDescent="0.25">
      <c r="A10">
        <v>21.98</v>
      </c>
      <c r="B10">
        <v>0.35</v>
      </c>
      <c r="C10">
        <v>0.31</v>
      </c>
      <c r="D10">
        <v>0.31</v>
      </c>
      <c r="E10">
        <v>0.314</v>
      </c>
      <c r="F10">
        <v>0.313</v>
      </c>
      <c r="G10">
        <v>0.307</v>
      </c>
      <c r="H10">
        <v>0.29199999999999998</v>
      </c>
      <c r="I10">
        <v>0.28899999999999998</v>
      </c>
      <c r="J10">
        <v>0.2888</v>
      </c>
    </row>
    <row r="11" spans="1:10" x14ac:dyDescent="0.25">
      <c r="A11">
        <v>22.77</v>
      </c>
      <c r="B11">
        <v>0.35</v>
      </c>
      <c r="C11">
        <v>0.31</v>
      </c>
      <c r="D11">
        <v>0.31</v>
      </c>
      <c r="E11">
        <v>0.314</v>
      </c>
      <c r="F11">
        <v>0.314</v>
      </c>
      <c r="G11">
        <v>0.308</v>
      </c>
      <c r="H11">
        <v>0.29399999999999998</v>
      </c>
      <c r="I11">
        <v>0.28899999999999998</v>
      </c>
      <c r="J11">
        <v>0.28899999999999998</v>
      </c>
    </row>
    <row r="12" spans="1:10" x14ac:dyDescent="0.25">
      <c r="A12">
        <v>23.55</v>
      </c>
      <c r="B12">
        <v>0.35</v>
      </c>
      <c r="C12">
        <v>0.31</v>
      </c>
      <c r="D12">
        <v>0.31</v>
      </c>
      <c r="E12">
        <v>0.314</v>
      </c>
      <c r="F12">
        <v>0.315</v>
      </c>
      <c r="G12">
        <v>0.311</v>
      </c>
      <c r="H12">
        <v>0.29599999999999999</v>
      </c>
      <c r="I12">
        <v>0.28899999999999998</v>
      </c>
      <c r="J12">
        <v>0.28939999999999999</v>
      </c>
    </row>
    <row r="13" spans="1:10" x14ac:dyDescent="0.25">
      <c r="A13">
        <v>24.34</v>
      </c>
      <c r="B13">
        <v>0.35199999999999998</v>
      </c>
      <c r="C13">
        <v>0.31</v>
      </c>
      <c r="D13">
        <v>0.31</v>
      </c>
      <c r="E13">
        <v>0.314</v>
      </c>
      <c r="F13">
        <v>0.311</v>
      </c>
      <c r="G13">
        <v>0.312</v>
      </c>
      <c r="H13">
        <v>0.29799999999999999</v>
      </c>
      <c r="I13">
        <v>0.28999999999999998</v>
      </c>
      <c r="J13">
        <v>0.2898</v>
      </c>
    </row>
    <row r="14" spans="1:10" x14ac:dyDescent="0.25">
      <c r="A14">
        <v>25.12</v>
      </c>
      <c r="B14">
        <v>0.35199999999999998</v>
      </c>
      <c r="C14">
        <v>0.31</v>
      </c>
      <c r="D14">
        <v>0.31</v>
      </c>
      <c r="E14">
        <v>0.314</v>
      </c>
      <c r="F14">
        <v>0.315</v>
      </c>
      <c r="G14">
        <v>0.312</v>
      </c>
      <c r="H14">
        <v>0.29899999999999999</v>
      </c>
      <c r="I14">
        <v>0.28999999999999998</v>
      </c>
      <c r="J14">
        <v>0.29010000000000002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Local_Vol.</vt:lpstr>
      <vt:lpstr>Theory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</dc:creator>
  <cp:lastModifiedBy>Fernando Bristotti</cp:lastModifiedBy>
  <dcterms:created xsi:type="dcterms:W3CDTF">2014-11-27T11:53:26Z</dcterms:created>
  <dcterms:modified xsi:type="dcterms:W3CDTF">2023-08-24T10:29:20Z</dcterms:modified>
</cp:coreProperties>
</file>