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Felipe\OneDrive - UNIVERSIDAD DE SEVILLA\Documentos\Felipe\TFG\tablas\"/>
    </mc:Choice>
  </mc:AlternateContent>
  <xr:revisionPtr revIDLastSave="0" documentId="13_ncr:1_{A4836B96-24A4-4CF1-A1DE-83AF8D5BB523}" xr6:coauthVersionLast="47" xr6:coauthVersionMax="47" xr10:uidLastSave="{00000000-0000-0000-0000-000000000000}"/>
  <bookViews>
    <workbookView xWindow="-28920" yWindow="-1680" windowWidth="29040" windowHeight="15840" firstSheet="4" activeTab="4" xr2:uid="{00000000-000D-0000-FFFF-FFFF00000000}"/>
  </bookViews>
  <sheets>
    <sheet name="Tabla 1 - Tools for Web Attacks" sheetId="3" r:id="rId1"/>
    <sheet name="Tabla 1B-Other Tools" sheetId="2" r:id="rId2"/>
    <sheet name="Tabla 2 - Attack Capabilities" sheetId="13" r:id="rId3"/>
    <sheet name="Tabla 3 - Detecciones WAF-IDS" sheetId="11" r:id="rId4"/>
    <sheet name="Tabla 4 - Anomalías URIs" sheetId="5" r:id="rId5"/>
    <sheet name="Gráfico 1 - Aporte Herramientas" sheetId="12" r:id="rId6"/>
    <sheet name="Gráfico 2 - IDS separados" sheetId="7" r:id="rId7"/>
    <sheet name="Gráfico 3 - Detector Completo" sheetId="9" r:id="rId8"/>
    <sheet name="Gráficos-Tablas" sheetId="14" state="hidden" r:id="rId9"/>
  </sheets>
  <definedNames>
    <definedName name="_xlnm._FilterDatabase" localSheetId="0" hidden="1">'Tabla 1 - Tools for Web Attacks'!$A$1:$C$2</definedName>
    <definedName name="_xlnm._FilterDatabase" localSheetId="1" hidden="1">'Tabla 1B-Other Tools'!$A$2:$C$3</definedName>
    <definedName name="_xlnm._FilterDatabase" localSheetId="2" hidden="1">'Tabla 2 - Attack Capabilities'!$A$3:$A$37</definedName>
    <definedName name="_xlnm._FilterDatabase" localSheetId="4" hidden="1">'Tabla 4 - Anomalías URIs'!$A$4:$B$5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4" i="11" l="1"/>
  <c r="B35" i="13"/>
  <c r="C35" i="13"/>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AM35" i="13"/>
  <c r="AN35" i="13"/>
  <c r="AO35" i="13"/>
  <c r="AP35" i="13"/>
  <c r="AQ35" i="13"/>
  <c r="AR35" i="13"/>
  <c r="AS35" i="13"/>
  <c r="AT35" i="13"/>
  <c r="AU35" i="13"/>
  <c r="AV35" i="13"/>
  <c r="AW35" i="13"/>
  <c r="AX35" i="13"/>
  <c r="AY35" i="13"/>
  <c r="AZ35" i="13"/>
  <c r="BA35" i="13"/>
  <c r="BB35" i="13"/>
  <c r="BC35" i="13"/>
  <c r="BD35" i="13"/>
  <c r="BE35" i="13"/>
  <c r="BF35" i="13"/>
  <c r="BG35" i="13"/>
  <c r="BH35" i="13"/>
  <c r="BI35" i="13"/>
  <c r="BJ35" i="13"/>
  <c r="BK35" i="13"/>
  <c r="BL35" i="13"/>
  <c r="BM35" i="13"/>
  <c r="BN35" i="13"/>
  <c r="BO35" i="13"/>
  <c r="BP35" i="13"/>
  <c r="BQ35" i="13"/>
  <c r="BR35" i="13"/>
  <c r="BS35" i="13"/>
  <c r="BT35" i="13"/>
  <c r="BU35" i="13"/>
  <c r="BV35" i="13"/>
  <c r="BW35" i="13"/>
  <c r="BX35" i="13"/>
  <c r="BY35" i="13"/>
  <c r="BZ35" i="13"/>
  <c r="CA35" i="13"/>
  <c r="CB35" i="13"/>
  <c r="CC35" i="13"/>
  <c r="CD35" i="13"/>
  <c r="CE35" i="13"/>
  <c r="CF35" i="13"/>
  <c r="CG35" i="13"/>
  <c r="CH35" i="13"/>
  <c r="CI35" i="13"/>
  <c r="CJ35" i="13"/>
  <c r="CK35" i="13"/>
  <c r="CL35" i="13"/>
  <c r="CM35" i="13"/>
  <c r="CN35" i="13"/>
  <c r="CO35" i="13"/>
  <c r="CP35" i="13"/>
  <c r="CQ35" i="13"/>
  <c r="CR35" i="13"/>
  <c r="CS35" i="13"/>
  <c r="CT35" i="13"/>
  <c r="CU35" i="13"/>
  <c r="CV35" i="13"/>
  <c r="CW35" i="13"/>
  <c r="CX35" i="13"/>
  <c r="CY35" i="13"/>
  <c r="CZ35" i="13"/>
  <c r="DA35" i="13"/>
  <c r="DB35" i="13"/>
  <c r="DC35" i="13"/>
  <c r="DD35" i="13"/>
  <c r="DE35" i="13"/>
  <c r="DF35" i="13"/>
  <c r="DG35" i="13"/>
  <c r="DH35" i="13"/>
  <c r="DI35" i="13"/>
  <c r="DJ35" i="13"/>
  <c r="DK35" i="13"/>
  <c r="DL35" i="13"/>
  <c r="DM35" i="13"/>
  <c r="DN35" i="13"/>
  <c r="DO35" i="13"/>
  <c r="DP35" i="13"/>
  <c r="DQ35" i="13"/>
  <c r="DR35" i="13"/>
  <c r="DS35" i="13"/>
  <c r="DT35" i="13"/>
  <c r="DU35" i="13"/>
  <c r="DV35" i="13"/>
  <c r="DW35" i="13"/>
  <c r="DX35" i="13"/>
  <c r="DY35" i="13"/>
  <c r="DZ35" i="13"/>
  <c r="EA35" i="13"/>
  <c r="EB35" i="13"/>
  <c r="EC35" i="13"/>
  <c r="ED35" i="13"/>
  <c r="EE35" i="13"/>
  <c r="EF35" i="13"/>
  <c r="EG35" i="13"/>
  <c r="EH35" i="13"/>
  <c r="EI35" i="13"/>
  <c r="EJ35" i="13"/>
  <c r="EK35" i="13"/>
  <c r="EL35" i="13"/>
  <c r="EM35" i="13"/>
  <c r="EN35" i="13"/>
  <c r="EO35" i="13"/>
  <c r="EP35" i="13"/>
  <c r="EQ35" i="13"/>
  <c r="ER35" i="13"/>
  <c r="ES35" i="13"/>
  <c r="ET35" i="13"/>
  <c r="EU35" i="13"/>
  <c r="EV35" i="13"/>
  <c r="EW35" i="13"/>
  <c r="EX35" i="13"/>
  <c r="EY35" i="13"/>
  <c r="EZ35" i="13"/>
  <c r="FA35" i="13"/>
  <c r="B36" i="13"/>
  <c r="C36" i="13"/>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AZ36" i="13"/>
  <c r="BA36" i="13"/>
  <c r="BB36" i="13"/>
  <c r="BC36" i="13"/>
  <c r="BD36" i="13"/>
  <c r="BE36" i="13"/>
  <c r="BF36" i="13"/>
  <c r="BG36" i="13"/>
  <c r="BH36" i="13"/>
  <c r="BI36" i="13"/>
  <c r="BJ36" i="13"/>
  <c r="BK36" i="13"/>
  <c r="BL36" i="13"/>
  <c r="BM36" i="13"/>
  <c r="BN36" i="13"/>
  <c r="BO36" i="13"/>
  <c r="BP36" i="13"/>
  <c r="BQ36" i="13"/>
  <c r="BR36" i="13"/>
  <c r="BS36" i="13"/>
  <c r="BT36" i="13"/>
  <c r="BU36" i="13"/>
  <c r="BV36" i="13"/>
  <c r="BW36" i="13"/>
  <c r="BX36" i="13"/>
  <c r="BY36" i="13"/>
  <c r="BZ36" i="13"/>
  <c r="CA36" i="13"/>
  <c r="CB36" i="13"/>
  <c r="CC36" i="13"/>
  <c r="CD36" i="13"/>
  <c r="CE36" i="13"/>
  <c r="CF36" i="13"/>
  <c r="CG36" i="13"/>
  <c r="CH36" i="13"/>
  <c r="CI36" i="13"/>
  <c r="CJ36" i="13"/>
  <c r="CK36" i="13"/>
  <c r="CL36" i="13"/>
  <c r="CM36" i="13"/>
  <c r="CN36" i="13"/>
  <c r="CO36" i="13"/>
  <c r="CP36" i="13"/>
  <c r="CQ36" i="13"/>
  <c r="CR36" i="13"/>
  <c r="CS36" i="13"/>
  <c r="CT36" i="13"/>
  <c r="CU36" i="13"/>
  <c r="CV36" i="13"/>
  <c r="CW36" i="13"/>
  <c r="CX36" i="13"/>
  <c r="CY36" i="13"/>
  <c r="CZ36" i="13"/>
  <c r="DA36" i="13"/>
  <c r="DB36" i="13"/>
  <c r="DC36" i="13"/>
  <c r="DD36" i="13"/>
  <c r="DE36" i="13"/>
  <c r="DF36" i="13"/>
  <c r="DG36" i="13"/>
  <c r="DH36" i="13"/>
  <c r="DI36" i="13"/>
  <c r="DJ36" i="13"/>
  <c r="DK36" i="13"/>
  <c r="DL36" i="13"/>
  <c r="DM36" i="13"/>
  <c r="DN36" i="13"/>
  <c r="DO36" i="13"/>
  <c r="DP36" i="13"/>
  <c r="DQ36" i="13"/>
  <c r="DR36" i="13"/>
  <c r="DS36" i="13"/>
  <c r="DT36" i="13"/>
  <c r="DU36" i="13"/>
  <c r="DV36" i="13"/>
  <c r="DW36" i="13"/>
  <c r="DX36" i="13"/>
  <c r="DY36" i="13"/>
  <c r="DZ36" i="13"/>
  <c r="EA36" i="13"/>
  <c r="EB36" i="13"/>
  <c r="EC36" i="13"/>
  <c r="ED36" i="13"/>
  <c r="EE36" i="13"/>
  <c r="EF36" i="13"/>
  <c r="EG36" i="13"/>
  <c r="EH36" i="13"/>
  <c r="EI36" i="13"/>
  <c r="EJ36" i="13"/>
  <c r="EK36" i="13"/>
  <c r="EL36" i="13"/>
  <c r="EM36" i="13"/>
  <c r="EN36" i="13"/>
  <c r="EO36" i="13"/>
  <c r="EP36" i="13"/>
  <c r="EQ36" i="13"/>
  <c r="ER36" i="13"/>
  <c r="ES36" i="13"/>
  <c r="ET36" i="13"/>
  <c r="EU36" i="13"/>
  <c r="EV36" i="13"/>
  <c r="EW36" i="13"/>
  <c r="EX36" i="13"/>
  <c r="EY36" i="13"/>
  <c r="EZ36" i="13"/>
  <c r="FA36" i="13"/>
  <c r="B37" i="13"/>
  <c r="C37" i="13"/>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AZ37" i="13"/>
  <c r="BA37" i="13"/>
  <c r="BB37" i="13"/>
  <c r="BC37" i="13"/>
  <c r="BD37" i="13"/>
  <c r="BE37" i="13"/>
  <c r="BF37" i="13"/>
  <c r="BG37" i="13"/>
  <c r="BH37" i="13"/>
  <c r="BI37" i="13"/>
  <c r="BJ37" i="13"/>
  <c r="BK37" i="13"/>
  <c r="BL37" i="13"/>
  <c r="BM37" i="13"/>
  <c r="BN37" i="13"/>
  <c r="BO37" i="13"/>
  <c r="BP37" i="13"/>
  <c r="BQ37" i="13"/>
  <c r="BR37" i="13"/>
  <c r="BS37" i="13"/>
  <c r="BT37" i="13"/>
  <c r="BU37" i="13"/>
  <c r="BV37" i="13"/>
  <c r="BW37" i="13"/>
  <c r="BX37" i="13"/>
  <c r="BY37" i="13"/>
  <c r="BZ37" i="13"/>
  <c r="CA37" i="13"/>
  <c r="CB37" i="13"/>
  <c r="CC37" i="13"/>
  <c r="CD37" i="13"/>
  <c r="CE37" i="13"/>
  <c r="CF37" i="13"/>
  <c r="CG37" i="13"/>
  <c r="CH37" i="13"/>
  <c r="CI37" i="13"/>
  <c r="CJ37" i="13"/>
  <c r="CK37" i="13"/>
  <c r="CL37" i="13"/>
  <c r="CM37" i="13"/>
  <c r="CN37" i="13"/>
  <c r="CO37" i="13"/>
  <c r="CP37" i="13"/>
  <c r="CQ37" i="13"/>
  <c r="CR37" i="13"/>
  <c r="CS37" i="13"/>
  <c r="CT37" i="13"/>
  <c r="CU37" i="13"/>
  <c r="CV37" i="13"/>
  <c r="CW37" i="13"/>
  <c r="CX37" i="13"/>
  <c r="CY37" i="13"/>
  <c r="CZ37" i="13"/>
  <c r="DA37" i="13"/>
  <c r="DB37" i="13"/>
  <c r="DC37" i="13"/>
  <c r="DD37" i="13"/>
  <c r="DE37" i="13"/>
  <c r="DF37" i="13"/>
  <c r="DG37" i="13"/>
  <c r="DH37" i="13"/>
  <c r="DI37" i="13"/>
  <c r="DJ37" i="13"/>
  <c r="DK37" i="13"/>
  <c r="DL37" i="13"/>
  <c r="DM37" i="13"/>
  <c r="DN37" i="13"/>
  <c r="DO37" i="13"/>
  <c r="DP37" i="13"/>
  <c r="DQ37" i="13"/>
  <c r="DR37" i="13"/>
  <c r="DS37" i="13"/>
  <c r="DT37" i="13"/>
  <c r="DU37" i="13"/>
  <c r="DV37" i="13"/>
  <c r="DW37" i="13"/>
  <c r="DX37" i="13"/>
  <c r="DY37" i="13"/>
  <c r="DZ37" i="13"/>
  <c r="EA37" i="13"/>
  <c r="EB37" i="13"/>
  <c r="EC37" i="13"/>
  <c r="ED37" i="13"/>
  <c r="EE37" i="13"/>
  <c r="EF37" i="13"/>
  <c r="EG37" i="13"/>
  <c r="EH37" i="13"/>
  <c r="EI37" i="13"/>
  <c r="EJ37" i="13"/>
  <c r="EK37" i="13"/>
  <c r="EL37" i="13"/>
  <c r="EM37" i="13"/>
  <c r="EN37" i="13"/>
  <c r="EO37" i="13"/>
  <c r="EP37" i="13"/>
  <c r="EQ37" i="13"/>
  <c r="ER37" i="13"/>
  <c r="ES37" i="13"/>
  <c r="ET37" i="13"/>
  <c r="EU37" i="13"/>
  <c r="EV37" i="13"/>
  <c r="EW37" i="13"/>
  <c r="EX37" i="13"/>
  <c r="EY37" i="13"/>
  <c r="EZ37" i="13"/>
  <c r="FA37" i="13"/>
  <c r="B72" i="13"/>
  <c r="C72" i="13"/>
  <c r="D72" i="13"/>
  <c r="E72" i="13"/>
  <c r="F72" i="13"/>
  <c r="G72" i="13"/>
  <c r="H72"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AM72" i="13"/>
  <c r="AN72" i="13"/>
  <c r="AO72" i="13"/>
  <c r="AP72" i="13"/>
  <c r="AQ72" i="13"/>
  <c r="AR72" i="13"/>
  <c r="AS72" i="13"/>
  <c r="AT72" i="13"/>
  <c r="AU72" i="13"/>
  <c r="AV72" i="13"/>
  <c r="AW72" i="13"/>
  <c r="AX72" i="13"/>
  <c r="AY72" i="13"/>
  <c r="AZ72" i="13"/>
  <c r="BA72" i="13"/>
  <c r="BB72" i="13"/>
  <c r="BC72" i="13"/>
  <c r="BD72" i="13"/>
  <c r="BE72" i="13"/>
  <c r="BF72" i="13"/>
  <c r="BG72" i="13"/>
  <c r="BH72" i="13"/>
  <c r="BI72" i="13"/>
  <c r="BJ72" i="13"/>
  <c r="BK72" i="13"/>
  <c r="BL72" i="13"/>
  <c r="BM72" i="13"/>
  <c r="BN72" i="13"/>
  <c r="BO72" i="13"/>
  <c r="BP72" i="13"/>
  <c r="BQ72" i="13"/>
  <c r="BR72" i="13"/>
  <c r="BS72" i="13"/>
  <c r="BT72" i="13"/>
  <c r="BU72" i="13"/>
  <c r="BV72" i="13"/>
  <c r="BW72" i="13"/>
  <c r="BX72" i="13"/>
  <c r="BY72" i="13"/>
  <c r="BZ72" i="13"/>
  <c r="CA72" i="13"/>
  <c r="CB72" i="13"/>
  <c r="CC72" i="13"/>
  <c r="CD72" i="13"/>
  <c r="CE72" i="13"/>
  <c r="CF72" i="13"/>
  <c r="CG72" i="13"/>
  <c r="CH72" i="13"/>
  <c r="CI72" i="13"/>
  <c r="CJ72" i="13"/>
  <c r="CK72" i="13"/>
  <c r="CL72" i="13"/>
  <c r="CM72" i="13"/>
  <c r="CN72" i="13"/>
  <c r="CO72" i="13"/>
  <c r="CP72" i="13"/>
  <c r="CQ72" i="13"/>
  <c r="CR72" i="13"/>
  <c r="CS72" i="13"/>
  <c r="CT72" i="13"/>
  <c r="CU72" i="13"/>
  <c r="CV72" i="13"/>
  <c r="CW72" i="13"/>
  <c r="CX72" i="13"/>
  <c r="CY72" i="13"/>
  <c r="CZ72" i="13"/>
  <c r="DA72" i="13"/>
  <c r="DB72" i="13"/>
  <c r="DC72" i="13"/>
  <c r="DD72" i="13"/>
  <c r="DE72" i="13"/>
  <c r="DF72" i="13"/>
  <c r="DG72" i="13"/>
  <c r="DH72" i="13"/>
  <c r="DI72" i="13"/>
  <c r="DJ72" i="13"/>
  <c r="DK72" i="13"/>
  <c r="DL72" i="13"/>
  <c r="DM72" i="13"/>
  <c r="DN72" i="13"/>
  <c r="DO72" i="13"/>
  <c r="DP72" i="13"/>
  <c r="DQ72" i="13"/>
  <c r="DR72" i="13"/>
  <c r="DS72" i="13"/>
  <c r="DT72" i="13"/>
  <c r="DU72" i="13"/>
  <c r="DV72" i="13"/>
  <c r="DW72" i="13"/>
  <c r="DX72" i="13"/>
  <c r="DY72" i="13"/>
  <c r="DZ72" i="13"/>
  <c r="EA72" i="13"/>
  <c r="EB72" i="13"/>
  <c r="EC72" i="13"/>
  <c r="ED72" i="13"/>
  <c r="EE72" i="13"/>
  <c r="EF72" i="13"/>
  <c r="EG72" i="13"/>
  <c r="EH72" i="13"/>
  <c r="EI72" i="13"/>
  <c r="EJ72" i="13"/>
  <c r="EK72" i="13"/>
  <c r="EL72" i="13"/>
  <c r="EM72" i="13"/>
  <c r="EN72" i="13"/>
  <c r="EO72" i="13"/>
  <c r="EP72" i="13"/>
  <c r="EQ72" i="13"/>
  <c r="ER72" i="13"/>
  <c r="ES72" i="13"/>
  <c r="ET72" i="13"/>
  <c r="EU72" i="13"/>
  <c r="EV72" i="13"/>
  <c r="EW72" i="13"/>
  <c r="EX72" i="13"/>
  <c r="EY72" i="13"/>
  <c r="EZ72" i="13"/>
  <c r="FA72" i="13"/>
  <c r="B73" i="13"/>
  <c r="C73" i="13"/>
  <c r="D73" i="13"/>
  <c r="E73" i="13"/>
  <c r="F73" i="13"/>
  <c r="G73" i="13"/>
  <c r="H73"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AM73" i="13"/>
  <c r="AN73" i="13"/>
  <c r="AO73" i="13"/>
  <c r="AP73" i="13"/>
  <c r="AQ73" i="13"/>
  <c r="AR73" i="13"/>
  <c r="AS73" i="13"/>
  <c r="AT73" i="13"/>
  <c r="AU73" i="13"/>
  <c r="AV73" i="13"/>
  <c r="AW73" i="13"/>
  <c r="AX73" i="13"/>
  <c r="AY73" i="13"/>
  <c r="AZ73" i="13"/>
  <c r="BA73" i="13"/>
  <c r="BB73" i="13"/>
  <c r="BC73" i="13"/>
  <c r="BD73" i="13"/>
  <c r="BE73" i="13"/>
  <c r="BF73" i="13"/>
  <c r="BG73" i="13"/>
  <c r="BH73" i="13"/>
  <c r="BI73" i="13"/>
  <c r="BJ73" i="13"/>
  <c r="BK73" i="13"/>
  <c r="BL73" i="13"/>
  <c r="BM73" i="13"/>
  <c r="BN73" i="13"/>
  <c r="BO73" i="13"/>
  <c r="BP73" i="13"/>
  <c r="BQ73" i="13"/>
  <c r="BR73" i="13"/>
  <c r="BS73" i="13"/>
  <c r="BT73" i="13"/>
  <c r="BU73" i="13"/>
  <c r="BV73" i="13"/>
  <c r="BW73" i="13"/>
  <c r="BX73" i="13"/>
  <c r="BY73" i="13"/>
  <c r="BZ73" i="13"/>
  <c r="CA73" i="13"/>
  <c r="CB73" i="13"/>
  <c r="CC73" i="13"/>
  <c r="CD73" i="13"/>
  <c r="CE73" i="13"/>
  <c r="CF73" i="13"/>
  <c r="CG73" i="13"/>
  <c r="CH73" i="13"/>
  <c r="CI73" i="13"/>
  <c r="CJ73" i="13"/>
  <c r="CK73" i="13"/>
  <c r="CL73" i="13"/>
  <c r="CM73" i="13"/>
  <c r="CN73" i="13"/>
  <c r="CO73" i="13"/>
  <c r="CP73" i="13"/>
  <c r="CQ73" i="13"/>
  <c r="CR73" i="13"/>
  <c r="CS73" i="13"/>
  <c r="CT73" i="13"/>
  <c r="CU73" i="13"/>
  <c r="CV73" i="13"/>
  <c r="CW73" i="13"/>
  <c r="CX73" i="13"/>
  <c r="CY73" i="13"/>
  <c r="CZ73" i="13"/>
  <c r="DA73" i="13"/>
  <c r="DB73" i="13"/>
  <c r="DC73" i="13"/>
  <c r="DD73" i="13"/>
  <c r="DE73" i="13"/>
  <c r="DF73" i="13"/>
  <c r="DG73" i="13"/>
  <c r="DH73" i="13"/>
  <c r="DI73" i="13"/>
  <c r="DJ73" i="13"/>
  <c r="DK73" i="13"/>
  <c r="DL73" i="13"/>
  <c r="DM73" i="13"/>
  <c r="DN73" i="13"/>
  <c r="DO73" i="13"/>
  <c r="DP73" i="13"/>
  <c r="DQ73" i="13"/>
  <c r="DR73" i="13"/>
  <c r="DS73" i="13"/>
  <c r="DT73" i="13"/>
  <c r="DU73" i="13"/>
  <c r="DV73" i="13"/>
  <c r="DW73" i="13"/>
  <c r="DX73" i="13"/>
  <c r="DY73" i="13"/>
  <c r="DZ73" i="13"/>
  <c r="EA73" i="13"/>
  <c r="EB73" i="13"/>
  <c r="EC73" i="13"/>
  <c r="ED73" i="13"/>
  <c r="EE73" i="13"/>
  <c r="EF73" i="13"/>
  <c r="EG73" i="13"/>
  <c r="EH73" i="13"/>
  <c r="EI73" i="13"/>
  <c r="EJ73" i="13"/>
  <c r="EK73" i="13"/>
  <c r="EL73" i="13"/>
  <c r="EM73" i="13"/>
  <c r="EN73" i="13"/>
  <c r="EO73" i="13"/>
  <c r="EP73" i="13"/>
  <c r="EQ73" i="13"/>
  <c r="ER73" i="13"/>
  <c r="ES73" i="13"/>
  <c r="ET73" i="13"/>
  <c r="EU73" i="13"/>
  <c r="EV73" i="13"/>
  <c r="EW73" i="13"/>
  <c r="EX73" i="13"/>
  <c r="EY73" i="13"/>
  <c r="EZ73" i="13"/>
  <c r="FA73" i="13"/>
  <c r="B74" i="13"/>
  <c r="C74" i="13"/>
  <c r="D74" i="13"/>
  <c r="E74" i="13"/>
  <c r="F74" i="13"/>
  <c r="G74" i="13"/>
  <c r="H74"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AM74" i="13"/>
  <c r="AN74" i="13"/>
  <c r="AO74" i="13"/>
  <c r="AP74" i="13"/>
  <c r="AQ74" i="13"/>
  <c r="AR74" i="13"/>
  <c r="AS74" i="13"/>
  <c r="AT74" i="13"/>
  <c r="AU74" i="13"/>
  <c r="AV74" i="13"/>
  <c r="AW74" i="13"/>
  <c r="AX74" i="13"/>
  <c r="AY74" i="13"/>
  <c r="AZ74" i="13"/>
  <c r="BA74" i="13"/>
  <c r="BB74" i="13"/>
  <c r="BC74" i="13"/>
  <c r="BD74" i="13"/>
  <c r="BE74" i="13"/>
  <c r="BF74" i="13"/>
  <c r="BG74" i="13"/>
  <c r="BH74" i="13"/>
  <c r="BI74" i="13"/>
  <c r="BJ74" i="13"/>
  <c r="BK74" i="13"/>
  <c r="BL74" i="13"/>
  <c r="BM74" i="13"/>
  <c r="BN74" i="13"/>
  <c r="BO74" i="13"/>
  <c r="BP74" i="13"/>
  <c r="BQ74" i="13"/>
  <c r="BR74" i="13"/>
  <c r="BS74" i="13"/>
  <c r="BT74" i="13"/>
  <c r="BU74" i="13"/>
  <c r="BV74" i="13"/>
  <c r="BW74" i="13"/>
  <c r="BX74" i="13"/>
  <c r="BY74" i="13"/>
  <c r="BZ74" i="13"/>
  <c r="CA74" i="13"/>
  <c r="CB74" i="13"/>
  <c r="CC74" i="13"/>
  <c r="CD74" i="13"/>
  <c r="CE74" i="13"/>
  <c r="CF74" i="13"/>
  <c r="CG74" i="13"/>
  <c r="CH74" i="13"/>
  <c r="CI74" i="13"/>
  <c r="CJ74" i="13"/>
  <c r="CK74" i="13"/>
  <c r="CL74" i="13"/>
  <c r="CM74" i="13"/>
  <c r="CN74" i="13"/>
  <c r="CO74" i="13"/>
  <c r="CP74" i="13"/>
  <c r="CQ74" i="13"/>
  <c r="CR74" i="13"/>
  <c r="CS74" i="13"/>
  <c r="CT74" i="13"/>
  <c r="CU74" i="13"/>
  <c r="CV74" i="13"/>
  <c r="CW74" i="13"/>
  <c r="CX74" i="13"/>
  <c r="CY74" i="13"/>
  <c r="CZ74" i="13"/>
  <c r="DA74" i="13"/>
  <c r="DB74" i="13"/>
  <c r="DC74" i="13"/>
  <c r="DD74" i="13"/>
  <c r="DE74" i="13"/>
  <c r="DF74" i="13"/>
  <c r="DG74" i="13"/>
  <c r="DH74" i="13"/>
  <c r="DI74" i="13"/>
  <c r="DJ74" i="13"/>
  <c r="DK74" i="13"/>
  <c r="DL74" i="13"/>
  <c r="DM74" i="13"/>
  <c r="DN74" i="13"/>
  <c r="DO74" i="13"/>
  <c r="DP74" i="13"/>
  <c r="DQ74" i="13"/>
  <c r="DR74" i="13"/>
  <c r="DS74" i="13"/>
  <c r="DT74" i="13"/>
  <c r="DU74" i="13"/>
  <c r="DV74" i="13"/>
  <c r="DW74" i="13"/>
  <c r="DX74" i="13"/>
  <c r="DY74" i="13"/>
  <c r="DZ74" i="13"/>
  <c r="EA74" i="13"/>
  <c r="EB74" i="13"/>
  <c r="EC74" i="13"/>
  <c r="ED74" i="13"/>
  <c r="EE74" i="13"/>
  <c r="EF74" i="13"/>
  <c r="EG74" i="13"/>
  <c r="EH74" i="13"/>
  <c r="EI74" i="13"/>
  <c r="EJ74" i="13"/>
  <c r="EK74" i="13"/>
  <c r="EL74" i="13"/>
  <c r="EM74" i="13"/>
  <c r="EN74" i="13"/>
  <c r="EO74" i="13"/>
  <c r="EP74" i="13"/>
  <c r="EQ74" i="13"/>
  <c r="ER74" i="13"/>
  <c r="ES74" i="13"/>
  <c r="ET74" i="13"/>
  <c r="EU74" i="13"/>
  <c r="EV74" i="13"/>
  <c r="EW74" i="13"/>
  <c r="EX74" i="13"/>
  <c r="EY74" i="13"/>
  <c r="EZ74" i="13"/>
  <c r="FA74" i="13"/>
  <c r="AV4" i="11"/>
  <c r="K33" i="11"/>
  <c r="K34" i="11"/>
  <c r="AI34" i="11"/>
  <c r="AH34" i="11"/>
  <c r="AI33" i="11"/>
  <c r="AM26" i="11"/>
  <c r="AM27" i="11"/>
  <c r="AM28" i="11"/>
  <c r="AM29" i="11"/>
  <c r="AM30" i="11"/>
  <c r="AM31" i="11"/>
  <c r="AM32" i="11"/>
  <c r="AM25" i="11"/>
  <c r="O26" i="11"/>
  <c r="O27" i="11"/>
  <c r="O28" i="11"/>
  <c r="O29" i="11"/>
  <c r="O30" i="11"/>
  <c r="O31" i="11"/>
  <c r="O32" i="11"/>
  <c r="O25" i="11"/>
  <c r="AL29" i="11"/>
  <c r="AO31" i="11"/>
  <c r="AL32" i="11"/>
  <c r="AL4" i="11"/>
  <c r="AM4" i="11"/>
  <c r="AL5" i="11"/>
  <c r="AM5" i="11"/>
  <c r="AL6" i="11"/>
  <c r="AM6" i="11"/>
  <c r="AL7" i="11"/>
  <c r="AM7" i="11"/>
  <c r="AL8" i="11"/>
  <c r="AM8" i="11"/>
  <c r="AL9" i="11"/>
  <c r="AM9" i="11"/>
  <c r="AL10" i="11"/>
  <c r="AM10" i="11"/>
  <c r="AL11" i="11"/>
  <c r="AM11" i="11"/>
  <c r="AL12" i="11"/>
  <c r="AM12" i="11"/>
  <c r="AL13" i="11"/>
  <c r="AM13" i="11"/>
  <c r="AL14" i="11"/>
  <c r="AM14" i="11"/>
  <c r="AL15" i="11"/>
  <c r="AM15" i="11"/>
  <c r="AL16" i="11"/>
  <c r="AM16" i="11"/>
  <c r="AL17" i="11"/>
  <c r="AM17" i="11"/>
  <c r="AL18" i="11"/>
  <c r="AM18" i="11"/>
  <c r="AL19" i="11"/>
  <c r="AM19" i="11"/>
  <c r="AL20" i="11"/>
  <c r="AM20" i="11"/>
  <c r="AL21" i="11"/>
  <c r="AM21" i="11"/>
  <c r="AL22" i="11"/>
  <c r="AM22" i="11"/>
  <c r="AL23" i="11"/>
  <c r="AM23" i="11"/>
  <c r="AL24" i="11"/>
  <c r="AM24" i="11"/>
  <c r="AL25" i="11"/>
  <c r="AL26" i="11"/>
  <c r="AL27" i="11"/>
  <c r="AL28" i="11"/>
  <c r="AL30" i="11"/>
  <c r="N32" i="11"/>
  <c r="P32" i="11"/>
  <c r="N4" i="11"/>
  <c r="O4" i="11"/>
  <c r="N5" i="11"/>
  <c r="O5" i="11"/>
  <c r="N6" i="11"/>
  <c r="O6" i="11"/>
  <c r="N7" i="11"/>
  <c r="O7" i="11"/>
  <c r="N8" i="11"/>
  <c r="O8" i="11"/>
  <c r="N9" i="11"/>
  <c r="O9" i="11"/>
  <c r="N10" i="11"/>
  <c r="O10" i="11"/>
  <c r="N11" i="11"/>
  <c r="O11" i="11"/>
  <c r="N12" i="11"/>
  <c r="O12" i="11"/>
  <c r="N13" i="11"/>
  <c r="O13" i="11"/>
  <c r="N14" i="11"/>
  <c r="O14" i="11"/>
  <c r="N15" i="11"/>
  <c r="O15" i="11"/>
  <c r="N16" i="11"/>
  <c r="O16" i="11"/>
  <c r="N17" i="11"/>
  <c r="O17" i="11"/>
  <c r="N18" i="11"/>
  <c r="O18" i="11"/>
  <c r="N19" i="11"/>
  <c r="O19" i="11"/>
  <c r="N20" i="11"/>
  <c r="O20" i="11"/>
  <c r="N21" i="11"/>
  <c r="O21" i="11"/>
  <c r="N22" i="11"/>
  <c r="O22" i="11"/>
  <c r="N23" i="11"/>
  <c r="O23" i="11"/>
  <c r="N24" i="11"/>
  <c r="O24" i="11"/>
  <c r="N25" i="11"/>
  <c r="N26" i="11"/>
  <c r="N27" i="11"/>
  <c r="N28" i="11"/>
  <c r="N29" i="11"/>
  <c r="N30" i="11"/>
  <c r="Z11" i="11"/>
  <c r="Z32" i="11"/>
  <c r="Z4" i="11"/>
  <c r="Z5" i="11"/>
  <c r="Z6" i="11"/>
  <c r="Z7" i="11"/>
  <c r="Z8" i="11"/>
  <c r="Z9" i="11"/>
  <c r="Z10" i="11"/>
  <c r="Z12" i="11"/>
  <c r="Z13" i="11"/>
  <c r="Z14" i="11"/>
  <c r="Z15" i="11"/>
  <c r="Z16" i="11"/>
  <c r="Z17" i="11"/>
  <c r="Z18" i="11"/>
  <c r="Z19" i="11"/>
  <c r="Z20" i="11"/>
  <c r="Z21" i="11"/>
  <c r="Z22" i="11"/>
  <c r="Z23" i="11"/>
  <c r="Z24" i="11"/>
  <c r="Z25" i="11"/>
  <c r="Z26" i="11"/>
  <c r="Z27" i="11"/>
  <c r="Z28" i="11"/>
  <c r="Z29" i="11"/>
  <c r="Z30"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4" i="11"/>
  <c r="C35" i="11"/>
  <c r="D35" i="11"/>
  <c r="E35" i="11"/>
  <c r="F35" i="11"/>
  <c r="G35" i="11"/>
  <c r="H35" i="11"/>
  <c r="I35" i="11"/>
  <c r="J35" i="11"/>
  <c r="K35" i="11"/>
  <c r="L35" i="11"/>
  <c r="M35" i="11"/>
  <c r="Q35" i="11" s="1"/>
  <c r="R35" i="11"/>
  <c r="S35" i="11"/>
  <c r="T35" i="11"/>
  <c r="U35" i="11"/>
  <c r="V35" i="11"/>
  <c r="Z35" i="11" s="1"/>
  <c r="W35" i="11"/>
  <c r="AA35" i="11" s="1"/>
  <c r="X35" i="11"/>
  <c r="AB35" i="11" s="1"/>
  <c r="Y35" i="11"/>
  <c r="AC35" i="11" s="1"/>
  <c r="AD35" i="11"/>
  <c r="AE35" i="11"/>
  <c r="AF35" i="11"/>
  <c r="AG35" i="11"/>
  <c r="AH35" i="11"/>
  <c r="AL35" i="11" s="1"/>
  <c r="AI35" i="11"/>
  <c r="AM35" i="11" s="1"/>
  <c r="AJ35" i="11"/>
  <c r="AN35" i="11" s="1"/>
  <c r="AK35" i="11"/>
  <c r="AO35" i="11" s="1"/>
  <c r="AP35" i="11"/>
  <c r="AQ35" i="11"/>
  <c r="AR35" i="11"/>
  <c r="AS35" i="11"/>
  <c r="AT35" i="11"/>
  <c r="AU35" i="11"/>
  <c r="C34" i="11"/>
  <c r="D34" i="11"/>
  <c r="E34" i="11"/>
  <c r="F34" i="11"/>
  <c r="G34" i="11"/>
  <c r="H34" i="11"/>
  <c r="J34" i="11"/>
  <c r="L34" i="11"/>
  <c r="M34" i="11"/>
  <c r="R34" i="11"/>
  <c r="S34" i="11"/>
  <c r="T34" i="11"/>
  <c r="U34" i="11"/>
  <c r="V34" i="11"/>
  <c r="W34" i="11"/>
  <c r="X34" i="11"/>
  <c r="Y34" i="11"/>
  <c r="AD34" i="11"/>
  <c r="AE34" i="11"/>
  <c r="AF34" i="11"/>
  <c r="AG34" i="11"/>
  <c r="AJ34" i="11"/>
  <c r="AK34" i="11"/>
  <c r="AP34" i="11"/>
  <c r="AQ34" i="11"/>
  <c r="AR34" i="11"/>
  <c r="AS34" i="11"/>
  <c r="AT34" i="11"/>
  <c r="AU34" i="11"/>
  <c r="B35" i="11"/>
  <c r="B34" i="11"/>
  <c r="B33" i="11"/>
  <c r="C33" i="11"/>
  <c r="D33" i="11"/>
  <c r="E33" i="11"/>
  <c r="F33" i="11"/>
  <c r="G33" i="11"/>
  <c r="H33" i="11"/>
  <c r="I33" i="11"/>
  <c r="J33" i="11"/>
  <c r="N33" i="11" s="1"/>
  <c r="L33" i="11"/>
  <c r="M33" i="11"/>
  <c r="R33" i="11"/>
  <c r="S33" i="11"/>
  <c r="T33" i="11"/>
  <c r="U33" i="11"/>
  <c r="V33" i="11"/>
  <c r="W33" i="11"/>
  <c r="X33" i="11"/>
  <c r="Y33" i="11"/>
  <c r="AD33" i="11"/>
  <c r="AE33" i="11"/>
  <c r="AF33" i="11"/>
  <c r="AG33" i="11"/>
  <c r="AH33" i="11"/>
  <c r="AJ33" i="11"/>
  <c r="AK33" i="11"/>
  <c r="AP33" i="11"/>
  <c r="AQ33" i="11"/>
  <c r="AR33" i="11"/>
  <c r="AS33" i="11"/>
  <c r="AT33" i="11"/>
  <c r="AX33" i="11" s="1"/>
  <c r="AU33" i="1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Y32" i="11"/>
  <c r="AY4" i="11"/>
  <c r="AW5" i="11"/>
  <c r="AW6" i="11"/>
  <c r="AW7" i="11"/>
  <c r="AW8" i="11"/>
  <c r="AW9" i="11"/>
  <c r="AW10" i="11"/>
  <c r="AW11" i="11"/>
  <c r="AW12" i="11"/>
  <c r="AW13" i="11"/>
  <c r="AW14" i="11"/>
  <c r="AW15" i="11"/>
  <c r="AW16" i="11"/>
  <c r="AW17" i="11"/>
  <c r="AW18" i="11"/>
  <c r="AW19" i="11"/>
  <c r="AW20" i="11"/>
  <c r="AW21" i="11"/>
  <c r="AW22" i="11"/>
  <c r="AW23" i="11"/>
  <c r="AW24" i="11"/>
  <c r="AW25" i="11"/>
  <c r="AW26" i="11"/>
  <c r="AW27" i="11"/>
  <c r="AW28" i="11"/>
  <c r="AW29" i="11"/>
  <c r="AW30" i="11"/>
  <c r="AW31" i="11"/>
  <c r="AW32" i="11"/>
  <c r="AW4" i="11"/>
  <c r="Q25" i="11"/>
  <c r="AO25" i="11"/>
  <c r="AO5" i="11"/>
  <c r="AO6" i="11"/>
  <c r="AO7" i="11"/>
  <c r="AO8" i="11"/>
  <c r="AO9" i="11"/>
  <c r="AO10" i="11"/>
  <c r="AO11" i="11"/>
  <c r="AO12" i="11"/>
  <c r="AO13" i="11"/>
  <c r="AO14" i="11"/>
  <c r="AO15" i="11"/>
  <c r="AO16" i="11"/>
  <c r="AO17" i="11"/>
  <c r="AO18" i="11"/>
  <c r="AO19" i="11"/>
  <c r="AO20" i="11"/>
  <c r="AO21" i="11"/>
  <c r="AO22" i="11"/>
  <c r="AO23" i="11"/>
  <c r="AO24" i="11"/>
  <c r="AO26" i="11"/>
  <c r="AO27" i="11"/>
  <c r="AO28" i="11"/>
  <c r="AO29" i="11"/>
  <c r="AO30" i="11"/>
  <c r="AO32" i="11"/>
  <c r="AO4" i="11"/>
  <c r="AC4" i="11"/>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Q5" i="11"/>
  <c r="Q6" i="11"/>
  <c r="Q7" i="11"/>
  <c r="Q8" i="11"/>
  <c r="Q9" i="11"/>
  <c r="Q10" i="11"/>
  <c r="Q11" i="11"/>
  <c r="Q12" i="11"/>
  <c r="Q13" i="11"/>
  <c r="Q14" i="11"/>
  <c r="Q15" i="11"/>
  <c r="Q16" i="11"/>
  <c r="Q17" i="11"/>
  <c r="Q18" i="11"/>
  <c r="Q19" i="11"/>
  <c r="Q20" i="11"/>
  <c r="Q21" i="11"/>
  <c r="Q22" i="11"/>
  <c r="Q23" i="11"/>
  <c r="Q24" i="11"/>
  <c r="Q26" i="11"/>
  <c r="Q27" i="11"/>
  <c r="Q28" i="11"/>
  <c r="Q29" i="11"/>
  <c r="Q30" i="11"/>
  <c r="Q31" i="11"/>
  <c r="Q32" i="11"/>
  <c r="Q4"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2" i="11"/>
  <c r="AV5" i="11"/>
  <c r="AV6" i="11"/>
  <c r="AV7" i="11"/>
  <c r="AV8" i="11"/>
  <c r="AV9" i="11"/>
  <c r="AV10" i="11"/>
  <c r="AV11" i="11"/>
  <c r="AV12" i="11"/>
  <c r="AV13" i="11"/>
  <c r="AV14" i="11"/>
  <c r="AV15" i="11"/>
  <c r="AV16" i="11"/>
  <c r="AV17" i="11"/>
  <c r="AV18" i="11"/>
  <c r="AV19" i="11"/>
  <c r="AV20" i="11"/>
  <c r="AV21" i="11"/>
  <c r="AV22" i="11"/>
  <c r="AV23" i="11"/>
  <c r="AV24" i="11"/>
  <c r="AV25" i="11"/>
  <c r="AV26" i="11"/>
  <c r="AV27" i="11"/>
  <c r="AV28" i="11"/>
  <c r="AV29" i="11"/>
  <c r="AV30" i="11"/>
  <c r="AV32" i="11"/>
  <c r="AN4" i="11"/>
  <c r="AN5" i="11"/>
  <c r="AN6" i="11"/>
  <c r="AN7" i="11"/>
  <c r="AN8" i="11"/>
  <c r="AN9" i="11"/>
  <c r="AN10" i="11"/>
  <c r="AN11" i="11"/>
  <c r="AN12" i="11"/>
  <c r="AN13" i="11"/>
  <c r="AN14" i="11"/>
  <c r="AN15" i="11"/>
  <c r="AN16" i="11"/>
  <c r="AN17" i="11"/>
  <c r="AN18" i="11"/>
  <c r="AN19" i="11"/>
  <c r="AN20" i="11"/>
  <c r="AN21" i="11"/>
  <c r="AN22" i="11"/>
  <c r="AN23" i="11"/>
  <c r="AN24" i="11"/>
  <c r="AN25" i="11"/>
  <c r="AN26" i="11"/>
  <c r="AN27" i="11"/>
  <c r="AN28" i="11"/>
  <c r="AN29" i="11"/>
  <c r="AN30" i="11"/>
  <c r="AN32" i="11"/>
  <c r="AB4" i="11"/>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2"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AY34" i="11" l="1"/>
  <c r="AC34" i="11"/>
  <c r="O34" i="11"/>
  <c r="AB34" i="11"/>
  <c r="AO34" i="11"/>
  <c r="P34" i="11"/>
  <c r="AA34" i="11"/>
  <c r="N34" i="11"/>
  <c r="Z34" i="11"/>
  <c r="N35" i="11"/>
  <c r="AN33" i="11"/>
  <c r="AB33" i="11"/>
  <c r="AL34" i="11"/>
  <c r="P33" i="11"/>
  <c r="AW33" i="11"/>
  <c r="AY35" i="11"/>
  <c r="AX35" i="11"/>
  <c r="O35" i="11"/>
  <c r="AX34" i="11"/>
  <c r="AN34" i="11"/>
  <c r="AM34" i="11"/>
  <c r="AL33" i="11"/>
  <c r="Z33" i="11"/>
  <c r="O33" i="11"/>
  <c r="AC33" i="11"/>
  <c r="Q33" i="11"/>
  <c r="AY33" i="11"/>
  <c r="AO33" i="11"/>
  <c r="AM33" i="11"/>
  <c r="AA33" i="11"/>
  <c r="P35" i="11"/>
  <c r="AV33" i="11"/>
  <c r="AW35" i="11"/>
  <c r="AW34" i="11"/>
  <c r="AV34" i="11"/>
  <c r="Q34" i="11"/>
  <c r="AV35" i="11"/>
</calcChain>
</file>

<file path=xl/sharedStrings.xml><?xml version="1.0" encoding="utf-8"?>
<sst xmlns="http://schemas.openxmlformats.org/spreadsheetml/2006/main" count="1224" uniqueCount="315">
  <si>
    <t>NOMBRE</t>
  </si>
  <si>
    <t>URL DE ACCESO</t>
  </si>
  <si>
    <t>Nº</t>
  </si>
  <si>
    <t>Nombre</t>
  </si>
  <si>
    <t>OpenSource/Comercial</t>
  </si>
  <si>
    <t>Herramienta</t>
  </si>
  <si>
    <t>Nikto</t>
  </si>
  <si>
    <t>Snort</t>
  </si>
  <si>
    <t>Nemesida</t>
  </si>
  <si>
    <t>Herramienta específicas</t>
  </si>
  <si>
    <t>NOTACION SO: W / L / M</t>
  </si>
  <si>
    <t>SO (2)</t>
  </si>
  <si>
    <t>Limitaciones (1)</t>
  </si>
  <si>
    <t>Tipo de Herramienta (3)</t>
  </si>
  <si>
    <t>"(1)"</t>
  </si>
  <si>
    <t>"(2)"</t>
  </si>
  <si>
    <t>"(3)"</t>
  </si>
  <si>
    <t>"(4)"</t>
  </si>
  <si>
    <t>Herramientas Comerciales sin licencia</t>
  </si>
  <si>
    <t>Funcionalidad Herramienta (4)</t>
  </si>
  <si>
    <t>Arachni</t>
  </si>
  <si>
    <t>Golismero</t>
  </si>
  <si>
    <t>Grabber</t>
  </si>
  <si>
    <t>Grendel-Scan</t>
  </si>
  <si>
    <t>Nmap</t>
  </si>
  <si>
    <t>Nuclei</t>
  </si>
  <si>
    <t>Openvas</t>
  </si>
  <si>
    <t>OWASP-ZAP</t>
  </si>
  <si>
    <t>Vega</t>
  </si>
  <si>
    <t>W3af</t>
  </si>
  <si>
    <t>Wapiti</t>
  </si>
  <si>
    <t>Burpsuite</t>
  </si>
  <si>
    <t>Nexploit</t>
  </si>
  <si>
    <t>Nexpose</t>
  </si>
  <si>
    <t>SmartScanner</t>
  </si>
  <si>
    <t>Webcruiser</t>
  </si>
  <si>
    <t>Wpscan</t>
  </si>
  <si>
    <t>Havij</t>
  </si>
  <si>
    <t>Sqlmap</t>
  </si>
  <si>
    <t>Commix</t>
  </si>
  <si>
    <t>Metasploit</t>
  </si>
  <si>
    <t>Nessus</t>
  </si>
  <si>
    <t>Xsser</t>
  </si>
  <si>
    <t>Ironwasp</t>
  </si>
  <si>
    <t>Skipfish</t>
  </si>
  <si>
    <t>Watobo</t>
  </si>
  <si>
    <t>https://nmap.org/download.html</t>
  </si>
  <si>
    <t>https://subgraph.com/vega/download/index.en.html</t>
  </si>
  <si>
    <t>http://docs.w3af.org/en/latest/install.html</t>
  </si>
  <si>
    <t>https://github.com/golismero/golismero</t>
  </si>
  <si>
    <t>http://rgaucher.info/beta/grabber/</t>
  </si>
  <si>
    <t>https://www.rapid7.com/try/nexpose/</t>
  </si>
  <si>
    <t>https://www.thesmartscanner.com/download</t>
  </si>
  <si>
    <t>https://github.com/Lavakumar/IronWASP</t>
  </si>
  <si>
    <t>https://github.com/spinkham/skipfish</t>
  </si>
  <si>
    <t>https://www.tenable.com/downloads/nessus?loginAttempted=true</t>
  </si>
  <si>
    <t>https://www.darknet.org.uk/2010/09/havij-advanced-automated-sql-injection-tool/#google_vignette</t>
  </si>
  <si>
    <t>https://github.com/sullo/nikto</t>
  </si>
  <si>
    <t>https://www.grendel-scan.com/</t>
  </si>
  <si>
    <t>https://github.com/greenbone/openvas-scanner</t>
  </si>
  <si>
    <t>https://www.zaproxy.org/</t>
  </si>
  <si>
    <t>https://wapiti-scanner.github.io/</t>
  </si>
  <si>
    <t>https://portswigger.net/burp</t>
  </si>
  <si>
    <t>https://download.cnet.com/WebCruiser-Web-Vulnerability-Scanner/3000-10247_4-75064882.html</t>
  </si>
  <si>
    <t>https://wpscan.com/</t>
  </si>
  <si>
    <t>https://github.com/sqlmapproject/sqlmap</t>
  </si>
  <si>
    <t>https://github.com/commixproject/commix</t>
  </si>
  <si>
    <t>https://www.metasploit.com/</t>
  </si>
  <si>
    <t>https://github.com/epsylon/xsser</t>
  </si>
  <si>
    <t>http://watobo.sourceforge.net/index.html</t>
  </si>
  <si>
    <t>OpenSource</t>
  </si>
  <si>
    <t>Comercial</t>
  </si>
  <si>
    <t>30 días</t>
  </si>
  <si>
    <t>79 tests</t>
  </si>
  <si>
    <t>25 API requests per day*</t>
  </si>
  <si>
    <t>Solo IP privadas</t>
  </si>
  <si>
    <t>14 días, 5 horas de scan</t>
  </si>
  <si>
    <t>SaaS*</t>
  </si>
  <si>
    <t>Acunetix</t>
  </si>
  <si>
    <t>https://www.acunetix.com/</t>
  </si>
  <si>
    <t>App Scanner</t>
  </si>
  <si>
    <t>https://www.trustwave.com/Products/Application-Security/App-Scanner-Family/App-Scanner-Enterprise/</t>
  </si>
  <si>
    <t>AppScan</t>
  </si>
  <si>
    <t>https://www.hcltechsw.com/products/appscan</t>
  </si>
  <si>
    <t>AppSpider</t>
  </si>
  <si>
    <t>http://www.rapid7.com/products/appspider/</t>
  </si>
  <si>
    <t>https://www.blueclosure.com/</t>
  </si>
  <si>
    <t>BlueClosure BC Detect</t>
  </si>
  <si>
    <t>https://deepfence.io/</t>
  </si>
  <si>
    <t>GammaScan</t>
  </si>
  <si>
    <t>http://www.gamasec.com/Gamascan.aspx</t>
  </si>
  <si>
    <t>InmuniWeb</t>
  </si>
  <si>
    <t>https://www.immuniweb.com/</t>
  </si>
  <si>
    <t>SaaS</t>
  </si>
  <si>
    <t>InsightVM</t>
  </si>
  <si>
    <t>https://www.rapid7.com/products/insightvm/</t>
  </si>
  <si>
    <t>http://www.nstalker.com/</t>
  </si>
  <si>
    <t>N-Stealth</t>
  </si>
  <si>
    <t>https://www.netsparker.com/</t>
  </si>
  <si>
    <t>Netsparker</t>
  </si>
  <si>
    <t>https://www.beyondtrust.com/Products/RetinaNetworkSecurityScanner/</t>
  </si>
  <si>
    <t>Retina</t>
  </si>
  <si>
    <t>https://scantitan.com/website-vulnerability-scanner/</t>
  </si>
  <si>
    <t>ScanTital Vulnerability Scanner</t>
  </si>
  <si>
    <t>http://www.parasoft.com/products/article.jsp?articleId=3169&amp;redname=webtesting&amp;referred=webtesting</t>
  </si>
  <si>
    <t>SOATest</t>
  </si>
  <si>
    <t>Vex</t>
  </si>
  <si>
    <t>https://www.ubsecure.jp/en/about_ubsecure</t>
  </si>
  <si>
    <t>https://www.tripwire.com/it-security-software/enterprise-vulnerability-management/web-application-vulnerability-scanning/</t>
  </si>
  <si>
    <t>WebApp360</t>
  </si>
  <si>
    <t>WebSecurify Suite</t>
  </si>
  <si>
    <t>https://suite.websecurify.com/</t>
  </si>
  <si>
    <t>http://www.coresecurity.com/content/core-impact-overview</t>
  </si>
  <si>
    <t>http://www.gfi.com/network-security-vulnerability-scanner</t>
  </si>
  <si>
    <t>MBSA</t>
  </si>
  <si>
    <t>http://technet.microsoft.com/en-us/security/cc184923</t>
  </si>
  <si>
    <t>https://www.carson-saint.com/products/saint-security-suite/</t>
  </si>
  <si>
    <t>Wikto</t>
  </si>
  <si>
    <t>Wfuzz</t>
  </si>
  <si>
    <t>DirBuster</t>
  </si>
  <si>
    <t>http://www.owasp.org/index.php/Category:OWASP_DirBuster_Project</t>
  </si>
  <si>
    <t>ratproxy</t>
  </si>
  <si>
    <t>Firebug</t>
  </si>
  <si>
    <t>http://getfirebug.com/</t>
  </si>
  <si>
    <t>x</t>
  </si>
  <si>
    <t>Broken Access Control</t>
  </si>
  <si>
    <t>Cryptografic Failures</t>
  </si>
  <si>
    <t>Injection</t>
  </si>
  <si>
    <t>Sin Separación</t>
  </si>
  <si>
    <t>Insecure Design</t>
  </si>
  <si>
    <t>Security Misconfiguration</t>
  </si>
  <si>
    <t>Identification and Authentication Failures</t>
  </si>
  <si>
    <t>SSRF</t>
  </si>
  <si>
    <t xml:space="preserve">Tipo de herramienta: De propósito General (G) / Especifica de "Seguridad Web" (E) </t>
  </si>
  <si>
    <t>G</t>
  </si>
  <si>
    <t>S</t>
  </si>
  <si>
    <t>E</t>
  </si>
  <si>
    <t>Nº pcap's generados</t>
  </si>
  <si>
    <t>Tamaño total (en MB) de esos pcap's</t>
  </si>
  <si>
    <t>2.1</t>
  </si>
  <si>
    <t>https://www.arachni-scanner.com/download/</t>
  </si>
  <si>
    <t>https://github.com/projectdiscovery/nuclei/v2/cmd/nuclei@latest</t>
  </si>
  <si>
    <t>Asterisco (*=: Opción que hemos usado</t>
  </si>
  <si>
    <t>Limitaciones para las herramientas Comerciales</t>
  </si>
  <si>
    <t>L*</t>
  </si>
  <si>
    <t>W*</t>
  </si>
  <si>
    <t>W</t>
  </si>
  <si>
    <t>W*, M, L</t>
  </si>
  <si>
    <t>W (Windows), L (Linux), M (MacOS)</t>
  </si>
  <si>
    <t>W, M, L*</t>
  </si>
  <si>
    <t>W, M,  L*</t>
  </si>
  <si>
    <t>L*,  M</t>
  </si>
  <si>
    <t>W*,  M,  L</t>
  </si>
  <si>
    <t>W*,  L</t>
  </si>
  <si>
    <t>W,  M,  L*</t>
  </si>
  <si>
    <t>W,  L,  M</t>
  </si>
  <si>
    <t>L,  W</t>
  </si>
  <si>
    <t>W, L</t>
  </si>
  <si>
    <t>Nº pcaps con ataques</t>
  </si>
  <si>
    <t>Nº de Tipos de ataques OWASP Top Ten en los que se han detectado ataques</t>
  </si>
  <si>
    <t>1.1</t>
  </si>
  <si>
    <t>1.2</t>
  </si>
  <si>
    <t>2.2</t>
  </si>
  <si>
    <t>2.3</t>
  </si>
  <si>
    <t>AnomalíasURIs</t>
  </si>
  <si>
    <t>Web Estática</t>
  </si>
  <si>
    <t>Anomalías URIs:</t>
  </si>
  <si>
    <t>Web Dinámica</t>
  </si>
  <si>
    <t>Nº URIs SIN repetición</t>
  </si>
  <si>
    <t>Secunia PSI (Personal Software Inspector)</t>
  </si>
  <si>
    <t>Core Impact</t>
  </si>
  <si>
    <t>CFI LanGuard</t>
  </si>
  <si>
    <t>Nipper</t>
  </si>
  <si>
    <t>SAINT Security Suite</t>
  </si>
  <si>
    <t>Leyenda de "Problemas de herramientas"</t>
  </si>
  <si>
    <t>(No Aplica)</t>
  </si>
  <si>
    <t>SO (1)</t>
  </si>
  <si>
    <t>Limitaciones (2)</t>
  </si>
  <si>
    <t>https://www.titania.com/products/nipper/</t>
  </si>
  <si>
    <t>https://wikto.apponic.com/</t>
  </si>
  <si>
    <t>https://github.com/xmendez/wfuzz</t>
  </si>
  <si>
    <t>W,  L*,  M</t>
  </si>
  <si>
    <t>https://secunia-psi.uptodown.com/windows/descargar</t>
  </si>
  <si>
    <t>OBSOLETA</t>
  </si>
  <si>
    <t>SOLO FUERZA BRUTA, NO INTERESANTE EN NUESTRO CASO</t>
  </si>
  <si>
    <t>https://github.com/wallin/ratproxy</t>
  </si>
  <si>
    <t>NO COMPILA, PROYECTO ABANDONADO</t>
  </si>
  <si>
    <t>Detector Completo</t>
  </si>
  <si>
    <t>Modsecurity</t>
  </si>
  <si>
    <t>Herramientas OpenSource abandonadas o no interesantes para el estudio</t>
  </si>
  <si>
    <t>Deepfence ThreatStryker(*)</t>
  </si>
  <si>
    <t>Wpscan (*)</t>
  </si>
  <si>
    <t>TOTAL</t>
  </si>
  <si>
    <t>GrendelScan</t>
  </si>
  <si>
    <t>OWASPZAP</t>
  </si>
  <si>
    <t>CSRF (Cross Site Request Forgery)</t>
  </si>
  <si>
    <t>Path Traversal</t>
  </si>
  <si>
    <t>RFI (Remote File Inclusion)</t>
  </si>
  <si>
    <t>File Enumeration</t>
  </si>
  <si>
    <t>Interesting File</t>
  </si>
  <si>
    <t>Remote Source Inclusion</t>
  </si>
  <si>
    <t>Remote File Retrieval</t>
  </si>
  <si>
    <t>Brute Force</t>
  </si>
  <si>
    <t>Buster</t>
  </si>
  <si>
    <t>Open Redirect</t>
  </si>
  <si>
    <t>XSS (Cross Site Scripting)</t>
  </si>
  <si>
    <t>LFI (Local file inclusion)</t>
  </si>
  <si>
    <t>BSQL (Blind SQL)</t>
  </si>
  <si>
    <t>SQL Injection</t>
  </si>
  <si>
    <t>RCE (Remote Command Execution)</t>
  </si>
  <si>
    <t>Shellshock Injection</t>
  </si>
  <si>
    <t>Parameter Tampering</t>
  </si>
  <si>
    <t>XXE (XML External Entity)</t>
  </si>
  <si>
    <t>Misconfiguration</t>
  </si>
  <si>
    <t>Session Management</t>
  </si>
  <si>
    <t>Auth</t>
  </si>
  <si>
    <t>Information Leakage/Disclosure</t>
  </si>
  <si>
    <t>Backup</t>
  </si>
  <si>
    <t>Web Server Config</t>
  </si>
  <si>
    <t>Miscellaneous Attacks</t>
  </si>
  <si>
    <t>Evasion</t>
  </si>
  <si>
    <t>Denial of Service</t>
  </si>
  <si>
    <t>Discovery</t>
  </si>
  <si>
    <t>Default</t>
  </si>
  <si>
    <t>Exploit</t>
  </si>
  <si>
    <t>External</t>
  </si>
  <si>
    <t>Malware</t>
  </si>
  <si>
    <t>Version</t>
  </si>
  <si>
    <t>Vuln</t>
  </si>
  <si>
    <t>Apache</t>
  </si>
  <si>
    <t>Tech</t>
  </si>
  <si>
    <t>CVE</t>
  </si>
  <si>
    <t>Vulnerabilities</t>
  </si>
  <si>
    <t>String_format</t>
  </si>
  <si>
    <t>Exposure</t>
  </si>
  <si>
    <t>Wordpress</t>
  </si>
  <si>
    <t>Panel</t>
  </si>
  <si>
    <t>wp-plugin</t>
  </si>
  <si>
    <t>Buffer overflow</t>
  </si>
  <si>
    <t>cors_origin</t>
  </si>
  <si>
    <t>dav</t>
  </si>
  <si>
    <t>eval</t>
  </si>
  <si>
    <t>frontpage</t>
  </si>
  <si>
    <t>generic</t>
  </si>
  <si>
    <t>Htaccess methods</t>
  </si>
  <si>
    <t>LDAP Injection</t>
  </si>
  <si>
    <t>MX Injection</t>
  </si>
  <si>
    <t>Remote OS Command Injection</t>
  </si>
  <si>
    <t>Xpath Injection</t>
  </si>
  <si>
    <t>XST (Cross Site Tracing)</t>
  </si>
  <si>
    <t>OWASP_TOP_10</t>
  </si>
  <si>
    <t>phising vector</t>
  </si>
  <si>
    <t>preg replace</t>
  </si>
  <si>
    <t>redos</t>
  </si>
  <si>
    <t>response splitting</t>
  </si>
  <si>
    <t>Header Injections</t>
  </si>
  <si>
    <t>Integer Overflow Injection</t>
  </si>
  <si>
    <t>Shell Injection</t>
  </si>
  <si>
    <t>URL Injection</t>
  </si>
  <si>
    <t>XML Injection</t>
  </si>
  <si>
    <t>cgis</t>
  </si>
  <si>
    <t>Application Architecture</t>
  </si>
  <si>
    <t>Ataques SIN repeticion</t>
  </si>
  <si>
    <t>% Eficiencia (sobre SIN repeticion)</t>
  </si>
  <si>
    <t>Funcionalidad Herramienta (tráfico de ataque que genera): Sólo Sondeo (S) / Con Explotación (E)</t>
  </si>
  <si>
    <t>Total</t>
  </si>
  <si>
    <t>Con Repetición</t>
  </si>
  <si>
    <t>Sin Repetición</t>
  </si>
  <si>
    <t>SSRF (Server Side Request Forgery)</t>
  </si>
  <si>
    <t>WEB ESTÁTICA</t>
  </si>
  <si>
    <t>WEB DINÁMICA</t>
  </si>
  <si>
    <t>Ataques CON repetición</t>
  </si>
  <si>
    <t>% Eficiencia (sobre CON repeticion)</t>
  </si>
  <si>
    <t>Ataques SIN repetición</t>
  </si>
  <si>
    <t>Ataques por alguno de los 3 SIN repeticion</t>
  </si>
  <si>
    <t>Clean SIN repeticion</t>
  </si>
  <si>
    <t>% Eficiencia completa (sobre SIN repeticion)</t>
  </si>
  <si>
    <t>Herramientas</t>
  </si>
  <si>
    <t>Total OpenSource</t>
  </si>
  <si>
    <t>Total Comerciales</t>
  </si>
  <si>
    <t>Nº URIs CON repetición</t>
  </si>
  <si>
    <t>X</t>
  </si>
  <si>
    <t>Others (NOT TOP10)</t>
  </si>
  <si>
    <t>Others(NOT TOP10)</t>
  </si>
  <si>
    <t>Eval Code Injection/Expression Language Injection</t>
  </si>
  <si>
    <t>SSI Injection (Server Side Include)</t>
  </si>
  <si>
    <t>Code Injection/Injection plugin</t>
  </si>
  <si>
    <t>CRLF Injection</t>
  </si>
  <si>
    <t>Nº URIS</t>
  </si>
  <si>
    <t>Wpscan (solo dinámica)</t>
  </si>
  <si>
    <t>Nº URIs CON repetición Web Estática</t>
  </si>
  <si>
    <t>Nº URIs SIN repetición Web Estática</t>
  </si>
  <si>
    <t>Nº URIs SIN Repetición Web Dinámica</t>
  </si>
  <si>
    <t>Nº URIs CON repetición Web Dinámica</t>
  </si>
  <si>
    <t>3</t>
  </si>
  <si>
    <t>NOTA: Para cada anomalía (celda rellena), se sugiere el motivo de la misma</t>
  </si>
  <si>
    <t>A</t>
  </si>
  <si>
    <t>B</t>
  </si>
  <si>
    <t>C</t>
  </si>
  <si>
    <t>D</t>
  </si>
  <si>
    <t>1) Resultados muy parecidos, en ocasiones iguales ante:
    1.1) Web estática y dinámica.
    1.2) Dos lanzamientos sobre misma web.
2) Indico ataque "SQL Injection" (idem  para otros tipos) y
    2.1) Salen SQL Injection y otros ataques (XSS, ...).
    2.2) No se genera ningún ataque.
    2.3) Todas las URIs generadas de cada tipo de ataque son iguales.
3) Comportamiento ante recurso web SI (200) / NO (400) encontrado: no difiere
4) Nº de URIs de ataque
     4.1) Más del 90% son URIs de sondeo (frente a un 10% o menos de
URIs de ataque).
     4.2) Número anormalmente bajo de URIs de sondeo y ataques.
     4.3) Excesivas repeticiones en las URIs de ataque</t>
  </si>
  <si>
    <t>4.1</t>
  </si>
  <si>
    <t>4.2</t>
  </si>
  <si>
    <t>4.3</t>
  </si>
  <si>
    <t>A)La herramienta lanza peticiones sin adaptar éste lanzamiento al destino. Dichas peticiones las genera posiblemente a través de una base de datos propia de tráfico de "sondeo" donde prueba archivos, rutas y extensiones comunes en páginas web, o también tráfico de ataque. Este problema puede ser la causa de varias de las anomalías detectadas.
B)La herramienta no realiza ningún ataque basado en URI (HTTP GET)    pero si en otras cabeceras.
C)La herramienta tan solo realiza ataques en la web dinámica, habiendo realizado exactamente los mismos pasos en ambos contextos. Posible motivo: No encontrar ningún recurso web en la web estática para realizar el ataque. 
D)La herramienta no realiza ataques de ningún tipo en ningún contexto de los probados, según indica la propia herramienta, debido a no encontrar ninguna vulnerabilidad(URI concreta donde atacar mediante inyección, etc). Para las herramientas que han presentado esta anomalía, se ha intentado indicar manualmente la URI de un recurso real de la web objetivo (ej: web/wp-login.php), obteniendo el mismo resultado.
E)La herramienta, con capacidad de separación entre ataques aparentemente, sí diferencia el tráfico enviado en función del destino, pero realiza ataques de varios tipos indistintamente del ataque que se le esté indicando.
F)La herramienta realiza un número escaso de ataques, probablemente debido a más "ayuda" por parte del usuario, no se dedica a encontrar vulnerabilidades, sino que las explota.</t>
  </si>
  <si>
    <t>F</t>
  </si>
  <si>
    <t>Representación de los datos de la combinación efectiva de los 3 detectores juntos (uri detectada por alguno de los 3): Nº de ataques/clean del total de URIS sin repetición, junto a la eficiencia que suponen esos datos</t>
  </si>
  <si>
    <t>Representación del nº Ataques que ha detectado cada uno de los detectores por separado del nº total de URIS sin repetición, junto a la eficiencia de detección que suponen esos datos. Comparación de totales entre open/pago</t>
  </si>
  <si>
    <t>Comparativa del nº de URIs sin repetición generado por cada herramienta para cada tipo de ataque, comparativa open/pago</t>
  </si>
  <si>
    <t>Relación de URIS generadas por cada tipo de ataque (según herramienta) para cada contexto web, las filas y columnas mostradas de la tabla corresponden a las herramientas en las que hemos realizado distinción entre tipos de ataque según owasp, y tipo de ataque web según OWASP respectivamente. Todos los datos mostrados corresponden a URIs SIN REPETICIÓN. Tanto los datos de URIs CON REPETICIÓN, como la relación entre "nombre pcap generado" - tipo de ataque OWASP, se encuentran en esta misma hoja en columnas ocultas.</t>
  </si>
  <si>
    <t>Deepfence Threatmapper</t>
  </si>
  <si>
    <t>https://github.com/deepfence/ThreatMapper</t>
  </si>
  <si>
    <t>L</t>
  </si>
  <si>
    <t>no incorporada al estudio al no realizar ataques a nivel HTTP</t>
  </si>
  <si>
    <t>https://brightsec.com/nexploit-neuralegion/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</si>
</sst>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1"/>
      <color rgb="FFFF0000"/>
      <name val="Calibri"/>
      <family val="2"/>
      <scheme val="minor"/>
    </font>
    <font>
      <sz val="8"/>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18"/>
      <color theme="1"/>
      <name val="Calibri"/>
      <family val="2"/>
      <scheme val="minor"/>
    </font>
  </fonts>
  <fills count="10">
    <fill>
      <patternFill patternType="none"/>
    </fill>
    <fill>
      <patternFill patternType="gray125"/>
    </fill>
    <fill>
      <patternFill patternType="solid">
        <fgColor theme="2" tint="-0.499984740745262"/>
        <bgColor indexed="64"/>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9" tint="0.59999389629810485"/>
        <bgColor indexed="65"/>
      </patternFill>
    </fill>
    <fill>
      <patternFill patternType="solid">
        <fgColor theme="5"/>
      </patternFill>
    </fill>
    <fill>
      <patternFill patternType="solid">
        <fgColor theme="9" tint="0.39997558519241921"/>
        <bgColor indexed="65"/>
      </patternFill>
    </fill>
  </fills>
  <borders count="125">
    <border>
      <left/>
      <right/>
      <top/>
      <bottom/>
      <diagonal/>
    </border>
    <border>
      <left/>
      <right/>
      <top/>
      <bottom style="medium">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top style="dotted">
        <color indexed="64"/>
      </top>
      <bottom style="dotted">
        <color indexed="64"/>
      </bottom>
      <diagonal/>
    </border>
    <border>
      <left/>
      <right style="thick">
        <color indexed="64"/>
      </right>
      <top/>
      <bottom/>
      <diagonal/>
    </border>
    <border>
      <left style="thin">
        <color indexed="64"/>
      </left>
      <right style="thick">
        <color indexed="64"/>
      </right>
      <top style="medium">
        <color indexed="64"/>
      </top>
      <bottom style="dotted">
        <color indexed="64"/>
      </bottom>
      <diagonal/>
    </border>
    <border>
      <left style="thin">
        <color indexed="64"/>
      </left>
      <right style="thick">
        <color indexed="64"/>
      </right>
      <top style="dotted">
        <color indexed="64"/>
      </top>
      <bottom style="dotted">
        <color indexed="64"/>
      </bottom>
      <diagonal/>
    </border>
    <border>
      <left/>
      <right/>
      <top/>
      <bottom style="thick">
        <color indexed="64"/>
      </bottom>
      <diagonal/>
    </border>
    <border>
      <left/>
      <right style="thick">
        <color indexed="64"/>
      </right>
      <top style="dotted">
        <color indexed="64"/>
      </top>
      <bottom style="thick">
        <color indexed="64"/>
      </bottom>
      <diagonal/>
    </border>
    <border>
      <left style="thin">
        <color indexed="64"/>
      </left>
      <right style="thin">
        <color indexed="64"/>
      </right>
      <top style="thin">
        <color indexed="64"/>
      </top>
      <bottom style="thin">
        <color indexed="64"/>
      </bottom>
      <diagonal/>
    </border>
    <border>
      <left/>
      <right style="dotted">
        <color indexed="64"/>
      </right>
      <top style="mediumDashed">
        <color indexed="64"/>
      </top>
      <bottom/>
      <diagonal/>
    </border>
    <border>
      <left/>
      <right style="dotted">
        <color indexed="64"/>
      </right>
      <top/>
      <bottom/>
      <diagonal/>
    </border>
    <border>
      <left style="mediumDashed">
        <color indexed="64"/>
      </left>
      <right style="dotted">
        <color indexed="64"/>
      </right>
      <top style="mediumDashed">
        <color indexed="64"/>
      </top>
      <bottom/>
      <diagonal/>
    </border>
    <border>
      <left style="mediumDashed">
        <color indexed="64"/>
      </left>
      <right style="dotted">
        <color indexed="64"/>
      </right>
      <top/>
      <bottom/>
      <diagonal/>
    </border>
    <border>
      <left style="mediumDashed">
        <color indexed="64"/>
      </left>
      <right style="dotted">
        <color indexed="64"/>
      </right>
      <top/>
      <bottom style="thick">
        <color indexed="64"/>
      </bottom>
      <diagonal/>
    </border>
    <border>
      <left style="mediumDashed">
        <color indexed="64"/>
      </left>
      <right style="dotted">
        <color indexed="64"/>
      </right>
      <top/>
      <bottom style="mediumDashed">
        <color indexed="64"/>
      </bottom>
      <diagonal/>
    </border>
    <border>
      <left/>
      <right style="mediumDashed">
        <color indexed="64"/>
      </right>
      <top/>
      <bottom style="mediumDashed">
        <color indexed="64"/>
      </bottom>
      <diagonal/>
    </border>
    <border>
      <left style="mediumDashed">
        <color indexed="64"/>
      </left>
      <right style="mediumDashed">
        <color indexed="64"/>
      </right>
      <top/>
      <bottom style="double">
        <color indexed="64"/>
      </bottom>
      <diagonal/>
    </border>
    <border>
      <left/>
      <right style="dotted">
        <color indexed="64"/>
      </right>
      <top/>
      <bottom style="mediumDashed">
        <color indexed="64"/>
      </bottom>
      <diagonal/>
    </border>
    <border>
      <left/>
      <right style="dotted">
        <color indexed="64"/>
      </right>
      <top/>
      <bottom style="thick">
        <color indexed="64"/>
      </bottom>
      <diagonal/>
    </border>
    <border>
      <left/>
      <right style="thick">
        <color indexed="64"/>
      </right>
      <top/>
      <bottom style="mediumDashed">
        <color indexed="64"/>
      </bottom>
      <diagonal/>
    </border>
    <border>
      <left/>
      <right style="thick">
        <color indexed="64"/>
      </right>
      <top/>
      <bottom style="thick">
        <color indexed="64"/>
      </bottom>
      <diagonal/>
    </border>
    <border>
      <left style="mediumDashed">
        <color indexed="64"/>
      </left>
      <right style="thick">
        <color indexed="64"/>
      </right>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Dashed">
        <color indexed="64"/>
      </right>
      <top/>
      <bottom style="double">
        <color indexed="64"/>
      </bottom>
      <diagonal/>
    </border>
    <border>
      <left style="mediumDashed">
        <color indexed="64"/>
      </left>
      <right/>
      <top/>
      <bottom style="double">
        <color indexed="64"/>
      </bottom>
      <diagonal/>
    </border>
    <border>
      <left/>
      <right/>
      <top/>
      <bottom style="mediumDashed">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style="thick">
        <color indexed="64"/>
      </right>
      <top style="thick">
        <color indexed="64"/>
      </top>
      <bottom/>
      <diagonal/>
    </border>
    <border>
      <left style="hair">
        <color indexed="64"/>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style="thick">
        <color indexed="64"/>
      </top>
      <bottom style="double">
        <color indexed="64"/>
      </bottom>
      <diagonal/>
    </border>
    <border>
      <left style="double">
        <color indexed="64"/>
      </left>
      <right/>
      <top style="thick">
        <color indexed="64"/>
      </top>
      <bottom style="double">
        <color indexed="64"/>
      </bottom>
      <diagonal/>
    </border>
    <border>
      <left/>
      <right style="double">
        <color indexed="64"/>
      </right>
      <top style="thick">
        <color indexed="64"/>
      </top>
      <bottom style="double">
        <color indexed="64"/>
      </bottom>
      <diagonal/>
    </border>
    <border>
      <left/>
      <right style="thick">
        <color indexed="64"/>
      </right>
      <top style="thick">
        <color indexed="64"/>
      </top>
      <bottom style="double">
        <color indexed="64"/>
      </bottom>
      <diagonal/>
    </border>
    <border>
      <left/>
      <right style="thin">
        <color indexed="64"/>
      </right>
      <top style="thick">
        <color indexed="64"/>
      </top>
      <bottom style="double">
        <color indexed="64"/>
      </bottom>
      <diagonal/>
    </border>
    <border>
      <left style="thin">
        <color indexed="64"/>
      </left>
      <right/>
      <top style="thick">
        <color indexed="64"/>
      </top>
      <bottom style="double">
        <color indexed="64"/>
      </bottom>
      <diagonal/>
    </border>
    <border>
      <left/>
      <right style="thick">
        <color indexed="64"/>
      </right>
      <top/>
      <bottom style="hair">
        <color indexed="64"/>
      </bottom>
      <diagonal/>
    </border>
    <border>
      <left/>
      <right style="thick">
        <color indexed="64"/>
      </right>
      <top style="hair">
        <color indexed="64"/>
      </top>
      <bottom style="hair">
        <color indexed="64"/>
      </bottom>
      <diagonal/>
    </border>
    <border>
      <left/>
      <right style="thick">
        <color indexed="64"/>
      </right>
      <top style="hair">
        <color indexed="64"/>
      </top>
      <bottom/>
      <diagonal/>
    </border>
    <border>
      <left/>
      <right style="hair">
        <color indexed="64"/>
      </right>
      <top style="double">
        <color indexed="64"/>
      </top>
      <bottom style="double">
        <color indexed="64"/>
      </bottom>
      <diagonal/>
    </border>
    <border>
      <left style="hair">
        <color indexed="64"/>
      </left>
      <right/>
      <top style="double">
        <color indexed="64"/>
      </top>
      <bottom style="hair">
        <color indexed="64"/>
      </bottom>
      <diagonal/>
    </border>
    <border>
      <left style="thick">
        <color indexed="64"/>
      </left>
      <right/>
      <top style="thick">
        <color indexed="64"/>
      </top>
      <bottom style="double">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right style="thick">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ck">
        <color indexed="64"/>
      </left>
      <right style="hair">
        <color indexed="64"/>
      </right>
      <top style="double">
        <color indexed="64"/>
      </top>
      <bottom style="double">
        <color indexed="64"/>
      </bottom>
      <diagonal/>
    </border>
    <border>
      <left style="hair">
        <color indexed="64"/>
      </left>
      <right style="thick">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hair">
        <color indexed="64"/>
      </left>
      <right style="thick">
        <color indexed="64"/>
      </right>
      <top style="double">
        <color indexed="64"/>
      </top>
      <bottom style="hair">
        <color indexed="64"/>
      </bottom>
      <diagonal/>
    </border>
    <border>
      <left style="hair">
        <color indexed="64"/>
      </left>
      <right style="thick">
        <color indexed="64"/>
      </right>
      <top style="hair">
        <color indexed="64"/>
      </top>
      <bottom/>
      <diagonal/>
    </border>
    <border>
      <left style="thin">
        <color indexed="64"/>
      </left>
      <right style="thick">
        <color indexed="64"/>
      </right>
      <top style="thin">
        <color indexed="64"/>
      </top>
      <bottom style="thin">
        <color indexed="64"/>
      </bottom>
      <diagonal/>
    </border>
    <border>
      <left style="hair">
        <color indexed="64"/>
      </left>
      <right style="thick">
        <color indexed="64"/>
      </right>
      <top/>
      <bottom style="hair">
        <color indexed="64"/>
      </bottom>
      <diagonal/>
    </border>
    <border>
      <left/>
      <right/>
      <top/>
      <bottom style="double">
        <color indexed="64"/>
      </bottom>
      <diagonal/>
    </border>
    <border>
      <left style="dotted">
        <color indexed="64"/>
      </left>
      <right style="mediumDashed">
        <color indexed="64"/>
      </right>
      <top style="mediumDashed">
        <color indexed="64"/>
      </top>
      <bottom/>
      <diagonal/>
    </border>
    <border>
      <left style="dotted">
        <color indexed="64"/>
      </left>
      <right style="mediumDashed">
        <color indexed="64"/>
      </right>
      <top/>
      <bottom/>
      <diagonal/>
    </border>
    <border>
      <left style="dotted">
        <color indexed="64"/>
      </left>
      <right style="mediumDashed">
        <color indexed="64"/>
      </right>
      <top/>
      <bottom style="thick">
        <color indexed="64"/>
      </bottom>
      <diagonal/>
    </border>
    <border>
      <left/>
      <right style="thick">
        <color indexed="64"/>
      </right>
      <top style="medium">
        <color indexed="64"/>
      </top>
      <bottom style="medium">
        <color indexed="64"/>
      </bottom>
      <diagonal/>
    </border>
    <border>
      <left/>
      <right style="medium">
        <color indexed="64"/>
      </right>
      <top style="thick">
        <color indexed="64"/>
      </top>
      <bottom style="thick">
        <color indexed="64"/>
      </bottom>
      <diagonal/>
    </border>
    <border>
      <left style="medium">
        <color indexed="64"/>
      </left>
      <right/>
      <top style="thick">
        <color indexed="64"/>
      </top>
      <bottom style="thick">
        <color indexed="64"/>
      </bottom>
      <diagonal/>
    </border>
    <border>
      <left style="double">
        <color indexed="64"/>
      </left>
      <right/>
      <top/>
      <bottom style="double">
        <color indexed="64"/>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double">
        <color indexed="64"/>
      </left>
      <right/>
      <top style="medium">
        <color indexed="64"/>
      </top>
      <bottom/>
      <diagonal/>
    </border>
    <border>
      <left/>
      <right/>
      <top style="medium">
        <color indexed="64"/>
      </top>
      <bottom/>
      <diagonal/>
    </border>
    <border>
      <left style="medium">
        <color indexed="64"/>
      </left>
      <right style="thick">
        <color indexed="64"/>
      </right>
      <top style="medium">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ck">
        <color indexed="64"/>
      </right>
      <top/>
      <bottom/>
      <diagonal/>
    </border>
    <border>
      <left style="hair">
        <color indexed="64"/>
      </left>
      <right style="medium">
        <color indexed="64"/>
      </right>
      <top style="hair">
        <color indexed="64"/>
      </top>
      <bottom style="hair">
        <color indexed="64"/>
      </bottom>
      <diagonal/>
    </border>
    <border>
      <left style="medium">
        <color indexed="64"/>
      </left>
      <right style="thick">
        <color indexed="64"/>
      </right>
      <top style="dotted">
        <color indexed="64"/>
      </top>
      <bottom style="medium">
        <color indexed="64"/>
      </bottom>
      <diagonal/>
    </border>
    <border>
      <left/>
      <right style="medium">
        <color indexed="64"/>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n">
        <color auto="1"/>
      </left>
      <right/>
      <top style="medium">
        <color indexed="64"/>
      </top>
      <bottom style="medium">
        <color indexed="64"/>
      </bottom>
      <diagonal/>
    </border>
    <border>
      <left style="thin">
        <color indexed="64"/>
      </left>
      <right style="thin">
        <color indexed="64"/>
      </right>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dotted">
        <color indexed="64"/>
      </bottom>
      <diagonal/>
    </border>
    <border>
      <left style="medium">
        <color indexed="64"/>
      </left>
      <right style="thin">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ck">
        <color indexed="64"/>
      </left>
      <right/>
      <top/>
      <bottom/>
      <diagonal/>
    </border>
    <border>
      <left/>
      <right style="thin">
        <color indexed="64"/>
      </right>
      <top style="medium">
        <color indexed="64"/>
      </top>
      <bottom style="medium">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bottom style="dotted">
        <color indexed="64"/>
      </bottom>
      <diagonal/>
    </border>
    <border>
      <left style="thin">
        <color indexed="64"/>
      </left>
      <right style="thick">
        <color indexed="64"/>
      </right>
      <top style="dotted">
        <color indexed="64"/>
      </top>
      <bottom style="medium">
        <color indexed="64"/>
      </bottom>
      <diagonal/>
    </border>
    <border>
      <left style="mediumDashed">
        <color indexed="64"/>
      </left>
      <right/>
      <top style="medium">
        <color indexed="64"/>
      </top>
      <bottom style="double">
        <color indexed="64"/>
      </bottom>
      <diagonal/>
    </border>
    <border>
      <left/>
      <right style="mediumDashed">
        <color indexed="64"/>
      </right>
      <top style="medium">
        <color indexed="64"/>
      </top>
      <bottom style="double">
        <color indexed="64"/>
      </bottom>
      <diagonal/>
    </border>
    <border>
      <left style="mediumDashed">
        <color indexed="64"/>
      </left>
      <right/>
      <top style="thick">
        <color indexed="64"/>
      </top>
      <bottom style="double">
        <color indexed="64"/>
      </bottom>
      <diagonal/>
    </border>
    <border>
      <left/>
      <right style="mediumDashed">
        <color indexed="64"/>
      </right>
      <top style="thick">
        <color indexed="64"/>
      </top>
      <bottom style="double">
        <color indexed="64"/>
      </bottom>
      <diagonal/>
    </border>
    <border>
      <left/>
      <right style="thick">
        <color indexed="64"/>
      </right>
      <top style="medium">
        <color indexed="64"/>
      </top>
      <bottom style="double">
        <color indexed="64"/>
      </bottom>
      <diagonal/>
    </border>
    <border>
      <left style="thick">
        <color indexed="64"/>
      </left>
      <right/>
      <top style="medium">
        <color indexed="64"/>
      </top>
      <bottom style="double">
        <color indexed="64"/>
      </bottom>
      <diagonal/>
    </border>
    <border>
      <left/>
      <right style="double">
        <color indexed="64"/>
      </right>
      <top style="medium">
        <color indexed="64"/>
      </top>
      <bottom/>
      <diagonal/>
    </border>
    <border>
      <left/>
      <right style="double">
        <color indexed="64"/>
      </right>
      <top/>
      <bottom style="double">
        <color indexed="64"/>
      </bottom>
      <diagonal/>
    </border>
    <border>
      <left style="double">
        <color indexed="64"/>
      </left>
      <right style="mediumDashed">
        <color indexed="64"/>
      </right>
      <top style="medium">
        <color indexed="64"/>
      </top>
      <bottom/>
      <diagonal/>
    </border>
    <border>
      <left style="double">
        <color indexed="64"/>
      </left>
      <right style="mediumDashed">
        <color indexed="64"/>
      </right>
      <top/>
      <bottom style="double">
        <color indexed="64"/>
      </bottom>
      <diagonal/>
    </border>
  </borders>
  <cellStyleXfs count="10">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7"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7" fillId="8" borderId="0" applyNumberFormat="0" applyBorder="0" applyAlignment="0" applyProtection="0"/>
    <xf numFmtId="0" fontId="5" fillId="9" borderId="0" applyNumberFormat="0" applyBorder="0" applyAlignment="0" applyProtection="0"/>
  </cellStyleXfs>
  <cellXfs count="225">
    <xf numFmtId="0" fontId="0" fillId="0" borderId="0" xfId="0"/>
    <xf numFmtId="0" fontId="0" fillId="0" borderId="0" xfId="0" applyAlignment="1">
      <alignment horizont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2" borderId="1" xfId="0"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xf>
    <xf numFmtId="0" fontId="0" fillId="0" borderId="8" xfId="0" applyBorder="1"/>
    <xf numFmtId="0" fontId="0" fillId="0" borderId="8" xfId="0" applyBorder="1" applyAlignment="1">
      <alignment horizontal="left"/>
    </xf>
    <xf numFmtId="0" fontId="0" fillId="0" borderId="7"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2" fillId="0" borderId="3" xfId="0" applyFont="1" applyBorder="1" applyAlignment="1">
      <alignment horizontal="center" vertical="center"/>
    </xf>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1" fillId="0" borderId="8" xfId="1" applyBorder="1"/>
    <xf numFmtId="0" fontId="0" fillId="0" borderId="0" xfId="0" applyAlignment="1">
      <alignment horizontal="left"/>
    </xf>
    <xf numFmtId="0" fontId="0" fillId="0" borderId="0" xfId="0" applyAlignment="1">
      <alignment horizontal="center"/>
    </xf>
    <xf numFmtId="0" fontId="4" fillId="0" borderId="3" xfId="0" applyFont="1" applyBorder="1" applyAlignment="1">
      <alignment horizontal="center" vertical="center"/>
    </xf>
    <xf numFmtId="0" fontId="4" fillId="0" borderId="10" xfId="0" applyFont="1" applyBorder="1" applyAlignment="1">
      <alignment horizontal="center" vertical="center"/>
    </xf>
    <xf numFmtId="0" fontId="0" fillId="0" borderId="13"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5" fillId="4" borderId="22" xfId="4" applyBorder="1" applyAlignment="1">
      <alignment horizontal="center"/>
    </xf>
    <xf numFmtId="0" fontId="5" fillId="4" borderId="23" xfId="4" applyBorder="1" applyAlignment="1">
      <alignment horizontal="center"/>
    </xf>
    <xf numFmtId="0" fontId="5" fillId="4" borderId="25" xfId="4" applyBorder="1" applyAlignment="1">
      <alignment horizontal="center"/>
    </xf>
    <xf numFmtId="0" fontId="0" fillId="0" borderId="17" xfId="0" applyBorder="1" applyAlignment="1">
      <alignment horizontal="center"/>
    </xf>
    <xf numFmtId="0" fontId="0" fillId="0" borderId="26" xfId="0" applyBorder="1" applyAlignment="1">
      <alignment horizontal="center"/>
    </xf>
    <xf numFmtId="0" fontId="5" fillId="4" borderId="27" xfId="4" applyBorder="1" applyAlignment="1">
      <alignment horizontal="center"/>
    </xf>
    <xf numFmtId="0" fontId="5" fillId="4" borderId="35" xfId="4"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0" xfId="0" applyFont="1"/>
    <xf numFmtId="0" fontId="0" fillId="0" borderId="11" xfId="0" applyBorder="1"/>
    <xf numFmtId="0" fontId="0" fillId="0" borderId="0" xfId="0" applyBorder="1"/>
    <xf numFmtId="0" fontId="0" fillId="0" borderId="42" xfId="0" applyBorder="1" applyAlignment="1">
      <alignment horizontal="center" vertical="center"/>
    </xf>
    <xf numFmtId="9" fontId="0" fillId="0" borderId="42" xfId="2" applyFont="1"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9" fontId="0" fillId="0" borderId="40" xfId="2" applyFont="1" applyBorder="1" applyAlignment="1">
      <alignment horizontal="center" vertical="center"/>
    </xf>
    <xf numFmtId="9" fontId="0" fillId="0" borderId="44" xfId="2" applyFont="1" applyBorder="1" applyAlignment="1">
      <alignment horizontal="center" vertical="center"/>
    </xf>
    <xf numFmtId="0" fontId="4" fillId="0" borderId="40" xfId="0" applyFont="1" applyBorder="1" applyAlignment="1">
      <alignment horizontal="center" vertical="center"/>
    </xf>
    <xf numFmtId="9" fontId="4" fillId="0" borderId="40" xfId="2" applyFont="1" applyBorder="1" applyAlignment="1">
      <alignment horizontal="center" vertical="center"/>
    </xf>
    <xf numFmtId="0" fontId="0" fillId="0" borderId="36" xfId="0" applyBorder="1"/>
    <xf numFmtId="0" fontId="0" fillId="0" borderId="55" xfId="0" applyBorder="1" applyAlignment="1">
      <alignment horizontal="center" vertical="center"/>
    </xf>
    <xf numFmtId="0" fontId="6" fillId="4" borderId="57" xfId="4" applyFont="1" applyBorder="1" applyAlignment="1">
      <alignment horizontal="center" vertical="center"/>
    </xf>
    <xf numFmtId="0" fontId="6" fillId="4" borderId="59" xfId="4" applyFont="1" applyBorder="1" applyAlignment="1">
      <alignment horizontal="center" vertical="center"/>
    </xf>
    <xf numFmtId="0" fontId="6" fillId="4" borderId="60" xfId="4" applyFont="1" applyBorder="1" applyAlignment="1">
      <alignment horizontal="center" vertical="center"/>
    </xf>
    <xf numFmtId="0" fontId="6" fillId="4" borderId="61" xfId="4" applyFont="1" applyBorder="1" applyAlignment="1">
      <alignment horizontal="center" vertical="center"/>
    </xf>
    <xf numFmtId="0" fontId="6" fillId="4" borderId="62" xfId="4" applyFont="1" applyBorder="1" applyAlignment="1">
      <alignment horizontal="center" vertical="center"/>
    </xf>
    <xf numFmtId="0" fontId="6" fillId="4" borderId="63" xfId="4" applyFont="1" applyBorder="1" applyAlignment="1">
      <alignment horizontal="center" vertical="center"/>
    </xf>
    <xf numFmtId="0" fontId="6" fillId="4" borderId="64" xfId="4" applyFont="1" applyBorder="1" applyAlignment="1">
      <alignment horizontal="center" vertical="center"/>
    </xf>
    <xf numFmtId="0" fontId="5" fillId="7" borderId="16" xfId="7" applyBorder="1" applyAlignment="1">
      <alignment horizontal="center" vertical="center"/>
    </xf>
    <xf numFmtId="9" fontId="5" fillId="7" borderId="16" xfId="2" applyFill="1" applyBorder="1" applyAlignment="1">
      <alignment horizontal="center" vertical="center"/>
    </xf>
    <xf numFmtId="0" fontId="5" fillId="7" borderId="69" xfId="7" applyBorder="1" applyAlignment="1">
      <alignment horizontal="center" vertical="center"/>
    </xf>
    <xf numFmtId="0" fontId="0" fillId="0" borderId="65" xfId="0" applyBorder="1" applyAlignment="1">
      <alignment horizontal="center" vertical="center"/>
    </xf>
    <xf numFmtId="0" fontId="4" fillId="0" borderId="65" xfId="0" applyFont="1" applyBorder="1" applyAlignment="1">
      <alignment horizontal="center" vertical="center"/>
    </xf>
    <xf numFmtId="0" fontId="5" fillId="7" borderId="72" xfId="7" applyBorder="1" applyAlignment="1">
      <alignment horizontal="center" vertical="center"/>
    </xf>
    <xf numFmtId="0" fontId="0" fillId="0" borderId="75" xfId="0" applyBorder="1" applyAlignment="1">
      <alignment horizontal="center"/>
    </xf>
    <xf numFmtId="0" fontId="0" fillId="0" borderId="76" xfId="0" applyBorder="1" applyAlignment="1">
      <alignment horizontal="center"/>
    </xf>
    <xf numFmtId="0" fontId="0" fillId="0" borderId="41" xfId="0" applyBorder="1" applyAlignment="1">
      <alignment horizontal="center" vertical="center"/>
    </xf>
    <xf numFmtId="0" fontId="0" fillId="0" borderId="70" xfId="0" applyBorder="1" applyAlignment="1">
      <alignment horizontal="center" vertical="center"/>
    </xf>
    <xf numFmtId="0" fontId="4" fillId="0" borderId="46" xfId="0" applyFont="1" applyBorder="1" applyAlignment="1">
      <alignment horizontal="center" vertical="center"/>
    </xf>
    <xf numFmtId="0" fontId="4" fillId="0" borderId="71" xfId="0" applyFont="1" applyBorder="1" applyAlignment="1">
      <alignment horizontal="center" vertical="center"/>
    </xf>
    <xf numFmtId="9" fontId="0" fillId="0" borderId="58" xfId="2" applyFont="1" applyBorder="1" applyAlignment="1">
      <alignment horizontal="center" vertical="center"/>
    </xf>
    <xf numFmtId="0" fontId="5" fillId="6" borderId="42" xfId="6" applyBorder="1" applyAlignment="1">
      <alignment horizontal="center" vertical="center"/>
    </xf>
    <xf numFmtId="0" fontId="5" fillId="6" borderId="70" xfId="6" applyBorder="1" applyAlignment="1">
      <alignment horizontal="center" vertical="center"/>
    </xf>
    <xf numFmtId="0" fontId="5" fillId="6" borderId="40" xfId="6" applyBorder="1" applyAlignment="1">
      <alignment horizontal="center" vertical="center"/>
    </xf>
    <xf numFmtId="0" fontId="5" fillId="6" borderId="65" xfId="6" applyBorder="1" applyAlignment="1">
      <alignment horizontal="center" vertical="center"/>
    </xf>
    <xf numFmtId="0" fontId="5" fillId="6" borderId="46" xfId="6" applyBorder="1" applyAlignment="1">
      <alignment horizontal="center" vertical="center"/>
    </xf>
    <xf numFmtId="0" fontId="5" fillId="6" borderId="71" xfId="6" applyBorder="1" applyAlignment="1">
      <alignment horizontal="center" vertical="center"/>
    </xf>
    <xf numFmtId="0" fontId="5" fillId="9" borderId="40" xfId="9" applyBorder="1" applyAlignment="1">
      <alignment horizontal="center" vertical="center"/>
    </xf>
    <xf numFmtId="0" fontId="5" fillId="9" borderId="86" xfId="9" applyBorder="1" applyAlignment="1">
      <alignment horizontal="center"/>
    </xf>
    <xf numFmtId="0" fontId="5" fillId="9" borderId="87" xfId="9" applyBorder="1" applyAlignment="1">
      <alignment horizontal="center" vertical="center"/>
    </xf>
    <xf numFmtId="0" fontId="5" fillId="9" borderId="88" xfId="9" applyBorder="1" applyAlignment="1">
      <alignment horizontal="center" vertical="center"/>
    </xf>
    <xf numFmtId="0" fontId="5" fillId="9" borderId="89" xfId="9" applyBorder="1" applyAlignment="1">
      <alignment horizontal="center"/>
    </xf>
    <xf numFmtId="0" fontId="5" fillId="9" borderId="90" xfId="9" applyBorder="1" applyAlignment="1">
      <alignment horizontal="center" vertical="center"/>
    </xf>
    <xf numFmtId="0" fontId="5" fillId="9" borderId="91" xfId="9" applyBorder="1" applyAlignment="1">
      <alignment horizontal="center"/>
    </xf>
    <xf numFmtId="0" fontId="5" fillId="9" borderId="1" xfId="9" applyBorder="1" applyAlignment="1">
      <alignment horizontal="center"/>
    </xf>
    <xf numFmtId="0" fontId="5" fillId="9" borderId="92" xfId="9" applyBorder="1" applyAlignment="1">
      <alignment horizontal="center"/>
    </xf>
    <xf numFmtId="0" fontId="0" fillId="0" borderId="0" xfId="0" applyAlignment="1">
      <alignment horizontal="center"/>
    </xf>
    <xf numFmtId="0" fontId="4" fillId="0" borderId="6" xfId="0" applyFont="1" applyBorder="1" applyAlignment="1">
      <alignment horizontal="center"/>
    </xf>
    <xf numFmtId="0" fontId="4" fillId="0" borderId="9" xfId="0" applyFont="1" applyBorder="1" applyAlignment="1">
      <alignment horizontal="center"/>
    </xf>
    <xf numFmtId="0" fontId="0" fillId="0" borderId="0" xfId="0" applyAlignment="1"/>
    <xf numFmtId="0" fontId="0" fillId="0" borderId="94" xfId="0" applyBorder="1" applyAlignment="1">
      <alignment horizontal="center" vertical="center"/>
    </xf>
    <xf numFmtId="0" fontId="4" fillId="0" borderId="94" xfId="0" applyFont="1" applyBorder="1" applyAlignment="1">
      <alignment horizontal="center" vertical="center"/>
    </xf>
    <xf numFmtId="0" fontId="0" fillId="0" borderId="95" xfId="0" applyBorder="1" applyAlignment="1">
      <alignment horizontal="center" vertical="center"/>
    </xf>
    <xf numFmtId="0" fontId="0" fillId="0" borderId="96" xfId="0" applyBorder="1" applyAlignment="1">
      <alignment horizontal="center" vertical="center"/>
    </xf>
    <xf numFmtId="0" fontId="0" fillId="0" borderId="97" xfId="0"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xf>
    <xf numFmtId="0" fontId="0" fillId="0" borderId="0" xfId="0" applyBorder="1" applyAlignment="1">
      <alignment horizontal="center" vertical="center"/>
    </xf>
    <xf numFmtId="0" fontId="7" fillId="3" borderId="1" xfId="3" applyBorder="1" applyAlignment="1">
      <alignment horizontal="center" vertical="center" wrapText="1"/>
    </xf>
    <xf numFmtId="0" fontId="7" fillId="3" borderId="98" xfId="3" applyBorder="1" applyAlignment="1">
      <alignment horizontal="center" vertical="center" wrapText="1"/>
    </xf>
    <xf numFmtId="0" fontId="0" fillId="0" borderId="99" xfId="0" applyBorder="1" applyAlignment="1">
      <alignment horizontal="center" vertical="center"/>
    </xf>
    <xf numFmtId="0" fontId="7" fillId="3" borderId="100" xfId="3" applyBorder="1" applyAlignment="1">
      <alignment horizontal="center" vertical="center" wrapText="1"/>
    </xf>
    <xf numFmtId="0" fontId="7" fillId="3" borderId="101" xfId="3" applyBorder="1" applyAlignment="1">
      <alignment horizontal="center" vertical="center" wrapText="1"/>
    </xf>
    <xf numFmtId="0" fontId="0" fillId="0" borderId="102" xfId="0" applyBorder="1" applyAlignment="1">
      <alignment horizontal="center" vertical="center"/>
    </xf>
    <xf numFmtId="0" fontId="0" fillId="0" borderId="103" xfId="0" applyBorder="1" applyAlignment="1">
      <alignment horizontal="center" vertical="center"/>
    </xf>
    <xf numFmtId="0" fontId="0" fillId="0" borderId="104" xfId="0" applyBorder="1" applyAlignment="1">
      <alignment horizontal="center" vertical="center"/>
    </xf>
    <xf numFmtId="0" fontId="0" fillId="0" borderId="104" xfId="0" applyBorder="1" applyAlignment="1">
      <alignment horizontal="center" vertical="center" wrapText="1"/>
    </xf>
    <xf numFmtId="0" fontId="4" fillId="0" borderId="104" xfId="0" applyFont="1" applyBorder="1" applyAlignment="1">
      <alignment horizontal="center" vertical="center"/>
    </xf>
    <xf numFmtId="0" fontId="0" fillId="0" borderId="105" xfId="0" applyBorder="1" applyAlignment="1">
      <alignment horizontal="center" vertical="center"/>
    </xf>
    <xf numFmtId="0" fontId="0" fillId="0" borderId="106" xfId="0" applyBorder="1" applyAlignment="1">
      <alignment horizontal="center" vertical="center"/>
    </xf>
    <xf numFmtId="0" fontId="7" fillId="3" borderId="108" xfId="3" applyBorder="1" applyAlignment="1">
      <alignment horizontal="center" vertical="center" wrapText="1"/>
    </xf>
    <xf numFmtId="0" fontId="0" fillId="0" borderId="109" xfId="0" applyBorder="1" applyAlignment="1">
      <alignment horizontal="center" vertical="center"/>
    </xf>
    <xf numFmtId="0" fontId="0" fillId="0" borderId="110" xfId="0" applyBorder="1" applyAlignment="1">
      <alignment horizontal="center" vertical="center"/>
    </xf>
    <xf numFmtId="0" fontId="0" fillId="0" borderId="111" xfId="0" applyBorder="1" applyAlignment="1">
      <alignment horizontal="center" vertical="center"/>
    </xf>
    <xf numFmtId="0" fontId="7" fillId="3" borderId="112" xfId="3" applyBorder="1" applyAlignment="1">
      <alignment horizontal="center" vertical="center" wrapText="1"/>
    </xf>
    <xf numFmtId="0" fontId="0" fillId="0" borderId="113" xfId="0" applyBorder="1" applyAlignment="1">
      <alignment horizontal="center" vertical="center"/>
    </xf>
    <xf numFmtId="0" fontId="0" fillId="0" borderId="13" xfId="0" applyBorder="1" applyAlignment="1">
      <alignment horizontal="center" vertical="center"/>
    </xf>
    <xf numFmtId="0" fontId="0" fillId="0" borderId="114" xfId="0" applyBorder="1" applyAlignment="1">
      <alignment horizontal="center" vertical="center"/>
    </xf>
    <xf numFmtId="0" fontId="0" fillId="0" borderId="107"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28" xfId="0" applyBorder="1" applyAlignment="1">
      <alignment horizontal="center"/>
    </xf>
    <xf numFmtId="0" fontId="0" fillId="0" borderId="77" xfId="0" applyBorder="1" applyAlignment="1">
      <alignment horizontal="center"/>
    </xf>
    <xf numFmtId="0" fontId="0" fillId="0" borderId="54" xfId="0" applyBorder="1" applyAlignment="1">
      <alignment horizontal="center" vertical="center"/>
    </xf>
    <xf numFmtId="0" fontId="4" fillId="0" borderId="55" xfId="0" applyFont="1" applyBorder="1" applyAlignment="1">
      <alignment horizontal="center" vertical="center"/>
    </xf>
    <xf numFmtId="0" fontId="0" fillId="0" borderId="56" xfId="0" applyBorder="1" applyAlignment="1">
      <alignment horizontal="center" vertical="center"/>
    </xf>
    <xf numFmtId="0" fontId="0" fillId="0" borderId="55" xfId="0" applyBorder="1" applyAlignment="1">
      <alignment horizontal="center" vertical="center" wrapText="1"/>
    </xf>
    <xf numFmtId="0" fontId="4" fillId="0" borderId="43" xfId="0" applyFont="1" applyBorder="1" applyAlignment="1">
      <alignment horizontal="center" vertical="center"/>
    </xf>
    <xf numFmtId="0" fontId="0" fillId="0" borderId="45" xfId="0" applyBorder="1" applyAlignment="1">
      <alignment horizontal="center" vertical="center"/>
    </xf>
    <xf numFmtId="0" fontId="0" fillId="0" borderId="43" xfId="0" applyBorder="1" applyAlignment="1">
      <alignment horizontal="center" vertical="center" wrapText="1"/>
    </xf>
    <xf numFmtId="0" fontId="0" fillId="0" borderId="46" xfId="0" applyBorder="1" applyAlignment="1">
      <alignment horizontal="center" vertical="center"/>
    </xf>
    <xf numFmtId="0" fontId="0" fillId="0" borderId="40" xfId="0" applyBorder="1" applyAlignment="1">
      <alignment horizontal="center" vertical="center" wrapText="1"/>
    </xf>
    <xf numFmtId="0" fontId="0" fillId="0" borderId="71" xfId="0" applyBorder="1" applyAlignment="1">
      <alignment horizontal="center" vertical="center"/>
    </xf>
    <xf numFmtId="9" fontId="0" fillId="0" borderId="46" xfId="2" applyFont="1" applyBorder="1" applyAlignment="1">
      <alignment horizontal="center" vertical="center"/>
    </xf>
    <xf numFmtId="9" fontId="0" fillId="0" borderId="40" xfId="2" applyFont="1" applyBorder="1" applyAlignment="1">
      <alignment horizontal="center" vertical="center" wrapText="1"/>
    </xf>
    <xf numFmtId="0" fontId="4" fillId="0" borderId="42" xfId="0" applyFont="1" applyBorder="1" applyAlignment="1">
      <alignment horizontal="center" vertical="center"/>
    </xf>
    <xf numFmtId="0" fontId="4" fillId="0" borderId="40" xfId="0" applyFont="1" applyBorder="1" applyAlignment="1">
      <alignment horizontal="center" vertical="center" wrapText="1"/>
    </xf>
    <xf numFmtId="0" fontId="4" fillId="0" borderId="70" xfId="0" applyFont="1" applyBorder="1" applyAlignment="1">
      <alignment horizontal="center" vertical="center"/>
    </xf>
    <xf numFmtId="0" fontId="4" fillId="0" borderId="65" xfId="0" applyFont="1" applyBorder="1" applyAlignment="1">
      <alignment horizontal="center" vertical="center" wrapText="1"/>
    </xf>
    <xf numFmtId="0" fontId="4" fillId="0" borderId="73" xfId="0" applyFont="1" applyBorder="1" applyAlignment="1">
      <alignment horizontal="center" vertical="center"/>
    </xf>
    <xf numFmtId="9" fontId="4" fillId="0" borderId="44" xfId="2" applyFont="1" applyBorder="1" applyAlignment="1">
      <alignment horizontal="center" vertical="center"/>
    </xf>
    <xf numFmtId="9" fontId="0" fillId="0" borderId="47" xfId="2" applyFont="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xf>
    <xf numFmtId="0" fontId="8" fillId="3" borderId="66" xfId="3" applyFont="1" applyBorder="1" applyAlignment="1">
      <alignment horizontal="center" vertical="center"/>
    </xf>
    <xf numFmtId="0" fontId="8" fillId="3" borderId="67" xfId="3" applyFont="1" applyBorder="1" applyAlignment="1">
      <alignment horizontal="center" vertical="center"/>
    </xf>
    <xf numFmtId="0" fontId="8" fillId="3" borderId="68" xfId="3" applyFont="1" applyBorder="1" applyAlignment="1">
      <alignment horizontal="center" vertical="center"/>
    </xf>
    <xf numFmtId="0" fontId="8" fillId="8" borderId="66" xfId="8" applyFont="1" applyBorder="1" applyAlignment="1">
      <alignment horizontal="center"/>
    </xf>
    <xf numFmtId="0" fontId="8" fillId="8" borderId="68" xfId="8" applyFont="1" applyBorder="1" applyAlignment="1">
      <alignment horizontal="center"/>
    </xf>
    <xf numFmtId="0" fontId="0" fillId="2" borderId="0" xfId="0" applyFill="1" applyAlignment="1">
      <alignment horizontal="center" vertical="center" wrapText="1"/>
    </xf>
    <xf numFmtId="0" fontId="0" fillId="2" borderId="1" xfId="0" applyFill="1" applyBorder="1" applyAlignment="1">
      <alignment horizontal="center" vertical="center" wrapText="1"/>
    </xf>
    <xf numFmtId="0" fontId="8" fillId="3" borderId="30" xfId="3" applyFont="1" applyBorder="1" applyAlignment="1">
      <alignment horizontal="center" vertical="center"/>
    </xf>
    <xf numFmtId="0" fontId="8" fillId="3" borderId="32" xfId="3" applyFont="1" applyBorder="1" applyAlignment="1">
      <alignment horizontal="center" vertical="center"/>
    </xf>
    <xf numFmtId="0" fontId="8" fillId="3" borderId="31" xfId="3" applyFont="1" applyBorder="1" applyAlignment="1">
      <alignment horizontal="center" vertical="center"/>
    </xf>
    <xf numFmtId="0" fontId="8" fillId="3" borderId="80" xfId="3" applyFont="1" applyBorder="1" applyAlignment="1">
      <alignment horizontal="center" vertical="center"/>
    </xf>
    <xf numFmtId="0" fontId="8" fillId="3" borderId="79" xfId="3" applyFont="1" applyBorder="1" applyAlignment="1">
      <alignment horizontal="center" vertical="center"/>
    </xf>
    <xf numFmtId="0" fontId="5" fillId="5" borderId="115" xfId="5" applyBorder="1" applyAlignment="1">
      <alignment horizontal="center"/>
    </xf>
    <xf numFmtId="0" fontId="5" fillId="5" borderId="116" xfId="5" applyBorder="1" applyAlignment="1">
      <alignment horizontal="center"/>
    </xf>
    <xf numFmtId="0" fontId="5" fillId="5" borderId="119" xfId="5" applyBorder="1" applyAlignment="1">
      <alignment horizontal="center"/>
    </xf>
    <xf numFmtId="0" fontId="9" fillId="0" borderId="0" xfId="0" applyFont="1" applyAlignment="1">
      <alignment horizontal="left" vertical="center"/>
    </xf>
    <xf numFmtId="0" fontId="8" fillId="3" borderId="36" xfId="3" applyFont="1" applyBorder="1" applyAlignment="1">
      <alignment horizontal="center" vertical="center"/>
    </xf>
    <xf numFmtId="0" fontId="8" fillId="3" borderId="37" xfId="3" applyFont="1" applyBorder="1" applyAlignment="1">
      <alignment horizontal="center" vertical="center"/>
    </xf>
    <xf numFmtId="0" fontId="8" fillId="3" borderId="38" xfId="3" applyFont="1" applyBorder="1" applyAlignment="1">
      <alignment horizontal="center" vertical="center"/>
    </xf>
    <xf numFmtId="0" fontId="5" fillId="6" borderId="121" xfId="6" applyBorder="1" applyAlignment="1">
      <alignment horizontal="center" vertical="center" wrapText="1"/>
    </xf>
    <xf numFmtId="0" fontId="5" fillId="6" borderId="122" xfId="6" applyBorder="1" applyAlignment="1">
      <alignment horizontal="center" vertical="center" wrapText="1"/>
    </xf>
    <xf numFmtId="0" fontId="5" fillId="6" borderId="123" xfId="6" applyBorder="1" applyAlignment="1">
      <alignment horizontal="center" vertical="center" wrapText="1"/>
    </xf>
    <xf numFmtId="0" fontId="5" fillId="6" borderId="124" xfId="6" applyBorder="1" applyAlignment="1">
      <alignment horizontal="center" vertical="center" wrapText="1"/>
    </xf>
    <xf numFmtId="0" fontId="5" fillId="5" borderId="59" xfId="5" applyBorder="1" applyAlignment="1">
      <alignment horizontal="center"/>
    </xf>
    <xf numFmtId="0" fontId="5" fillId="5" borderId="51" xfId="5" applyBorder="1" applyAlignment="1">
      <alignment horizontal="center"/>
    </xf>
    <xf numFmtId="0" fontId="5" fillId="5" borderId="120" xfId="5" applyBorder="1" applyAlignment="1">
      <alignment horizontal="center" vertical="center" wrapText="1"/>
    </xf>
    <xf numFmtId="0" fontId="5" fillId="5" borderId="116" xfId="5" applyBorder="1" applyAlignment="1">
      <alignment horizontal="center" vertical="center" wrapText="1"/>
    </xf>
    <xf numFmtId="0" fontId="5" fillId="5" borderId="115" xfId="5" applyBorder="1" applyAlignment="1">
      <alignment horizontal="center" vertical="center" wrapText="1"/>
    </xf>
    <xf numFmtId="0" fontId="5" fillId="5" borderId="118" xfId="5" applyBorder="1" applyAlignment="1">
      <alignment horizontal="center"/>
    </xf>
    <xf numFmtId="0" fontId="5" fillId="5" borderId="117" xfId="5" applyBorder="1" applyAlignment="1">
      <alignment horizontal="center"/>
    </xf>
    <xf numFmtId="0" fontId="8" fillId="8" borderId="82" xfId="8" applyFont="1" applyBorder="1" applyAlignment="1">
      <alignment horizontal="center"/>
    </xf>
    <xf numFmtId="0" fontId="8" fillId="8" borderId="83" xfId="8" applyFont="1" applyBorder="1" applyAlignment="1">
      <alignment horizontal="center"/>
    </xf>
    <xf numFmtId="0" fontId="5" fillId="5" borderId="24" xfId="5" applyBorder="1" applyAlignment="1">
      <alignment horizontal="center"/>
    </xf>
    <xf numFmtId="0" fontId="8" fillId="3" borderId="78" xfId="3" applyFont="1" applyBorder="1" applyAlignment="1">
      <alignment horizontal="center" vertical="center"/>
    </xf>
    <xf numFmtId="0" fontId="5" fillId="6" borderId="85" xfId="6" applyBorder="1" applyAlignment="1">
      <alignment horizontal="center" vertical="center" wrapText="1"/>
    </xf>
    <xf numFmtId="0" fontId="5" fillId="6" borderId="74" xfId="6" applyBorder="1" applyAlignment="1">
      <alignment horizontal="center" vertical="center" wrapText="1"/>
    </xf>
    <xf numFmtId="0" fontId="5" fillId="6" borderId="84" xfId="6" applyBorder="1" applyAlignment="1">
      <alignment horizontal="center" vertical="center" wrapText="1"/>
    </xf>
    <xf numFmtId="0" fontId="5" fillId="6" borderId="81" xfId="6" applyBorder="1" applyAlignment="1">
      <alignment horizontal="center" vertical="center" wrapText="1"/>
    </xf>
    <xf numFmtId="0" fontId="5" fillId="5" borderId="29" xfId="5" applyBorder="1" applyAlignment="1">
      <alignment horizontal="center"/>
    </xf>
    <xf numFmtId="0" fontId="5" fillId="5" borderId="33" xfId="5" applyBorder="1" applyAlignment="1">
      <alignment horizontal="center"/>
    </xf>
    <xf numFmtId="0" fontId="5" fillId="5" borderId="33" xfId="5" applyBorder="1" applyAlignment="1">
      <alignment horizontal="center" vertical="center" wrapText="1"/>
    </xf>
    <xf numFmtId="0" fontId="5" fillId="5" borderId="24" xfId="5" applyBorder="1" applyAlignment="1">
      <alignment horizontal="center" vertical="center" wrapText="1"/>
    </xf>
    <xf numFmtId="0" fontId="5" fillId="5" borderId="34" xfId="5" applyBorder="1" applyAlignment="1">
      <alignment horizontal="center"/>
    </xf>
    <xf numFmtId="0" fontId="7" fillId="3" borderId="48" xfId="3" applyBorder="1" applyAlignment="1">
      <alignment horizontal="center" vertical="center" wrapText="1"/>
    </xf>
    <xf numFmtId="0" fontId="7" fillId="3" borderId="49" xfId="3" applyBorder="1" applyAlignment="1">
      <alignment horizontal="center" vertical="center" wrapText="1"/>
    </xf>
    <xf numFmtId="0" fontId="7" fillId="3" borderId="50" xfId="3" applyBorder="1" applyAlignment="1">
      <alignment horizontal="center" vertical="center" wrapText="1"/>
    </xf>
    <xf numFmtId="0" fontId="7" fillId="3" borderId="51" xfId="3" applyBorder="1" applyAlignment="1">
      <alignment horizontal="center" vertical="center" wrapText="1"/>
    </xf>
    <xf numFmtId="0" fontId="9" fillId="6" borderId="36" xfId="6" applyFont="1" applyBorder="1" applyAlignment="1">
      <alignment horizontal="center"/>
    </xf>
    <xf numFmtId="0" fontId="9" fillId="6" borderId="39" xfId="6" applyFont="1" applyBorder="1" applyAlignment="1">
      <alignment horizontal="center"/>
    </xf>
    <xf numFmtId="0" fontId="7" fillId="3" borderId="53" xfId="3" applyBorder="1" applyAlignment="1">
      <alignment horizontal="center" vertical="center" wrapText="1"/>
    </xf>
    <xf numFmtId="9" fontId="7" fillId="3" borderId="48" xfId="3" applyNumberFormat="1" applyBorder="1" applyAlignment="1">
      <alignment horizontal="center" vertical="center" wrapText="1"/>
    </xf>
    <xf numFmtId="2" fontId="7" fillId="3" borderId="49" xfId="3" applyNumberFormat="1" applyBorder="1" applyAlignment="1">
      <alignment horizontal="center" vertical="center" wrapText="1"/>
    </xf>
    <xf numFmtId="2" fontId="7" fillId="3" borderId="48" xfId="3" applyNumberFormat="1" applyBorder="1" applyAlignment="1">
      <alignment horizontal="center" vertical="center" wrapText="1"/>
    </xf>
    <xf numFmtId="0" fontId="7" fillId="3" borderId="52" xfId="3" applyBorder="1" applyAlignment="1">
      <alignment horizontal="center" vertical="center" wrapText="1"/>
    </xf>
    <xf numFmtId="0" fontId="8" fillId="8" borderId="67" xfId="8"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12" xfId="0" applyBorder="1" applyAlignment="1">
      <alignment horizontal="center"/>
    </xf>
    <xf numFmtId="0" fontId="0" fillId="0" borderId="13" xfId="0" applyBorder="1" applyAlignment="1">
      <alignment horizontal="center" vertical="center" wrapText="1"/>
    </xf>
    <xf numFmtId="0" fontId="5" fillId="6" borderId="40" xfId="6" applyBorder="1" applyAlignment="1">
      <alignment horizontal="center" vertical="center" wrapText="1"/>
    </xf>
  </cellXfs>
  <cellStyles count="10">
    <cellStyle name="20% - Énfasis1" xfId="4" builtinId="30"/>
    <cellStyle name="40% - Énfasis6" xfId="7" builtinId="51"/>
    <cellStyle name="60% - Énfasis1" xfId="5" builtinId="32"/>
    <cellStyle name="60% - Énfasis2" xfId="6" builtinId="36"/>
    <cellStyle name="60% - Énfasis6" xfId="9" builtinId="52"/>
    <cellStyle name="Énfasis1" xfId="3" builtinId="29"/>
    <cellStyle name="Énfasis2" xfId="8" builtinId="33"/>
    <cellStyle name="Hipervínculo" xfId="1" builtinId="8"/>
    <cellStyle name="Normal" xfId="0" builtinId="0"/>
    <cellStyle name="Porcentaje" xfId="2" builtinId="5"/>
  </cellStyles>
  <dxfs count="123">
    <dxf>
      <alignment horizontal="center" vertical="center" textRotation="0" wrapText="0" indent="0" justifyLastLine="0" shrinkToFit="0" readingOrder="0"/>
      <border diagonalUp="0" diagonalDown="0">
        <left style="thin">
          <color indexed="64"/>
        </left>
        <right style="thick">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style="dotted">
          <color indexed="64"/>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medium">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dotted">
          <color indexed="64"/>
        </top>
        <bottom style="dotted">
          <color indexed="64"/>
        </bottom>
        <vertical/>
        <horizontal/>
      </border>
    </dxf>
    <dxf>
      <alignment horizontal="center" vertical="center" textRotation="0" wrapText="0" indent="0" justifyLastLine="0" shrinkToFit="0" readingOrder="0"/>
      <border diagonalUp="0" diagonalDown="0">
        <left/>
        <right/>
        <top style="dotted">
          <color indexed="64"/>
        </top>
        <bottom style="dotted">
          <color indexed="64"/>
        </bottom>
        <vertical/>
        <horizontal/>
      </border>
    </dxf>
    <dxf>
      <border outline="0">
        <left style="thin">
          <color indexed="64"/>
        </left>
        <right style="thin">
          <color indexed="64"/>
        </right>
        <bottom style="thin">
          <color indexed="64"/>
        </bottom>
      </border>
    </dxf>
    <dxf>
      <alignment horizontal="center" vertical="center" textRotation="0" wrapText="0" indent="0" justifyLastLine="0" shrinkToFit="0" readingOrder="0"/>
    </dxf>
    <dxf>
      <border outline="0">
        <bottom style="medium">
          <color indexed="64"/>
        </bottom>
      </border>
    </dxf>
    <dxf>
      <alignment horizontal="center" vertical="center" textRotation="0" wrapText="1" indent="0" justifyLastLine="0" shrinkToFit="0" readingOrder="0"/>
      <border diagonalUp="0" diagonalDown="0">
        <left style="thin">
          <color indexed="64"/>
        </left>
        <right style="thin">
          <color indexed="64"/>
        </right>
        <top/>
        <bottom/>
      </border>
    </dxf>
    <dxf>
      <border diagonalUp="0" diagonalDown="0">
        <left style="hair">
          <color indexed="64"/>
        </left>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hair">
          <color indexed="64"/>
        </left>
        <right style="thick">
          <color indexed="64"/>
        </right>
        <top style="hair">
          <color indexed="64"/>
        </top>
        <bottom style="hair">
          <color indexed="64"/>
        </bottom>
        <vertical/>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hair">
          <color indexed="64"/>
        </left>
        <right style="thick">
          <color indexed="64"/>
        </right>
        <top style="hair">
          <color indexed="64"/>
        </top>
        <bottom style="hair">
          <color indexed="64"/>
        </bottom>
        <vertical/>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left style="hair">
          <color indexed="64"/>
        </left>
        <right style="thick">
          <color indexed="64"/>
        </right>
        <top style="hair">
          <color indexed="64"/>
        </top>
        <bottom style="hair">
          <color indexed="64"/>
        </bottom>
        <vertical/>
      </border>
    </dxf>
    <dxf>
      <alignment horizontal="center" vertical="center" textRotation="0" wrapText="0" indent="0" justifyLastLine="0" shrinkToFit="0" readingOrder="0"/>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thick">
          <color indexed="64"/>
        </right>
        <top style="hair">
          <color indexed="64"/>
        </top>
        <bottom style="hair">
          <color indexed="64"/>
        </bottom>
        <vertic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double">
          <color indexed="64"/>
        </left>
        <right style="hair">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right style="thick">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right style="thick">
          <color indexed="64"/>
        </right>
        <top style="medium">
          <color indexed="64"/>
        </top>
        <bottom/>
      </border>
    </dxf>
    <dxf>
      <border>
        <top style="hair">
          <color indexed="64"/>
        </top>
      </border>
    </dxf>
    <dxf>
      <border diagonalUp="0" diagonalDown="0">
        <left style="thick">
          <color indexed="64"/>
        </left>
        <right style="thick">
          <color indexed="64"/>
        </right>
        <top style="thick">
          <color indexed="64"/>
        </top>
        <bottom style="thick">
          <color indexed="64"/>
        </bottom>
      </border>
    </dxf>
    <dxf>
      <border diagonalUp="0" diagonalDown="0">
        <left style="hair">
          <color indexed="64"/>
        </left>
        <right style="hair">
          <color indexed="64"/>
        </right>
        <top/>
        <bottom/>
        <vertical style="hair">
          <color indexed="64"/>
        </vertical>
        <horizontal style="hair">
          <color indexed="64"/>
        </horizontal>
      </border>
    </dxf>
  </dxfs>
  <tableStyles count="0" defaultTableStyle="TableStyleMedium2" defaultPivotStyle="PivotStyleLight16"/>
  <colors>
    <mruColors>
      <color rgb="FFFF6699"/>
      <color rgb="FFFFA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6.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Bahnschrift SemiBold SemiConden" panose="020B0502040204020203" pitchFamily="34" charset="0"/>
                <a:ea typeface="+mn-ea"/>
                <a:cs typeface="+mn-cs"/>
              </a:defRPr>
            </a:pPr>
            <a:r>
              <a:rPr lang="es-ES"/>
              <a:t>DETECTOR COMPLETO</a:t>
            </a: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3.1798013101270027E-2"/>
          <c:y val="6.1214741644056984E-2"/>
          <c:w val="0.93237399779362018"/>
          <c:h val="0.88527491870265973"/>
        </c:manualLayout>
      </c:layout>
      <c:barChart>
        <c:barDir val="bar"/>
        <c:grouping val="clustered"/>
        <c:varyColors val="0"/>
        <c:ser>
          <c:idx val="3"/>
          <c:order val="0"/>
          <c:tx>
            <c:v>Ataques Dinámica</c:v>
          </c:tx>
          <c:spPr>
            <a:pattFill prst="pct75">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WAF-IDS'!$AU$4:$AU$32</c:f>
              <c:numCache>
                <c:formatCode>General</c:formatCode>
                <c:ptCount val="29"/>
                <c:pt idx="0">
                  <c:v>4264</c:v>
                </c:pt>
                <c:pt idx="1">
                  <c:v>428</c:v>
                </c:pt>
                <c:pt idx="2">
                  <c:v>0</c:v>
                </c:pt>
                <c:pt idx="3">
                  <c:v>74</c:v>
                </c:pt>
                <c:pt idx="4">
                  <c:v>4901</c:v>
                </c:pt>
                <c:pt idx="5">
                  <c:v>3240</c:v>
                </c:pt>
                <c:pt idx="6">
                  <c:v>103</c:v>
                </c:pt>
                <c:pt idx="7">
                  <c:v>186</c:v>
                </c:pt>
                <c:pt idx="8">
                  <c:v>10779</c:v>
                </c:pt>
                <c:pt idx="9">
                  <c:v>11042</c:v>
                </c:pt>
                <c:pt idx="10">
                  <c:v>1403</c:v>
                </c:pt>
                <c:pt idx="11">
                  <c:v>689</c:v>
                </c:pt>
                <c:pt idx="12">
                  <c:v>44118</c:v>
                </c:pt>
                <c:pt idx="13">
                  <c:v>351</c:v>
                </c:pt>
                <c:pt idx="14">
                  <c:v>726</c:v>
                </c:pt>
                <c:pt idx="15">
                  <c:v>18363</c:v>
                </c:pt>
                <c:pt idx="16">
                  <c:v>4333</c:v>
                </c:pt>
                <c:pt idx="17">
                  <c:v>1724</c:v>
                </c:pt>
                <c:pt idx="18">
                  <c:v>616</c:v>
                </c:pt>
                <c:pt idx="19">
                  <c:v>456</c:v>
                </c:pt>
                <c:pt idx="20">
                  <c:v>2362</c:v>
                </c:pt>
                <c:pt idx="21">
                  <c:v>748</c:v>
                </c:pt>
                <c:pt idx="22">
                  <c:v>5583</c:v>
                </c:pt>
                <c:pt idx="23">
                  <c:v>3</c:v>
                </c:pt>
                <c:pt idx="24">
                  <c:v>410</c:v>
                </c:pt>
                <c:pt idx="25">
                  <c:v>558</c:v>
                </c:pt>
                <c:pt idx="26">
                  <c:v>1002</c:v>
                </c:pt>
                <c:pt idx="27">
                  <c:v>119</c:v>
                </c:pt>
                <c:pt idx="28">
                  <c:v>7</c:v>
                </c:pt>
              </c:numCache>
            </c:numRef>
          </c:val>
          <c:extLst>
            <c:ext xmlns:c16="http://schemas.microsoft.com/office/drawing/2014/chart" uri="{C3380CC4-5D6E-409C-BE32-E72D297353CC}">
              <c16:uniqueId val="{00000000-F2E2-40AB-8E9B-DBF9C8D63F60}"/>
            </c:ext>
          </c:extLst>
        </c:ser>
        <c:ser>
          <c:idx val="1"/>
          <c:order val="2"/>
          <c:tx>
            <c:v>URIs SIN REPETICIÓN DINÁMICA</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WAF-IDS'!$I$4:$I$32</c:f>
              <c:numCache>
                <c:formatCode>General</c:formatCode>
                <c:ptCount val="29"/>
                <c:pt idx="0">
                  <c:v>4950</c:v>
                </c:pt>
                <c:pt idx="1">
                  <c:v>565</c:v>
                </c:pt>
                <c:pt idx="2">
                  <c:v>2</c:v>
                </c:pt>
                <c:pt idx="3">
                  <c:v>207</c:v>
                </c:pt>
                <c:pt idx="4">
                  <c:v>5692</c:v>
                </c:pt>
                <c:pt idx="5">
                  <c:v>17788</c:v>
                </c:pt>
                <c:pt idx="6">
                  <c:v>106</c:v>
                </c:pt>
                <c:pt idx="7">
                  <c:v>428</c:v>
                </c:pt>
                <c:pt idx="8">
                  <c:v>44465</c:v>
                </c:pt>
                <c:pt idx="9">
                  <c:v>19277</c:v>
                </c:pt>
                <c:pt idx="10">
                  <c:v>4286</c:v>
                </c:pt>
                <c:pt idx="11">
                  <c:v>2592</c:v>
                </c:pt>
                <c:pt idx="12">
                  <c:v>61691</c:v>
                </c:pt>
                <c:pt idx="13">
                  <c:v>2587</c:v>
                </c:pt>
                <c:pt idx="14">
                  <c:v>1179</c:v>
                </c:pt>
                <c:pt idx="15">
                  <c:v>45060</c:v>
                </c:pt>
                <c:pt idx="16">
                  <c:v>5758</c:v>
                </c:pt>
                <c:pt idx="17">
                  <c:v>18463</c:v>
                </c:pt>
                <c:pt idx="18">
                  <c:v>1586</c:v>
                </c:pt>
                <c:pt idx="19">
                  <c:v>460</c:v>
                </c:pt>
                <c:pt idx="20">
                  <c:v>7192</c:v>
                </c:pt>
                <c:pt idx="21">
                  <c:v>2408</c:v>
                </c:pt>
                <c:pt idx="22">
                  <c:v>36900</c:v>
                </c:pt>
                <c:pt idx="23">
                  <c:v>11</c:v>
                </c:pt>
                <c:pt idx="24">
                  <c:v>1605</c:v>
                </c:pt>
                <c:pt idx="25">
                  <c:v>562</c:v>
                </c:pt>
                <c:pt idx="26">
                  <c:v>3721</c:v>
                </c:pt>
                <c:pt idx="27">
                  <c:v>163</c:v>
                </c:pt>
                <c:pt idx="28">
                  <c:v>37</c:v>
                </c:pt>
              </c:numCache>
            </c:numRef>
          </c:val>
          <c:extLst>
            <c:ext xmlns:c16="http://schemas.microsoft.com/office/drawing/2014/chart" uri="{C3380CC4-5D6E-409C-BE32-E72D297353CC}">
              <c16:uniqueId val="{00000001-F2E2-40AB-8E9B-DBF9C8D63F60}"/>
            </c:ext>
          </c:extLst>
        </c:ser>
        <c:ser>
          <c:idx val="0"/>
          <c:order val="3"/>
          <c:tx>
            <c:v>Ataques Estática</c:v>
          </c:tx>
          <c:spPr>
            <a:pattFill prst="pct75">
              <a:fgClr>
                <a:srgbClr val="00B0F0"/>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WAF-IDS'!$AT$4:$AT$32</c:f>
              <c:numCache>
                <c:formatCode>General</c:formatCode>
                <c:ptCount val="29"/>
                <c:pt idx="0">
                  <c:v>6</c:v>
                </c:pt>
                <c:pt idx="1">
                  <c:v>32</c:v>
                </c:pt>
                <c:pt idx="2">
                  <c:v>0</c:v>
                </c:pt>
                <c:pt idx="3">
                  <c:v>4743</c:v>
                </c:pt>
                <c:pt idx="4">
                  <c:v>1013</c:v>
                </c:pt>
                <c:pt idx="5">
                  <c:v>3216</c:v>
                </c:pt>
                <c:pt idx="6">
                  <c:v>286</c:v>
                </c:pt>
                <c:pt idx="7">
                  <c:v>259</c:v>
                </c:pt>
                <c:pt idx="8">
                  <c:v>10779</c:v>
                </c:pt>
                <c:pt idx="9">
                  <c:v>11780</c:v>
                </c:pt>
                <c:pt idx="10">
                  <c:v>493</c:v>
                </c:pt>
                <c:pt idx="11">
                  <c:v>689</c:v>
                </c:pt>
                <c:pt idx="12">
                  <c:v>41601</c:v>
                </c:pt>
                <c:pt idx="13">
                  <c:v>125</c:v>
                </c:pt>
                <c:pt idx="14">
                  <c:v>1554</c:v>
                </c:pt>
                <c:pt idx="15">
                  <c:v>3010</c:v>
                </c:pt>
                <c:pt idx="16">
                  <c:v>0</c:v>
                </c:pt>
                <c:pt idx="17">
                  <c:v>5223</c:v>
                </c:pt>
                <c:pt idx="18">
                  <c:v>227</c:v>
                </c:pt>
                <c:pt idx="19">
                  <c:v>71</c:v>
                </c:pt>
                <c:pt idx="20">
                  <c:v>118</c:v>
                </c:pt>
                <c:pt idx="21">
                  <c:v>132</c:v>
                </c:pt>
                <c:pt idx="22">
                  <c:v>861</c:v>
                </c:pt>
                <c:pt idx="23">
                  <c:v>13</c:v>
                </c:pt>
                <c:pt idx="24">
                  <c:v>5</c:v>
                </c:pt>
                <c:pt idx="25">
                  <c:v>558</c:v>
                </c:pt>
                <c:pt idx="26">
                  <c:v>1002</c:v>
                </c:pt>
                <c:pt idx="27">
                  <c:v>0</c:v>
                </c:pt>
                <c:pt idx="28">
                  <c:v>0</c:v>
                </c:pt>
              </c:numCache>
            </c:numRef>
          </c:val>
          <c:extLst>
            <c:ext xmlns:c16="http://schemas.microsoft.com/office/drawing/2014/chart" uri="{C3380CC4-5D6E-409C-BE32-E72D297353CC}">
              <c16:uniqueId val="{00000002-F2E2-40AB-8E9B-DBF9C8D63F60}"/>
            </c:ext>
          </c:extLst>
        </c:ser>
        <c:ser>
          <c:idx val="5"/>
          <c:order val="5"/>
          <c:tx>
            <c:v>URIs SIN REPETICIÓN ESTÁTICA</c:v>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WAF-IDS'!$H$4:$H$32</c:f>
              <c:numCache>
                <c:formatCode>General</c:formatCode>
                <c:ptCount val="29"/>
                <c:pt idx="0">
                  <c:v>33</c:v>
                </c:pt>
                <c:pt idx="1">
                  <c:v>74</c:v>
                </c:pt>
                <c:pt idx="2">
                  <c:v>1</c:v>
                </c:pt>
                <c:pt idx="3">
                  <c:v>8515</c:v>
                </c:pt>
                <c:pt idx="4">
                  <c:v>1062</c:v>
                </c:pt>
                <c:pt idx="5">
                  <c:v>17770</c:v>
                </c:pt>
                <c:pt idx="6">
                  <c:v>289</c:v>
                </c:pt>
                <c:pt idx="7">
                  <c:v>1016</c:v>
                </c:pt>
                <c:pt idx="8">
                  <c:v>44465</c:v>
                </c:pt>
                <c:pt idx="9">
                  <c:v>18363</c:v>
                </c:pt>
                <c:pt idx="10">
                  <c:v>1085</c:v>
                </c:pt>
                <c:pt idx="11">
                  <c:v>2592</c:v>
                </c:pt>
                <c:pt idx="12">
                  <c:v>58944</c:v>
                </c:pt>
                <c:pt idx="13">
                  <c:v>2241</c:v>
                </c:pt>
                <c:pt idx="14">
                  <c:v>2829</c:v>
                </c:pt>
                <c:pt idx="15">
                  <c:v>8473</c:v>
                </c:pt>
                <c:pt idx="16">
                  <c:v>56</c:v>
                </c:pt>
                <c:pt idx="17">
                  <c:v>56797</c:v>
                </c:pt>
                <c:pt idx="18">
                  <c:v>994</c:v>
                </c:pt>
                <c:pt idx="19">
                  <c:v>75</c:v>
                </c:pt>
                <c:pt idx="20">
                  <c:v>798</c:v>
                </c:pt>
                <c:pt idx="21">
                  <c:v>630</c:v>
                </c:pt>
                <c:pt idx="22">
                  <c:v>20645</c:v>
                </c:pt>
                <c:pt idx="23">
                  <c:v>2771</c:v>
                </c:pt>
                <c:pt idx="24">
                  <c:v>60</c:v>
                </c:pt>
                <c:pt idx="25">
                  <c:v>564</c:v>
                </c:pt>
                <c:pt idx="26">
                  <c:v>3721</c:v>
                </c:pt>
                <c:pt idx="27">
                  <c:v>0</c:v>
                </c:pt>
                <c:pt idx="28">
                  <c:v>8</c:v>
                </c:pt>
              </c:numCache>
            </c:numRef>
          </c:val>
          <c:extLst>
            <c:ext xmlns:c16="http://schemas.microsoft.com/office/drawing/2014/chart" uri="{C3380CC4-5D6E-409C-BE32-E72D297353CC}">
              <c16:uniqueId val="{00000003-F2E2-40AB-8E9B-DBF9C8D63F60}"/>
            </c:ext>
          </c:extLst>
        </c:ser>
        <c:dLbls>
          <c:dLblPos val="outEnd"/>
          <c:showLegendKey val="0"/>
          <c:showVal val="1"/>
          <c:showCatName val="0"/>
          <c:showSerName val="0"/>
          <c:showPercent val="0"/>
          <c:showBubbleSize val="0"/>
        </c:dLbls>
        <c:gapWidth val="0"/>
        <c:overlap val="-40"/>
        <c:axId val="730895552"/>
        <c:axId val="730893056"/>
        <c:extLst>
          <c:ext xmlns:c15="http://schemas.microsoft.com/office/drawing/2012/chart" uri="{02D57815-91ED-43cb-92C2-25804820EDAC}">
            <c15:filteredBarSeries>
              <c15:ser>
                <c:idx val="2"/>
                <c:order val="1"/>
                <c:tx>
                  <c:v>Clean Dinámica</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'Tabla 3 - Detecciones WAF-IDS'!$A$4:$A$32</c15:sqref>
                        </c15:formulaRef>
                      </c:ext>
                    </c:extLst>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extLst>
                      <c:ext uri="{02D57815-91ED-43cb-92C2-25804820EDAC}">
                        <c15:formulaRef>
                          <c15:sqref>'Tabla 3 - Detecciones WAF-IDS'!$AW$4:$AW$32</c15:sqref>
                        </c15:formulaRef>
                      </c:ext>
                    </c:extLst>
                    <c:numCache>
                      <c:formatCode>General</c:formatCode>
                      <c:ptCount val="29"/>
                      <c:pt idx="0">
                        <c:v>686</c:v>
                      </c:pt>
                      <c:pt idx="1">
                        <c:v>137</c:v>
                      </c:pt>
                      <c:pt idx="2">
                        <c:v>2</c:v>
                      </c:pt>
                      <c:pt idx="3">
                        <c:v>133</c:v>
                      </c:pt>
                      <c:pt idx="4">
                        <c:v>791</c:v>
                      </c:pt>
                      <c:pt idx="5">
                        <c:v>14548</c:v>
                      </c:pt>
                      <c:pt idx="6">
                        <c:v>3</c:v>
                      </c:pt>
                      <c:pt idx="7">
                        <c:v>242</c:v>
                      </c:pt>
                      <c:pt idx="8">
                        <c:v>33686</c:v>
                      </c:pt>
                      <c:pt idx="9">
                        <c:v>8235</c:v>
                      </c:pt>
                      <c:pt idx="10">
                        <c:v>2883</c:v>
                      </c:pt>
                      <c:pt idx="11">
                        <c:v>1903</c:v>
                      </c:pt>
                      <c:pt idx="12">
                        <c:v>17573</c:v>
                      </c:pt>
                      <c:pt idx="13">
                        <c:v>2236</c:v>
                      </c:pt>
                      <c:pt idx="14">
                        <c:v>453</c:v>
                      </c:pt>
                      <c:pt idx="15">
                        <c:v>26697</c:v>
                      </c:pt>
                      <c:pt idx="16">
                        <c:v>1425</c:v>
                      </c:pt>
                      <c:pt idx="17">
                        <c:v>16739</c:v>
                      </c:pt>
                      <c:pt idx="18">
                        <c:v>970</c:v>
                      </c:pt>
                      <c:pt idx="19">
                        <c:v>4</c:v>
                      </c:pt>
                      <c:pt idx="20">
                        <c:v>4830</c:v>
                      </c:pt>
                      <c:pt idx="21">
                        <c:v>1660</c:v>
                      </c:pt>
                      <c:pt idx="22">
                        <c:v>31317</c:v>
                      </c:pt>
                      <c:pt idx="23">
                        <c:v>8</c:v>
                      </c:pt>
                      <c:pt idx="24">
                        <c:v>1195</c:v>
                      </c:pt>
                      <c:pt idx="25">
                        <c:v>4</c:v>
                      </c:pt>
                      <c:pt idx="26">
                        <c:v>2719</c:v>
                      </c:pt>
                      <c:pt idx="27">
                        <c:v>44</c:v>
                      </c:pt>
                      <c:pt idx="28">
                        <c:v>30</c:v>
                      </c:pt>
                    </c:numCache>
                  </c:numRef>
                </c:val>
                <c:extLst>
                  <c:ext xmlns:c16="http://schemas.microsoft.com/office/drawing/2014/chart" uri="{C3380CC4-5D6E-409C-BE32-E72D297353CC}">
                    <c16:uniqueId val="{00000009-F2E2-40AB-8E9B-DBF9C8D63F60}"/>
                  </c:ext>
                </c:extLst>
              </c15:ser>
            </c15:filteredBarSeries>
            <c15:filteredBarSeries>
              <c15:ser>
                <c:idx val="6"/>
                <c:order val="4"/>
                <c:tx>
                  <c:v>Clean Estática</c:v>
                </c:tx>
                <c:spPr>
                  <a:pattFill prst="pct90">
                    <a:fgClr>
                      <a:srgbClr val="ED7D31">
                        <a:lumMod val="60000"/>
                        <a:lumOff val="40000"/>
                      </a:srgbClr>
                    </a:fgClr>
                    <a:bgClr>
                      <a:sysClr val="window" lastClr="FFFFFF"/>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'Tabla 3 - Detecciones WAF-IDS'!$A$4:$A$32</c15:sqref>
                        </c15:formulaRef>
                      </c:ext>
                    </c:extLst>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extLst xmlns:c15="http://schemas.microsoft.com/office/drawing/2012/chart">
                      <c:ext xmlns:c15="http://schemas.microsoft.com/office/drawing/2012/chart" uri="{02D57815-91ED-43cb-92C2-25804820EDAC}">
                        <c15:formulaRef>
                          <c15:sqref>'Tabla 3 - Detecciones WAF-IDS'!$AV$4:$AV$32</c15:sqref>
                        </c15:formulaRef>
                      </c:ext>
                    </c:extLst>
                    <c:numCache>
                      <c:formatCode>General</c:formatCode>
                      <c:ptCount val="29"/>
                      <c:pt idx="0">
                        <c:v>27</c:v>
                      </c:pt>
                      <c:pt idx="1">
                        <c:v>42</c:v>
                      </c:pt>
                      <c:pt idx="2">
                        <c:v>1</c:v>
                      </c:pt>
                      <c:pt idx="3">
                        <c:v>3772</c:v>
                      </c:pt>
                      <c:pt idx="4">
                        <c:v>49</c:v>
                      </c:pt>
                      <c:pt idx="5">
                        <c:v>14554</c:v>
                      </c:pt>
                      <c:pt idx="6">
                        <c:v>3</c:v>
                      </c:pt>
                      <c:pt idx="7">
                        <c:v>757</c:v>
                      </c:pt>
                      <c:pt idx="8">
                        <c:v>33686</c:v>
                      </c:pt>
                      <c:pt idx="9">
                        <c:v>6583</c:v>
                      </c:pt>
                      <c:pt idx="10">
                        <c:v>592</c:v>
                      </c:pt>
                      <c:pt idx="11">
                        <c:v>1903</c:v>
                      </c:pt>
                      <c:pt idx="12">
                        <c:v>17343</c:v>
                      </c:pt>
                      <c:pt idx="13">
                        <c:v>2116</c:v>
                      </c:pt>
                      <c:pt idx="14">
                        <c:v>1275</c:v>
                      </c:pt>
                      <c:pt idx="15">
                        <c:v>5463</c:v>
                      </c:pt>
                      <c:pt idx="16">
                        <c:v>56</c:v>
                      </c:pt>
                      <c:pt idx="17">
                        <c:v>51574</c:v>
                      </c:pt>
                      <c:pt idx="18">
                        <c:v>767</c:v>
                      </c:pt>
                      <c:pt idx="19">
                        <c:v>4</c:v>
                      </c:pt>
                      <c:pt idx="20">
                        <c:v>680</c:v>
                      </c:pt>
                      <c:pt idx="21">
                        <c:v>498</c:v>
                      </c:pt>
                      <c:pt idx="22">
                        <c:v>19784</c:v>
                      </c:pt>
                      <c:pt idx="23">
                        <c:v>2758</c:v>
                      </c:pt>
                      <c:pt idx="24">
                        <c:v>55</c:v>
                      </c:pt>
                      <c:pt idx="25">
                        <c:v>6</c:v>
                      </c:pt>
                      <c:pt idx="26">
                        <c:v>2719</c:v>
                      </c:pt>
                      <c:pt idx="27">
                        <c:v>0</c:v>
                      </c:pt>
                      <c:pt idx="28">
                        <c:v>8</c:v>
                      </c:pt>
                    </c:numCache>
                  </c:numRef>
                </c:val>
                <c:extLst xmlns:c15="http://schemas.microsoft.com/office/drawing/2012/chart">
                  <c:ext xmlns:c16="http://schemas.microsoft.com/office/drawing/2014/chart" uri="{C3380CC4-5D6E-409C-BE32-E72D297353CC}">
                    <c16:uniqueId val="{0000000A-F2E2-40AB-8E9B-DBF9C8D63F60}"/>
                  </c:ext>
                </c:extLst>
              </c15:ser>
            </c15:filteredBarSeries>
          </c:ext>
        </c:extLst>
      </c:barChart>
      <c:barChart>
        <c:barDir val="bar"/>
        <c:grouping val="clustered"/>
        <c:varyColors val="0"/>
        <c:ser>
          <c:idx val="8"/>
          <c:order val="6"/>
          <c:tx>
            <c:v>completar</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WAF-IDS'!$AZ$4:$AZ$32</c:f>
              <c:numCache>
                <c:formatCode>General</c:formatCode>
                <c:ptCount val="29"/>
              </c:numCache>
            </c:numRef>
          </c:val>
          <c:extLst>
            <c:ext xmlns:c16="http://schemas.microsoft.com/office/drawing/2014/chart" uri="{C3380CC4-5D6E-409C-BE32-E72D297353CC}">
              <c16:uniqueId val="{00000004-F2E2-40AB-8E9B-DBF9C8D63F60}"/>
            </c:ext>
          </c:extLst>
        </c:ser>
        <c:ser>
          <c:idx val="4"/>
          <c:order val="7"/>
          <c:tx>
            <c:v>Eficiencia Dinámica</c:v>
          </c:tx>
          <c:spPr>
            <a:pattFill prst="dkDnDiag">
              <a:fgClr>
                <a:srgbClr val="FFC000">
                  <a:lumMod val="60000"/>
                  <a:lumOff val="40000"/>
                </a:srgbClr>
              </a:fgClr>
              <a:bgClr>
                <a:srgbClr val="FFC000">
                  <a:lumMod val="50000"/>
                </a:srgbClr>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5-F2E2-40AB-8E9B-DBF9C8D63F60}"/>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WAF-IDS'!$AY$4:$AY$32</c:f>
              <c:numCache>
                <c:formatCode>0%</c:formatCode>
                <c:ptCount val="29"/>
                <c:pt idx="0">
                  <c:v>0.86141414141414141</c:v>
                </c:pt>
                <c:pt idx="1">
                  <c:v>0.75752212389380535</c:v>
                </c:pt>
                <c:pt idx="2">
                  <c:v>0</c:v>
                </c:pt>
                <c:pt idx="3">
                  <c:v>0.35748792270531399</c:v>
                </c:pt>
                <c:pt idx="4">
                  <c:v>0.86103302881236821</c:v>
                </c:pt>
                <c:pt idx="5">
                  <c:v>0.18214526647177873</c:v>
                </c:pt>
                <c:pt idx="6">
                  <c:v>0.97169811320754718</c:v>
                </c:pt>
                <c:pt idx="7">
                  <c:v>0.43457943925233644</c:v>
                </c:pt>
                <c:pt idx="8">
                  <c:v>0.2424153828854155</c:v>
                </c:pt>
                <c:pt idx="9">
                  <c:v>0.57280697203921771</c:v>
                </c:pt>
                <c:pt idx="10">
                  <c:v>0.32734484367708822</c:v>
                </c:pt>
                <c:pt idx="11">
                  <c:v>0.26581790123456789</c:v>
                </c:pt>
                <c:pt idx="12">
                  <c:v>0.71514483474088608</c:v>
                </c:pt>
                <c:pt idx="13">
                  <c:v>0.135678391959799</c:v>
                </c:pt>
                <c:pt idx="14">
                  <c:v>0.61577608142493634</c:v>
                </c:pt>
                <c:pt idx="15">
                  <c:v>0.40752330226364847</c:v>
                </c:pt>
                <c:pt idx="16">
                  <c:v>0.75251823549843699</c:v>
                </c:pt>
                <c:pt idx="17">
                  <c:v>9.3375941071331847E-2</c:v>
                </c:pt>
                <c:pt idx="18">
                  <c:v>0.38839848675914251</c:v>
                </c:pt>
                <c:pt idx="19">
                  <c:v>0.99130434782608701</c:v>
                </c:pt>
                <c:pt idx="20">
                  <c:v>0.32842046718576196</c:v>
                </c:pt>
                <c:pt idx="21">
                  <c:v>0.31063122923588038</c:v>
                </c:pt>
                <c:pt idx="22">
                  <c:v>0.15130081300813009</c:v>
                </c:pt>
                <c:pt idx="23">
                  <c:v>0.27272727272727271</c:v>
                </c:pt>
                <c:pt idx="24">
                  <c:v>0.2554517133956386</c:v>
                </c:pt>
                <c:pt idx="25">
                  <c:v>0.99288256227758009</c:v>
                </c:pt>
                <c:pt idx="26">
                  <c:v>0.26928245095404463</c:v>
                </c:pt>
                <c:pt idx="27">
                  <c:v>0.73006134969325154</c:v>
                </c:pt>
                <c:pt idx="28">
                  <c:v>0.1891891891891892</c:v>
                </c:pt>
              </c:numCache>
            </c:numRef>
          </c:val>
          <c:extLst>
            <c:ext xmlns:c16="http://schemas.microsoft.com/office/drawing/2014/chart" uri="{C3380CC4-5D6E-409C-BE32-E72D297353CC}">
              <c16:uniqueId val="{00000006-F2E2-40AB-8E9B-DBF9C8D63F60}"/>
            </c:ext>
          </c:extLst>
        </c:ser>
        <c:ser>
          <c:idx val="9"/>
          <c:order val="8"/>
          <c:tx>
            <c:v>completar1</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WAF-IDS'!$BA$4:$BA$32</c:f>
              <c:numCache>
                <c:formatCode>General</c:formatCode>
                <c:ptCount val="29"/>
              </c:numCache>
            </c:numRef>
          </c:val>
          <c:extLst>
            <c:ext xmlns:c16="http://schemas.microsoft.com/office/drawing/2014/chart" uri="{C3380CC4-5D6E-409C-BE32-E72D297353CC}">
              <c16:uniqueId val="{00000007-F2E2-40AB-8E9B-DBF9C8D63F60}"/>
            </c:ext>
          </c:extLst>
        </c:ser>
        <c:ser>
          <c:idx val="7"/>
          <c:order val="9"/>
          <c:tx>
            <c:v>Eficiencia Estática</c:v>
          </c:tx>
          <c:spPr>
            <a:pattFill prst="dkDnDiag">
              <a:fgClr>
                <a:srgbClr val="00B0F0"/>
              </a:fgClr>
              <a:bgClr>
                <a:srgbClr val="5B9BD5">
                  <a:lumMod val="50000"/>
                </a:srgbClr>
              </a:bgClr>
            </a:pattFill>
            <a:ln>
              <a:noFill/>
            </a:ln>
            <a:effectLst>
              <a:outerShdw blurRad="57150" dist="19050" dir="5400000" algn="ctr" rotWithShape="0">
                <a:srgbClr val="000000">
                  <a:alpha val="63000"/>
                </a:srgbClr>
              </a:outerShdw>
            </a:effectLst>
          </c:spPr>
          <c:invertIfNegative val="0"/>
          <c:dLbls>
            <c:delete val="1"/>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WAF-IDS'!$AX$4:$AX$32</c:f>
              <c:numCache>
                <c:formatCode>0%</c:formatCode>
                <c:ptCount val="29"/>
                <c:pt idx="0">
                  <c:v>0.18181818181818182</c:v>
                </c:pt>
                <c:pt idx="1">
                  <c:v>0.43243243243243246</c:v>
                </c:pt>
                <c:pt idx="2">
                  <c:v>0</c:v>
                </c:pt>
                <c:pt idx="3">
                  <c:v>0.55701702877275394</c:v>
                </c:pt>
                <c:pt idx="4">
                  <c:v>0.95386064030131823</c:v>
                </c:pt>
                <c:pt idx="5">
                  <c:v>0.18097917839054586</c:v>
                </c:pt>
                <c:pt idx="6">
                  <c:v>0.98961937716262971</c:v>
                </c:pt>
                <c:pt idx="7">
                  <c:v>0.25492125984251968</c:v>
                </c:pt>
                <c:pt idx="8">
                  <c:v>0.2424153828854155</c:v>
                </c:pt>
                <c:pt idx="9">
                  <c:v>0.64150737896857812</c:v>
                </c:pt>
                <c:pt idx="10">
                  <c:v>0.45437788018433178</c:v>
                </c:pt>
                <c:pt idx="11">
                  <c:v>0.26581790123456789</c:v>
                </c:pt>
                <c:pt idx="12">
                  <c:v>0.70577157980456029</c:v>
                </c:pt>
                <c:pt idx="13">
                  <c:v>5.5778670236501564E-2</c:v>
                </c:pt>
                <c:pt idx="14">
                  <c:v>0.54931071049840929</c:v>
                </c:pt>
                <c:pt idx="15">
                  <c:v>0.35524607577009326</c:v>
                </c:pt>
                <c:pt idx="16">
                  <c:v>0</c:v>
                </c:pt>
                <c:pt idx="17">
                  <c:v>9.1959082345898557E-2</c:v>
                </c:pt>
                <c:pt idx="18">
                  <c:v>0.2283702213279678</c:v>
                </c:pt>
                <c:pt idx="19">
                  <c:v>0.94666666666666666</c:v>
                </c:pt>
                <c:pt idx="20">
                  <c:v>0.14786967418546365</c:v>
                </c:pt>
                <c:pt idx="21">
                  <c:v>0.20952380952380953</c:v>
                </c:pt>
                <c:pt idx="22">
                  <c:v>4.1705013320416567E-2</c:v>
                </c:pt>
                <c:pt idx="23">
                  <c:v>4.6914471309996387E-3</c:v>
                </c:pt>
                <c:pt idx="24">
                  <c:v>8.3333333333333329E-2</c:v>
                </c:pt>
                <c:pt idx="25">
                  <c:v>0.98936170212765961</c:v>
                </c:pt>
                <c:pt idx="26">
                  <c:v>0.26928245095404463</c:v>
                </c:pt>
                <c:pt idx="27" formatCode="General">
                  <c:v>0</c:v>
                </c:pt>
                <c:pt idx="28">
                  <c:v>0</c:v>
                </c:pt>
              </c:numCache>
            </c:numRef>
          </c:val>
          <c:extLst>
            <c:ext xmlns:c16="http://schemas.microsoft.com/office/drawing/2014/chart" uri="{C3380CC4-5D6E-409C-BE32-E72D297353CC}">
              <c16:uniqueId val="{00000008-F2E2-40AB-8E9B-DBF9C8D63F60}"/>
            </c:ext>
          </c:extLst>
        </c:ser>
        <c:dLbls>
          <c:dLblPos val="outEnd"/>
          <c:showLegendKey val="0"/>
          <c:showVal val="1"/>
          <c:showCatName val="0"/>
          <c:showSerName val="0"/>
          <c:showPercent val="0"/>
          <c:showBubbleSize val="0"/>
        </c:dLbls>
        <c:gapWidth val="0"/>
        <c:overlap val="-40"/>
        <c:axId val="573144064"/>
        <c:axId val="573136992"/>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r>
                  <a:rPr lang="es-ES">
                    <a:latin typeface="Bahnschrift" panose="020B0502040204020203" pitchFamily="34" charset="0"/>
                  </a:rPr>
                  <a:t>Herramientas</a:t>
                </a:r>
              </a:p>
            </c:rich>
          </c:tx>
          <c:layout>
            <c:manualLayout>
              <c:xMode val="edge"/>
              <c:yMode val="edge"/>
              <c:x val="0.20558619921108914"/>
              <c:y val="2.9238116068824729E-2"/>
            </c:manualLayout>
          </c:layout>
          <c:overlay val="0"/>
          <c:spPr>
            <a:noFill/>
            <a:ln>
              <a:noFill/>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0" spcFirstLastPara="1" vertOverflow="ellipsis" wrap="square" anchor="ctr" anchorCtr="0"/>
          <a:lstStyle/>
          <a:p>
            <a:pPr>
              <a:defRPr sz="6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62000"/>
          <c:min val="-14500"/>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r>
                  <a:rPr lang="es-ES">
                    <a:latin typeface="Bahnschrift" panose="020B0502040204020203" pitchFamily="34" charset="0"/>
                  </a:rPr>
                  <a:t>Número</a:t>
                </a:r>
              </a:p>
            </c:rich>
          </c:tx>
          <c:layout>
            <c:manualLayout>
              <c:xMode val="edge"/>
              <c:yMode val="edge"/>
              <c:x val="0.33630307702352114"/>
              <c:y val="0.9501027996500437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1.2"/>
          <c:min val="-5.1499999999999995"/>
        </c:scaling>
        <c:delete val="0"/>
        <c:axPos val="t"/>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r>
                  <a:rPr lang="es-ES">
                    <a:latin typeface="Bahnschrift" panose="020B0502040204020203" pitchFamily="34" charset="0"/>
                  </a:rPr>
                  <a:t>Eficiencia</a:t>
                </a:r>
                <a:r>
                  <a:rPr lang="es-ES" baseline="0">
                    <a:latin typeface="Bahnschrift" panose="020B0502040204020203" pitchFamily="34" charset="0"/>
                  </a:rPr>
                  <a:t> (%)</a:t>
                </a:r>
                <a:endParaRPr lang="es-ES">
                  <a:latin typeface="Bahnschrift" panose="020B0502040204020203" pitchFamily="34" charset="0"/>
                </a:endParaRPr>
              </a:p>
            </c:rich>
          </c:tx>
          <c:layout>
            <c:manualLayout>
              <c:xMode val="edge"/>
              <c:yMode val="edge"/>
              <c:x val="8.2570875171792998E-2"/>
              <c:y val="0.9489117818606007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5"/>
        <c:delete val="1"/>
      </c:legendEntry>
      <c:legendEntry>
        <c:idx val="7"/>
        <c:delete val="1"/>
      </c:legendEntry>
      <c:layout>
        <c:manualLayout>
          <c:xMode val="edge"/>
          <c:yMode val="edge"/>
          <c:x val="0.71905971128608914"/>
          <c:y val="5.8151939340915719E-2"/>
          <c:w val="0.28094028871391075"/>
          <c:h val="0.19866666666666666"/>
        </c:manualLayout>
      </c:layout>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s-ES"/>
              <a:t>Attack Capabilities Web dinámica</a:t>
            </a:r>
            <a:r>
              <a:rPr lang="es-ES" baseline="0"/>
              <a:t> TOTALES</a:t>
            </a:r>
            <a:endParaRPr lang="es-E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s-ES"/>
        </a:p>
      </c:txPr>
    </c:title>
    <c:autoTitleDeleted val="0"/>
    <c:plotArea>
      <c:layout>
        <c:manualLayout>
          <c:layoutTarget val="inner"/>
          <c:xMode val="edge"/>
          <c:yMode val="edge"/>
          <c:x val="8.2397085564613531E-2"/>
          <c:y val="8.1518059351448055E-2"/>
          <c:w val="0.88772078923398923"/>
          <c:h val="0.85218285457116616"/>
        </c:manualLayout>
      </c:layout>
      <c:barChart>
        <c:barDir val="bar"/>
        <c:grouping val="clustered"/>
        <c:varyColors val="0"/>
        <c:ser>
          <c:idx val="153"/>
          <c:order val="0"/>
          <c:tx>
            <c:strRef>
              <c:f>'Tabla 2 - Attack Capabilities'!$CJ$3:$FA$3</c:f>
              <c:strCache>
                <c:ptCount val="1"/>
                <c:pt idx="0">
                  <c:v>Others (NOT TOP10)</c:v>
                </c:pt>
              </c:strCache>
            </c:strRef>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Capabilities'!$EZ$72:$EZ$74</c:f>
              <c:numCache>
                <c:formatCode>General</c:formatCode>
                <c:ptCount val="3"/>
                <c:pt idx="0">
                  <c:v>0</c:v>
                </c:pt>
                <c:pt idx="1">
                  <c:v>68231</c:v>
                </c:pt>
                <c:pt idx="2">
                  <c:v>68231</c:v>
                </c:pt>
              </c:numCache>
            </c:numRef>
          </c:val>
          <c:extLst>
            <c:ext xmlns:c16="http://schemas.microsoft.com/office/drawing/2014/chart" uri="{C3380CC4-5D6E-409C-BE32-E72D297353CC}">
              <c16:uniqueId val="{00000000-0F7F-4A2D-8D52-C959763990CF}"/>
            </c:ext>
          </c:extLst>
        </c:ser>
        <c:ser>
          <c:idx val="81"/>
          <c:order val="1"/>
          <c:tx>
            <c:strRef>
              <c:f>'Tabla 2 - Attack Capabilities'!$CH$3:$CI$3</c:f>
              <c:strCache>
                <c:ptCount val="1"/>
                <c:pt idx="0">
                  <c:v>SSRF</c:v>
                </c:pt>
              </c:strCache>
            </c:strRef>
          </c:tx>
          <c:spPr>
            <a:solidFill>
              <a:srgbClr val="5B9BD5">
                <a:lumMod val="75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Capabilities'!$CH$72:$CH$74</c:f>
              <c:numCache>
                <c:formatCode>General</c:formatCode>
                <c:ptCount val="3"/>
                <c:pt idx="0">
                  <c:v>0</c:v>
                </c:pt>
                <c:pt idx="1">
                  <c:v>177</c:v>
                </c:pt>
                <c:pt idx="2">
                  <c:v>177</c:v>
                </c:pt>
              </c:numCache>
            </c:numRef>
          </c:val>
          <c:extLst>
            <c:ext xmlns:c16="http://schemas.microsoft.com/office/drawing/2014/chart" uri="{C3380CC4-5D6E-409C-BE32-E72D297353CC}">
              <c16:uniqueId val="{00000001-0F7F-4A2D-8D52-C959763990CF}"/>
            </c:ext>
          </c:extLst>
        </c:ser>
        <c:ser>
          <c:idx val="79"/>
          <c:order val="2"/>
          <c:tx>
            <c:strRef>
              <c:f>'Tabla 2 - Attack Capabilities'!$CB$3:$CG$3</c:f>
              <c:strCache>
                <c:ptCount val="1"/>
                <c:pt idx="0">
                  <c:v>Identification and Authentication Failures</c:v>
                </c:pt>
              </c:strCache>
            </c:strRef>
          </c:tx>
          <c:spPr>
            <a:solidFill>
              <a:srgbClr val="E7E6E6">
                <a:lumMod val="9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Capabilities'!$CF$72:$CF$74</c:f>
              <c:numCache>
                <c:formatCode>General</c:formatCode>
                <c:ptCount val="3"/>
                <c:pt idx="0">
                  <c:v>0</c:v>
                </c:pt>
                <c:pt idx="1">
                  <c:v>103</c:v>
                </c:pt>
                <c:pt idx="2">
                  <c:v>103</c:v>
                </c:pt>
              </c:numCache>
            </c:numRef>
          </c:val>
          <c:extLst>
            <c:ext xmlns:c16="http://schemas.microsoft.com/office/drawing/2014/chart" uri="{C3380CC4-5D6E-409C-BE32-E72D297353CC}">
              <c16:uniqueId val="{00000002-0F7F-4A2D-8D52-C959763990CF}"/>
            </c:ext>
          </c:extLst>
        </c:ser>
        <c:ser>
          <c:idx val="73"/>
          <c:order val="3"/>
          <c:tx>
            <c:strRef>
              <c:f>'Tabla 2 - Attack Capabilities'!$BV$3:$CA$3</c:f>
              <c:strCache>
                <c:ptCount val="1"/>
                <c:pt idx="0">
                  <c:v>Security Misconfiguration</c:v>
                </c:pt>
              </c:strCache>
            </c:strRef>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Capabilities'!$BZ$72:$BZ$74</c:f>
              <c:numCache>
                <c:formatCode>General</c:formatCode>
                <c:ptCount val="3"/>
                <c:pt idx="0">
                  <c:v>0</c:v>
                </c:pt>
                <c:pt idx="1">
                  <c:v>1131</c:v>
                </c:pt>
                <c:pt idx="2">
                  <c:v>1131</c:v>
                </c:pt>
              </c:numCache>
            </c:numRef>
          </c:val>
          <c:extLst>
            <c:ext xmlns:c16="http://schemas.microsoft.com/office/drawing/2014/chart" uri="{C3380CC4-5D6E-409C-BE32-E72D297353CC}">
              <c16:uniqueId val="{00000003-0F7F-4A2D-8D52-C959763990CF}"/>
            </c:ext>
          </c:extLst>
        </c:ser>
        <c:ser>
          <c:idx val="67"/>
          <c:order val="4"/>
          <c:tx>
            <c:strRef>
              <c:f>'Tabla 2 - Attack Capabilities'!$BT$3:$BU$3</c:f>
              <c:strCache>
                <c:ptCount val="1"/>
                <c:pt idx="0">
                  <c:v>Insecure Design</c:v>
                </c:pt>
              </c:strCache>
            </c:strRef>
          </c:tx>
          <c:spPr>
            <a:solidFill>
              <a:srgbClr val="44546A">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Capabilities'!$BT$72:$BT$74</c:f>
              <c:numCache>
                <c:formatCode>General</c:formatCode>
                <c:ptCount val="3"/>
                <c:pt idx="0">
                  <c:v>0</c:v>
                </c:pt>
                <c:pt idx="1">
                  <c:v>352</c:v>
                </c:pt>
                <c:pt idx="2">
                  <c:v>352</c:v>
                </c:pt>
              </c:numCache>
            </c:numRef>
          </c:val>
          <c:extLst>
            <c:ext xmlns:c16="http://schemas.microsoft.com/office/drawing/2014/chart" uri="{C3380CC4-5D6E-409C-BE32-E72D297353CC}">
              <c16:uniqueId val="{00000004-0F7F-4A2D-8D52-C959763990CF}"/>
            </c:ext>
          </c:extLst>
        </c:ser>
        <c:ser>
          <c:idx val="65"/>
          <c:order val="5"/>
          <c:tx>
            <c:strRef>
              <c:f>'Tabla 2 - Attack Capabilities'!$AD$3:$BS$3</c:f>
              <c:strCache>
                <c:ptCount val="1"/>
                <c:pt idx="0">
                  <c:v>Injection</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Capabilities'!$BR$72:$BR$74</c:f>
              <c:numCache>
                <c:formatCode>General</c:formatCode>
                <c:ptCount val="3"/>
                <c:pt idx="0">
                  <c:v>0</c:v>
                </c:pt>
                <c:pt idx="1">
                  <c:v>26571</c:v>
                </c:pt>
                <c:pt idx="2">
                  <c:v>26571</c:v>
                </c:pt>
              </c:numCache>
            </c:numRef>
          </c:val>
          <c:extLst>
            <c:ext xmlns:c16="http://schemas.microsoft.com/office/drawing/2014/chart" uri="{C3380CC4-5D6E-409C-BE32-E72D297353CC}">
              <c16:uniqueId val="{00000005-0F7F-4A2D-8D52-C959763990CF}"/>
            </c:ext>
          </c:extLst>
        </c:ser>
        <c:ser>
          <c:idx val="23"/>
          <c:order val="6"/>
          <c:tx>
            <c:v>Cryptografic Failures</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Capabilities'!$AB$72:$AB$74</c:f>
              <c:numCache>
                <c:formatCode>General</c:formatCode>
                <c:ptCount val="3"/>
                <c:pt idx="0">
                  <c:v>0</c:v>
                </c:pt>
                <c:pt idx="1">
                  <c:v>131</c:v>
                </c:pt>
                <c:pt idx="2">
                  <c:v>131</c:v>
                </c:pt>
              </c:numCache>
            </c:numRef>
          </c:val>
          <c:extLst>
            <c:ext xmlns:c16="http://schemas.microsoft.com/office/drawing/2014/chart" uri="{C3380CC4-5D6E-409C-BE32-E72D297353CC}">
              <c16:uniqueId val="{00000006-0F7F-4A2D-8D52-C959763990CF}"/>
            </c:ext>
          </c:extLst>
        </c:ser>
        <c:ser>
          <c:idx val="21"/>
          <c:order val="7"/>
          <c:tx>
            <c:v>Broken Access Control</c:v>
          </c:tx>
          <c:spPr>
            <a:solidFill>
              <a:srgbClr val="FFA70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Capabilities'!$Z$72:$Z$74</c:f>
              <c:numCache>
                <c:formatCode>General</c:formatCode>
                <c:ptCount val="3"/>
                <c:pt idx="0">
                  <c:v>0</c:v>
                </c:pt>
                <c:pt idx="1">
                  <c:v>59662</c:v>
                </c:pt>
                <c:pt idx="2">
                  <c:v>59662</c:v>
                </c:pt>
              </c:numCache>
            </c:numRef>
          </c:val>
          <c:extLst>
            <c:ext xmlns:c16="http://schemas.microsoft.com/office/drawing/2014/chart" uri="{C3380CC4-5D6E-409C-BE32-E72D297353CC}">
              <c16:uniqueId val="{00000007-0F7F-4A2D-8D52-C959763990CF}"/>
            </c:ext>
          </c:extLst>
        </c:ser>
        <c:ser>
          <c:idx val="154"/>
          <c:order val="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Capabilities'!$B$35:$B$37</c:f>
            </c:numRef>
          </c:val>
          <c:extLst>
            <c:ext xmlns:c16="http://schemas.microsoft.com/office/drawing/2014/chart" uri="{C3380CC4-5D6E-409C-BE32-E72D297353CC}">
              <c16:uniqueId val="{00000008-0F7F-4A2D-8D52-C959763990CF}"/>
            </c:ext>
          </c:extLst>
        </c:ser>
        <c:ser>
          <c:idx val="84"/>
          <c:order val="9"/>
          <c:tx>
            <c:v>Nº URIS SIN REPETICIÓN</c:v>
          </c:tx>
          <c:spPr>
            <a:solidFill>
              <a:srgbClr val="5B9BD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Capabilities'!$C$72:$C$74</c:f>
              <c:numCache>
                <c:formatCode>General</c:formatCode>
                <c:ptCount val="3"/>
                <c:pt idx="0">
                  <c:v>10797</c:v>
                </c:pt>
                <c:pt idx="1">
                  <c:v>278944</c:v>
                </c:pt>
                <c:pt idx="2">
                  <c:v>289741</c:v>
                </c:pt>
              </c:numCache>
            </c:numRef>
          </c:val>
          <c:extLst>
            <c:ext xmlns:c16="http://schemas.microsoft.com/office/drawing/2014/chart" uri="{C3380CC4-5D6E-409C-BE32-E72D297353CC}">
              <c16:uniqueId val="{00000009-0F7F-4A2D-8D52-C959763990CF}"/>
            </c:ext>
          </c:extLst>
        </c:ser>
        <c:ser>
          <c:idx val="82"/>
          <c:order val="1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Capabilities'!$D$35:$D$37</c:f>
            </c:numRef>
          </c:val>
          <c:extLst>
            <c:ext xmlns:c16="http://schemas.microsoft.com/office/drawing/2014/chart" uri="{C3380CC4-5D6E-409C-BE32-E72D297353CC}">
              <c16:uniqueId val="{0000000A-0F7F-4A2D-8D52-C959763990CF}"/>
            </c:ext>
          </c:extLst>
        </c:ser>
        <c:ser>
          <c:idx val="0"/>
          <c:order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Capabilities'!$E$35:$E$37</c:f>
            </c:numRef>
          </c:val>
          <c:extLst>
            <c:ext xmlns:c16="http://schemas.microsoft.com/office/drawing/2014/chart" uri="{C3380CC4-5D6E-409C-BE32-E72D297353CC}">
              <c16:uniqueId val="{0000000B-0F7F-4A2D-8D52-C959763990CF}"/>
            </c:ext>
          </c:extLst>
        </c:ser>
        <c:ser>
          <c:idx val="1"/>
          <c:order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Capabilities'!$F$35:$F$37</c:f>
            </c:numRef>
          </c:val>
          <c:extLst>
            <c:ext xmlns:c16="http://schemas.microsoft.com/office/drawing/2014/chart" uri="{C3380CC4-5D6E-409C-BE32-E72D297353CC}">
              <c16:uniqueId val="{0000000C-0F7F-4A2D-8D52-C959763990CF}"/>
            </c:ext>
          </c:extLst>
        </c:ser>
        <c:ser>
          <c:idx val="2"/>
          <c:order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Capabilities'!$G$35:$G$37</c:f>
            </c:numRef>
          </c:val>
          <c:extLst>
            <c:ext xmlns:c16="http://schemas.microsoft.com/office/drawing/2014/chart" uri="{C3380CC4-5D6E-409C-BE32-E72D297353CC}">
              <c16:uniqueId val="{0000000D-0F7F-4A2D-8D52-C959763990CF}"/>
            </c:ext>
          </c:extLst>
        </c:ser>
        <c:ser>
          <c:idx val="3"/>
          <c:order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Capabilities'!$H$35:$H$37</c:f>
            </c:numRef>
          </c:val>
          <c:extLst>
            <c:ext xmlns:c16="http://schemas.microsoft.com/office/drawing/2014/chart" uri="{C3380CC4-5D6E-409C-BE32-E72D297353CC}">
              <c16:uniqueId val="{0000000E-0F7F-4A2D-8D52-C959763990CF}"/>
            </c:ext>
          </c:extLst>
        </c:ser>
        <c:ser>
          <c:idx val="4"/>
          <c:order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Capabilities'!$I$35:$I$37</c:f>
            </c:numRef>
          </c:val>
          <c:extLst>
            <c:ext xmlns:c16="http://schemas.microsoft.com/office/drawing/2014/chart" uri="{C3380CC4-5D6E-409C-BE32-E72D297353CC}">
              <c16:uniqueId val="{0000000F-0F7F-4A2D-8D52-C959763990CF}"/>
            </c:ext>
          </c:extLst>
        </c:ser>
        <c:ser>
          <c:idx val="5"/>
          <c:order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Capabilities'!$J$35:$J$37</c:f>
            </c:numRef>
          </c:val>
          <c:extLst>
            <c:ext xmlns:c16="http://schemas.microsoft.com/office/drawing/2014/chart" uri="{C3380CC4-5D6E-409C-BE32-E72D297353CC}">
              <c16:uniqueId val="{00000010-0F7F-4A2D-8D52-C959763990CF}"/>
            </c:ext>
          </c:extLst>
        </c:ser>
        <c:ser>
          <c:idx val="6"/>
          <c:order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Capabilities'!$K$35:$K$37</c:f>
            </c:numRef>
          </c:val>
          <c:extLst>
            <c:ext xmlns:c16="http://schemas.microsoft.com/office/drawing/2014/chart" uri="{C3380CC4-5D6E-409C-BE32-E72D297353CC}">
              <c16:uniqueId val="{00000011-0F7F-4A2D-8D52-C959763990CF}"/>
            </c:ext>
          </c:extLst>
        </c:ser>
        <c:ser>
          <c:idx val="7"/>
          <c:order val="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Capabilities'!$L$35:$L$37</c:f>
            </c:numRef>
          </c:val>
          <c:extLst>
            <c:ext xmlns:c16="http://schemas.microsoft.com/office/drawing/2014/chart" uri="{C3380CC4-5D6E-409C-BE32-E72D297353CC}">
              <c16:uniqueId val="{00000012-0F7F-4A2D-8D52-C959763990CF}"/>
            </c:ext>
          </c:extLst>
        </c:ser>
        <c:ser>
          <c:idx val="8"/>
          <c:order val="1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Capabilities'!$M$35:$M$37</c:f>
            </c:numRef>
          </c:val>
          <c:extLst>
            <c:ext xmlns:c16="http://schemas.microsoft.com/office/drawing/2014/chart" uri="{C3380CC4-5D6E-409C-BE32-E72D297353CC}">
              <c16:uniqueId val="{00000013-0F7F-4A2D-8D52-C959763990CF}"/>
            </c:ext>
          </c:extLst>
        </c:ser>
        <c:ser>
          <c:idx val="9"/>
          <c:order val="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Capabilities'!$N$35:$N$37</c:f>
            </c:numRef>
          </c:val>
          <c:extLst>
            <c:ext xmlns:c16="http://schemas.microsoft.com/office/drawing/2014/chart" uri="{C3380CC4-5D6E-409C-BE32-E72D297353CC}">
              <c16:uniqueId val="{00000014-0F7F-4A2D-8D52-C959763990CF}"/>
            </c:ext>
          </c:extLst>
        </c:ser>
        <c:ser>
          <c:idx val="10"/>
          <c:order val="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Capabilities'!$O$35:$O$37</c:f>
            </c:numRef>
          </c:val>
          <c:extLst>
            <c:ext xmlns:c16="http://schemas.microsoft.com/office/drawing/2014/chart" uri="{C3380CC4-5D6E-409C-BE32-E72D297353CC}">
              <c16:uniqueId val="{00000015-0F7F-4A2D-8D52-C959763990CF}"/>
            </c:ext>
          </c:extLst>
        </c:ser>
        <c:ser>
          <c:idx val="11"/>
          <c:order val="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Capabilities'!$P$35:$P$37</c:f>
            </c:numRef>
          </c:val>
          <c:extLst>
            <c:ext xmlns:c16="http://schemas.microsoft.com/office/drawing/2014/chart" uri="{C3380CC4-5D6E-409C-BE32-E72D297353CC}">
              <c16:uniqueId val="{00000016-0F7F-4A2D-8D52-C959763990CF}"/>
            </c:ext>
          </c:extLst>
        </c:ser>
        <c:ser>
          <c:idx val="12"/>
          <c:order val="2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Capabilities'!$Q$35:$Q$37</c:f>
            </c:numRef>
          </c:val>
          <c:extLst>
            <c:ext xmlns:c16="http://schemas.microsoft.com/office/drawing/2014/chart" uri="{C3380CC4-5D6E-409C-BE32-E72D297353CC}">
              <c16:uniqueId val="{00000017-0F7F-4A2D-8D52-C959763990CF}"/>
            </c:ext>
          </c:extLst>
        </c:ser>
        <c:ser>
          <c:idx val="13"/>
          <c:order val="2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Capabilities'!$R$35:$R$37</c:f>
            </c:numRef>
          </c:val>
          <c:extLst>
            <c:ext xmlns:c16="http://schemas.microsoft.com/office/drawing/2014/chart" uri="{C3380CC4-5D6E-409C-BE32-E72D297353CC}">
              <c16:uniqueId val="{00000018-0F7F-4A2D-8D52-C959763990CF}"/>
            </c:ext>
          </c:extLst>
        </c:ser>
        <c:ser>
          <c:idx val="14"/>
          <c:order val="2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Capabilities'!$S$35:$S$37</c:f>
            </c:numRef>
          </c:val>
          <c:extLst>
            <c:ext xmlns:c16="http://schemas.microsoft.com/office/drawing/2014/chart" uri="{C3380CC4-5D6E-409C-BE32-E72D297353CC}">
              <c16:uniqueId val="{00000019-0F7F-4A2D-8D52-C959763990CF}"/>
            </c:ext>
          </c:extLst>
        </c:ser>
        <c:ser>
          <c:idx val="15"/>
          <c:order val="2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Capabilities'!$T$35:$T$37</c:f>
            </c:numRef>
          </c:val>
          <c:extLst>
            <c:ext xmlns:c16="http://schemas.microsoft.com/office/drawing/2014/chart" uri="{C3380CC4-5D6E-409C-BE32-E72D297353CC}">
              <c16:uniqueId val="{0000001A-0F7F-4A2D-8D52-C959763990CF}"/>
            </c:ext>
          </c:extLst>
        </c:ser>
        <c:ser>
          <c:idx val="16"/>
          <c:order val="2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Capabilities'!$U$35:$U$37</c:f>
            </c:numRef>
          </c:val>
          <c:extLst>
            <c:ext xmlns:c16="http://schemas.microsoft.com/office/drawing/2014/chart" uri="{C3380CC4-5D6E-409C-BE32-E72D297353CC}">
              <c16:uniqueId val="{0000001B-0F7F-4A2D-8D52-C959763990CF}"/>
            </c:ext>
          </c:extLst>
        </c:ser>
        <c:ser>
          <c:idx val="17"/>
          <c:order val="2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Capabilities'!$V$35:$V$37</c:f>
            </c:numRef>
          </c:val>
          <c:extLst>
            <c:ext xmlns:c16="http://schemas.microsoft.com/office/drawing/2014/chart" uri="{C3380CC4-5D6E-409C-BE32-E72D297353CC}">
              <c16:uniqueId val="{0000001C-0F7F-4A2D-8D52-C959763990CF}"/>
            </c:ext>
          </c:extLst>
        </c:ser>
        <c:ser>
          <c:idx val="18"/>
          <c:order val="2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Capabilities'!$W$35:$W$37</c:f>
            </c:numRef>
          </c:val>
          <c:extLst>
            <c:ext xmlns:c16="http://schemas.microsoft.com/office/drawing/2014/chart" uri="{C3380CC4-5D6E-409C-BE32-E72D297353CC}">
              <c16:uniqueId val="{0000001D-0F7F-4A2D-8D52-C959763990CF}"/>
            </c:ext>
          </c:extLst>
        </c:ser>
        <c:ser>
          <c:idx val="19"/>
          <c:order val="3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Capabilities'!$X$35:$X$37</c:f>
            </c:numRef>
          </c:val>
          <c:extLst>
            <c:ext xmlns:c16="http://schemas.microsoft.com/office/drawing/2014/chart" uri="{C3380CC4-5D6E-409C-BE32-E72D297353CC}">
              <c16:uniqueId val="{0000001E-0F7F-4A2D-8D52-C959763990CF}"/>
            </c:ext>
          </c:extLst>
        </c:ser>
        <c:ser>
          <c:idx val="20"/>
          <c:order val="3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Capabilities'!$Y$35:$Y$37</c:f>
            </c:numRef>
          </c:val>
          <c:extLst>
            <c:ext xmlns:c16="http://schemas.microsoft.com/office/drawing/2014/chart" uri="{C3380CC4-5D6E-409C-BE32-E72D297353CC}">
              <c16:uniqueId val="{0000001F-0F7F-4A2D-8D52-C959763990CF}"/>
            </c:ext>
          </c:extLst>
        </c:ser>
        <c:ser>
          <c:idx val="22"/>
          <c:order val="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Capabilities'!$AA$35:$AA$37</c:f>
            </c:numRef>
          </c:val>
          <c:extLst>
            <c:ext xmlns:c16="http://schemas.microsoft.com/office/drawing/2014/chart" uri="{C3380CC4-5D6E-409C-BE32-E72D297353CC}">
              <c16:uniqueId val="{00000020-0F7F-4A2D-8D52-C959763990CF}"/>
            </c:ext>
          </c:extLst>
        </c:ser>
        <c:ser>
          <c:idx val="24"/>
          <c:order val="3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Capabilities'!$AC$35:$AC$37</c:f>
            </c:numRef>
          </c:val>
          <c:extLst>
            <c:ext xmlns:c16="http://schemas.microsoft.com/office/drawing/2014/chart" uri="{C3380CC4-5D6E-409C-BE32-E72D297353CC}">
              <c16:uniqueId val="{00000021-0F7F-4A2D-8D52-C959763990CF}"/>
            </c:ext>
          </c:extLst>
        </c:ser>
        <c:ser>
          <c:idx val="25"/>
          <c:order val="3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Capabilities'!$AD$35:$AD$37</c:f>
            </c:numRef>
          </c:val>
          <c:extLst>
            <c:ext xmlns:c16="http://schemas.microsoft.com/office/drawing/2014/chart" uri="{C3380CC4-5D6E-409C-BE32-E72D297353CC}">
              <c16:uniqueId val="{00000022-0F7F-4A2D-8D52-C959763990CF}"/>
            </c:ext>
          </c:extLst>
        </c:ser>
        <c:ser>
          <c:idx val="26"/>
          <c:order val="3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Capabilities'!$AE$35:$AE$37</c:f>
            </c:numRef>
          </c:val>
          <c:extLst>
            <c:ext xmlns:c16="http://schemas.microsoft.com/office/drawing/2014/chart" uri="{C3380CC4-5D6E-409C-BE32-E72D297353CC}">
              <c16:uniqueId val="{00000023-0F7F-4A2D-8D52-C959763990CF}"/>
            </c:ext>
          </c:extLst>
        </c:ser>
        <c:ser>
          <c:idx val="27"/>
          <c:order val="3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Capabilities'!$AF$35:$AF$37</c:f>
            </c:numRef>
          </c:val>
          <c:extLst>
            <c:ext xmlns:c16="http://schemas.microsoft.com/office/drawing/2014/chart" uri="{C3380CC4-5D6E-409C-BE32-E72D297353CC}">
              <c16:uniqueId val="{00000024-0F7F-4A2D-8D52-C959763990CF}"/>
            </c:ext>
          </c:extLst>
        </c:ser>
        <c:ser>
          <c:idx val="28"/>
          <c:order val="3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Capabilities'!$AG$35:$AG$37</c:f>
            </c:numRef>
          </c:val>
          <c:extLst>
            <c:ext xmlns:c16="http://schemas.microsoft.com/office/drawing/2014/chart" uri="{C3380CC4-5D6E-409C-BE32-E72D297353CC}">
              <c16:uniqueId val="{00000025-0F7F-4A2D-8D52-C959763990CF}"/>
            </c:ext>
          </c:extLst>
        </c:ser>
        <c:ser>
          <c:idx val="29"/>
          <c:order val="3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Capabilities'!$AH$35:$AH$37</c:f>
            </c:numRef>
          </c:val>
          <c:extLst>
            <c:ext xmlns:c16="http://schemas.microsoft.com/office/drawing/2014/chart" uri="{C3380CC4-5D6E-409C-BE32-E72D297353CC}">
              <c16:uniqueId val="{00000026-0F7F-4A2D-8D52-C959763990CF}"/>
            </c:ext>
          </c:extLst>
        </c:ser>
        <c:ser>
          <c:idx val="30"/>
          <c:order val="3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Capabilities'!$AI$35:$AI$37</c:f>
            </c:numRef>
          </c:val>
          <c:extLst>
            <c:ext xmlns:c16="http://schemas.microsoft.com/office/drawing/2014/chart" uri="{C3380CC4-5D6E-409C-BE32-E72D297353CC}">
              <c16:uniqueId val="{00000027-0F7F-4A2D-8D52-C959763990CF}"/>
            </c:ext>
          </c:extLst>
        </c:ser>
        <c:ser>
          <c:idx val="31"/>
          <c:order val="4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Capabilities'!$AJ$35:$AJ$37</c:f>
            </c:numRef>
          </c:val>
          <c:extLst>
            <c:ext xmlns:c16="http://schemas.microsoft.com/office/drawing/2014/chart" uri="{C3380CC4-5D6E-409C-BE32-E72D297353CC}">
              <c16:uniqueId val="{00000028-0F7F-4A2D-8D52-C959763990CF}"/>
            </c:ext>
          </c:extLst>
        </c:ser>
        <c:ser>
          <c:idx val="32"/>
          <c:order val="4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Capabilities'!$AK$35:$AK$37</c:f>
            </c:numRef>
          </c:val>
          <c:extLst>
            <c:ext xmlns:c16="http://schemas.microsoft.com/office/drawing/2014/chart" uri="{C3380CC4-5D6E-409C-BE32-E72D297353CC}">
              <c16:uniqueId val="{00000029-0F7F-4A2D-8D52-C959763990CF}"/>
            </c:ext>
          </c:extLst>
        </c:ser>
        <c:ser>
          <c:idx val="33"/>
          <c:order val="4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Capabilities'!$AL$35:$AL$37</c:f>
            </c:numRef>
          </c:val>
          <c:extLst>
            <c:ext xmlns:c16="http://schemas.microsoft.com/office/drawing/2014/chart" uri="{C3380CC4-5D6E-409C-BE32-E72D297353CC}">
              <c16:uniqueId val="{0000002A-0F7F-4A2D-8D52-C959763990CF}"/>
            </c:ext>
          </c:extLst>
        </c:ser>
        <c:ser>
          <c:idx val="34"/>
          <c:order val="4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Capabilities'!$AM$35:$AM$37</c:f>
            </c:numRef>
          </c:val>
          <c:extLst>
            <c:ext xmlns:c16="http://schemas.microsoft.com/office/drawing/2014/chart" uri="{C3380CC4-5D6E-409C-BE32-E72D297353CC}">
              <c16:uniqueId val="{0000002B-0F7F-4A2D-8D52-C959763990CF}"/>
            </c:ext>
          </c:extLst>
        </c:ser>
        <c:ser>
          <c:idx val="35"/>
          <c:order val="4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Capabilities'!$AN$35:$AN$37</c:f>
            </c:numRef>
          </c:val>
          <c:extLst>
            <c:ext xmlns:c16="http://schemas.microsoft.com/office/drawing/2014/chart" uri="{C3380CC4-5D6E-409C-BE32-E72D297353CC}">
              <c16:uniqueId val="{0000002C-0F7F-4A2D-8D52-C959763990CF}"/>
            </c:ext>
          </c:extLst>
        </c:ser>
        <c:ser>
          <c:idx val="36"/>
          <c:order val="4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Capabilities'!$AO$35:$AO$37</c:f>
            </c:numRef>
          </c:val>
          <c:extLst>
            <c:ext xmlns:c16="http://schemas.microsoft.com/office/drawing/2014/chart" uri="{C3380CC4-5D6E-409C-BE32-E72D297353CC}">
              <c16:uniqueId val="{0000002D-0F7F-4A2D-8D52-C959763990CF}"/>
            </c:ext>
          </c:extLst>
        </c:ser>
        <c:ser>
          <c:idx val="37"/>
          <c:order val="4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Capabilities'!$AP$35:$AP$37</c:f>
            </c:numRef>
          </c:val>
          <c:extLst>
            <c:ext xmlns:c16="http://schemas.microsoft.com/office/drawing/2014/chart" uri="{C3380CC4-5D6E-409C-BE32-E72D297353CC}">
              <c16:uniqueId val="{0000002E-0F7F-4A2D-8D52-C959763990CF}"/>
            </c:ext>
          </c:extLst>
        </c:ser>
        <c:ser>
          <c:idx val="38"/>
          <c:order val="4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Capabilities'!$AQ$35:$AQ$37</c:f>
            </c:numRef>
          </c:val>
          <c:extLst>
            <c:ext xmlns:c16="http://schemas.microsoft.com/office/drawing/2014/chart" uri="{C3380CC4-5D6E-409C-BE32-E72D297353CC}">
              <c16:uniqueId val="{0000002F-0F7F-4A2D-8D52-C959763990CF}"/>
            </c:ext>
          </c:extLst>
        </c:ser>
        <c:ser>
          <c:idx val="39"/>
          <c:order val="4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Capabilities'!$AR$35:$AR$37</c:f>
            </c:numRef>
          </c:val>
          <c:extLst>
            <c:ext xmlns:c16="http://schemas.microsoft.com/office/drawing/2014/chart" uri="{C3380CC4-5D6E-409C-BE32-E72D297353CC}">
              <c16:uniqueId val="{00000030-0F7F-4A2D-8D52-C959763990CF}"/>
            </c:ext>
          </c:extLst>
        </c:ser>
        <c:ser>
          <c:idx val="40"/>
          <c:order val="4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Capabilities'!$AS$35:$AS$37</c:f>
            </c:numRef>
          </c:val>
          <c:extLst>
            <c:ext xmlns:c16="http://schemas.microsoft.com/office/drawing/2014/chart" uri="{C3380CC4-5D6E-409C-BE32-E72D297353CC}">
              <c16:uniqueId val="{00000031-0F7F-4A2D-8D52-C959763990CF}"/>
            </c:ext>
          </c:extLst>
        </c:ser>
        <c:ser>
          <c:idx val="41"/>
          <c:order val="5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Capabilities'!$AT$35:$AT$37</c:f>
            </c:numRef>
          </c:val>
          <c:extLst>
            <c:ext xmlns:c16="http://schemas.microsoft.com/office/drawing/2014/chart" uri="{C3380CC4-5D6E-409C-BE32-E72D297353CC}">
              <c16:uniqueId val="{00000032-0F7F-4A2D-8D52-C959763990CF}"/>
            </c:ext>
          </c:extLst>
        </c:ser>
        <c:ser>
          <c:idx val="42"/>
          <c:order val="5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Capabilities'!$AU$35:$AU$37</c:f>
            </c:numRef>
          </c:val>
          <c:extLst>
            <c:ext xmlns:c16="http://schemas.microsoft.com/office/drawing/2014/chart" uri="{C3380CC4-5D6E-409C-BE32-E72D297353CC}">
              <c16:uniqueId val="{00000033-0F7F-4A2D-8D52-C959763990CF}"/>
            </c:ext>
          </c:extLst>
        </c:ser>
        <c:ser>
          <c:idx val="43"/>
          <c:order val="5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Capabilities'!$AV$35:$AV$37</c:f>
            </c:numRef>
          </c:val>
          <c:extLst>
            <c:ext xmlns:c16="http://schemas.microsoft.com/office/drawing/2014/chart" uri="{C3380CC4-5D6E-409C-BE32-E72D297353CC}">
              <c16:uniqueId val="{00000034-0F7F-4A2D-8D52-C959763990CF}"/>
            </c:ext>
          </c:extLst>
        </c:ser>
        <c:ser>
          <c:idx val="44"/>
          <c:order val="5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Capabilities'!$AW$35:$AW$37</c:f>
            </c:numRef>
          </c:val>
          <c:extLst>
            <c:ext xmlns:c16="http://schemas.microsoft.com/office/drawing/2014/chart" uri="{C3380CC4-5D6E-409C-BE32-E72D297353CC}">
              <c16:uniqueId val="{00000035-0F7F-4A2D-8D52-C959763990CF}"/>
            </c:ext>
          </c:extLst>
        </c:ser>
        <c:ser>
          <c:idx val="45"/>
          <c:order val="5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Capabilities'!$AX$35:$AX$37</c:f>
            </c:numRef>
          </c:val>
          <c:extLst>
            <c:ext xmlns:c16="http://schemas.microsoft.com/office/drawing/2014/chart" uri="{C3380CC4-5D6E-409C-BE32-E72D297353CC}">
              <c16:uniqueId val="{00000036-0F7F-4A2D-8D52-C959763990CF}"/>
            </c:ext>
          </c:extLst>
        </c:ser>
        <c:ser>
          <c:idx val="46"/>
          <c:order val="5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Capabilities'!$AY$35:$AY$37</c:f>
            </c:numRef>
          </c:val>
          <c:extLst>
            <c:ext xmlns:c16="http://schemas.microsoft.com/office/drawing/2014/chart" uri="{C3380CC4-5D6E-409C-BE32-E72D297353CC}">
              <c16:uniqueId val="{00000037-0F7F-4A2D-8D52-C959763990CF}"/>
            </c:ext>
          </c:extLst>
        </c:ser>
        <c:ser>
          <c:idx val="47"/>
          <c:order val="5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Capabilities'!$AZ$35:$AZ$37</c:f>
            </c:numRef>
          </c:val>
          <c:extLst>
            <c:ext xmlns:c16="http://schemas.microsoft.com/office/drawing/2014/chart" uri="{C3380CC4-5D6E-409C-BE32-E72D297353CC}">
              <c16:uniqueId val="{00000038-0F7F-4A2D-8D52-C959763990CF}"/>
            </c:ext>
          </c:extLst>
        </c:ser>
        <c:ser>
          <c:idx val="48"/>
          <c:order val="5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Capabilities'!$BA$35:$BA$37</c:f>
            </c:numRef>
          </c:val>
          <c:extLst>
            <c:ext xmlns:c16="http://schemas.microsoft.com/office/drawing/2014/chart" uri="{C3380CC4-5D6E-409C-BE32-E72D297353CC}">
              <c16:uniqueId val="{00000039-0F7F-4A2D-8D52-C959763990CF}"/>
            </c:ext>
          </c:extLst>
        </c:ser>
        <c:ser>
          <c:idx val="49"/>
          <c:order val="5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Capabilities'!$BB$35:$BB$37</c:f>
            </c:numRef>
          </c:val>
          <c:extLst>
            <c:ext xmlns:c16="http://schemas.microsoft.com/office/drawing/2014/chart" uri="{C3380CC4-5D6E-409C-BE32-E72D297353CC}">
              <c16:uniqueId val="{0000003A-0F7F-4A2D-8D52-C959763990CF}"/>
            </c:ext>
          </c:extLst>
        </c:ser>
        <c:ser>
          <c:idx val="50"/>
          <c:order val="5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Capabilities'!$BC$35:$BC$37</c:f>
            </c:numRef>
          </c:val>
          <c:extLst>
            <c:ext xmlns:c16="http://schemas.microsoft.com/office/drawing/2014/chart" uri="{C3380CC4-5D6E-409C-BE32-E72D297353CC}">
              <c16:uniqueId val="{0000003B-0F7F-4A2D-8D52-C959763990CF}"/>
            </c:ext>
          </c:extLst>
        </c:ser>
        <c:ser>
          <c:idx val="51"/>
          <c:order val="6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Capabilities'!$BD$35:$BD$37</c:f>
            </c:numRef>
          </c:val>
          <c:extLst>
            <c:ext xmlns:c16="http://schemas.microsoft.com/office/drawing/2014/chart" uri="{C3380CC4-5D6E-409C-BE32-E72D297353CC}">
              <c16:uniqueId val="{0000003C-0F7F-4A2D-8D52-C959763990CF}"/>
            </c:ext>
          </c:extLst>
        </c:ser>
        <c:ser>
          <c:idx val="52"/>
          <c:order val="6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Capabilities'!$BE$35:$BE$37</c:f>
            </c:numRef>
          </c:val>
          <c:extLst>
            <c:ext xmlns:c16="http://schemas.microsoft.com/office/drawing/2014/chart" uri="{C3380CC4-5D6E-409C-BE32-E72D297353CC}">
              <c16:uniqueId val="{0000003D-0F7F-4A2D-8D52-C959763990CF}"/>
            </c:ext>
          </c:extLst>
        </c:ser>
        <c:ser>
          <c:idx val="53"/>
          <c:order val="6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Capabilities'!$BF$35:$BF$37</c:f>
            </c:numRef>
          </c:val>
          <c:extLst>
            <c:ext xmlns:c16="http://schemas.microsoft.com/office/drawing/2014/chart" uri="{C3380CC4-5D6E-409C-BE32-E72D297353CC}">
              <c16:uniqueId val="{0000003E-0F7F-4A2D-8D52-C959763990CF}"/>
            </c:ext>
          </c:extLst>
        </c:ser>
        <c:ser>
          <c:idx val="54"/>
          <c:order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Capabilities'!$BG$35:$BG$37</c:f>
            </c:numRef>
          </c:val>
          <c:extLst>
            <c:ext xmlns:c16="http://schemas.microsoft.com/office/drawing/2014/chart" uri="{C3380CC4-5D6E-409C-BE32-E72D297353CC}">
              <c16:uniqueId val="{0000003F-0F7F-4A2D-8D52-C959763990CF}"/>
            </c:ext>
          </c:extLst>
        </c:ser>
        <c:ser>
          <c:idx val="55"/>
          <c:order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Capabilities'!$BH$35:$BH$37</c:f>
            </c:numRef>
          </c:val>
          <c:extLst>
            <c:ext xmlns:c16="http://schemas.microsoft.com/office/drawing/2014/chart" uri="{C3380CC4-5D6E-409C-BE32-E72D297353CC}">
              <c16:uniqueId val="{00000040-0F7F-4A2D-8D52-C959763990CF}"/>
            </c:ext>
          </c:extLst>
        </c:ser>
        <c:ser>
          <c:idx val="56"/>
          <c:order val="6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Capabilities'!$BI$35:$BI$37</c:f>
            </c:numRef>
          </c:val>
          <c:extLst>
            <c:ext xmlns:c16="http://schemas.microsoft.com/office/drawing/2014/chart" uri="{C3380CC4-5D6E-409C-BE32-E72D297353CC}">
              <c16:uniqueId val="{00000041-0F7F-4A2D-8D52-C959763990CF}"/>
            </c:ext>
          </c:extLst>
        </c:ser>
        <c:ser>
          <c:idx val="57"/>
          <c:order val="6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Capabilities'!$BJ$35:$BJ$37</c:f>
            </c:numRef>
          </c:val>
          <c:extLst>
            <c:ext xmlns:c16="http://schemas.microsoft.com/office/drawing/2014/chart" uri="{C3380CC4-5D6E-409C-BE32-E72D297353CC}">
              <c16:uniqueId val="{00000042-0F7F-4A2D-8D52-C959763990CF}"/>
            </c:ext>
          </c:extLst>
        </c:ser>
        <c:ser>
          <c:idx val="58"/>
          <c:order val="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Capabilities'!$BK$35:$BK$37</c:f>
            </c:numRef>
          </c:val>
          <c:extLst>
            <c:ext xmlns:c16="http://schemas.microsoft.com/office/drawing/2014/chart" uri="{C3380CC4-5D6E-409C-BE32-E72D297353CC}">
              <c16:uniqueId val="{00000043-0F7F-4A2D-8D52-C959763990CF}"/>
            </c:ext>
          </c:extLst>
        </c:ser>
        <c:ser>
          <c:idx val="59"/>
          <c:order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Capabilities'!$BL$35:$BL$37</c:f>
            </c:numRef>
          </c:val>
          <c:extLst>
            <c:ext xmlns:c16="http://schemas.microsoft.com/office/drawing/2014/chart" uri="{C3380CC4-5D6E-409C-BE32-E72D297353CC}">
              <c16:uniqueId val="{00000044-0F7F-4A2D-8D52-C959763990CF}"/>
            </c:ext>
          </c:extLst>
        </c:ser>
        <c:ser>
          <c:idx val="60"/>
          <c:order val="6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Capabilities'!$BM$35:$BM$37</c:f>
            </c:numRef>
          </c:val>
          <c:extLst>
            <c:ext xmlns:c16="http://schemas.microsoft.com/office/drawing/2014/chart" uri="{C3380CC4-5D6E-409C-BE32-E72D297353CC}">
              <c16:uniqueId val="{00000045-0F7F-4A2D-8D52-C959763990CF}"/>
            </c:ext>
          </c:extLst>
        </c:ser>
        <c:ser>
          <c:idx val="61"/>
          <c:order val="7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Capabilities'!$BN$35:$BN$37</c:f>
            </c:numRef>
          </c:val>
          <c:extLst>
            <c:ext xmlns:c16="http://schemas.microsoft.com/office/drawing/2014/chart" uri="{C3380CC4-5D6E-409C-BE32-E72D297353CC}">
              <c16:uniqueId val="{00000046-0F7F-4A2D-8D52-C959763990CF}"/>
            </c:ext>
          </c:extLst>
        </c:ser>
        <c:ser>
          <c:idx val="62"/>
          <c:order val="7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Capabilities'!$BO$35:$BO$37</c:f>
            </c:numRef>
          </c:val>
          <c:extLst>
            <c:ext xmlns:c16="http://schemas.microsoft.com/office/drawing/2014/chart" uri="{C3380CC4-5D6E-409C-BE32-E72D297353CC}">
              <c16:uniqueId val="{00000047-0F7F-4A2D-8D52-C959763990CF}"/>
            </c:ext>
          </c:extLst>
        </c:ser>
        <c:ser>
          <c:idx val="63"/>
          <c:order val="7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Capabilities'!$BP$35:$BP$37</c:f>
            </c:numRef>
          </c:val>
          <c:extLst>
            <c:ext xmlns:c16="http://schemas.microsoft.com/office/drawing/2014/chart" uri="{C3380CC4-5D6E-409C-BE32-E72D297353CC}">
              <c16:uniqueId val="{00000048-0F7F-4A2D-8D52-C959763990CF}"/>
            </c:ext>
          </c:extLst>
        </c:ser>
        <c:ser>
          <c:idx val="64"/>
          <c:order val="7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Capabilities'!$BQ$35:$BQ$37</c:f>
            </c:numRef>
          </c:val>
          <c:extLst>
            <c:ext xmlns:c16="http://schemas.microsoft.com/office/drawing/2014/chart" uri="{C3380CC4-5D6E-409C-BE32-E72D297353CC}">
              <c16:uniqueId val="{00000049-0F7F-4A2D-8D52-C959763990CF}"/>
            </c:ext>
          </c:extLst>
        </c:ser>
        <c:ser>
          <c:idx val="66"/>
          <c:order val="7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Capabilities'!$BS$35:$BS$37</c:f>
            </c:numRef>
          </c:val>
          <c:extLst>
            <c:ext xmlns:c16="http://schemas.microsoft.com/office/drawing/2014/chart" uri="{C3380CC4-5D6E-409C-BE32-E72D297353CC}">
              <c16:uniqueId val="{0000004A-0F7F-4A2D-8D52-C959763990CF}"/>
            </c:ext>
          </c:extLst>
        </c:ser>
        <c:ser>
          <c:idx val="68"/>
          <c:order val="7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Capabilities'!$BU$35:$BU$37</c:f>
            </c:numRef>
          </c:val>
          <c:extLst>
            <c:ext xmlns:c16="http://schemas.microsoft.com/office/drawing/2014/chart" uri="{C3380CC4-5D6E-409C-BE32-E72D297353CC}">
              <c16:uniqueId val="{0000004B-0F7F-4A2D-8D52-C959763990CF}"/>
            </c:ext>
          </c:extLst>
        </c:ser>
        <c:ser>
          <c:idx val="69"/>
          <c:order val="7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Capabilities'!$BV$35:$BV$37</c:f>
            </c:numRef>
          </c:val>
          <c:extLst>
            <c:ext xmlns:c16="http://schemas.microsoft.com/office/drawing/2014/chart" uri="{C3380CC4-5D6E-409C-BE32-E72D297353CC}">
              <c16:uniqueId val="{0000004C-0F7F-4A2D-8D52-C959763990CF}"/>
            </c:ext>
          </c:extLst>
        </c:ser>
        <c:ser>
          <c:idx val="70"/>
          <c:order val="7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Capabilities'!$BW$35:$BW$37</c:f>
            </c:numRef>
          </c:val>
          <c:extLst>
            <c:ext xmlns:c16="http://schemas.microsoft.com/office/drawing/2014/chart" uri="{C3380CC4-5D6E-409C-BE32-E72D297353CC}">
              <c16:uniqueId val="{0000004D-0F7F-4A2D-8D52-C959763990CF}"/>
            </c:ext>
          </c:extLst>
        </c:ser>
        <c:ser>
          <c:idx val="71"/>
          <c:order val="7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Capabilities'!$BX$35:$BX$37</c:f>
            </c:numRef>
          </c:val>
          <c:extLst>
            <c:ext xmlns:c16="http://schemas.microsoft.com/office/drawing/2014/chart" uri="{C3380CC4-5D6E-409C-BE32-E72D297353CC}">
              <c16:uniqueId val="{0000004E-0F7F-4A2D-8D52-C959763990CF}"/>
            </c:ext>
          </c:extLst>
        </c:ser>
        <c:ser>
          <c:idx val="72"/>
          <c:order val="7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Capabilities'!$BY$35:$BY$37</c:f>
            </c:numRef>
          </c:val>
          <c:extLst>
            <c:ext xmlns:c16="http://schemas.microsoft.com/office/drawing/2014/chart" uri="{C3380CC4-5D6E-409C-BE32-E72D297353CC}">
              <c16:uniqueId val="{0000004F-0F7F-4A2D-8D52-C959763990CF}"/>
            </c:ext>
          </c:extLst>
        </c:ser>
        <c:ser>
          <c:idx val="74"/>
          <c:order val="8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Capabilities'!$CA$35:$CA$37</c:f>
            </c:numRef>
          </c:val>
          <c:extLst>
            <c:ext xmlns:c16="http://schemas.microsoft.com/office/drawing/2014/chart" uri="{C3380CC4-5D6E-409C-BE32-E72D297353CC}">
              <c16:uniqueId val="{00000050-0F7F-4A2D-8D52-C959763990CF}"/>
            </c:ext>
          </c:extLst>
        </c:ser>
        <c:ser>
          <c:idx val="75"/>
          <c:order val="8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Capabilities'!$CB$35:$CB$37</c:f>
            </c:numRef>
          </c:val>
          <c:extLst>
            <c:ext xmlns:c16="http://schemas.microsoft.com/office/drawing/2014/chart" uri="{C3380CC4-5D6E-409C-BE32-E72D297353CC}">
              <c16:uniqueId val="{00000051-0F7F-4A2D-8D52-C959763990CF}"/>
            </c:ext>
          </c:extLst>
        </c:ser>
        <c:ser>
          <c:idx val="76"/>
          <c:order val="8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Capabilities'!$CC$35:$CC$37</c:f>
            </c:numRef>
          </c:val>
          <c:extLst>
            <c:ext xmlns:c16="http://schemas.microsoft.com/office/drawing/2014/chart" uri="{C3380CC4-5D6E-409C-BE32-E72D297353CC}">
              <c16:uniqueId val="{00000052-0F7F-4A2D-8D52-C959763990CF}"/>
            </c:ext>
          </c:extLst>
        </c:ser>
        <c:ser>
          <c:idx val="77"/>
          <c:order val="8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Capabilities'!$CD$35:$CD$37</c:f>
            </c:numRef>
          </c:val>
          <c:extLst>
            <c:ext xmlns:c16="http://schemas.microsoft.com/office/drawing/2014/chart" uri="{C3380CC4-5D6E-409C-BE32-E72D297353CC}">
              <c16:uniqueId val="{00000053-0F7F-4A2D-8D52-C959763990CF}"/>
            </c:ext>
          </c:extLst>
        </c:ser>
        <c:ser>
          <c:idx val="78"/>
          <c:order val="8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Capabilities'!$CE$35:$CE$37</c:f>
            </c:numRef>
          </c:val>
          <c:extLst>
            <c:ext xmlns:c16="http://schemas.microsoft.com/office/drawing/2014/chart" uri="{C3380CC4-5D6E-409C-BE32-E72D297353CC}">
              <c16:uniqueId val="{00000054-0F7F-4A2D-8D52-C959763990CF}"/>
            </c:ext>
          </c:extLst>
        </c:ser>
        <c:ser>
          <c:idx val="80"/>
          <c:order val="8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Capabilities'!$CG$35:$CG$37</c:f>
            </c:numRef>
          </c:val>
          <c:extLst>
            <c:ext xmlns:c16="http://schemas.microsoft.com/office/drawing/2014/chart" uri="{C3380CC4-5D6E-409C-BE32-E72D297353CC}">
              <c16:uniqueId val="{00000055-0F7F-4A2D-8D52-C959763990CF}"/>
            </c:ext>
          </c:extLst>
        </c:ser>
        <c:ser>
          <c:idx val="83"/>
          <c:order val="8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Capabilities'!$CI$35:$CI$37</c:f>
            </c:numRef>
          </c:val>
          <c:extLst>
            <c:ext xmlns:c16="http://schemas.microsoft.com/office/drawing/2014/chart" uri="{C3380CC4-5D6E-409C-BE32-E72D297353CC}">
              <c16:uniqueId val="{00000056-0F7F-4A2D-8D52-C959763990CF}"/>
            </c:ext>
          </c:extLst>
        </c:ser>
        <c:ser>
          <c:idx val="85"/>
          <c:order val="87"/>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Capabilities'!$CJ$35:$CJ$37</c:f>
            </c:numRef>
          </c:val>
          <c:extLst>
            <c:ext xmlns:c16="http://schemas.microsoft.com/office/drawing/2014/chart" uri="{C3380CC4-5D6E-409C-BE32-E72D297353CC}">
              <c16:uniqueId val="{00000057-0F7F-4A2D-8D52-C959763990CF}"/>
            </c:ext>
          </c:extLst>
        </c:ser>
        <c:ser>
          <c:idx val="86"/>
          <c:order val="8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Capabilities'!$CK$35:$CK$37</c:f>
            </c:numRef>
          </c:val>
          <c:extLst>
            <c:ext xmlns:c16="http://schemas.microsoft.com/office/drawing/2014/chart" uri="{C3380CC4-5D6E-409C-BE32-E72D297353CC}">
              <c16:uniqueId val="{00000058-0F7F-4A2D-8D52-C959763990CF}"/>
            </c:ext>
          </c:extLst>
        </c:ser>
        <c:ser>
          <c:idx val="87"/>
          <c:order val="89"/>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Capabilities'!$CL$35:$CL$37</c:f>
            </c:numRef>
          </c:val>
          <c:extLst>
            <c:ext xmlns:c16="http://schemas.microsoft.com/office/drawing/2014/chart" uri="{C3380CC4-5D6E-409C-BE32-E72D297353CC}">
              <c16:uniqueId val="{00000059-0F7F-4A2D-8D52-C959763990CF}"/>
            </c:ext>
          </c:extLst>
        </c:ser>
        <c:ser>
          <c:idx val="88"/>
          <c:order val="9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Capabilities'!$CM$35:$CM$37</c:f>
            </c:numRef>
          </c:val>
          <c:extLst>
            <c:ext xmlns:c16="http://schemas.microsoft.com/office/drawing/2014/chart" uri="{C3380CC4-5D6E-409C-BE32-E72D297353CC}">
              <c16:uniqueId val="{0000005A-0F7F-4A2D-8D52-C959763990CF}"/>
            </c:ext>
          </c:extLst>
        </c:ser>
        <c:ser>
          <c:idx val="89"/>
          <c:order val="9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Capabilities'!$CN$35:$CN$37</c:f>
            </c:numRef>
          </c:val>
          <c:extLst>
            <c:ext xmlns:c16="http://schemas.microsoft.com/office/drawing/2014/chart" uri="{C3380CC4-5D6E-409C-BE32-E72D297353CC}">
              <c16:uniqueId val="{0000005B-0F7F-4A2D-8D52-C959763990CF}"/>
            </c:ext>
          </c:extLst>
        </c:ser>
        <c:ser>
          <c:idx val="90"/>
          <c:order val="9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Capabilities'!$CO$35:$CO$37</c:f>
            </c:numRef>
          </c:val>
          <c:extLst>
            <c:ext xmlns:c16="http://schemas.microsoft.com/office/drawing/2014/chart" uri="{C3380CC4-5D6E-409C-BE32-E72D297353CC}">
              <c16:uniqueId val="{0000005C-0F7F-4A2D-8D52-C959763990CF}"/>
            </c:ext>
          </c:extLst>
        </c:ser>
        <c:ser>
          <c:idx val="91"/>
          <c:order val="9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Capabilities'!$CP$35:$CP$37</c:f>
            </c:numRef>
          </c:val>
          <c:extLst>
            <c:ext xmlns:c16="http://schemas.microsoft.com/office/drawing/2014/chart" uri="{C3380CC4-5D6E-409C-BE32-E72D297353CC}">
              <c16:uniqueId val="{0000005D-0F7F-4A2D-8D52-C959763990CF}"/>
            </c:ext>
          </c:extLst>
        </c:ser>
        <c:ser>
          <c:idx val="92"/>
          <c:order val="9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Capabilities'!$CQ$35:$CQ$37</c:f>
            </c:numRef>
          </c:val>
          <c:extLst>
            <c:ext xmlns:c16="http://schemas.microsoft.com/office/drawing/2014/chart" uri="{C3380CC4-5D6E-409C-BE32-E72D297353CC}">
              <c16:uniqueId val="{0000005E-0F7F-4A2D-8D52-C959763990CF}"/>
            </c:ext>
          </c:extLst>
        </c:ser>
        <c:ser>
          <c:idx val="93"/>
          <c:order val="95"/>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Capabilities'!$CR$35:$CR$37</c:f>
            </c:numRef>
          </c:val>
          <c:extLst>
            <c:ext xmlns:c16="http://schemas.microsoft.com/office/drawing/2014/chart" uri="{C3380CC4-5D6E-409C-BE32-E72D297353CC}">
              <c16:uniqueId val="{0000005F-0F7F-4A2D-8D52-C959763990CF}"/>
            </c:ext>
          </c:extLst>
        </c:ser>
        <c:ser>
          <c:idx val="94"/>
          <c:order val="9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Capabilities'!$CS$35:$CS$37</c:f>
            </c:numRef>
          </c:val>
          <c:extLst>
            <c:ext xmlns:c16="http://schemas.microsoft.com/office/drawing/2014/chart" uri="{C3380CC4-5D6E-409C-BE32-E72D297353CC}">
              <c16:uniqueId val="{00000060-0F7F-4A2D-8D52-C959763990CF}"/>
            </c:ext>
          </c:extLst>
        </c:ser>
        <c:ser>
          <c:idx val="95"/>
          <c:order val="97"/>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Capabilities'!$CT$35:$CT$37</c:f>
            </c:numRef>
          </c:val>
          <c:extLst>
            <c:ext xmlns:c16="http://schemas.microsoft.com/office/drawing/2014/chart" uri="{C3380CC4-5D6E-409C-BE32-E72D297353CC}">
              <c16:uniqueId val="{00000061-0F7F-4A2D-8D52-C959763990CF}"/>
            </c:ext>
          </c:extLst>
        </c:ser>
        <c:ser>
          <c:idx val="96"/>
          <c:order val="98"/>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Capabilities'!$CU$35:$CU$37</c:f>
            </c:numRef>
          </c:val>
          <c:extLst>
            <c:ext xmlns:c16="http://schemas.microsoft.com/office/drawing/2014/chart" uri="{C3380CC4-5D6E-409C-BE32-E72D297353CC}">
              <c16:uniqueId val="{00000062-0F7F-4A2D-8D52-C959763990CF}"/>
            </c:ext>
          </c:extLst>
        </c:ser>
        <c:ser>
          <c:idx val="97"/>
          <c:order val="99"/>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Capabilities'!$CV$35:$CV$37</c:f>
            </c:numRef>
          </c:val>
          <c:extLst>
            <c:ext xmlns:c16="http://schemas.microsoft.com/office/drawing/2014/chart" uri="{C3380CC4-5D6E-409C-BE32-E72D297353CC}">
              <c16:uniqueId val="{00000063-0F7F-4A2D-8D52-C959763990CF}"/>
            </c:ext>
          </c:extLst>
        </c:ser>
        <c:ser>
          <c:idx val="98"/>
          <c:order val="10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Capabilities'!$CW$35:$CW$37</c:f>
            </c:numRef>
          </c:val>
          <c:extLst>
            <c:ext xmlns:c16="http://schemas.microsoft.com/office/drawing/2014/chart" uri="{C3380CC4-5D6E-409C-BE32-E72D297353CC}">
              <c16:uniqueId val="{00000064-0F7F-4A2D-8D52-C959763990CF}"/>
            </c:ext>
          </c:extLst>
        </c:ser>
        <c:ser>
          <c:idx val="99"/>
          <c:order val="10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Capabilities'!$CX$35:$CX$37</c:f>
            </c:numRef>
          </c:val>
          <c:extLst>
            <c:ext xmlns:c16="http://schemas.microsoft.com/office/drawing/2014/chart" uri="{C3380CC4-5D6E-409C-BE32-E72D297353CC}">
              <c16:uniqueId val="{00000065-0F7F-4A2D-8D52-C959763990CF}"/>
            </c:ext>
          </c:extLst>
        </c:ser>
        <c:ser>
          <c:idx val="100"/>
          <c:order val="102"/>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Capabilities'!$CY$35:$CY$37</c:f>
            </c:numRef>
          </c:val>
          <c:extLst>
            <c:ext xmlns:c16="http://schemas.microsoft.com/office/drawing/2014/chart" uri="{C3380CC4-5D6E-409C-BE32-E72D297353CC}">
              <c16:uniqueId val="{00000066-0F7F-4A2D-8D52-C959763990CF}"/>
            </c:ext>
          </c:extLst>
        </c:ser>
        <c:ser>
          <c:idx val="101"/>
          <c:order val="103"/>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Capabilities'!$CZ$35:$CZ$37</c:f>
            </c:numRef>
          </c:val>
          <c:extLst>
            <c:ext xmlns:c16="http://schemas.microsoft.com/office/drawing/2014/chart" uri="{C3380CC4-5D6E-409C-BE32-E72D297353CC}">
              <c16:uniqueId val="{00000067-0F7F-4A2D-8D52-C959763990CF}"/>
            </c:ext>
          </c:extLst>
        </c:ser>
        <c:ser>
          <c:idx val="102"/>
          <c:order val="104"/>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Capabilities'!$DA$35:$DA$37</c:f>
            </c:numRef>
          </c:val>
          <c:extLst>
            <c:ext xmlns:c16="http://schemas.microsoft.com/office/drawing/2014/chart" uri="{C3380CC4-5D6E-409C-BE32-E72D297353CC}">
              <c16:uniqueId val="{00000068-0F7F-4A2D-8D52-C959763990CF}"/>
            </c:ext>
          </c:extLst>
        </c:ser>
        <c:ser>
          <c:idx val="103"/>
          <c:order val="105"/>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Capabilities'!$DB$35:$DB$37</c:f>
            </c:numRef>
          </c:val>
          <c:extLst>
            <c:ext xmlns:c16="http://schemas.microsoft.com/office/drawing/2014/chart" uri="{C3380CC4-5D6E-409C-BE32-E72D297353CC}">
              <c16:uniqueId val="{00000069-0F7F-4A2D-8D52-C959763990CF}"/>
            </c:ext>
          </c:extLst>
        </c:ser>
        <c:ser>
          <c:idx val="104"/>
          <c:order val="10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Capabilities'!$DC$35:$DC$37</c:f>
            </c:numRef>
          </c:val>
          <c:extLst>
            <c:ext xmlns:c16="http://schemas.microsoft.com/office/drawing/2014/chart" uri="{C3380CC4-5D6E-409C-BE32-E72D297353CC}">
              <c16:uniqueId val="{0000006A-0F7F-4A2D-8D52-C959763990CF}"/>
            </c:ext>
          </c:extLst>
        </c:ser>
        <c:ser>
          <c:idx val="105"/>
          <c:order val="107"/>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Capabilities'!$DD$35:$DD$37</c:f>
            </c:numRef>
          </c:val>
          <c:extLst>
            <c:ext xmlns:c16="http://schemas.microsoft.com/office/drawing/2014/chart" uri="{C3380CC4-5D6E-409C-BE32-E72D297353CC}">
              <c16:uniqueId val="{0000006B-0F7F-4A2D-8D52-C959763990CF}"/>
            </c:ext>
          </c:extLst>
        </c:ser>
        <c:ser>
          <c:idx val="106"/>
          <c:order val="108"/>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Capabilities'!$DE$35:$DE$37</c:f>
            </c:numRef>
          </c:val>
          <c:extLst>
            <c:ext xmlns:c16="http://schemas.microsoft.com/office/drawing/2014/chart" uri="{C3380CC4-5D6E-409C-BE32-E72D297353CC}">
              <c16:uniqueId val="{0000006C-0F7F-4A2D-8D52-C959763990CF}"/>
            </c:ext>
          </c:extLst>
        </c:ser>
        <c:ser>
          <c:idx val="107"/>
          <c:order val="109"/>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Capabilities'!$DF$35:$DF$37</c:f>
            </c:numRef>
          </c:val>
          <c:extLst>
            <c:ext xmlns:c16="http://schemas.microsoft.com/office/drawing/2014/chart" uri="{C3380CC4-5D6E-409C-BE32-E72D297353CC}">
              <c16:uniqueId val="{0000006D-0F7F-4A2D-8D52-C959763990CF}"/>
            </c:ext>
          </c:extLst>
        </c:ser>
        <c:ser>
          <c:idx val="108"/>
          <c:order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Capabilities'!$DG$35:$DG$37</c:f>
            </c:numRef>
          </c:val>
          <c:extLst>
            <c:ext xmlns:c16="http://schemas.microsoft.com/office/drawing/2014/chart" uri="{C3380CC4-5D6E-409C-BE32-E72D297353CC}">
              <c16:uniqueId val="{0000006E-0F7F-4A2D-8D52-C959763990CF}"/>
            </c:ext>
          </c:extLst>
        </c:ser>
        <c:ser>
          <c:idx val="109"/>
          <c:order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Capabilities'!$DH$35:$DH$37</c:f>
            </c:numRef>
          </c:val>
          <c:extLst>
            <c:ext xmlns:c16="http://schemas.microsoft.com/office/drawing/2014/chart" uri="{C3380CC4-5D6E-409C-BE32-E72D297353CC}">
              <c16:uniqueId val="{0000006F-0F7F-4A2D-8D52-C959763990CF}"/>
            </c:ext>
          </c:extLst>
        </c:ser>
        <c:ser>
          <c:idx val="110"/>
          <c:order val="1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Capabilities'!$DI$35:$DI$37</c:f>
            </c:numRef>
          </c:val>
          <c:extLst>
            <c:ext xmlns:c16="http://schemas.microsoft.com/office/drawing/2014/chart" uri="{C3380CC4-5D6E-409C-BE32-E72D297353CC}">
              <c16:uniqueId val="{00000070-0F7F-4A2D-8D52-C959763990CF}"/>
            </c:ext>
          </c:extLst>
        </c:ser>
        <c:ser>
          <c:idx val="111"/>
          <c:order val="1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Capabilities'!$DJ$35:$DJ$37</c:f>
            </c:numRef>
          </c:val>
          <c:extLst>
            <c:ext xmlns:c16="http://schemas.microsoft.com/office/drawing/2014/chart" uri="{C3380CC4-5D6E-409C-BE32-E72D297353CC}">
              <c16:uniqueId val="{00000071-0F7F-4A2D-8D52-C959763990CF}"/>
            </c:ext>
          </c:extLst>
        </c:ser>
        <c:ser>
          <c:idx val="112"/>
          <c:order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Capabilities'!$DK$35:$DK$37</c:f>
            </c:numRef>
          </c:val>
          <c:extLst>
            <c:ext xmlns:c16="http://schemas.microsoft.com/office/drawing/2014/chart" uri="{C3380CC4-5D6E-409C-BE32-E72D297353CC}">
              <c16:uniqueId val="{00000072-0F7F-4A2D-8D52-C959763990CF}"/>
            </c:ext>
          </c:extLst>
        </c:ser>
        <c:ser>
          <c:idx val="113"/>
          <c:order val="1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Capabilities'!$DL$35:$DL$37</c:f>
            </c:numRef>
          </c:val>
          <c:extLst>
            <c:ext xmlns:c16="http://schemas.microsoft.com/office/drawing/2014/chart" uri="{C3380CC4-5D6E-409C-BE32-E72D297353CC}">
              <c16:uniqueId val="{00000073-0F7F-4A2D-8D52-C959763990CF}"/>
            </c:ext>
          </c:extLst>
        </c:ser>
        <c:ser>
          <c:idx val="114"/>
          <c:order val="1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Capabilities'!$DM$35:$DM$37</c:f>
            </c:numRef>
          </c:val>
          <c:extLst>
            <c:ext xmlns:c16="http://schemas.microsoft.com/office/drawing/2014/chart" uri="{C3380CC4-5D6E-409C-BE32-E72D297353CC}">
              <c16:uniqueId val="{00000074-0F7F-4A2D-8D52-C959763990CF}"/>
            </c:ext>
          </c:extLst>
        </c:ser>
        <c:ser>
          <c:idx val="115"/>
          <c:order val="11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Capabilities'!$DN$35:$DN$37</c:f>
            </c:numRef>
          </c:val>
          <c:extLst>
            <c:ext xmlns:c16="http://schemas.microsoft.com/office/drawing/2014/chart" uri="{C3380CC4-5D6E-409C-BE32-E72D297353CC}">
              <c16:uniqueId val="{00000075-0F7F-4A2D-8D52-C959763990CF}"/>
            </c:ext>
          </c:extLst>
        </c:ser>
        <c:ser>
          <c:idx val="116"/>
          <c:order val="11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Capabilities'!$DO$35:$DO$37</c:f>
            </c:numRef>
          </c:val>
          <c:extLst>
            <c:ext xmlns:c16="http://schemas.microsoft.com/office/drawing/2014/chart" uri="{C3380CC4-5D6E-409C-BE32-E72D297353CC}">
              <c16:uniqueId val="{00000076-0F7F-4A2D-8D52-C959763990CF}"/>
            </c:ext>
          </c:extLst>
        </c:ser>
        <c:ser>
          <c:idx val="117"/>
          <c:order val="11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Capabilities'!$DP$35:$DP$37</c:f>
            </c:numRef>
          </c:val>
          <c:extLst>
            <c:ext xmlns:c16="http://schemas.microsoft.com/office/drawing/2014/chart" uri="{C3380CC4-5D6E-409C-BE32-E72D297353CC}">
              <c16:uniqueId val="{00000077-0F7F-4A2D-8D52-C959763990CF}"/>
            </c:ext>
          </c:extLst>
        </c:ser>
        <c:ser>
          <c:idx val="118"/>
          <c:order val="12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Capabilities'!$DQ$35:$DQ$37</c:f>
            </c:numRef>
          </c:val>
          <c:extLst>
            <c:ext xmlns:c16="http://schemas.microsoft.com/office/drawing/2014/chart" uri="{C3380CC4-5D6E-409C-BE32-E72D297353CC}">
              <c16:uniqueId val="{00000078-0F7F-4A2D-8D52-C959763990CF}"/>
            </c:ext>
          </c:extLst>
        </c:ser>
        <c:ser>
          <c:idx val="119"/>
          <c:order val="12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Capabilities'!$DR$35:$DR$37</c:f>
            </c:numRef>
          </c:val>
          <c:extLst>
            <c:ext xmlns:c16="http://schemas.microsoft.com/office/drawing/2014/chart" uri="{C3380CC4-5D6E-409C-BE32-E72D297353CC}">
              <c16:uniqueId val="{00000079-0F7F-4A2D-8D52-C959763990CF}"/>
            </c:ext>
          </c:extLst>
        </c:ser>
        <c:ser>
          <c:idx val="120"/>
          <c:order val="12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Capabilities'!$DS$35:$DS$37</c:f>
            </c:numRef>
          </c:val>
          <c:extLst>
            <c:ext xmlns:c16="http://schemas.microsoft.com/office/drawing/2014/chart" uri="{C3380CC4-5D6E-409C-BE32-E72D297353CC}">
              <c16:uniqueId val="{0000007A-0F7F-4A2D-8D52-C959763990CF}"/>
            </c:ext>
          </c:extLst>
        </c:ser>
        <c:ser>
          <c:idx val="121"/>
          <c:order val="12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Capabilities'!$DT$35:$DT$37</c:f>
            </c:numRef>
          </c:val>
          <c:extLst>
            <c:ext xmlns:c16="http://schemas.microsoft.com/office/drawing/2014/chart" uri="{C3380CC4-5D6E-409C-BE32-E72D297353CC}">
              <c16:uniqueId val="{0000007B-0F7F-4A2D-8D52-C959763990CF}"/>
            </c:ext>
          </c:extLst>
        </c:ser>
        <c:ser>
          <c:idx val="122"/>
          <c:order val="12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Capabilities'!$DU$35:$DU$37</c:f>
            </c:numRef>
          </c:val>
          <c:extLst>
            <c:ext xmlns:c16="http://schemas.microsoft.com/office/drawing/2014/chart" uri="{C3380CC4-5D6E-409C-BE32-E72D297353CC}">
              <c16:uniqueId val="{0000007C-0F7F-4A2D-8D52-C959763990CF}"/>
            </c:ext>
          </c:extLst>
        </c:ser>
        <c:ser>
          <c:idx val="123"/>
          <c:order val="12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Capabilities'!$DV$35:$DV$37</c:f>
            </c:numRef>
          </c:val>
          <c:extLst>
            <c:ext xmlns:c16="http://schemas.microsoft.com/office/drawing/2014/chart" uri="{C3380CC4-5D6E-409C-BE32-E72D297353CC}">
              <c16:uniqueId val="{0000007D-0F7F-4A2D-8D52-C959763990CF}"/>
            </c:ext>
          </c:extLst>
        </c:ser>
        <c:ser>
          <c:idx val="124"/>
          <c:order val="12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Capabilities'!$DW$35:$DW$37</c:f>
            </c:numRef>
          </c:val>
          <c:extLst>
            <c:ext xmlns:c16="http://schemas.microsoft.com/office/drawing/2014/chart" uri="{C3380CC4-5D6E-409C-BE32-E72D297353CC}">
              <c16:uniqueId val="{0000007E-0F7F-4A2D-8D52-C959763990CF}"/>
            </c:ext>
          </c:extLst>
        </c:ser>
        <c:ser>
          <c:idx val="125"/>
          <c:order val="12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Capabilities'!$DX$35:$DX$37</c:f>
            </c:numRef>
          </c:val>
          <c:extLst>
            <c:ext xmlns:c16="http://schemas.microsoft.com/office/drawing/2014/chart" uri="{C3380CC4-5D6E-409C-BE32-E72D297353CC}">
              <c16:uniqueId val="{0000007F-0F7F-4A2D-8D52-C959763990CF}"/>
            </c:ext>
          </c:extLst>
        </c:ser>
        <c:ser>
          <c:idx val="126"/>
          <c:order val="12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Capabilities'!$DY$35:$DY$37</c:f>
            </c:numRef>
          </c:val>
          <c:extLst>
            <c:ext xmlns:c16="http://schemas.microsoft.com/office/drawing/2014/chart" uri="{C3380CC4-5D6E-409C-BE32-E72D297353CC}">
              <c16:uniqueId val="{00000080-0F7F-4A2D-8D52-C959763990CF}"/>
            </c:ext>
          </c:extLst>
        </c:ser>
        <c:ser>
          <c:idx val="127"/>
          <c:order val="12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Capabilities'!$DZ$35:$DZ$37</c:f>
            </c:numRef>
          </c:val>
          <c:extLst>
            <c:ext xmlns:c16="http://schemas.microsoft.com/office/drawing/2014/chart" uri="{C3380CC4-5D6E-409C-BE32-E72D297353CC}">
              <c16:uniqueId val="{00000081-0F7F-4A2D-8D52-C959763990CF}"/>
            </c:ext>
          </c:extLst>
        </c:ser>
        <c:ser>
          <c:idx val="128"/>
          <c:order val="13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Capabilities'!$EA$35:$EA$37</c:f>
            </c:numRef>
          </c:val>
          <c:extLst>
            <c:ext xmlns:c16="http://schemas.microsoft.com/office/drawing/2014/chart" uri="{C3380CC4-5D6E-409C-BE32-E72D297353CC}">
              <c16:uniqueId val="{00000082-0F7F-4A2D-8D52-C959763990CF}"/>
            </c:ext>
          </c:extLst>
        </c:ser>
        <c:ser>
          <c:idx val="129"/>
          <c:order val="13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Capabilities'!$EB$35:$EB$37</c:f>
            </c:numRef>
          </c:val>
          <c:extLst>
            <c:ext xmlns:c16="http://schemas.microsoft.com/office/drawing/2014/chart" uri="{C3380CC4-5D6E-409C-BE32-E72D297353CC}">
              <c16:uniqueId val="{00000083-0F7F-4A2D-8D52-C959763990CF}"/>
            </c:ext>
          </c:extLst>
        </c:ser>
        <c:ser>
          <c:idx val="130"/>
          <c:order val="1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Capabilities'!$EC$35:$EC$37</c:f>
            </c:numRef>
          </c:val>
          <c:extLst>
            <c:ext xmlns:c16="http://schemas.microsoft.com/office/drawing/2014/chart" uri="{C3380CC4-5D6E-409C-BE32-E72D297353CC}">
              <c16:uniqueId val="{00000084-0F7F-4A2D-8D52-C959763990CF}"/>
            </c:ext>
          </c:extLst>
        </c:ser>
        <c:ser>
          <c:idx val="131"/>
          <c:order val="13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Capabilities'!$ED$35:$ED$37</c:f>
            </c:numRef>
          </c:val>
          <c:extLst>
            <c:ext xmlns:c16="http://schemas.microsoft.com/office/drawing/2014/chart" uri="{C3380CC4-5D6E-409C-BE32-E72D297353CC}">
              <c16:uniqueId val="{00000085-0F7F-4A2D-8D52-C959763990CF}"/>
            </c:ext>
          </c:extLst>
        </c:ser>
        <c:ser>
          <c:idx val="132"/>
          <c:order val="13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Capabilities'!$EE$35:$EE$37</c:f>
            </c:numRef>
          </c:val>
          <c:extLst>
            <c:ext xmlns:c16="http://schemas.microsoft.com/office/drawing/2014/chart" uri="{C3380CC4-5D6E-409C-BE32-E72D297353CC}">
              <c16:uniqueId val="{00000086-0F7F-4A2D-8D52-C959763990CF}"/>
            </c:ext>
          </c:extLst>
        </c:ser>
        <c:ser>
          <c:idx val="133"/>
          <c:order val="13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Capabilities'!$EF$35:$EF$37</c:f>
            </c:numRef>
          </c:val>
          <c:extLst>
            <c:ext xmlns:c16="http://schemas.microsoft.com/office/drawing/2014/chart" uri="{C3380CC4-5D6E-409C-BE32-E72D297353CC}">
              <c16:uniqueId val="{00000087-0F7F-4A2D-8D52-C959763990CF}"/>
            </c:ext>
          </c:extLst>
        </c:ser>
        <c:ser>
          <c:idx val="134"/>
          <c:order val="13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Capabilities'!$EG$35:$EG$37</c:f>
            </c:numRef>
          </c:val>
          <c:extLst>
            <c:ext xmlns:c16="http://schemas.microsoft.com/office/drawing/2014/chart" uri="{C3380CC4-5D6E-409C-BE32-E72D297353CC}">
              <c16:uniqueId val="{00000088-0F7F-4A2D-8D52-C959763990CF}"/>
            </c:ext>
          </c:extLst>
        </c:ser>
        <c:ser>
          <c:idx val="135"/>
          <c:order val="13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Capabilities'!$EH$35:$EH$37</c:f>
            </c:numRef>
          </c:val>
          <c:extLst>
            <c:ext xmlns:c16="http://schemas.microsoft.com/office/drawing/2014/chart" uri="{C3380CC4-5D6E-409C-BE32-E72D297353CC}">
              <c16:uniqueId val="{00000089-0F7F-4A2D-8D52-C959763990CF}"/>
            </c:ext>
          </c:extLst>
        </c:ser>
        <c:ser>
          <c:idx val="136"/>
          <c:order val="138"/>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Capabilities'!$EI$35:$EI$37</c:f>
            </c:numRef>
          </c:val>
          <c:extLst>
            <c:ext xmlns:c16="http://schemas.microsoft.com/office/drawing/2014/chart" uri="{C3380CC4-5D6E-409C-BE32-E72D297353CC}">
              <c16:uniqueId val="{0000008A-0F7F-4A2D-8D52-C959763990CF}"/>
            </c:ext>
          </c:extLst>
        </c:ser>
        <c:ser>
          <c:idx val="137"/>
          <c:order val="139"/>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Capabilities'!$EJ$35:$EJ$37</c:f>
            </c:numRef>
          </c:val>
          <c:extLst>
            <c:ext xmlns:c16="http://schemas.microsoft.com/office/drawing/2014/chart" uri="{C3380CC4-5D6E-409C-BE32-E72D297353CC}">
              <c16:uniqueId val="{0000008B-0F7F-4A2D-8D52-C959763990CF}"/>
            </c:ext>
          </c:extLst>
        </c:ser>
        <c:ser>
          <c:idx val="138"/>
          <c:order val="14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Capabilities'!$EK$35:$EK$37</c:f>
            </c:numRef>
          </c:val>
          <c:extLst>
            <c:ext xmlns:c16="http://schemas.microsoft.com/office/drawing/2014/chart" uri="{C3380CC4-5D6E-409C-BE32-E72D297353CC}">
              <c16:uniqueId val="{0000008C-0F7F-4A2D-8D52-C959763990CF}"/>
            </c:ext>
          </c:extLst>
        </c:ser>
        <c:ser>
          <c:idx val="139"/>
          <c:order val="14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Capabilities'!$EL$35:$EL$37</c:f>
            </c:numRef>
          </c:val>
          <c:extLst>
            <c:ext xmlns:c16="http://schemas.microsoft.com/office/drawing/2014/chart" uri="{C3380CC4-5D6E-409C-BE32-E72D297353CC}">
              <c16:uniqueId val="{0000008D-0F7F-4A2D-8D52-C959763990CF}"/>
            </c:ext>
          </c:extLst>
        </c:ser>
        <c:ser>
          <c:idx val="140"/>
          <c:order val="142"/>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Capabilities'!$EM$35:$EM$37</c:f>
            </c:numRef>
          </c:val>
          <c:extLst>
            <c:ext xmlns:c16="http://schemas.microsoft.com/office/drawing/2014/chart" uri="{C3380CC4-5D6E-409C-BE32-E72D297353CC}">
              <c16:uniqueId val="{0000008E-0F7F-4A2D-8D52-C959763990CF}"/>
            </c:ext>
          </c:extLst>
        </c:ser>
        <c:ser>
          <c:idx val="141"/>
          <c:order val="143"/>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Capabilities'!$EN$35:$EN$37</c:f>
            </c:numRef>
          </c:val>
          <c:extLst>
            <c:ext xmlns:c16="http://schemas.microsoft.com/office/drawing/2014/chart" uri="{C3380CC4-5D6E-409C-BE32-E72D297353CC}">
              <c16:uniqueId val="{0000008F-0F7F-4A2D-8D52-C959763990CF}"/>
            </c:ext>
          </c:extLst>
        </c:ser>
        <c:ser>
          <c:idx val="142"/>
          <c:order val="144"/>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Capabilities'!$EO$35:$EO$37</c:f>
            </c:numRef>
          </c:val>
          <c:extLst>
            <c:ext xmlns:c16="http://schemas.microsoft.com/office/drawing/2014/chart" uri="{C3380CC4-5D6E-409C-BE32-E72D297353CC}">
              <c16:uniqueId val="{00000090-0F7F-4A2D-8D52-C959763990CF}"/>
            </c:ext>
          </c:extLst>
        </c:ser>
        <c:ser>
          <c:idx val="143"/>
          <c:order val="14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Capabilities'!$EP$35:$EP$37</c:f>
            </c:numRef>
          </c:val>
          <c:extLst>
            <c:ext xmlns:c16="http://schemas.microsoft.com/office/drawing/2014/chart" uri="{C3380CC4-5D6E-409C-BE32-E72D297353CC}">
              <c16:uniqueId val="{00000091-0F7F-4A2D-8D52-C959763990CF}"/>
            </c:ext>
          </c:extLst>
        </c:ser>
        <c:ser>
          <c:idx val="144"/>
          <c:order val="14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Capabilities'!$EQ$35:$EQ$37</c:f>
            </c:numRef>
          </c:val>
          <c:extLst>
            <c:ext xmlns:c16="http://schemas.microsoft.com/office/drawing/2014/chart" uri="{C3380CC4-5D6E-409C-BE32-E72D297353CC}">
              <c16:uniqueId val="{00000092-0F7F-4A2D-8D52-C959763990CF}"/>
            </c:ext>
          </c:extLst>
        </c:ser>
        <c:ser>
          <c:idx val="145"/>
          <c:order val="14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Capabilities'!$ER$35:$ER$37</c:f>
            </c:numRef>
          </c:val>
          <c:extLst>
            <c:ext xmlns:c16="http://schemas.microsoft.com/office/drawing/2014/chart" uri="{C3380CC4-5D6E-409C-BE32-E72D297353CC}">
              <c16:uniqueId val="{00000093-0F7F-4A2D-8D52-C959763990CF}"/>
            </c:ext>
          </c:extLst>
        </c:ser>
        <c:ser>
          <c:idx val="146"/>
          <c:order val="148"/>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Capabilities'!$ES$35:$ES$37</c:f>
            </c:numRef>
          </c:val>
          <c:extLst>
            <c:ext xmlns:c16="http://schemas.microsoft.com/office/drawing/2014/chart" uri="{C3380CC4-5D6E-409C-BE32-E72D297353CC}">
              <c16:uniqueId val="{00000094-0F7F-4A2D-8D52-C959763990CF}"/>
            </c:ext>
          </c:extLst>
        </c:ser>
        <c:ser>
          <c:idx val="147"/>
          <c:order val="149"/>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Capabilities'!$ET$35:$ET$37</c:f>
            </c:numRef>
          </c:val>
          <c:extLst>
            <c:ext xmlns:c16="http://schemas.microsoft.com/office/drawing/2014/chart" uri="{C3380CC4-5D6E-409C-BE32-E72D297353CC}">
              <c16:uniqueId val="{00000095-0F7F-4A2D-8D52-C959763990CF}"/>
            </c:ext>
          </c:extLst>
        </c:ser>
        <c:ser>
          <c:idx val="148"/>
          <c:order val="15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Capabilities'!$EU$35:$EU$37</c:f>
            </c:numRef>
          </c:val>
          <c:extLst>
            <c:ext xmlns:c16="http://schemas.microsoft.com/office/drawing/2014/chart" uri="{C3380CC4-5D6E-409C-BE32-E72D297353CC}">
              <c16:uniqueId val="{00000096-0F7F-4A2D-8D52-C959763990CF}"/>
            </c:ext>
          </c:extLst>
        </c:ser>
        <c:ser>
          <c:idx val="149"/>
          <c:order val="15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Capabilities'!$EV$35:$EV$37</c:f>
            </c:numRef>
          </c:val>
          <c:extLst>
            <c:ext xmlns:c16="http://schemas.microsoft.com/office/drawing/2014/chart" uri="{C3380CC4-5D6E-409C-BE32-E72D297353CC}">
              <c16:uniqueId val="{00000097-0F7F-4A2D-8D52-C959763990CF}"/>
            </c:ext>
          </c:extLst>
        </c:ser>
        <c:ser>
          <c:idx val="150"/>
          <c:order val="152"/>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Capabilities'!$EW$35:$EW$37</c:f>
            </c:numRef>
          </c:val>
          <c:extLst>
            <c:ext xmlns:c16="http://schemas.microsoft.com/office/drawing/2014/chart" uri="{C3380CC4-5D6E-409C-BE32-E72D297353CC}">
              <c16:uniqueId val="{00000098-0F7F-4A2D-8D52-C959763990CF}"/>
            </c:ext>
          </c:extLst>
        </c:ser>
        <c:ser>
          <c:idx val="151"/>
          <c:order val="153"/>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Capabilities'!$EX$35:$EX$37</c:f>
            </c:numRef>
          </c:val>
          <c:extLst>
            <c:ext xmlns:c16="http://schemas.microsoft.com/office/drawing/2014/chart" uri="{C3380CC4-5D6E-409C-BE32-E72D297353CC}">
              <c16:uniqueId val="{00000099-0F7F-4A2D-8D52-C959763990CF}"/>
            </c:ext>
          </c:extLst>
        </c:ser>
        <c:ser>
          <c:idx val="152"/>
          <c:order val="154"/>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Capabilities'!$A$72:$A$74</c:f>
              <c:strCache>
                <c:ptCount val="3"/>
                <c:pt idx="0">
                  <c:v>Total Comerciales</c:v>
                </c:pt>
                <c:pt idx="1">
                  <c:v>Total OpenSource</c:v>
                </c:pt>
                <c:pt idx="2">
                  <c:v>TOTAL</c:v>
                </c:pt>
              </c:strCache>
            </c:strRef>
          </c:cat>
          <c:val>
            <c:numRef>
              <c:f>'Tabla 2 - Attack Capabilities'!$EY$35:$EY$37</c:f>
            </c:numRef>
          </c:val>
          <c:extLst>
            <c:ext xmlns:c16="http://schemas.microsoft.com/office/drawing/2014/chart" uri="{C3380CC4-5D6E-409C-BE32-E72D297353CC}">
              <c16:uniqueId val="{0000009A-0F7F-4A2D-8D52-C959763990CF}"/>
            </c:ext>
          </c:extLst>
        </c:ser>
        <c:dLbls>
          <c:dLblPos val="outEnd"/>
          <c:showLegendKey val="0"/>
          <c:showVal val="1"/>
          <c:showCatName val="0"/>
          <c:showSerName val="0"/>
          <c:showPercent val="0"/>
          <c:showBubbleSize val="0"/>
        </c:dLbls>
        <c:gapWidth val="0"/>
        <c:overlap val="-20"/>
        <c:axId val="1490428191"/>
        <c:axId val="1490435679"/>
      </c:barChart>
      <c:catAx>
        <c:axId val="1490428191"/>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35679"/>
        <c:crosses val="autoZero"/>
        <c:auto val="1"/>
        <c:lblAlgn val="ctr"/>
        <c:lblOffset val="100"/>
        <c:noMultiLvlLbl val="0"/>
      </c:catAx>
      <c:valAx>
        <c:axId val="1490435679"/>
        <c:scaling>
          <c:orientation val="minMax"/>
          <c:max val="300000"/>
          <c:min val="0"/>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Número</a:t>
                </a:r>
              </a:p>
            </c:rich>
          </c:tx>
          <c:layout>
            <c:manualLayout>
              <c:xMode val="edge"/>
              <c:yMode val="edge"/>
              <c:x val="0.49986841174362723"/>
              <c:y val="0.96714323117977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28191"/>
        <c:crosses val="autoZero"/>
        <c:crossBetween val="between"/>
      </c:valAx>
      <c:spPr>
        <a:noFill/>
        <a:ln>
          <a:noFill/>
        </a:ln>
        <a:effectLst/>
      </c:spPr>
    </c:plotArea>
    <c:legend>
      <c:legendPos val="r"/>
      <c:layout>
        <c:manualLayout>
          <c:xMode val="edge"/>
          <c:yMode val="edge"/>
          <c:x val="0.70016513560804894"/>
          <c:y val="0.42511927675707201"/>
          <c:w val="0.27803543307086614"/>
          <c:h val="0.29799999999999999"/>
        </c:manualLayout>
      </c:layout>
      <c:overlay val="1"/>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r>
              <a:rPr lang="en-US"/>
              <a:t>TOTALES DETECTOR COMPLETO</a:t>
            </a: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4.569830342371714E-2"/>
          <c:y val="6.6809532211158179E-2"/>
          <c:w val="0.92005113501292934"/>
          <c:h val="0.88527491870265973"/>
        </c:manualLayout>
      </c:layout>
      <c:barChart>
        <c:barDir val="bar"/>
        <c:grouping val="clustered"/>
        <c:varyColors val="0"/>
        <c:ser>
          <c:idx val="3"/>
          <c:order val="0"/>
          <c:tx>
            <c:v>Ataques Dinámica</c:v>
          </c:tx>
          <c:spPr>
            <a:pattFill prst="pct75">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WAF-IDS'!$AU$33:$AU$35</c:f>
              <c:numCache>
                <c:formatCode>General</c:formatCode>
                <c:ptCount val="3"/>
                <c:pt idx="0">
                  <c:v>114923</c:v>
                </c:pt>
                <c:pt idx="1">
                  <c:v>3665</c:v>
                </c:pt>
                <c:pt idx="2">
                  <c:v>118588</c:v>
                </c:pt>
              </c:numCache>
            </c:numRef>
          </c:val>
          <c:extLst>
            <c:ext xmlns:c16="http://schemas.microsoft.com/office/drawing/2014/chart" uri="{C3380CC4-5D6E-409C-BE32-E72D297353CC}">
              <c16:uniqueId val="{00000000-2199-44E9-9530-458E075C0EB2}"/>
            </c:ext>
          </c:extLst>
        </c:ser>
        <c:ser>
          <c:idx val="1"/>
          <c:order val="2"/>
          <c:tx>
            <c:v>URIs SIN REPETICIÓN DINÁMICA</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WAF-IDS'!$I$33:$I$35</c:f>
              <c:numCache>
                <c:formatCode>General</c:formatCode>
                <c:ptCount val="3"/>
                <c:pt idx="0">
                  <c:v>278944</c:v>
                </c:pt>
                <c:pt idx="1">
                  <c:v>10797</c:v>
                </c:pt>
                <c:pt idx="2">
                  <c:v>289741</c:v>
                </c:pt>
              </c:numCache>
            </c:numRef>
          </c:val>
          <c:extLst>
            <c:ext xmlns:c16="http://schemas.microsoft.com/office/drawing/2014/chart" uri="{C3380CC4-5D6E-409C-BE32-E72D297353CC}">
              <c16:uniqueId val="{00000001-2199-44E9-9530-458E075C0EB2}"/>
            </c:ext>
          </c:extLst>
        </c:ser>
        <c:ser>
          <c:idx val="0"/>
          <c:order val="3"/>
          <c:tx>
            <c:v>Ataques Estática</c:v>
          </c:tx>
          <c:spPr>
            <a:pattFill prst="pct75">
              <a:fgClr>
                <a:srgbClr val="00B0F0"/>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WAF-IDS'!$AT$33:$AT$35</c:f>
              <c:numCache>
                <c:formatCode>General</c:formatCode>
                <c:ptCount val="3"/>
                <c:pt idx="0">
                  <c:v>86350</c:v>
                </c:pt>
                <c:pt idx="1">
                  <c:v>1446</c:v>
                </c:pt>
                <c:pt idx="2">
                  <c:v>87796</c:v>
                </c:pt>
              </c:numCache>
            </c:numRef>
          </c:val>
          <c:extLst>
            <c:ext xmlns:c16="http://schemas.microsoft.com/office/drawing/2014/chart" uri="{C3380CC4-5D6E-409C-BE32-E72D297353CC}">
              <c16:uniqueId val="{00000002-2199-44E9-9530-458E075C0EB2}"/>
            </c:ext>
          </c:extLst>
        </c:ser>
        <c:ser>
          <c:idx val="6"/>
          <c:order val="4"/>
          <c:tx>
            <c:v>URIs SIN REPETICIÓN ESTÁTICA</c:v>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WAF-IDS'!$H$33:$H$35</c:f>
              <c:numCache>
                <c:formatCode>General</c:formatCode>
                <c:ptCount val="3"/>
                <c:pt idx="0">
                  <c:v>250066</c:v>
                </c:pt>
                <c:pt idx="1">
                  <c:v>4805</c:v>
                </c:pt>
                <c:pt idx="2">
                  <c:v>254871</c:v>
                </c:pt>
              </c:numCache>
            </c:numRef>
          </c:val>
          <c:extLst>
            <c:ext xmlns:c16="http://schemas.microsoft.com/office/drawing/2014/chart" uri="{C3380CC4-5D6E-409C-BE32-E72D297353CC}">
              <c16:uniqueId val="{00000003-2199-44E9-9530-458E075C0EB2}"/>
            </c:ext>
          </c:extLst>
        </c:ser>
        <c:dLbls>
          <c:showLegendKey val="0"/>
          <c:showVal val="0"/>
          <c:showCatName val="0"/>
          <c:showSerName val="0"/>
          <c:showPercent val="0"/>
          <c:showBubbleSize val="0"/>
        </c:dLbls>
        <c:gapWidth val="200"/>
        <c:overlap val="-50"/>
        <c:axId val="730895552"/>
        <c:axId val="730893056"/>
        <c:extLst>
          <c:ext xmlns:c15="http://schemas.microsoft.com/office/drawing/2012/chart" uri="{02D57815-91ED-43cb-92C2-25804820EDAC}">
            <c15:filteredBarSeries>
              <c15:ser>
                <c:idx val="2"/>
                <c:order val="1"/>
                <c:tx>
                  <c:v>Clean Dinámica</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'Tabla 3 - Detecciones WAF-IDS'!$A$33:$A$35</c15:sqref>
                        </c15:formulaRef>
                      </c:ext>
                    </c:extLst>
                    <c:strCache>
                      <c:ptCount val="3"/>
                      <c:pt idx="0">
                        <c:v>Total OpenSource</c:v>
                      </c:pt>
                      <c:pt idx="1">
                        <c:v>Total Comerciales</c:v>
                      </c:pt>
                      <c:pt idx="2">
                        <c:v>TOTAL</c:v>
                      </c:pt>
                    </c:strCache>
                  </c:strRef>
                </c:cat>
                <c:val>
                  <c:numRef>
                    <c:extLst>
                      <c:ext uri="{02D57815-91ED-43cb-92C2-25804820EDAC}">
                        <c15:formulaRef>
                          <c15:sqref>'Tabla 3 - Detecciones WAF-IDS'!$AW$33:$AW$35</c15:sqref>
                        </c15:formulaRef>
                      </c:ext>
                    </c:extLst>
                    <c:numCache>
                      <c:formatCode>General</c:formatCode>
                      <c:ptCount val="3"/>
                      <c:pt idx="0">
                        <c:v>164021</c:v>
                      </c:pt>
                      <c:pt idx="1">
                        <c:v>7132</c:v>
                      </c:pt>
                      <c:pt idx="2">
                        <c:v>171153</c:v>
                      </c:pt>
                    </c:numCache>
                  </c:numRef>
                </c:val>
                <c:extLst>
                  <c:ext xmlns:c16="http://schemas.microsoft.com/office/drawing/2014/chart" uri="{C3380CC4-5D6E-409C-BE32-E72D297353CC}">
                    <c16:uniqueId val="{00000008-2199-44E9-9530-458E075C0EB2}"/>
                  </c:ext>
                </c:extLst>
              </c15:ser>
            </c15:filteredBarSeries>
          </c:ext>
        </c:extLst>
      </c:barChart>
      <c:barChart>
        <c:barDir val="bar"/>
        <c:grouping val="clustered"/>
        <c:varyColors val="0"/>
        <c:ser>
          <c:idx val="8"/>
          <c:order val="6"/>
          <c:tx>
            <c:v>completar</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WAF-IDS'!$AZ$33:$AZ$35</c:f>
              <c:numCache>
                <c:formatCode>General</c:formatCode>
                <c:ptCount val="3"/>
              </c:numCache>
            </c:numRef>
          </c:val>
          <c:extLst>
            <c:ext xmlns:c16="http://schemas.microsoft.com/office/drawing/2014/chart" uri="{C3380CC4-5D6E-409C-BE32-E72D297353CC}">
              <c16:uniqueId val="{00000004-2199-44E9-9530-458E075C0EB2}"/>
            </c:ext>
          </c:extLst>
        </c:ser>
        <c:ser>
          <c:idx val="4"/>
          <c:order val="7"/>
          <c:tx>
            <c:v>Eficiencia Dinámica</c:v>
          </c:tx>
          <c:spPr>
            <a:pattFill prst="dkDnDiag">
              <a:fgClr>
                <a:srgbClr val="FFC000">
                  <a:lumMod val="60000"/>
                  <a:lumOff val="40000"/>
                </a:srgbClr>
              </a:fgClr>
              <a:bgClr>
                <a:srgbClr val="FFC000">
                  <a:lumMod val="50000"/>
                </a:srgbClr>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WAF-IDS'!$AY$33:$AY$35</c:f>
              <c:numCache>
                <c:formatCode>0%</c:formatCode>
                <c:ptCount val="3"/>
                <c:pt idx="0">
                  <c:v>0.41199308821842379</c:v>
                </c:pt>
                <c:pt idx="1">
                  <c:v>0.33944614244697602</c:v>
                </c:pt>
                <c:pt idx="2">
                  <c:v>0.40928967595197091</c:v>
                </c:pt>
              </c:numCache>
            </c:numRef>
          </c:val>
          <c:extLst>
            <c:ext xmlns:c16="http://schemas.microsoft.com/office/drawing/2014/chart" uri="{C3380CC4-5D6E-409C-BE32-E72D297353CC}">
              <c16:uniqueId val="{00000005-2199-44E9-9530-458E075C0EB2}"/>
            </c:ext>
          </c:extLst>
        </c:ser>
        <c:ser>
          <c:idx val="9"/>
          <c:order val="8"/>
          <c:tx>
            <c:v>completar1</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WAF-IDS'!$BA$33:$BA$35</c:f>
              <c:numCache>
                <c:formatCode>General</c:formatCode>
                <c:ptCount val="3"/>
              </c:numCache>
            </c:numRef>
          </c:val>
          <c:extLst>
            <c:ext xmlns:c16="http://schemas.microsoft.com/office/drawing/2014/chart" uri="{C3380CC4-5D6E-409C-BE32-E72D297353CC}">
              <c16:uniqueId val="{00000006-2199-44E9-9530-458E075C0EB2}"/>
            </c:ext>
          </c:extLst>
        </c:ser>
        <c:ser>
          <c:idx val="7"/>
          <c:order val="9"/>
          <c:tx>
            <c:v>Eficiencia Estática</c:v>
          </c:tx>
          <c:spPr>
            <a:pattFill prst="dkDnDiag">
              <a:fgClr>
                <a:srgbClr val="00B0F0"/>
              </a:fgClr>
              <a:bgClr>
                <a:srgbClr val="5B9BD5">
                  <a:lumMod val="50000"/>
                </a:srgbClr>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WAF-IDS'!$A$33:$A$35</c:f>
              <c:strCache>
                <c:ptCount val="3"/>
                <c:pt idx="0">
                  <c:v>Total OpenSource</c:v>
                </c:pt>
                <c:pt idx="1">
                  <c:v>Total Comerciales</c:v>
                </c:pt>
                <c:pt idx="2">
                  <c:v>TOTAL</c:v>
                </c:pt>
              </c:strCache>
            </c:strRef>
          </c:cat>
          <c:val>
            <c:numRef>
              <c:f>'Tabla 3 - Detecciones WAF-IDS'!$AX$33:$AX$35</c:f>
              <c:numCache>
                <c:formatCode>0%</c:formatCode>
                <c:ptCount val="3"/>
                <c:pt idx="0">
                  <c:v>0.34530883846664479</c:v>
                </c:pt>
                <c:pt idx="1">
                  <c:v>0.30093652445369407</c:v>
                </c:pt>
                <c:pt idx="2">
                  <c:v>0.34447230167418025</c:v>
                </c:pt>
              </c:numCache>
            </c:numRef>
          </c:val>
          <c:extLst>
            <c:ext xmlns:c16="http://schemas.microsoft.com/office/drawing/2014/chart" uri="{C3380CC4-5D6E-409C-BE32-E72D297353CC}">
              <c16:uniqueId val="{00000007-2199-44E9-9530-458E075C0EB2}"/>
            </c:ext>
          </c:extLst>
        </c:ser>
        <c:dLbls>
          <c:dLblPos val="outEnd"/>
          <c:showLegendKey val="0"/>
          <c:showVal val="1"/>
          <c:showCatName val="0"/>
          <c:showSerName val="0"/>
          <c:showPercent val="0"/>
          <c:showBubbleSize val="0"/>
        </c:dLbls>
        <c:gapWidth val="200"/>
        <c:overlap val="-50"/>
        <c:axId val="573144064"/>
        <c:axId val="573136992"/>
        <c:extLst>
          <c:ext xmlns:c15="http://schemas.microsoft.com/office/drawing/2012/chart" uri="{02D57815-91ED-43cb-92C2-25804820EDAC}">
            <c15:filteredBarSeries>
              <c15:ser>
                <c:idx val="5"/>
                <c:order val="5"/>
                <c:tx>
                  <c:v>Clean Estática</c:v>
                </c:tx>
                <c:spPr>
                  <a:pattFill prst="pct90">
                    <a:fgClr>
                      <a:srgbClr val="70AD47">
                        <a:lumMod val="60000"/>
                        <a:lumOff val="40000"/>
                      </a:srgbClr>
                    </a:fgClr>
                    <a:bgClr>
                      <a:sysClr val="window" lastClr="FFFFFF"/>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'Tabla 3 - Detecciones WAF-IDS'!$A$33:$A$35</c15:sqref>
                        </c15:formulaRef>
                      </c:ext>
                    </c:extLst>
                    <c:strCache>
                      <c:ptCount val="3"/>
                      <c:pt idx="0">
                        <c:v>Total OpenSource</c:v>
                      </c:pt>
                      <c:pt idx="1">
                        <c:v>Total Comerciales</c:v>
                      </c:pt>
                      <c:pt idx="2">
                        <c:v>TOTAL</c:v>
                      </c:pt>
                    </c:strCache>
                  </c:strRef>
                </c:cat>
                <c:val>
                  <c:numRef>
                    <c:extLst>
                      <c:ext uri="{02D57815-91ED-43cb-92C2-25804820EDAC}">
                        <c15:formulaRef>
                          <c15:sqref>'Tabla 3 - Detecciones WAF-IDS'!$AV$33:$AV$35</c15:sqref>
                        </c15:formulaRef>
                      </c:ext>
                    </c:extLst>
                    <c:numCache>
                      <c:formatCode>General</c:formatCode>
                      <c:ptCount val="3"/>
                      <c:pt idx="0">
                        <c:v>163716</c:v>
                      </c:pt>
                      <c:pt idx="1">
                        <c:v>3359</c:v>
                      </c:pt>
                      <c:pt idx="2">
                        <c:v>167075</c:v>
                      </c:pt>
                    </c:numCache>
                  </c:numRef>
                </c:val>
                <c:extLst>
                  <c:ext xmlns:c16="http://schemas.microsoft.com/office/drawing/2014/chart" uri="{C3380CC4-5D6E-409C-BE32-E72D297353CC}">
                    <c16:uniqueId val="{00000009-2199-44E9-9530-458E075C0EB2}"/>
                  </c:ext>
                </c:extLst>
              </c15:ser>
            </c15:filteredBarSeries>
          </c:ext>
        </c:extLst>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r>
                  <a:rPr lang="es-ES"/>
                  <a:t>Herramientas</a:t>
                </a:r>
              </a:p>
            </c:rich>
          </c:tx>
          <c:layout>
            <c:manualLayout>
              <c:xMode val="edge"/>
              <c:yMode val="edge"/>
              <c:x val="0.10869452553619417"/>
              <c:y val="2.9238153485247304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5400000" spcFirstLastPara="1" vertOverflow="ellipsis" wrap="square" anchor="ctr" anchorCtr="0"/>
          <a:lstStyle/>
          <a:p>
            <a:pPr>
              <a:defRPr sz="12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295000"/>
          <c:min val="-37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SemiBold SemiConden" panose="020B0502040204020203" pitchFamily="34" charset="0"/>
                    <a:ea typeface="+mn-ea"/>
                    <a:cs typeface="+mn-cs"/>
                  </a:defRPr>
                </a:pPr>
                <a:r>
                  <a:rPr lang="es-ES"/>
                  <a:t>Número</a:t>
                </a:r>
              </a:p>
            </c:rich>
          </c:tx>
          <c:layout>
            <c:manualLayout>
              <c:xMode val="edge"/>
              <c:yMode val="edge"/>
              <c:x val="0.21917273546094829"/>
              <c:y val="0.956969748500523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0.5"/>
          <c:min val="-4"/>
        </c:scaling>
        <c:delete val="0"/>
        <c:axPos val="t"/>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s-ES" sz="1000">
                    <a:latin typeface="Bahnschrift" panose="020B0502040204020203" pitchFamily="34" charset="0"/>
                  </a:rPr>
                  <a:t>Eficiencia (%)</a:t>
                </a:r>
              </a:p>
            </c:rich>
          </c:tx>
          <c:layout>
            <c:manualLayout>
              <c:xMode val="edge"/>
              <c:yMode val="edge"/>
              <c:x val="5.0182576933182829E-2"/>
              <c:y val="0.9557787215737931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4"/>
        <c:delete val="1"/>
      </c:legendEntry>
      <c:legendEntry>
        <c:idx val="5"/>
        <c:delete val="1"/>
      </c:legendEntry>
      <c:legendEntry>
        <c:idx val="7"/>
        <c:delete val="1"/>
      </c:legendEntry>
      <c:layout>
        <c:manualLayout>
          <c:xMode val="edge"/>
          <c:yMode val="edge"/>
          <c:x val="0.62916128569207486"/>
          <c:y val="0.41694346131679372"/>
          <c:w val="0.21586712327681953"/>
          <c:h val="0.17788338146418775"/>
        </c:manualLayout>
      </c:layout>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0"/>
    <c:dispBlanksAs val="gap"/>
    <c:showDLblsOverMax val="0"/>
    <c:extLst/>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r>
              <a:rPr lang="es-ES" sz="1400" b="1" i="0" baseline="0">
                <a:effectLst/>
              </a:rPr>
              <a:t>Detección IDS/Herramienta Web dinámica</a:t>
            </a:r>
            <a:endParaRPr lang="es-ES" sz="1400">
              <a:effectLst/>
            </a:endParaRP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3.1798013101270027E-2"/>
          <c:y val="6.1214741644056984E-2"/>
          <c:w val="0.93237399779362018"/>
          <c:h val="0.88527491870265973"/>
        </c:manualLayout>
      </c:layout>
      <c:barChart>
        <c:barDir val="bar"/>
        <c:grouping val="clustered"/>
        <c:varyColors val="0"/>
        <c:ser>
          <c:idx val="3"/>
          <c:order val="0"/>
          <c:tx>
            <c:v>ATAQUES NEMESIDA</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WAF-IDS'!$AK$4:$AK$32</c:f>
              <c:numCache>
                <c:formatCode>General</c:formatCode>
                <c:ptCount val="29"/>
                <c:pt idx="0">
                  <c:v>3521</c:v>
                </c:pt>
                <c:pt idx="1">
                  <c:v>327</c:v>
                </c:pt>
                <c:pt idx="2">
                  <c:v>0</c:v>
                </c:pt>
                <c:pt idx="3">
                  <c:v>65</c:v>
                </c:pt>
                <c:pt idx="4">
                  <c:v>3652</c:v>
                </c:pt>
                <c:pt idx="5">
                  <c:v>2574</c:v>
                </c:pt>
                <c:pt idx="6">
                  <c:v>0</c:v>
                </c:pt>
                <c:pt idx="7">
                  <c:v>109</c:v>
                </c:pt>
                <c:pt idx="8">
                  <c:v>10702</c:v>
                </c:pt>
                <c:pt idx="9">
                  <c:v>7780</c:v>
                </c:pt>
                <c:pt idx="10">
                  <c:v>832</c:v>
                </c:pt>
                <c:pt idx="11">
                  <c:v>585</c:v>
                </c:pt>
                <c:pt idx="12">
                  <c:v>32977</c:v>
                </c:pt>
                <c:pt idx="13">
                  <c:v>321</c:v>
                </c:pt>
                <c:pt idx="14">
                  <c:v>644</c:v>
                </c:pt>
                <c:pt idx="15">
                  <c:v>16750</c:v>
                </c:pt>
                <c:pt idx="16">
                  <c:v>3009</c:v>
                </c:pt>
                <c:pt idx="17">
                  <c:v>1501</c:v>
                </c:pt>
                <c:pt idx="18">
                  <c:v>528</c:v>
                </c:pt>
                <c:pt idx="19">
                  <c:v>177</c:v>
                </c:pt>
                <c:pt idx="20">
                  <c:v>2319</c:v>
                </c:pt>
                <c:pt idx="21">
                  <c:v>25</c:v>
                </c:pt>
                <c:pt idx="22">
                  <c:v>4145</c:v>
                </c:pt>
                <c:pt idx="23">
                  <c:v>3</c:v>
                </c:pt>
                <c:pt idx="24">
                  <c:v>362</c:v>
                </c:pt>
                <c:pt idx="25">
                  <c:v>454</c:v>
                </c:pt>
                <c:pt idx="26">
                  <c:v>856</c:v>
                </c:pt>
                <c:pt idx="27">
                  <c:v>115</c:v>
                </c:pt>
                <c:pt idx="28">
                  <c:v>7</c:v>
                </c:pt>
              </c:numCache>
            </c:numRef>
          </c:val>
          <c:extLst>
            <c:ext xmlns:c16="http://schemas.microsoft.com/office/drawing/2014/chart" uri="{C3380CC4-5D6E-409C-BE32-E72D297353CC}">
              <c16:uniqueId val="{00000000-5108-40AD-A4C3-B5C3B0CE31AC}"/>
            </c:ext>
          </c:extLst>
        </c:ser>
        <c:ser>
          <c:idx val="2"/>
          <c:order val="1"/>
          <c:tx>
            <c:v>ATAQUES MODSECURITY</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WAF-IDS'!$Y$4:$Y$32</c:f>
              <c:numCache>
                <c:formatCode>General</c:formatCode>
                <c:ptCount val="29"/>
                <c:pt idx="0">
                  <c:v>4155</c:v>
                </c:pt>
                <c:pt idx="1">
                  <c:v>316</c:v>
                </c:pt>
                <c:pt idx="2">
                  <c:v>0</c:v>
                </c:pt>
                <c:pt idx="3">
                  <c:v>42</c:v>
                </c:pt>
                <c:pt idx="4">
                  <c:v>4901</c:v>
                </c:pt>
                <c:pt idx="5">
                  <c:v>498</c:v>
                </c:pt>
                <c:pt idx="6">
                  <c:v>103</c:v>
                </c:pt>
                <c:pt idx="7">
                  <c:v>177</c:v>
                </c:pt>
                <c:pt idx="8">
                  <c:v>6822</c:v>
                </c:pt>
                <c:pt idx="9">
                  <c:v>9515</c:v>
                </c:pt>
                <c:pt idx="10">
                  <c:v>1391</c:v>
                </c:pt>
                <c:pt idx="11">
                  <c:v>484</c:v>
                </c:pt>
                <c:pt idx="12">
                  <c:v>41596</c:v>
                </c:pt>
                <c:pt idx="13">
                  <c:v>118</c:v>
                </c:pt>
                <c:pt idx="14">
                  <c:v>641</c:v>
                </c:pt>
                <c:pt idx="15">
                  <c:v>13457</c:v>
                </c:pt>
                <c:pt idx="16">
                  <c:v>4238</c:v>
                </c:pt>
                <c:pt idx="17">
                  <c:v>839</c:v>
                </c:pt>
                <c:pt idx="18">
                  <c:v>427</c:v>
                </c:pt>
                <c:pt idx="19">
                  <c:v>456</c:v>
                </c:pt>
                <c:pt idx="20">
                  <c:v>2338</c:v>
                </c:pt>
                <c:pt idx="21">
                  <c:v>712</c:v>
                </c:pt>
                <c:pt idx="22">
                  <c:v>4800</c:v>
                </c:pt>
                <c:pt idx="23">
                  <c:v>2</c:v>
                </c:pt>
                <c:pt idx="24">
                  <c:v>408</c:v>
                </c:pt>
                <c:pt idx="25">
                  <c:v>553</c:v>
                </c:pt>
                <c:pt idx="26">
                  <c:v>639</c:v>
                </c:pt>
                <c:pt idx="27">
                  <c:v>111</c:v>
                </c:pt>
                <c:pt idx="28">
                  <c:v>2</c:v>
                </c:pt>
              </c:numCache>
            </c:numRef>
          </c:val>
          <c:extLst>
            <c:ext xmlns:c16="http://schemas.microsoft.com/office/drawing/2014/chart" uri="{C3380CC4-5D6E-409C-BE32-E72D297353CC}">
              <c16:uniqueId val="{00000001-5108-40AD-A4C3-B5C3B0CE31AC}"/>
            </c:ext>
          </c:extLst>
        </c:ser>
        <c:ser>
          <c:idx val="1"/>
          <c:order val="2"/>
          <c:tx>
            <c:v>ATAQUES SNORT</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WAF-IDS'!$M$4:$M$32</c:f>
              <c:numCache>
                <c:formatCode>General</c:formatCode>
                <c:ptCount val="29"/>
                <c:pt idx="0">
                  <c:v>591</c:v>
                </c:pt>
                <c:pt idx="1">
                  <c:v>173</c:v>
                </c:pt>
                <c:pt idx="2">
                  <c:v>0</c:v>
                </c:pt>
                <c:pt idx="3">
                  <c:v>5</c:v>
                </c:pt>
                <c:pt idx="4">
                  <c:v>391</c:v>
                </c:pt>
                <c:pt idx="5">
                  <c:v>688</c:v>
                </c:pt>
                <c:pt idx="6">
                  <c:v>99</c:v>
                </c:pt>
                <c:pt idx="7">
                  <c:v>10</c:v>
                </c:pt>
                <c:pt idx="8">
                  <c:v>14</c:v>
                </c:pt>
                <c:pt idx="9">
                  <c:v>1557</c:v>
                </c:pt>
                <c:pt idx="10">
                  <c:v>254</c:v>
                </c:pt>
                <c:pt idx="11">
                  <c:v>252</c:v>
                </c:pt>
                <c:pt idx="12">
                  <c:v>3210</c:v>
                </c:pt>
                <c:pt idx="13">
                  <c:v>53</c:v>
                </c:pt>
                <c:pt idx="14">
                  <c:v>242</c:v>
                </c:pt>
                <c:pt idx="15">
                  <c:v>6338</c:v>
                </c:pt>
                <c:pt idx="16">
                  <c:v>618</c:v>
                </c:pt>
                <c:pt idx="17">
                  <c:v>77</c:v>
                </c:pt>
                <c:pt idx="18">
                  <c:v>90</c:v>
                </c:pt>
                <c:pt idx="19">
                  <c:v>286</c:v>
                </c:pt>
                <c:pt idx="20">
                  <c:v>179</c:v>
                </c:pt>
                <c:pt idx="21">
                  <c:v>31</c:v>
                </c:pt>
                <c:pt idx="22">
                  <c:v>986</c:v>
                </c:pt>
                <c:pt idx="23">
                  <c:v>0</c:v>
                </c:pt>
                <c:pt idx="24">
                  <c:v>21</c:v>
                </c:pt>
                <c:pt idx="25">
                  <c:v>334</c:v>
                </c:pt>
                <c:pt idx="26">
                  <c:v>67</c:v>
                </c:pt>
                <c:pt idx="27">
                  <c:v>4</c:v>
                </c:pt>
                <c:pt idx="28">
                  <c:v>0</c:v>
                </c:pt>
              </c:numCache>
            </c:numRef>
          </c:val>
          <c:extLst>
            <c:ext xmlns:c16="http://schemas.microsoft.com/office/drawing/2014/chart" uri="{C3380CC4-5D6E-409C-BE32-E72D297353CC}">
              <c16:uniqueId val="{00000002-5108-40AD-A4C3-B5C3B0CE31AC}"/>
            </c:ext>
          </c:extLst>
        </c:ser>
        <c:ser>
          <c:idx val="0"/>
          <c:order val="3"/>
          <c:tx>
            <c:v>URIs SIN REPETICIÓN</c:v>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WAF-IDS'!$I$4:$I$32</c:f>
              <c:numCache>
                <c:formatCode>General</c:formatCode>
                <c:ptCount val="29"/>
                <c:pt idx="0">
                  <c:v>4950</c:v>
                </c:pt>
                <c:pt idx="1">
                  <c:v>565</c:v>
                </c:pt>
                <c:pt idx="2">
                  <c:v>2</c:v>
                </c:pt>
                <c:pt idx="3">
                  <c:v>207</c:v>
                </c:pt>
                <c:pt idx="4">
                  <c:v>5692</c:v>
                </c:pt>
                <c:pt idx="5">
                  <c:v>17788</c:v>
                </c:pt>
                <c:pt idx="6">
                  <c:v>106</c:v>
                </c:pt>
                <c:pt idx="7">
                  <c:v>428</c:v>
                </c:pt>
                <c:pt idx="8">
                  <c:v>44465</c:v>
                </c:pt>
                <c:pt idx="9">
                  <c:v>19277</c:v>
                </c:pt>
                <c:pt idx="10">
                  <c:v>4286</c:v>
                </c:pt>
                <c:pt idx="11">
                  <c:v>2592</c:v>
                </c:pt>
                <c:pt idx="12">
                  <c:v>61691</c:v>
                </c:pt>
                <c:pt idx="13">
                  <c:v>2587</c:v>
                </c:pt>
                <c:pt idx="14">
                  <c:v>1179</c:v>
                </c:pt>
                <c:pt idx="15">
                  <c:v>45060</c:v>
                </c:pt>
                <c:pt idx="16">
                  <c:v>5758</c:v>
                </c:pt>
                <c:pt idx="17">
                  <c:v>18463</c:v>
                </c:pt>
                <c:pt idx="18">
                  <c:v>1586</c:v>
                </c:pt>
                <c:pt idx="19">
                  <c:v>460</c:v>
                </c:pt>
                <c:pt idx="20">
                  <c:v>7192</c:v>
                </c:pt>
                <c:pt idx="21">
                  <c:v>2408</c:v>
                </c:pt>
                <c:pt idx="22">
                  <c:v>36900</c:v>
                </c:pt>
                <c:pt idx="23">
                  <c:v>11</c:v>
                </c:pt>
                <c:pt idx="24">
                  <c:v>1605</c:v>
                </c:pt>
                <c:pt idx="25">
                  <c:v>562</c:v>
                </c:pt>
                <c:pt idx="26">
                  <c:v>3721</c:v>
                </c:pt>
                <c:pt idx="27">
                  <c:v>163</c:v>
                </c:pt>
                <c:pt idx="28">
                  <c:v>37</c:v>
                </c:pt>
              </c:numCache>
            </c:numRef>
          </c:val>
          <c:extLst>
            <c:ext xmlns:c16="http://schemas.microsoft.com/office/drawing/2014/chart" uri="{C3380CC4-5D6E-409C-BE32-E72D297353CC}">
              <c16:uniqueId val="{00000003-5108-40AD-A4C3-B5C3B0CE31AC}"/>
            </c:ext>
          </c:extLst>
        </c:ser>
        <c:dLbls>
          <c:dLblPos val="outEnd"/>
          <c:showLegendKey val="0"/>
          <c:showVal val="1"/>
          <c:showCatName val="0"/>
          <c:showSerName val="0"/>
          <c:showPercent val="0"/>
          <c:showBubbleSize val="0"/>
        </c:dLbls>
        <c:gapWidth val="50"/>
        <c:axId val="730895552"/>
        <c:axId val="730893056"/>
      </c:barChart>
      <c:barChart>
        <c:barDir val="bar"/>
        <c:grouping val="clustered"/>
        <c:varyColors val="0"/>
        <c:ser>
          <c:idx val="6"/>
          <c:order val="4"/>
          <c:tx>
            <c:v>Eficiencia Nemesida</c:v>
          </c:tx>
          <c:spPr>
            <a:pattFill prst="pct90">
              <a:fgClr>
                <a:srgbClr val="ED7D31">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4-5108-40AD-A4C3-B5C3B0CE31AC}"/>
                </c:ext>
              </c:extLst>
            </c:dLbl>
            <c:dLbl>
              <c:idx val="6"/>
              <c:delete val="1"/>
              <c:extLst>
                <c:ext xmlns:c15="http://schemas.microsoft.com/office/drawing/2012/chart" uri="{CE6537A1-D6FC-4f65-9D91-7224C49458BB}"/>
                <c:ext xmlns:c16="http://schemas.microsoft.com/office/drawing/2014/chart" uri="{C3380CC4-5D6E-409C-BE32-E72D297353CC}">
                  <c16:uniqueId val="{00000005-5108-40AD-A4C3-B5C3B0CE31AC}"/>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WAF-IDS'!$AO$4:$AO$32</c:f>
              <c:numCache>
                <c:formatCode>0%</c:formatCode>
                <c:ptCount val="29"/>
                <c:pt idx="0">
                  <c:v>0.71131313131313134</c:v>
                </c:pt>
                <c:pt idx="1">
                  <c:v>0.57876106194690269</c:v>
                </c:pt>
                <c:pt idx="2">
                  <c:v>0</c:v>
                </c:pt>
                <c:pt idx="3">
                  <c:v>0.3140096618357488</c:v>
                </c:pt>
                <c:pt idx="4">
                  <c:v>0.64160224877020378</c:v>
                </c:pt>
                <c:pt idx="5">
                  <c:v>0.14470429503035753</c:v>
                </c:pt>
                <c:pt idx="6">
                  <c:v>0</c:v>
                </c:pt>
                <c:pt idx="7">
                  <c:v>0.25467289719626168</c:v>
                </c:pt>
                <c:pt idx="8">
                  <c:v>0.24068368379624425</c:v>
                </c:pt>
                <c:pt idx="9">
                  <c:v>0.40358977019245734</c:v>
                </c:pt>
                <c:pt idx="10">
                  <c:v>0.19412039197386841</c:v>
                </c:pt>
                <c:pt idx="11">
                  <c:v>0.22569444444444445</c:v>
                </c:pt>
                <c:pt idx="12">
                  <c:v>0.53455123113582204</c:v>
                </c:pt>
                <c:pt idx="13">
                  <c:v>0.12408194820255122</c:v>
                </c:pt>
                <c:pt idx="14">
                  <c:v>0.546225614927905</c:v>
                </c:pt>
                <c:pt idx="15">
                  <c:v>0.37172658677319131</c:v>
                </c:pt>
                <c:pt idx="16">
                  <c:v>0.52257728377908996</c:v>
                </c:pt>
                <c:pt idx="17">
                  <c:v>8.1297730596327791E-2</c:v>
                </c:pt>
                <c:pt idx="18">
                  <c:v>0.33291298865069358</c:v>
                </c:pt>
                <c:pt idx="19">
                  <c:v>0.38478260869565217</c:v>
                </c:pt>
                <c:pt idx="20">
                  <c:v>0.32244160177975528</c:v>
                </c:pt>
                <c:pt idx="21">
                  <c:v>1.0382059800664452E-2</c:v>
                </c:pt>
                <c:pt idx="22">
                  <c:v>0.11233062330623306</c:v>
                </c:pt>
                <c:pt idx="23">
                  <c:v>0.27272727272727271</c:v>
                </c:pt>
                <c:pt idx="24">
                  <c:v>0.22554517133956387</c:v>
                </c:pt>
                <c:pt idx="25">
                  <c:v>0.80782918149466187</c:v>
                </c:pt>
                <c:pt idx="26">
                  <c:v>0.23004568664337544</c:v>
                </c:pt>
                <c:pt idx="27">
                  <c:v>0.70552147239263807</c:v>
                </c:pt>
                <c:pt idx="28">
                  <c:v>0.1891891891891892</c:v>
                </c:pt>
              </c:numCache>
            </c:numRef>
          </c:val>
          <c:extLst>
            <c:ext xmlns:c16="http://schemas.microsoft.com/office/drawing/2014/chart" uri="{C3380CC4-5D6E-409C-BE32-E72D297353CC}">
              <c16:uniqueId val="{00000006-5108-40AD-A4C3-B5C3B0CE31AC}"/>
            </c:ext>
          </c:extLst>
        </c:ser>
        <c:ser>
          <c:idx val="5"/>
          <c:order val="5"/>
          <c:tx>
            <c:v>Eficiencia MODSECURITY</c:v>
          </c:tx>
          <c:spPr>
            <a:pattFill prst="pct90">
              <a:fgClr>
                <a:srgbClr val="70AD47">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7-5108-40AD-A4C3-B5C3B0CE31AC}"/>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WAF-IDS'!$AC$4:$AC$32</c:f>
              <c:numCache>
                <c:formatCode>0%</c:formatCode>
                <c:ptCount val="29"/>
                <c:pt idx="0">
                  <c:v>0.83939393939393936</c:v>
                </c:pt>
                <c:pt idx="1">
                  <c:v>0.55929203539823014</c:v>
                </c:pt>
                <c:pt idx="2">
                  <c:v>0</c:v>
                </c:pt>
                <c:pt idx="3">
                  <c:v>0.20289855072463769</c:v>
                </c:pt>
                <c:pt idx="4">
                  <c:v>0.86103302881236821</c:v>
                </c:pt>
                <c:pt idx="5">
                  <c:v>2.7996402068810433E-2</c:v>
                </c:pt>
                <c:pt idx="6">
                  <c:v>0.97169811320754718</c:v>
                </c:pt>
                <c:pt idx="7">
                  <c:v>0.4135514018691589</c:v>
                </c:pt>
                <c:pt idx="8">
                  <c:v>0.15342404138086135</c:v>
                </c:pt>
                <c:pt idx="9">
                  <c:v>0.49359340146288322</c:v>
                </c:pt>
                <c:pt idx="10">
                  <c:v>0.32454503033131127</c:v>
                </c:pt>
                <c:pt idx="11">
                  <c:v>0.18672839506172839</c:v>
                </c:pt>
                <c:pt idx="12">
                  <c:v>0.67426366893063816</c:v>
                </c:pt>
                <c:pt idx="13">
                  <c:v>4.5612678778507922E-2</c:v>
                </c:pt>
                <c:pt idx="14">
                  <c:v>0.54368108566581852</c:v>
                </c:pt>
                <c:pt idx="15">
                  <c:v>0.2986462494451842</c:v>
                </c:pt>
                <c:pt idx="16">
                  <c:v>0.73601945119833279</c:v>
                </c:pt>
                <c:pt idx="17">
                  <c:v>4.5442235822997348E-2</c:v>
                </c:pt>
                <c:pt idx="18">
                  <c:v>0.26923076923076922</c:v>
                </c:pt>
                <c:pt idx="19">
                  <c:v>0.99130434782608701</c:v>
                </c:pt>
                <c:pt idx="20">
                  <c:v>0.32508342602892104</c:v>
                </c:pt>
                <c:pt idx="21">
                  <c:v>0.29568106312292358</c:v>
                </c:pt>
                <c:pt idx="22">
                  <c:v>0.13008130081300814</c:v>
                </c:pt>
                <c:pt idx="23">
                  <c:v>0.18181818181818182</c:v>
                </c:pt>
                <c:pt idx="24">
                  <c:v>0.25420560747663551</c:v>
                </c:pt>
                <c:pt idx="25">
                  <c:v>0.98398576512455516</c:v>
                </c:pt>
                <c:pt idx="26">
                  <c:v>0.17172803009943563</c:v>
                </c:pt>
                <c:pt idx="27">
                  <c:v>0.68098159509202449</c:v>
                </c:pt>
                <c:pt idx="28">
                  <c:v>5.4054054054054057E-2</c:v>
                </c:pt>
              </c:numCache>
            </c:numRef>
          </c:val>
          <c:extLst>
            <c:ext xmlns:c16="http://schemas.microsoft.com/office/drawing/2014/chart" uri="{C3380CC4-5D6E-409C-BE32-E72D297353CC}">
              <c16:uniqueId val="{00000008-5108-40AD-A4C3-B5C3B0CE31AC}"/>
            </c:ext>
          </c:extLst>
        </c:ser>
        <c:ser>
          <c:idx val="4"/>
          <c:order val="6"/>
          <c:tx>
            <c:v>Eficiencia SNORT</c:v>
          </c:tx>
          <c:spPr>
            <a:pattFill prst="pct90">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9-5108-40AD-A4C3-B5C3B0CE31AC}"/>
                </c:ext>
              </c:extLst>
            </c:dLbl>
            <c:dLbl>
              <c:idx val="23"/>
              <c:delete val="1"/>
              <c:extLst>
                <c:ext xmlns:c15="http://schemas.microsoft.com/office/drawing/2012/chart" uri="{CE6537A1-D6FC-4f65-9D91-7224C49458BB}"/>
                <c:ext xmlns:c16="http://schemas.microsoft.com/office/drawing/2014/chart" uri="{C3380CC4-5D6E-409C-BE32-E72D297353CC}">
                  <c16:uniqueId val="{0000000A-5108-40AD-A4C3-B5C3B0CE31AC}"/>
                </c:ext>
              </c:extLst>
            </c:dLbl>
            <c:dLbl>
              <c:idx val="28"/>
              <c:delete val="1"/>
              <c:extLst>
                <c:ext xmlns:c15="http://schemas.microsoft.com/office/drawing/2012/chart" uri="{CE6537A1-D6FC-4f65-9D91-7224C49458BB}"/>
                <c:ext xmlns:c16="http://schemas.microsoft.com/office/drawing/2014/chart" uri="{C3380CC4-5D6E-409C-BE32-E72D297353CC}">
                  <c16:uniqueId val="{0000000B-5108-40AD-A4C3-B5C3B0CE31AC}"/>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WAF-IDS'!$Q$4:$Q$32</c:f>
              <c:numCache>
                <c:formatCode>0%</c:formatCode>
                <c:ptCount val="29"/>
                <c:pt idx="0">
                  <c:v>0.1193939393939394</c:v>
                </c:pt>
                <c:pt idx="1">
                  <c:v>0.30619469026548674</c:v>
                </c:pt>
                <c:pt idx="2">
                  <c:v>0</c:v>
                </c:pt>
                <c:pt idx="3">
                  <c:v>2.4154589371980676E-2</c:v>
                </c:pt>
                <c:pt idx="4">
                  <c:v>6.8692902319044277E-2</c:v>
                </c:pt>
                <c:pt idx="5">
                  <c:v>3.8677760287834498E-2</c:v>
                </c:pt>
                <c:pt idx="6">
                  <c:v>0.93396226415094341</c:v>
                </c:pt>
                <c:pt idx="7">
                  <c:v>2.336448598130841E-2</c:v>
                </c:pt>
                <c:pt idx="8">
                  <c:v>3.1485437984931969E-4</c:v>
                </c:pt>
                <c:pt idx="9">
                  <c:v>8.0769829330289977E-2</c:v>
                </c:pt>
                <c:pt idx="10">
                  <c:v>5.9262715818945405E-2</c:v>
                </c:pt>
                <c:pt idx="11">
                  <c:v>9.7222222222222224E-2</c:v>
                </c:pt>
                <c:pt idx="12">
                  <c:v>5.2033521907571607E-2</c:v>
                </c:pt>
                <c:pt idx="13">
                  <c:v>2.0487050637804406E-2</c:v>
                </c:pt>
                <c:pt idx="14">
                  <c:v>0.20525869380831213</c:v>
                </c:pt>
                <c:pt idx="15">
                  <c:v>0.14065690190856636</c:v>
                </c:pt>
                <c:pt idx="16">
                  <c:v>0.10732893365751997</c:v>
                </c:pt>
                <c:pt idx="17">
                  <c:v>4.1705031684991607E-3</c:v>
                </c:pt>
                <c:pt idx="18">
                  <c:v>5.6746532156368219E-2</c:v>
                </c:pt>
                <c:pt idx="19">
                  <c:v>0.62173913043478257</c:v>
                </c:pt>
                <c:pt idx="20">
                  <c:v>2.4888765294771967E-2</c:v>
                </c:pt>
                <c:pt idx="21">
                  <c:v>1.287375415282392E-2</c:v>
                </c:pt>
                <c:pt idx="22">
                  <c:v>2.6720867208672085E-2</c:v>
                </c:pt>
                <c:pt idx="23">
                  <c:v>0</c:v>
                </c:pt>
                <c:pt idx="24">
                  <c:v>1.3084112149532711E-2</c:v>
                </c:pt>
                <c:pt idx="25">
                  <c:v>0.59430604982206403</c:v>
                </c:pt>
                <c:pt idx="26">
                  <c:v>1.8005912389142703E-2</c:v>
                </c:pt>
                <c:pt idx="27">
                  <c:v>2.4539877300613498E-2</c:v>
                </c:pt>
                <c:pt idx="28">
                  <c:v>0</c:v>
                </c:pt>
              </c:numCache>
            </c:numRef>
          </c:val>
          <c:extLst>
            <c:ext xmlns:c16="http://schemas.microsoft.com/office/drawing/2014/chart" uri="{C3380CC4-5D6E-409C-BE32-E72D297353CC}">
              <c16:uniqueId val="{0000000C-5108-40AD-A4C3-B5C3B0CE31AC}"/>
            </c:ext>
          </c:extLst>
        </c:ser>
        <c:ser>
          <c:idx val="7"/>
          <c:order val="7"/>
          <c:tx>
            <c:v>completar</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WAF-IDS'!$AZ$4:$AZ$29</c:f>
              <c:numCache>
                <c:formatCode>General</c:formatCode>
                <c:ptCount val="26"/>
              </c:numCache>
            </c:numRef>
          </c:val>
          <c:extLst>
            <c:ext xmlns:c16="http://schemas.microsoft.com/office/drawing/2014/chart" uri="{C3380CC4-5D6E-409C-BE32-E72D297353CC}">
              <c16:uniqueId val="{0000000D-5108-40AD-A4C3-B5C3B0CE31AC}"/>
            </c:ext>
          </c:extLst>
        </c:ser>
        <c:dLbls>
          <c:dLblPos val="outEnd"/>
          <c:showLegendKey val="0"/>
          <c:showVal val="1"/>
          <c:showCatName val="0"/>
          <c:showSerName val="0"/>
          <c:showPercent val="0"/>
          <c:showBubbleSize val="0"/>
        </c:dLbls>
        <c:gapWidth val="50"/>
        <c:axId val="573144064"/>
        <c:axId val="573136992"/>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r>
                  <a:rPr lang="es-ES" sz="800">
                    <a:latin typeface="Bahnschrift" panose="020B0502040204020203" pitchFamily="34" charset="0"/>
                  </a:rPr>
                  <a:t>Herramientas</a:t>
                </a:r>
              </a:p>
            </c:rich>
          </c:tx>
          <c:layout>
            <c:manualLayout>
              <c:xMode val="edge"/>
              <c:yMode val="edge"/>
              <c:x val="0.20558619921108914"/>
              <c:y val="2.9238116068824729E-2"/>
            </c:manualLayout>
          </c:layout>
          <c:overlay val="0"/>
          <c:spPr>
            <a:noFill/>
            <a:ln>
              <a:noFill/>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0" spcFirstLastPara="1" vertOverflow="ellipsis" wrap="square" anchor="ctr" anchorCtr="0"/>
          <a:lstStyle/>
          <a:p>
            <a:pPr>
              <a:defRPr sz="6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70000"/>
          <c:min val="-16800"/>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sz="900">
                    <a:latin typeface="Bahnschrift" panose="020B0502040204020203" pitchFamily="34" charset="0"/>
                  </a:rPr>
                  <a:t>Número</a:t>
                </a:r>
              </a:p>
            </c:rich>
          </c:tx>
          <c:layout>
            <c:manualLayout>
              <c:xMode val="edge"/>
              <c:yMode val="edge"/>
              <c:x val="0.33630307702352114"/>
              <c:y val="0.95010279965004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1.2"/>
          <c:min val="-5"/>
        </c:scaling>
        <c:delete val="0"/>
        <c:axPos val="t"/>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sz="900">
                    <a:latin typeface="Bahnschrift" panose="020B0502040204020203" pitchFamily="34" charset="0"/>
                  </a:rPr>
                  <a:t>Eficiencia (%)</a:t>
                </a:r>
              </a:p>
            </c:rich>
          </c:tx>
          <c:layout>
            <c:manualLayout>
              <c:xMode val="edge"/>
              <c:yMode val="edge"/>
              <c:x val="8.2570875171792998E-2"/>
              <c:y val="0.94891178186060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4"/>
        <c:delete val="1"/>
      </c:legendEntry>
      <c:layout>
        <c:manualLayout>
          <c:xMode val="edge"/>
          <c:yMode val="edge"/>
          <c:x val="0.8393070241764975"/>
          <c:y val="6.055154935484116E-2"/>
          <c:w val="0.14566308603121828"/>
          <c:h val="0.24657710373956121"/>
        </c:manualLayout>
      </c:layout>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0"/>
    <c:dispBlanksAs val="gap"/>
    <c:showDLblsOverMax val="0"/>
    <c:extLst/>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r>
              <a:rPr lang="en-US" sz="1400"/>
              <a:t>TOTALES </a:t>
            </a:r>
            <a:r>
              <a:rPr lang="es-ES" sz="1400" b="1" i="0" baseline="0">
                <a:effectLst/>
              </a:rPr>
              <a:t>Detección IDS/Herramienta Web estática</a:t>
            </a:r>
            <a:endParaRPr lang="es-ES" sz="1400">
              <a:effectLst/>
            </a:endParaRP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1.8023653642528861E-2"/>
          <c:y val="6.6809532211158179E-2"/>
          <c:w val="0.93237399779362018"/>
          <c:h val="0.88527491870265973"/>
        </c:manualLayout>
      </c:layout>
      <c:barChart>
        <c:barDir val="bar"/>
        <c:grouping val="clustered"/>
        <c:varyColors val="0"/>
        <c:ser>
          <c:idx val="3"/>
          <c:order val="0"/>
          <c:tx>
            <c:v>ATAQUES NEMESIDA</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WAF-IDS'!$AJ$33:$AJ$35</c15:sqref>
                  </c15:fullRef>
                </c:ext>
              </c:extLst>
              <c:f>'Tabla 3 - Detecciones WAF-IDS'!$AJ$33:$AJ$34</c:f>
              <c:numCache>
                <c:formatCode>General</c:formatCode>
                <c:ptCount val="2"/>
                <c:pt idx="0">
                  <c:v>66985</c:v>
                </c:pt>
                <c:pt idx="1">
                  <c:v>1023</c:v>
                </c:pt>
              </c:numCache>
            </c:numRef>
          </c:val>
          <c:extLst>
            <c:ext xmlns:c16="http://schemas.microsoft.com/office/drawing/2014/chart" uri="{C3380CC4-5D6E-409C-BE32-E72D297353CC}">
              <c16:uniqueId val="{00000000-5165-479C-B292-7464D70C5193}"/>
            </c:ext>
          </c:extLst>
        </c:ser>
        <c:ser>
          <c:idx val="2"/>
          <c:order val="1"/>
          <c:tx>
            <c:v>ATAQUES MODSECURITY</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WAF-IDS'!$X$33:$X$35</c15:sqref>
                  </c15:fullRef>
                </c:ext>
              </c:extLst>
              <c:f>'Tabla 3 - Detecciones WAF-IDS'!$X$33:$X$34</c:f>
              <c:numCache>
                <c:formatCode>General</c:formatCode>
                <c:ptCount val="2"/>
                <c:pt idx="0">
                  <c:v>70796</c:v>
                </c:pt>
                <c:pt idx="1">
                  <c:v>1138</c:v>
                </c:pt>
              </c:numCache>
            </c:numRef>
          </c:val>
          <c:extLst>
            <c:ext xmlns:c16="http://schemas.microsoft.com/office/drawing/2014/chart" uri="{C3380CC4-5D6E-409C-BE32-E72D297353CC}">
              <c16:uniqueId val="{00000001-5165-479C-B292-7464D70C5193}"/>
            </c:ext>
          </c:extLst>
        </c:ser>
        <c:ser>
          <c:idx val="1"/>
          <c:order val="2"/>
          <c:tx>
            <c:v>ATAQUES SNORT</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WAF-IDS'!$L$33:$L$35</c15:sqref>
                  </c15:fullRef>
                </c:ext>
              </c:extLst>
              <c:f>'Tabla 3 - Detecciones WAF-IDS'!$L$33:$L$34</c:f>
              <c:numCache>
                <c:formatCode>General</c:formatCode>
                <c:ptCount val="2"/>
                <c:pt idx="0">
                  <c:v>8114</c:v>
                </c:pt>
                <c:pt idx="1">
                  <c:v>360</c:v>
                </c:pt>
              </c:numCache>
            </c:numRef>
          </c:val>
          <c:extLst>
            <c:ext xmlns:c16="http://schemas.microsoft.com/office/drawing/2014/chart" uri="{C3380CC4-5D6E-409C-BE32-E72D297353CC}">
              <c16:uniqueId val="{00000002-5165-479C-B292-7464D70C5193}"/>
            </c:ext>
          </c:extLst>
        </c:ser>
        <c:ser>
          <c:idx val="0"/>
          <c:order val="3"/>
          <c:tx>
            <c:v>URIs SIN REPETICIÓN</c:v>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WAF-IDS'!$H$33:$H$35</c15:sqref>
                  </c15:fullRef>
                </c:ext>
              </c:extLst>
              <c:f>'Tabla 3 - Detecciones WAF-IDS'!$H$33:$H$34</c:f>
              <c:numCache>
                <c:formatCode>General</c:formatCode>
                <c:ptCount val="2"/>
                <c:pt idx="0">
                  <c:v>250066</c:v>
                </c:pt>
                <c:pt idx="1">
                  <c:v>4805</c:v>
                </c:pt>
              </c:numCache>
            </c:numRef>
          </c:val>
          <c:extLst>
            <c:ext xmlns:c16="http://schemas.microsoft.com/office/drawing/2014/chart" uri="{C3380CC4-5D6E-409C-BE32-E72D297353CC}">
              <c16:uniqueId val="{00000003-5165-479C-B292-7464D70C5193}"/>
            </c:ext>
          </c:extLst>
        </c:ser>
        <c:dLbls>
          <c:dLblPos val="outEnd"/>
          <c:showLegendKey val="0"/>
          <c:showVal val="1"/>
          <c:showCatName val="0"/>
          <c:showSerName val="0"/>
          <c:showPercent val="0"/>
          <c:showBubbleSize val="0"/>
        </c:dLbls>
        <c:gapWidth val="200"/>
        <c:overlap val="-50"/>
        <c:axId val="730895552"/>
        <c:axId val="730893056"/>
      </c:barChart>
      <c:barChart>
        <c:barDir val="bar"/>
        <c:grouping val="clustered"/>
        <c:varyColors val="0"/>
        <c:ser>
          <c:idx val="6"/>
          <c:order val="4"/>
          <c:tx>
            <c:v>Eficiencia Nemesida</c:v>
          </c:tx>
          <c:spPr>
            <a:pattFill prst="pct90">
              <a:fgClr>
                <a:srgbClr val="ED7D31">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WAF-IDS'!$AN$33:$AN$35</c15:sqref>
                  </c15:fullRef>
                </c:ext>
              </c:extLst>
              <c:f>'Tabla 3 - Detecciones WAF-IDS'!$AN$33:$AN$34</c:f>
              <c:numCache>
                <c:formatCode>0%</c:formatCode>
                <c:ptCount val="2"/>
                <c:pt idx="0">
                  <c:v>0.26786928250941749</c:v>
                </c:pt>
                <c:pt idx="1">
                  <c:v>0.2129032258064516</c:v>
                </c:pt>
              </c:numCache>
            </c:numRef>
          </c:val>
          <c:extLst>
            <c:ext xmlns:c16="http://schemas.microsoft.com/office/drawing/2014/chart" uri="{C3380CC4-5D6E-409C-BE32-E72D297353CC}">
              <c16:uniqueId val="{00000004-5165-479C-B292-7464D70C5193}"/>
            </c:ext>
          </c:extLst>
        </c:ser>
        <c:ser>
          <c:idx val="5"/>
          <c:order val="5"/>
          <c:tx>
            <c:v>Eficiencia MODSECURITY</c:v>
          </c:tx>
          <c:spPr>
            <a:pattFill prst="pct90">
              <a:fgClr>
                <a:srgbClr val="70AD47">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WAF-IDS'!$AB$33:$AB$35</c15:sqref>
                  </c15:fullRef>
                </c:ext>
              </c:extLst>
              <c:f>'Tabla 3 - Detecciones WAF-IDS'!$AB$33:$AB$34</c:f>
              <c:numCache>
                <c:formatCode>0%</c:formatCode>
                <c:ptCount val="2"/>
                <c:pt idx="0">
                  <c:v>0.28310925915558294</c:v>
                </c:pt>
                <c:pt idx="1">
                  <c:v>0.23683662851196671</c:v>
                </c:pt>
              </c:numCache>
            </c:numRef>
          </c:val>
          <c:extLst>
            <c:ext xmlns:c16="http://schemas.microsoft.com/office/drawing/2014/chart" uri="{C3380CC4-5D6E-409C-BE32-E72D297353CC}">
              <c16:uniqueId val="{00000005-5165-479C-B292-7464D70C5193}"/>
            </c:ext>
          </c:extLst>
        </c:ser>
        <c:ser>
          <c:idx val="4"/>
          <c:order val="6"/>
          <c:tx>
            <c:v>Eficiencia SNORT</c:v>
          </c:tx>
          <c:spPr>
            <a:pattFill prst="pct90">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WAF-IDS'!$P$33:$P$35</c15:sqref>
                  </c15:fullRef>
                </c:ext>
              </c:extLst>
              <c:f>'Tabla 3 - Detecciones WAF-IDS'!$P$33:$P$34</c:f>
              <c:numCache>
                <c:formatCode>0%</c:formatCode>
                <c:ptCount val="2"/>
                <c:pt idx="0">
                  <c:v>3.2447433877456348E-2</c:v>
                </c:pt>
                <c:pt idx="1">
                  <c:v>7.4921956295525491E-2</c:v>
                </c:pt>
              </c:numCache>
            </c:numRef>
          </c:val>
          <c:extLst>
            <c:ext xmlns:c16="http://schemas.microsoft.com/office/drawing/2014/chart" uri="{C3380CC4-5D6E-409C-BE32-E72D297353CC}">
              <c16:uniqueId val="{00000006-5165-479C-B292-7464D70C5193}"/>
            </c:ext>
          </c:extLst>
        </c:ser>
        <c:ser>
          <c:idx val="7"/>
          <c:order val="7"/>
          <c:tx>
            <c:v>completar</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WAF-IDS'!$AZ$4:$AZ$29</c15:sqref>
                  </c15:fullRef>
                </c:ext>
              </c:extLst>
              <c:f>('Tabla 3 - Detecciones WAF-IDS'!$AZ$4:$AZ$5,'Tabla 3 - Detecciones WAF-IDS'!$AZ$7:$AZ$29)</c:f>
              <c:numCache>
                <c:formatCode>General</c:formatCode>
                <c:ptCount val="25"/>
              </c:numCache>
            </c:numRef>
          </c:val>
          <c:extLst>
            <c:ext xmlns:c16="http://schemas.microsoft.com/office/drawing/2014/chart" uri="{C3380CC4-5D6E-409C-BE32-E72D297353CC}">
              <c16:uniqueId val="{00000007-5165-479C-B292-7464D70C5193}"/>
            </c:ext>
          </c:extLst>
        </c:ser>
        <c:dLbls>
          <c:dLblPos val="outEnd"/>
          <c:showLegendKey val="0"/>
          <c:showVal val="1"/>
          <c:showCatName val="0"/>
          <c:showSerName val="0"/>
          <c:showPercent val="0"/>
          <c:showBubbleSize val="0"/>
        </c:dLbls>
        <c:gapWidth val="200"/>
        <c:overlap val="-50"/>
        <c:axId val="573144064"/>
        <c:axId val="573136992"/>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r>
                  <a:rPr lang="es-ES" sz="1000">
                    <a:latin typeface="Bahnschrift" panose="020B0502040204020203" pitchFamily="34" charset="0"/>
                  </a:rPr>
                  <a:t>Herramientas</a:t>
                </a:r>
              </a:p>
            </c:rich>
          </c:tx>
          <c:layout>
            <c:manualLayout>
              <c:xMode val="edge"/>
              <c:yMode val="edge"/>
              <c:x val="9.8997604454861748E-2"/>
              <c:y val="2.923808309798020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5400000" spcFirstLastPara="1" vertOverflow="ellipsis" wrap="square" anchor="ctr" anchorCtr="0"/>
          <a:lstStyle/>
          <a:p>
            <a:pPr>
              <a:defRPr sz="12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260000"/>
          <c:min val="-33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SemiBold SemiConden" panose="020B0502040204020203" pitchFamily="34" charset="0"/>
                    <a:ea typeface="+mn-ea"/>
                    <a:cs typeface="+mn-cs"/>
                  </a:defRPr>
                </a:pPr>
                <a:r>
                  <a:rPr lang="es-ES" sz="1000">
                    <a:latin typeface="Bahnschrift" panose="020B0502040204020203" pitchFamily="34" charset="0"/>
                  </a:rPr>
                  <a:t>Número</a:t>
                </a:r>
              </a:p>
            </c:rich>
          </c:tx>
          <c:layout>
            <c:manualLayout>
              <c:xMode val="edge"/>
              <c:yMode val="edge"/>
              <c:x val="0.21917273546094829"/>
              <c:y val="0.956969748500523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0.5"/>
          <c:min val="-4"/>
        </c:scaling>
        <c:delete val="0"/>
        <c:axPos val="t"/>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s-ES" sz="1000">
                    <a:latin typeface="Bahnschrift" panose="020B0502040204020203" pitchFamily="34" charset="0"/>
                  </a:rPr>
                  <a:t>Eficiencia (%)</a:t>
                </a:r>
              </a:p>
            </c:rich>
          </c:tx>
          <c:layout>
            <c:manualLayout>
              <c:xMode val="edge"/>
              <c:yMode val="edge"/>
              <c:x val="3.8061351558192631E-2"/>
              <c:y val="0.9557787105239715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4"/>
        <c:delete val="1"/>
      </c:legendEntry>
      <c:layout>
        <c:manualLayout>
          <c:xMode val="edge"/>
          <c:yMode val="edge"/>
          <c:x val="0.71187609622736525"/>
          <c:y val="0.3628150864703556"/>
          <c:w val="0.25689868871764765"/>
          <c:h val="0.29493589328731168"/>
        </c:manualLayout>
      </c:layout>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0"/>
    <c:dispBlanksAs val="gap"/>
    <c:showDLblsOverMax val="0"/>
    <c:extLst/>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r>
              <a:rPr lang="en-US" sz="1800" b="1" i="0" baseline="0">
                <a:effectLst/>
              </a:rPr>
              <a:t>TOTALES </a:t>
            </a:r>
            <a:r>
              <a:rPr lang="es-ES" sz="1800" b="1" i="0" baseline="0">
                <a:effectLst/>
              </a:rPr>
              <a:t>Detección IDS/Herramienta Web dinámica</a:t>
            </a:r>
            <a:endParaRPr lang="es-ES">
              <a:effectLst/>
            </a:endParaRP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1.8023653642528861E-2"/>
          <c:y val="6.6809532211158179E-2"/>
          <c:w val="0.93237399779362018"/>
          <c:h val="0.88527491870265973"/>
        </c:manualLayout>
      </c:layout>
      <c:barChart>
        <c:barDir val="bar"/>
        <c:grouping val="clustered"/>
        <c:varyColors val="0"/>
        <c:ser>
          <c:idx val="3"/>
          <c:order val="0"/>
          <c:tx>
            <c:v>ATAQUES NEMESIDA</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WAF-IDS'!$AK$33:$AK$35</c15:sqref>
                  </c15:fullRef>
                </c:ext>
              </c:extLst>
              <c:f>'Tabla 3 - Detecciones WAF-IDS'!$AK$33:$AK$34</c:f>
              <c:numCache>
                <c:formatCode>General</c:formatCode>
                <c:ptCount val="2"/>
                <c:pt idx="0">
                  <c:v>91591</c:v>
                </c:pt>
                <c:pt idx="1">
                  <c:v>2749</c:v>
                </c:pt>
              </c:numCache>
            </c:numRef>
          </c:val>
          <c:extLst>
            <c:ext xmlns:c16="http://schemas.microsoft.com/office/drawing/2014/chart" uri="{C3380CC4-5D6E-409C-BE32-E72D297353CC}">
              <c16:uniqueId val="{00000000-4541-42C9-ADD3-157EC53C98B5}"/>
            </c:ext>
          </c:extLst>
        </c:ser>
        <c:ser>
          <c:idx val="2"/>
          <c:order val="1"/>
          <c:tx>
            <c:v>ATAQUES MODSECURITY</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WAF-IDS'!$Y$33:$Y$35</c15:sqref>
                  </c15:fullRef>
                </c:ext>
              </c:extLst>
              <c:f>'Tabla 3 - Detecciones WAF-IDS'!$Y$33:$Y$34</c:f>
              <c:numCache>
                <c:formatCode>General</c:formatCode>
                <c:ptCount val="2"/>
                <c:pt idx="0">
                  <c:v>96604</c:v>
                </c:pt>
                <c:pt idx="1">
                  <c:v>3137</c:v>
                </c:pt>
              </c:numCache>
            </c:numRef>
          </c:val>
          <c:extLst>
            <c:ext xmlns:c16="http://schemas.microsoft.com/office/drawing/2014/chart" uri="{C3380CC4-5D6E-409C-BE32-E72D297353CC}">
              <c16:uniqueId val="{00000001-4541-42C9-ADD3-157EC53C98B5}"/>
            </c:ext>
          </c:extLst>
        </c:ser>
        <c:ser>
          <c:idx val="1"/>
          <c:order val="2"/>
          <c:tx>
            <c:v>ATAQUES SNORT</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WAF-IDS'!$M$33:$M$35</c15:sqref>
                  </c15:fullRef>
                </c:ext>
              </c:extLst>
              <c:f>'Tabla 3 - Detecciones WAF-IDS'!$M$33:$M$34</c:f>
              <c:numCache>
                <c:formatCode>General</c:formatCode>
                <c:ptCount val="2"/>
                <c:pt idx="0">
                  <c:v>15776</c:v>
                </c:pt>
                <c:pt idx="1">
                  <c:v>794</c:v>
                </c:pt>
              </c:numCache>
            </c:numRef>
          </c:val>
          <c:extLst>
            <c:ext xmlns:c16="http://schemas.microsoft.com/office/drawing/2014/chart" uri="{C3380CC4-5D6E-409C-BE32-E72D297353CC}">
              <c16:uniqueId val="{00000002-4541-42C9-ADD3-157EC53C98B5}"/>
            </c:ext>
          </c:extLst>
        </c:ser>
        <c:ser>
          <c:idx val="0"/>
          <c:order val="3"/>
          <c:tx>
            <c:v>URIs SIN REPETICIÓN</c:v>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WAF-IDS'!$I$33:$I$35</c15:sqref>
                  </c15:fullRef>
                </c:ext>
              </c:extLst>
              <c:f>'Tabla 3 - Detecciones WAF-IDS'!$I$33:$I$34</c:f>
              <c:numCache>
                <c:formatCode>General</c:formatCode>
                <c:ptCount val="2"/>
                <c:pt idx="0">
                  <c:v>278944</c:v>
                </c:pt>
                <c:pt idx="1">
                  <c:v>10797</c:v>
                </c:pt>
              </c:numCache>
            </c:numRef>
          </c:val>
          <c:extLst>
            <c:ext xmlns:c16="http://schemas.microsoft.com/office/drawing/2014/chart" uri="{C3380CC4-5D6E-409C-BE32-E72D297353CC}">
              <c16:uniqueId val="{00000003-4541-42C9-ADD3-157EC53C98B5}"/>
            </c:ext>
          </c:extLst>
        </c:ser>
        <c:dLbls>
          <c:dLblPos val="outEnd"/>
          <c:showLegendKey val="0"/>
          <c:showVal val="1"/>
          <c:showCatName val="0"/>
          <c:showSerName val="0"/>
          <c:showPercent val="0"/>
          <c:showBubbleSize val="0"/>
        </c:dLbls>
        <c:gapWidth val="200"/>
        <c:overlap val="-50"/>
        <c:axId val="730895552"/>
        <c:axId val="730893056"/>
      </c:barChart>
      <c:barChart>
        <c:barDir val="bar"/>
        <c:grouping val="clustered"/>
        <c:varyColors val="0"/>
        <c:ser>
          <c:idx val="6"/>
          <c:order val="4"/>
          <c:tx>
            <c:v>Eficiencia Nemesida</c:v>
          </c:tx>
          <c:spPr>
            <a:pattFill prst="pct90">
              <a:fgClr>
                <a:srgbClr val="ED7D31">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WAF-IDS'!$AO$33:$AO$35</c15:sqref>
                  </c15:fullRef>
                </c:ext>
              </c:extLst>
              <c:f>'Tabla 3 - Detecciones WAF-IDS'!$AO$33:$AO$34</c:f>
              <c:numCache>
                <c:formatCode>0%</c:formatCode>
                <c:ptCount val="2"/>
                <c:pt idx="0">
                  <c:v>0.32834905930939545</c:v>
                </c:pt>
                <c:pt idx="1">
                  <c:v>0.25460776141520791</c:v>
                </c:pt>
              </c:numCache>
            </c:numRef>
          </c:val>
          <c:extLst>
            <c:ext xmlns:c16="http://schemas.microsoft.com/office/drawing/2014/chart" uri="{C3380CC4-5D6E-409C-BE32-E72D297353CC}">
              <c16:uniqueId val="{00000004-4541-42C9-ADD3-157EC53C98B5}"/>
            </c:ext>
          </c:extLst>
        </c:ser>
        <c:ser>
          <c:idx val="5"/>
          <c:order val="5"/>
          <c:tx>
            <c:v>Eficiencia MODSECURITY</c:v>
          </c:tx>
          <c:spPr>
            <a:pattFill prst="pct90">
              <a:fgClr>
                <a:srgbClr val="70AD47">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WAF-IDS'!$AC$33:$AC$35</c15:sqref>
                  </c15:fullRef>
                </c:ext>
              </c:extLst>
              <c:f>'Tabla 3 - Detecciones WAF-IDS'!$AC$33:$AC$34</c:f>
              <c:numCache>
                <c:formatCode>0%</c:formatCode>
                <c:ptCount val="2"/>
                <c:pt idx="0">
                  <c:v>0.34632040839738443</c:v>
                </c:pt>
                <c:pt idx="1">
                  <c:v>0.29054366953783456</c:v>
                </c:pt>
              </c:numCache>
            </c:numRef>
          </c:val>
          <c:extLst>
            <c:ext xmlns:c16="http://schemas.microsoft.com/office/drawing/2014/chart" uri="{C3380CC4-5D6E-409C-BE32-E72D297353CC}">
              <c16:uniqueId val="{00000005-4541-42C9-ADD3-157EC53C98B5}"/>
            </c:ext>
          </c:extLst>
        </c:ser>
        <c:ser>
          <c:idx val="4"/>
          <c:order val="6"/>
          <c:tx>
            <c:v>Eficiencia SNORT</c:v>
          </c:tx>
          <c:spPr>
            <a:pattFill prst="pct90">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WAF-IDS'!$Q$33:$Q$35</c15:sqref>
                  </c15:fullRef>
                </c:ext>
              </c:extLst>
              <c:f>'Tabla 3 - Detecciones WAF-IDS'!$Q$33:$Q$34</c:f>
              <c:numCache>
                <c:formatCode>0%</c:formatCode>
                <c:ptCount val="2"/>
                <c:pt idx="0">
                  <c:v>5.6556154640357924E-2</c:v>
                </c:pt>
                <c:pt idx="1">
                  <c:v>7.3538946003519498E-2</c:v>
                </c:pt>
              </c:numCache>
            </c:numRef>
          </c:val>
          <c:extLst>
            <c:ext xmlns:c16="http://schemas.microsoft.com/office/drawing/2014/chart" uri="{C3380CC4-5D6E-409C-BE32-E72D297353CC}">
              <c16:uniqueId val="{00000006-4541-42C9-ADD3-157EC53C98B5}"/>
            </c:ext>
          </c:extLst>
        </c:ser>
        <c:ser>
          <c:idx val="7"/>
          <c:order val="7"/>
          <c:tx>
            <c:v>completar</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'Tabla 3 - Detecciones WAF-IDS'!$A$33:$A$35</c15:sqref>
                  </c15:fullRef>
                </c:ext>
              </c:extLst>
              <c:f>'Tabla 3 - Detecciones WAF-IDS'!$A$33:$A$34</c:f>
              <c:strCache>
                <c:ptCount val="2"/>
                <c:pt idx="0">
                  <c:v>Total OpenSource</c:v>
                </c:pt>
                <c:pt idx="1">
                  <c:v>Total Comerciales</c:v>
                </c:pt>
              </c:strCache>
            </c:strRef>
          </c:cat>
          <c:val>
            <c:numRef>
              <c:extLst>
                <c:ext xmlns:c15="http://schemas.microsoft.com/office/drawing/2012/chart" uri="{02D57815-91ED-43cb-92C2-25804820EDAC}">
                  <c15:fullRef>
                    <c15:sqref>'Tabla 3 - Detecciones WAF-IDS'!$AZ$4:$AZ$29</c15:sqref>
                  </c15:fullRef>
                </c:ext>
              </c:extLst>
              <c:f>('Tabla 3 - Detecciones WAF-IDS'!$AZ$4:$AZ$5,'Tabla 3 - Detecciones WAF-IDS'!$AZ$7:$AZ$29)</c:f>
              <c:numCache>
                <c:formatCode>General</c:formatCode>
                <c:ptCount val="25"/>
              </c:numCache>
            </c:numRef>
          </c:val>
          <c:extLst>
            <c:ext xmlns:c16="http://schemas.microsoft.com/office/drawing/2014/chart" uri="{C3380CC4-5D6E-409C-BE32-E72D297353CC}">
              <c16:uniqueId val="{00000007-4541-42C9-ADD3-157EC53C98B5}"/>
            </c:ext>
          </c:extLst>
        </c:ser>
        <c:dLbls>
          <c:dLblPos val="outEnd"/>
          <c:showLegendKey val="0"/>
          <c:showVal val="1"/>
          <c:showCatName val="0"/>
          <c:showSerName val="0"/>
          <c:showPercent val="0"/>
          <c:showBubbleSize val="0"/>
        </c:dLbls>
        <c:gapWidth val="200"/>
        <c:overlap val="-50"/>
        <c:axId val="573144064"/>
        <c:axId val="573136992"/>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r>
                  <a:rPr lang="es-ES"/>
                  <a:t>Herramientas</a:t>
                </a:r>
              </a:p>
            </c:rich>
          </c:tx>
          <c:layout>
            <c:manualLayout>
              <c:xMode val="edge"/>
              <c:yMode val="edge"/>
              <c:x val="9.8997604454861748E-2"/>
              <c:y val="2.923808309798020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5400000" spcFirstLastPara="1" vertOverflow="ellipsis" wrap="square" anchor="ctr" anchorCtr="0"/>
          <a:lstStyle/>
          <a:p>
            <a:pPr>
              <a:defRPr sz="12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260000"/>
          <c:min val="-33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r>
                  <a:rPr lang="es-ES">
                    <a:latin typeface="Bahnschrift" panose="020B0502040204020203" pitchFamily="34" charset="0"/>
                  </a:rPr>
                  <a:t>Número</a:t>
                </a:r>
              </a:p>
            </c:rich>
          </c:tx>
          <c:layout>
            <c:manualLayout>
              <c:xMode val="edge"/>
              <c:yMode val="edge"/>
              <c:x val="0.21059031311140269"/>
              <c:y val="0.95696976573965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0.5"/>
          <c:min val="-4"/>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r>
                  <a:rPr lang="es-ES" sz="1000">
                    <a:latin typeface="Bahnschrift" panose="020B0502040204020203" pitchFamily="34" charset="0"/>
                  </a:rPr>
                  <a:t>Eficiencia (%)</a:t>
                </a:r>
              </a:p>
            </c:rich>
          </c:tx>
          <c:layout>
            <c:manualLayout>
              <c:xMode val="edge"/>
              <c:yMode val="edge"/>
              <c:x val="4.8074140909310538E-2"/>
              <c:y val="0.95577863788092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4"/>
        <c:delete val="1"/>
      </c:legendEntry>
      <c:layout>
        <c:manualLayout>
          <c:xMode val="edge"/>
          <c:yMode val="edge"/>
          <c:x val="0.72189556510829733"/>
          <c:y val="0.31671329137836657"/>
          <c:w val="0.25545259583624152"/>
          <c:h val="0.35827012448081041"/>
        </c:manualLayout>
      </c:layout>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0"/>
    <c:dispBlanksAs val="gap"/>
    <c:showDLblsOverMax val="0"/>
    <c:extLst/>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Bahnschrift SemiBold SemiConden" panose="020B0502040204020203" pitchFamily="34" charset="0"/>
                <a:ea typeface="+mn-ea"/>
                <a:cs typeface="+mn-cs"/>
              </a:defRPr>
            </a:pPr>
            <a:r>
              <a:rPr lang="es-ES" sz="1400">
                <a:latin typeface="Bahnschrift SemiBold SemiConden" panose="020B0502040204020203" pitchFamily="34" charset="0"/>
              </a:rPr>
              <a:t>Detección</a:t>
            </a:r>
            <a:r>
              <a:rPr lang="es-ES" sz="1400" baseline="0">
                <a:latin typeface="Bahnschrift SemiBold SemiConden" panose="020B0502040204020203" pitchFamily="34" charset="0"/>
              </a:rPr>
              <a:t> IDS/Herramienta Web estática</a:t>
            </a:r>
            <a:endParaRPr lang="es-ES" sz="1400">
              <a:latin typeface="Bahnschrift SemiBold SemiConden" panose="020B0502040204020203" pitchFamily="34" charset="0"/>
            </a:endParaRPr>
          </a:p>
        </c:rich>
      </c:tx>
      <c:overlay val="0"/>
      <c:spPr>
        <a:solidFill>
          <a:sysClr val="window" lastClr="FFFFFF"/>
        </a:solidFill>
        <a:ln>
          <a:solidFill>
            <a:sysClr val="window" lastClr="FFFFFF">
              <a:lumMod val="65000"/>
            </a:sysClr>
          </a:solid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title>
    <c:autoTitleDeleted val="0"/>
    <c:plotArea>
      <c:layout>
        <c:manualLayout>
          <c:layoutTarget val="inner"/>
          <c:xMode val="edge"/>
          <c:yMode val="edge"/>
          <c:x val="3.1798013101270027E-2"/>
          <c:y val="6.1214741644056984E-2"/>
          <c:w val="0.93237399779362018"/>
          <c:h val="0.88527491870265973"/>
        </c:manualLayout>
      </c:layout>
      <c:barChart>
        <c:barDir val="bar"/>
        <c:grouping val="clustered"/>
        <c:varyColors val="0"/>
        <c:ser>
          <c:idx val="3"/>
          <c:order val="0"/>
          <c:tx>
            <c:v>ATAQUES NEMESIDA</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01-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02-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03-0791-4466-B138-8218A1F73941}"/>
                </c:ext>
              </c:extLst>
            </c:dLbl>
            <c:spPr>
              <a:noFill/>
              <a:ln>
                <a:noFill/>
              </a:ln>
              <a:effectLst/>
            </c:spPr>
            <c:txPr>
              <a:bodyPr rot="0" spcFirstLastPara="1" vertOverflow="ellipsis" vert="horz" wrap="square" lIns="38100" tIns="19050" rIns="38100" bIns="19050" anchor="ctr" anchorCtr="0">
                <a:spAutoFit/>
              </a:bodyPr>
              <a:lstStyle/>
              <a:p>
                <a:pPr algn="ct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WAF-IDS'!$AJ$4:$AJ$32</c:f>
              <c:numCache>
                <c:formatCode>General</c:formatCode>
                <c:ptCount val="29"/>
                <c:pt idx="0">
                  <c:v>3</c:v>
                </c:pt>
                <c:pt idx="1">
                  <c:v>31</c:v>
                </c:pt>
                <c:pt idx="2">
                  <c:v>0</c:v>
                </c:pt>
                <c:pt idx="3">
                  <c:v>2247</c:v>
                </c:pt>
                <c:pt idx="4">
                  <c:v>637</c:v>
                </c:pt>
                <c:pt idx="5">
                  <c:v>2550</c:v>
                </c:pt>
                <c:pt idx="6">
                  <c:v>246</c:v>
                </c:pt>
                <c:pt idx="7">
                  <c:v>172</c:v>
                </c:pt>
                <c:pt idx="8">
                  <c:v>10702</c:v>
                </c:pt>
                <c:pt idx="9">
                  <c:v>7015</c:v>
                </c:pt>
                <c:pt idx="10">
                  <c:v>184</c:v>
                </c:pt>
                <c:pt idx="11">
                  <c:v>585</c:v>
                </c:pt>
                <c:pt idx="12">
                  <c:v>32826</c:v>
                </c:pt>
                <c:pt idx="13">
                  <c:v>109</c:v>
                </c:pt>
                <c:pt idx="14">
                  <c:v>1301</c:v>
                </c:pt>
                <c:pt idx="15">
                  <c:v>2766</c:v>
                </c:pt>
                <c:pt idx="16">
                  <c:v>0</c:v>
                </c:pt>
                <c:pt idx="17">
                  <c:v>4065</c:v>
                </c:pt>
                <c:pt idx="18">
                  <c:v>218</c:v>
                </c:pt>
                <c:pt idx="19">
                  <c:v>51</c:v>
                </c:pt>
                <c:pt idx="20">
                  <c:v>118</c:v>
                </c:pt>
                <c:pt idx="21">
                  <c:v>30</c:v>
                </c:pt>
                <c:pt idx="22">
                  <c:v>823</c:v>
                </c:pt>
                <c:pt idx="23">
                  <c:v>6</c:v>
                </c:pt>
                <c:pt idx="24">
                  <c:v>5</c:v>
                </c:pt>
                <c:pt idx="25">
                  <c:v>462</c:v>
                </c:pt>
                <c:pt idx="26">
                  <c:v>856</c:v>
                </c:pt>
                <c:pt idx="27">
                  <c:v>0</c:v>
                </c:pt>
                <c:pt idx="28">
                  <c:v>0</c:v>
                </c:pt>
              </c:numCache>
            </c:numRef>
          </c:val>
          <c:extLst>
            <c:ext xmlns:c16="http://schemas.microsoft.com/office/drawing/2014/chart" uri="{C3380CC4-5D6E-409C-BE32-E72D297353CC}">
              <c16:uniqueId val="{00000004-0791-4466-B138-8218A1F73941}"/>
            </c:ext>
          </c:extLst>
        </c:ser>
        <c:ser>
          <c:idx val="2"/>
          <c:order val="1"/>
          <c:tx>
            <c:v>ATAQUES MODSECURITY</c:v>
          </c:tx>
          <c:spPr>
            <a:solidFill>
              <a:srgbClr val="70AD47">
                <a:lumMod val="60000"/>
                <a:lumOff val="40000"/>
              </a:srgbClr>
            </a:solid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5-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06-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07-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08-0791-4466-B138-8218A1F73941}"/>
                </c:ext>
              </c:extLst>
            </c:dLbl>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WAF-IDS'!$X$4:$X$32</c:f>
              <c:numCache>
                <c:formatCode>General</c:formatCode>
                <c:ptCount val="29"/>
                <c:pt idx="0">
                  <c:v>3</c:v>
                </c:pt>
                <c:pt idx="1">
                  <c:v>22</c:v>
                </c:pt>
                <c:pt idx="2">
                  <c:v>0</c:v>
                </c:pt>
                <c:pt idx="3">
                  <c:v>3842</c:v>
                </c:pt>
                <c:pt idx="4">
                  <c:v>1013</c:v>
                </c:pt>
                <c:pt idx="5">
                  <c:v>494</c:v>
                </c:pt>
                <c:pt idx="6">
                  <c:v>286</c:v>
                </c:pt>
                <c:pt idx="7">
                  <c:v>222</c:v>
                </c:pt>
                <c:pt idx="8">
                  <c:v>6822</c:v>
                </c:pt>
                <c:pt idx="9">
                  <c:v>10701</c:v>
                </c:pt>
                <c:pt idx="10">
                  <c:v>490</c:v>
                </c:pt>
                <c:pt idx="11">
                  <c:v>484</c:v>
                </c:pt>
                <c:pt idx="12">
                  <c:v>39172</c:v>
                </c:pt>
                <c:pt idx="13">
                  <c:v>80</c:v>
                </c:pt>
                <c:pt idx="14">
                  <c:v>1274</c:v>
                </c:pt>
                <c:pt idx="15">
                  <c:v>1935</c:v>
                </c:pt>
                <c:pt idx="16">
                  <c:v>0</c:v>
                </c:pt>
                <c:pt idx="17">
                  <c:v>3379</c:v>
                </c:pt>
                <c:pt idx="18">
                  <c:v>137</c:v>
                </c:pt>
                <c:pt idx="19">
                  <c:v>67</c:v>
                </c:pt>
                <c:pt idx="20">
                  <c:v>118</c:v>
                </c:pt>
                <c:pt idx="21">
                  <c:v>18</c:v>
                </c:pt>
                <c:pt idx="22">
                  <c:v>165</c:v>
                </c:pt>
                <c:pt idx="23">
                  <c:v>12</c:v>
                </c:pt>
                <c:pt idx="24">
                  <c:v>5</c:v>
                </c:pt>
                <c:pt idx="25">
                  <c:v>554</c:v>
                </c:pt>
                <c:pt idx="26">
                  <c:v>639</c:v>
                </c:pt>
                <c:pt idx="27">
                  <c:v>0</c:v>
                </c:pt>
                <c:pt idx="28">
                  <c:v>0</c:v>
                </c:pt>
              </c:numCache>
            </c:numRef>
          </c:val>
          <c:extLst>
            <c:ext xmlns:c16="http://schemas.microsoft.com/office/drawing/2014/chart" uri="{C3380CC4-5D6E-409C-BE32-E72D297353CC}">
              <c16:uniqueId val="{00000009-0791-4466-B138-8218A1F73941}"/>
            </c:ext>
          </c:extLst>
        </c:ser>
        <c:ser>
          <c:idx val="1"/>
          <c:order val="2"/>
          <c:tx>
            <c:v>ATAQUES SNORT</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A-0791-4466-B138-8218A1F73941}"/>
                </c:ext>
              </c:extLst>
            </c:dLbl>
            <c:dLbl>
              <c:idx val="2"/>
              <c:delete val="1"/>
              <c:extLst>
                <c:ext xmlns:c15="http://schemas.microsoft.com/office/drawing/2012/chart" uri="{CE6537A1-D6FC-4f65-9D91-7224C49458BB}"/>
                <c:ext xmlns:c16="http://schemas.microsoft.com/office/drawing/2014/chart" uri="{C3380CC4-5D6E-409C-BE32-E72D297353CC}">
                  <c16:uniqueId val="{0000000B-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0C-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0D-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0E-0791-4466-B138-8218A1F73941}"/>
                </c:ext>
              </c:extLst>
            </c:dLbl>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WAF-IDS'!$L$4:$L$32</c:f>
              <c:numCache>
                <c:formatCode>General</c:formatCode>
                <c:ptCount val="29"/>
                <c:pt idx="0">
                  <c:v>0</c:v>
                </c:pt>
                <c:pt idx="1">
                  <c:v>15</c:v>
                </c:pt>
                <c:pt idx="2">
                  <c:v>0</c:v>
                </c:pt>
                <c:pt idx="3">
                  <c:v>502</c:v>
                </c:pt>
                <c:pt idx="4">
                  <c:v>184</c:v>
                </c:pt>
                <c:pt idx="5">
                  <c:v>688</c:v>
                </c:pt>
                <c:pt idx="6">
                  <c:v>40</c:v>
                </c:pt>
                <c:pt idx="7">
                  <c:v>10</c:v>
                </c:pt>
                <c:pt idx="8">
                  <c:v>14</c:v>
                </c:pt>
                <c:pt idx="9">
                  <c:v>1331</c:v>
                </c:pt>
                <c:pt idx="10">
                  <c:v>89</c:v>
                </c:pt>
                <c:pt idx="11">
                  <c:v>252</c:v>
                </c:pt>
                <c:pt idx="12">
                  <c:v>3098</c:v>
                </c:pt>
                <c:pt idx="13">
                  <c:v>34</c:v>
                </c:pt>
                <c:pt idx="14">
                  <c:v>430</c:v>
                </c:pt>
                <c:pt idx="15">
                  <c:v>578</c:v>
                </c:pt>
                <c:pt idx="16">
                  <c:v>0</c:v>
                </c:pt>
                <c:pt idx="17">
                  <c:v>644</c:v>
                </c:pt>
                <c:pt idx="18">
                  <c:v>4</c:v>
                </c:pt>
                <c:pt idx="19">
                  <c:v>27</c:v>
                </c:pt>
                <c:pt idx="20">
                  <c:v>12</c:v>
                </c:pt>
                <c:pt idx="21">
                  <c:v>114</c:v>
                </c:pt>
                <c:pt idx="22">
                  <c:v>2</c:v>
                </c:pt>
                <c:pt idx="23">
                  <c:v>1</c:v>
                </c:pt>
                <c:pt idx="24">
                  <c:v>0</c:v>
                </c:pt>
                <c:pt idx="25">
                  <c:v>338</c:v>
                </c:pt>
                <c:pt idx="26">
                  <c:v>67</c:v>
                </c:pt>
                <c:pt idx="27">
                  <c:v>0</c:v>
                </c:pt>
                <c:pt idx="28">
                  <c:v>0</c:v>
                </c:pt>
              </c:numCache>
            </c:numRef>
          </c:val>
          <c:extLst>
            <c:ext xmlns:c16="http://schemas.microsoft.com/office/drawing/2014/chart" uri="{C3380CC4-5D6E-409C-BE32-E72D297353CC}">
              <c16:uniqueId val="{0000000F-0791-4466-B138-8218A1F73941}"/>
            </c:ext>
          </c:extLst>
        </c:ser>
        <c:ser>
          <c:idx val="0"/>
          <c:order val="3"/>
          <c:tx>
            <c:v>URIs SIN REPETICIÓN</c:v>
          </c:tx>
          <c:spPr>
            <a:solidFill>
              <a:srgbClr val="00B0F0"/>
            </a:solidFill>
            <a:ln>
              <a:noFill/>
            </a:ln>
            <a:effectLst>
              <a:outerShdw blurRad="57150" dist="19050" dir="5400000" algn="ctr" rotWithShape="0">
                <a:srgbClr val="000000">
                  <a:alpha val="63000"/>
                </a:srgbClr>
              </a:outerShdw>
            </a:effectLst>
          </c:spPr>
          <c:invertIfNegative val="0"/>
          <c:dLbls>
            <c:dLbl>
              <c:idx val="8"/>
              <c:layout>
                <c:manualLayout>
                  <c:x val="-0.2777778081559284"/>
                  <c:y val="-1.358009003522132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91-4466-B138-8218A1F73941}"/>
                </c:ext>
              </c:extLst>
            </c:dLbl>
            <c:dLbl>
              <c:idx val="12"/>
              <c:layout>
                <c:manualLayout>
                  <c:x val="-0.459722272498061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91-4466-B138-8218A1F73941}"/>
                </c:ext>
              </c:extLst>
            </c:dLbl>
            <c:dLbl>
              <c:idx val="17"/>
              <c:layout>
                <c:manualLayout>
                  <c:x val="-0.4305556026416888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13-0791-4466-B138-8218A1F73941}"/>
                </c:ext>
              </c:extLst>
            </c:dLbl>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WAF-IDS'!$H$4:$H$32</c:f>
              <c:numCache>
                <c:formatCode>General</c:formatCode>
                <c:ptCount val="29"/>
                <c:pt idx="0">
                  <c:v>33</c:v>
                </c:pt>
                <c:pt idx="1">
                  <c:v>74</c:v>
                </c:pt>
                <c:pt idx="2">
                  <c:v>1</c:v>
                </c:pt>
                <c:pt idx="3">
                  <c:v>8515</c:v>
                </c:pt>
                <c:pt idx="4">
                  <c:v>1062</c:v>
                </c:pt>
                <c:pt idx="5">
                  <c:v>17770</c:v>
                </c:pt>
                <c:pt idx="6">
                  <c:v>289</c:v>
                </c:pt>
                <c:pt idx="7">
                  <c:v>1016</c:v>
                </c:pt>
                <c:pt idx="8">
                  <c:v>44465</c:v>
                </c:pt>
                <c:pt idx="9">
                  <c:v>18363</c:v>
                </c:pt>
                <c:pt idx="10">
                  <c:v>1085</c:v>
                </c:pt>
                <c:pt idx="11">
                  <c:v>2592</c:v>
                </c:pt>
                <c:pt idx="12">
                  <c:v>58944</c:v>
                </c:pt>
                <c:pt idx="13">
                  <c:v>2241</c:v>
                </c:pt>
                <c:pt idx="14">
                  <c:v>2829</c:v>
                </c:pt>
                <c:pt idx="15">
                  <c:v>8473</c:v>
                </c:pt>
                <c:pt idx="16">
                  <c:v>56</c:v>
                </c:pt>
                <c:pt idx="17">
                  <c:v>56797</c:v>
                </c:pt>
                <c:pt idx="18">
                  <c:v>994</c:v>
                </c:pt>
                <c:pt idx="19">
                  <c:v>75</c:v>
                </c:pt>
                <c:pt idx="20">
                  <c:v>798</c:v>
                </c:pt>
                <c:pt idx="21">
                  <c:v>630</c:v>
                </c:pt>
                <c:pt idx="22">
                  <c:v>20645</c:v>
                </c:pt>
                <c:pt idx="23">
                  <c:v>2771</c:v>
                </c:pt>
                <c:pt idx="24">
                  <c:v>60</c:v>
                </c:pt>
                <c:pt idx="25">
                  <c:v>564</c:v>
                </c:pt>
                <c:pt idx="26">
                  <c:v>3721</c:v>
                </c:pt>
                <c:pt idx="27">
                  <c:v>0</c:v>
                </c:pt>
                <c:pt idx="28">
                  <c:v>8</c:v>
                </c:pt>
              </c:numCache>
            </c:numRef>
          </c:val>
          <c:extLst>
            <c:ext xmlns:c16="http://schemas.microsoft.com/office/drawing/2014/chart" uri="{C3380CC4-5D6E-409C-BE32-E72D297353CC}">
              <c16:uniqueId val="{00000014-0791-4466-B138-8218A1F73941}"/>
            </c:ext>
          </c:extLst>
        </c:ser>
        <c:dLbls>
          <c:dLblPos val="outEnd"/>
          <c:showLegendKey val="0"/>
          <c:showVal val="1"/>
          <c:showCatName val="0"/>
          <c:showSerName val="0"/>
          <c:showPercent val="0"/>
          <c:showBubbleSize val="0"/>
        </c:dLbls>
        <c:gapWidth val="0"/>
        <c:axId val="730895552"/>
        <c:axId val="730893056"/>
      </c:barChart>
      <c:barChart>
        <c:barDir val="bar"/>
        <c:grouping val="clustered"/>
        <c:varyColors val="0"/>
        <c:ser>
          <c:idx val="6"/>
          <c:order val="4"/>
          <c:tx>
            <c:v>Eficiencia Nemesida</c:v>
          </c:tx>
          <c:spPr>
            <a:pattFill prst="pct90">
              <a:fgClr>
                <a:srgbClr val="ED7D31">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15-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16-0791-4466-B138-8218A1F73941}"/>
                </c:ext>
              </c:extLst>
            </c:dLbl>
            <c:dLbl>
              <c:idx val="23"/>
              <c:delete val="1"/>
              <c:extLst>
                <c:ext xmlns:c15="http://schemas.microsoft.com/office/drawing/2012/chart" uri="{CE6537A1-D6FC-4f65-9D91-7224C49458BB}"/>
                <c:ext xmlns:c16="http://schemas.microsoft.com/office/drawing/2014/chart" uri="{C3380CC4-5D6E-409C-BE32-E72D297353CC}">
                  <c16:uniqueId val="{00000017-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18-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19-0791-4466-B138-8218A1F73941}"/>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WAF-IDS'!$AN$4:$AN$32</c:f>
              <c:numCache>
                <c:formatCode>0%</c:formatCode>
                <c:ptCount val="29"/>
                <c:pt idx="0">
                  <c:v>9.0909090909090912E-2</c:v>
                </c:pt>
                <c:pt idx="1">
                  <c:v>0.41891891891891891</c:v>
                </c:pt>
                <c:pt idx="2">
                  <c:v>0</c:v>
                </c:pt>
                <c:pt idx="3">
                  <c:v>0.26388725778038757</c:v>
                </c:pt>
                <c:pt idx="4">
                  <c:v>0.59981167608286257</c:v>
                </c:pt>
                <c:pt idx="5">
                  <c:v>0.14350028137310072</c:v>
                </c:pt>
                <c:pt idx="6">
                  <c:v>0.85121107266435991</c:v>
                </c:pt>
                <c:pt idx="7">
                  <c:v>0.16929133858267717</c:v>
                </c:pt>
                <c:pt idx="8">
                  <c:v>0.24068368379624425</c:v>
                </c:pt>
                <c:pt idx="9">
                  <c:v>0.38201818874911508</c:v>
                </c:pt>
                <c:pt idx="10">
                  <c:v>0.16958525345622119</c:v>
                </c:pt>
                <c:pt idx="11">
                  <c:v>0.22569444444444445</c:v>
                </c:pt>
                <c:pt idx="12">
                  <c:v>0.55690146579804556</c:v>
                </c:pt>
                <c:pt idx="13">
                  <c:v>4.8639000446229361E-2</c:v>
                </c:pt>
                <c:pt idx="14">
                  <c:v>0.45987981618946622</c:v>
                </c:pt>
                <c:pt idx="15">
                  <c:v>0.32644871946181991</c:v>
                </c:pt>
                <c:pt idx="16">
                  <c:v>0</c:v>
                </c:pt>
                <c:pt idx="17">
                  <c:v>7.1570681550081866E-2</c:v>
                </c:pt>
                <c:pt idx="18">
                  <c:v>0.21931589537223339</c:v>
                </c:pt>
                <c:pt idx="19">
                  <c:v>0.68</c:v>
                </c:pt>
                <c:pt idx="20">
                  <c:v>0.14786967418546365</c:v>
                </c:pt>
                <c:pt idx="21">
                  <c:v>4.7619047619047616E-2</c:v>
                </c:pt>
                <c:pt idx="22">
                  <c:v>3.9864373940421409E-2</c:v>
                </c:pt>
                <c:pt idx="23">
                  <c:v>2.1652832912306026E-3</c:v>
                </c:pt>
                <c:pt idx="24">
                  <c:v>8.3333333333333329E-2</c:v>
                </c:pt>
                <c:pt idx="25">
                  <c:v>0.81914893617021278</c:v>
                </c:pt>
                <c:pt idx="26">
                  <c:v>0.23004568664337544</c:v>
                </c:pt>
                <c:pt idx="27" formatCode="General">
                  <c:v>0</c:v>
                </c:pt>
                <c:pt idx="28">
                  <c:v>0</c:v>
                </c:pt>
              </c:numCache>
            </c:numRef>
          </c:val>
          <c:extLst>
            <c:ext xmlns:c16="http://schemas.microsoft.com/office/drawing/2014/chart" uri="{C3380CC4-5D6E-409C-BE32-E72D297353CC}">
              <c16:uniqueId val="{0000001A-0791-4466-B138-8218A1F73941}"/>
            </c:ext>
          </c:extLst>
        </c:ser>
        <c:ser>
          <c:idx val="5"/>
          <c:order val="5"/>
          <c:tx>
            <c:v>Eficiencia MODSECURITY</c:v>
          </c:tx>
          <c:spPr>
            <a:pattFill prst="pct90">
              <a:fgClr>
                <a:srgbClr val="70AD47">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1B-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1C-0791-4466-B138-8218A1F73941}"/>
                </c:ext>
              </c:extLst>
            </c:dLbl>
            <c:dLbl>
              <c:idx val="23"/>
              <c:delete val="1"/>
              <c:extLst>
                <c:ext xmlns:c15="http://schemas.microsoft.com/office/drawing/2012/chart" uri="{CE6537A1-D6FC-4f65-9D91-7224C49458BB}"/>
                <c:ext xmlns:c16="http://schemas.microsoft.com/office/drawing/2014/chart" uri="{C3380CC4-5D6E-409C-BE32-E72D297353CC}">
                  <c16:uniqueId val="{0000001D-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1E-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1F-0791-4466-B138-8218A1F73941}"/>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WAF-IDS'!$AB$4:$AB$32</c:f>
              <c:numCache>
                <c:formatCode>0%</c:formatCode>
                <c:ptCount val="29"/>
                <c:pt idx="0">
                  <c:v>9.0909090909090912E-2</c:v>
                </c:pt>
                <c:pt idx="1">
                  <c:v>0.29729729729729731</c:v>
                </c:pt>
                <c:pt idx="2">
                  <c:v>0</c:v>
                </c:pt>
                <c:pt idx="3">
                  <c:v>0.4512037580739871</c:v>
                </c:pt>
                <c:pt idx="4">
                  <c:v>0.95386064030131823</c:v>
                </c:pt>
                <c:pt idx="5">
                  <c:v>2.7799662352279122E-2</c:v>
                </c:pt>
                <c:pt idx="6">
                  <c:v>0.98961937716262971</c:v>
                </c:pt>
                <c:pt idx="7">
                  <c:v>0.21850393700787402</c:v>
                </c:pt>
                <c:pt idx="8">
                  <c:v>0.15342404138086135</c:v>
                </c:pt>
                <c:pt idx="9">
                  <c:v>0.582747917007025</c:v>
                </c:pt>
                <c:pt idx="10">
                  <c:v>0.45161290322580644</c:v>
                </c:pt>
                <c:pt idx="11">
                  <c:v>0.18672839506172839</c:v>
                </c:pt>
                <c:pt idx="12">
                  <c:v>0.66456297502714445</c:v>
                </c:pt>
                <c:pt idx="13">
                  <c:v>3.5698348951361002E-2</c:v>
                </c:pt>
                <c:pt idx="14">
                  <c:v>0.45033580770590315</c:v>
                </c:pt>
                <c:pt idx="15">
                  <c:v>0.22837247728077423</c:v>
                </c:pt>
                <c:pt idx="16">
                  <c:v>0</c:v>
                </c:pt>
                <c:pt idx="17">
                  <c:v>5.9492578833389084E-2</c:v>
                </c:pt>
                <c:pt idx="18">
                  <c:v>0.13782696177062373</c:v>
                </c:pt>
                <c:pt idx="19">
                  <c:v>0.89333333333333331</c:v>
                </c:pt>
                <c:pt idx="20">
                  <c:v>0.14786967418546365</c:v>
                </c:pt>
                <c:pt idx="21">
                  <c:v>2.8571428571428571E-2</c:v>
                </c:pt>
                <c:pt idx="22">
                  <c:v>7.9922499394526527E-3</c:v>
                </c:pt>
                <c:pt idx="23">
                  <c:v>4.3305665824612052E-3</c:v>
                </c:pt>
                <c:pt idx="24">
                  <c:v>8.3333333333333329E-2</c:v>
                </c:pt>
                <c:pt idx="25">
                  <c:v>0.98226950354609932</c:v>
                </c:pt>
                <c:pt idx="26">
                  <c:v>0.17172803009943563</c:v>
                </c:pt>
                <c:pt idx="27" formatCode="General">
                  <c:v>0</c:v>
                </c:pt>
                <c:pt idx="28">
                  <c:v>0</c:v>
                </c:pt>
              </c:numCache>
            </c:numRef>
          </c:val>
          <c:extLst>
            <c:ext xmlns:c16="http://schemas.microsoft.com/office/drawing/2014/chart" uri="{C3380CC4-5D6E-409C-BE32-E72D297353CC}">
              <c16:uniqueId val="{00000020-0791-4466-B138-8218A1F73941}"/>
            </c:ext>
          </c:extLst>
        </c:ser>
        <c:ser>
          <c:idx val="4"/>
          <c:order val="6"/>
          <c:tx>
            <c:v>Eficiencia SNORT</c:v>
          </c:tx>
          <c:spPr>
            <a:pattFill prst="pct90">
              <a:fgClr>
                <a:srgbClr val="FFC000">
                  <a:lumMod val="60000"/>
                  <a:lumOff val="40000"/>
                </a:srgbClr>
              </a:fgClr>
              <a:bgClr>
                <a:sysClr val="windowText" lastClr="000000"/>
              </a:bgClr>
            </a:pattFill>
            <a:ln>
              <a:noFill/>
            </a:ln>
            <a:effectLst>
              <a:outerShdw blurRad="57150" dist="19050" dir="5400000" algn="ctr" rotWithShape="0">
                <a:srgbClr val="000000">
                  <a:alpha val="63000"/>
                </a:srgbClr>
              </a:outerShdw>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1-0791-4466-B138-8218A1F73941}"/>
                </c:ext>
              </c:extLst>
            </c:dLbl>
            <c:dLbl>
              <c:idx val="2"/>
              <c:delete val="1"/>
              <c:extLst>
                <c:ext xmlns:c15="http://schemas.microsoft.com/office/drawing/2012/chart" uri="{CE6537A1-D6FC-4f65-9D91-7224C49458BB}"/>
                <c:ext xmlns:c16="http://schemas.microsoft.com/office/drawing/2014/chart" uri="{C3380CC4-5D6E-409C-BE32-E72D297353CC}">
                  <c16:uniqueId val="{00000022-0791-4466-B138-8218A1F73941}"/>
                </c:ext>
              </c:extLst>
            </c:dLbl>
            <c:dLbl>
              <c:idx val="8"/>
              <c:delete val="1"/>
              <c:extLst>
                <c:ext xmlns:c15="http://schemas.microsoft.com/office/drawing/2012/chart" uri="{CE6537A1-D6FC-4f65-9D91-7224C49458BB}"/>
                <c:ext xmlns:c16="http://schemas.microsoft.com/office/drawing/2014/chart" uri="{C3380CC4-5D6E-409C-BE32-E72D297353CC}">
                  <c16:uniqueId val="{00000023-0791-4466-B138-8218A1F73941}"/>
                </c:ext>
              </c:extLst>
            </c:dLbl>
            <c:dLbl>
              <c:idx val="16"/>
              <c:delete val="1"/>
              <c:extLst>
                <c:ext xmlns:c15="http://schemas.microsoft.com/office/drawing/2012/chart" uri="{CE6537A1-D6FC-4f65-9D91-7224C49458BB}"/>
                <c:ext xmlns:c16="http://schemas.microsoft.com/office/drawing/2014/chart" uri="{C3380CC4-5D6E-409C-BE32-E72D297353CC}">
                  <c16:uniqueId val="{00000024-0791-4466-B138-8218A1F73941}"/>
                </c:ext>
              </c:extLst>
            </c:dLbl>
            <c:dLbl>
              <c:idx val="18"/>
              <c:delete val="1"/>
              <c:extLst>
                <c:ext xmlns:c15="http://schemas.microsoft.com/office/drawing/2012/chart" uri="{CE6537A1-D6FC-4f65-9D91-7224C49458BB}"/>
                <c:ext xmlns:c16="http://schemas.microsoft.com/office/drawing/2014/chart" uri="{C3380CC4-5D6E-409C-BE32-E72D297353CC}">
                  <c16:uniqueId val="{00000025-0791-4466-B138-8218A1F73941}"/>
                </c:ext>
              </c:extLst>
            </c:dLbl>
            <c:dLbl>
              <c:idx val="22"/>
              <c:delete val="1"/>
              <c:extLst>
                <c:ext xmlns:c15="http://schemas.microsoft.com/office/drawing/2012/chart" uri="{CE6537A1-D6FC-4f65-9D91-7224C49458BB}"/>
                <c:ext xmlns:c16="http://schemas.microsoft.com/office/drawing/2014/chart" uri="{C3380CC4-5D6E-409C-BE32-E72D297353CC}">
                  <c16:uniqueId val="{00000026-0791-4466-B138-8218A1F73941}"/>
                </c:ext>
              </c:extLst>
            </c:dLbl>
            <c:dLbl>
              <c:idx val="23"/>
              <c:delete val="1"/>
              <c:extLst>
                <c:ext xmlns:c15="http://schemas.microsoft.com/office/drawing/2012/chart" uri="{CE6537A1-D6FC-4f65-9D91-7224C49458BB}"/>
                <c:ext xmlns:c16="http://schemas.microsoft.com/office/drawing/2014/chart" uri="{C3380CC4-5D6E-409C-BE32-E72D297353CC}">
                  <c16:uniqueId val="{00000027-0791-4466-B138-8218A1F73941}"/>
                </c:ext>
              </c:extLst>
            </c:dLbl>
            <c:dLbl>
              <c:idx val="24"/>
              <c:delete val="1"/>
              <c:extLst>
                <c:ext xmlns:c15="http://schemas.microsoft.com/office/drawing/2012/chart" uri="{CE6537A1-D6FC-4f65-9D91-7224C49458BB}"/>
                <c:ext xmlns:c16="http://schemas.microsoft.com/office/drawing/2014/chart" uri="{C3380CC4-5D6E-409C-BE32-E72D297353CC}">
                  <c16:uniqueId val="{00000028-0791-4466-B138-8218A1F73941}"/>
                </c:ext>
              </c:extLst>
            </c:dLbl>
            <c:dLbl>
              <c:idx val="27"/>
              <c:delete val="1"/>
              <c:extLst>
                <c:ext xmlns:c15="http://schemas.microsoft.com/office/drawing/2012/chart" uri="{CE6537A1-D6FC-4f65-9D91-7224C49458BB}"/>
                <c:ext xmlns:c16="http://schemas.microsoft.com/office/drawing/2014/chart" uri="{C3380CC4-5D6E-409C-BE32-E72D297353CC}">
                  <c16:uniqueId val="{00000029-0791-4466-B138-8218A1F73941}"/>
                </c:ext>
              </c:extLst>
            </c:dLbl>
            <c:dLbl>
              <c:idx val="28"/>
              <c:delete val="1"/>
              <c:extLst>
                <c:ext xmlns:c15="http://schemas.microsoft.com/office/drawing/2012/chart" uri="{CE6537A1-D6FC-4f65-9D91-7224C49458BB}"/>
                <c:ext xmlns:c16="http://schemas.microsoft.com/office/drawing/2014/chart" uri="{C3380CC4-5D6E-409C-BE32-E72D297353CC}">
                  <c16:uniqueId val="{0000002A-0791-4466-B138-8218A1F73941}"/>
                </c:ext>
              </c:extLst>
            </c:dLbl>
            <c:spPr>
              <a:noFill/>
              <a:ln>
                <a:noFill/>
              </a:ln>
              <a:effectLst/>
            </c:spPr>
            <c:txPr>
              <a:bodyPr rot="0" spcFirstLastPara="1" vertOverflow="overflow" horzOverflow="overflow" vert="horz" wrap="square" lIns="38100" tIns="19050" rIns="38100" bIns="19050" anchor="ctr" anchorCtr="1">
                <a:spAutoFit/>
              </a:bodyPr>
              <a:lstStyle/>
              <a:p>
                <a:pPr>
                  <a:defRPr sz="500" b="0" i="0" u="none" strike="noStrike" kern="1200" baseline="0">
                    <a:solidFill>
                      <a:schemeClr val="tx1">
                        <a:lumMod val="75000"/>
                        <a:lumOff val="25000"/>
                      </a:schemeClr>
                    </a:solidFill>
                    <a:latin typeface="Bahnschrift Light Condensed"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3 - Detecciones WAF-IDS'!$A$4:$A$32</c:f>
              <c:strCache>
                <c:ptCount val="29"/>
                <c:pt idx="0">
                  <c:v>Arachni</c:v>
                </c:pt>
                <c:pt idx="1">
                  <c:v>Burpsuite</c:v>
                </c:pt>
                <c:pt idx="2">
                  <c:v>Commix</c:v>
                </c:pt>
                <c:pt idx="3">
                  <c:v>Golismero</c:v>
                </c:pt>
                <c:pt idx="4">
                  <c:v>Grabber</c:v>
                </c:pt>
                <c:pt idx="5">
                  <c:v>GrendelScan</c:v>
                </c:pt>
                <c:pt idx="6">
                  <c:v>Havij</c:v>
                </c:pt>
                <c:pt idx="7">
                  <c:v>Ironwasp</c:v>
                </c:pt>
                <c:pt idx="8">
                  <c:v>Metasploit</c:v>
                </c:pt>
                <c:pt idx="9">
                  <c:v>Nessus</c:v>
                </c:pt>
                <c:pt idx="10">
                  <c:v>Nexploit</c:v>
                </c:pt>
                <c:pt idx="11">
                  <c:v>Nexpose</c:v>
                </c:pt>
                <c:pt idx="12">
                  <c:v>Nikto</c:v>
                </c:pt>
                <c:pt idx="13">
                  <c:v>Nmap</c:v>
                </c:pt>
                <c:pt idx="14">
                  <c:v>Nuclei</c:v>
                </c:pt>
                <c:pt idx="15">
                  <c:v>Openvas</c:v>
                </c:pt>
                <c:pt idx="16">
                  <c:v>OWASPZAP</c:v>
                </c:pt>
                <c:pt idx="17">
                  <c:v>Skipfish</c:v>
                </c:pt>
                <c:pt idx="18">
                  <c:v>SmartScanner</c:v>
                </c:pt>
                <c:pt idx="19">
                  <c:v>Sqlmap</c:v>
                </c:pt>
                <c:pt idx="20">
                  <c:v>Vega</c:v>
                </c:pt>
                <c:pt idx="21">
                  <c:v>W3af</c:v>
                </c:pt>
                <c:pt idx="22">
                  <c:v>Wapiti</c:v>
                </c:pt>
                <c:pt idx="23">
                  <c:v>Watobo</c:v>
                </c:pt>
                <c:pt idx="24">
                  <c:v>Webcruiser</c:v>
                </c:pt>
                <c:pt idx="25">
                  <c:v>Wfuzz</c:v>
                </c:pt>
                <c:pt idx="26">
                  <c:v>Wikto</c:v>
                </c:pt>
                <c:pt idx="27">
                  <c:v>Wpscan (*)</c:v>
                </c:pt>
                <c:pt idx="28">
                  <c:v>Xsser</c:v>
                </c:pt>
              </c:strCache>
            </c:strRef>
          </c:cat>
          <c:val>
            <c:numRef>
              <c:f>'Tabla 3 - Detecciones WAF-IDS'!$P$4:$P$32</c:f>
              <c:numCache>
                <c:formatCode>0%</c:formatCode>
                <c:ptCount val="29"/>
                <c:pt idx="0">
                  <c:v>0</c:v>
                </c:pt>
                <c:pt idx="1">
                  <c:v>0.20270270270270271</c:v>
                </c:pt>
                <c:pt idx="2">
                  <c:v>0</c:v>
                </c:pt>
                <c:pt idx="3">
                  <c:v>5.8954785672342927E-2</c:v>
                </c:pt>
                <c:pt idx="4">
                  <c:v>0.17325800376647835</c:v>
                </c:pt>
                <c:pt idx="5">
                  <c:v>3.8716938660664044E-2</c:v>
                </c:pt>
                <c:pt idx="6">
                  <c:v>0.13840830449826991</c:v>
                </c:pt>
                <c:pt idx="7">
                  <c:v>9.8425196850393699E-3</c:v>
                </c:pt>
                <c:pt idx="8">
                  <c:v>3.1485437984931969E-4</c:v>
                </c:pt>
                <c:pt idx="9">
                  <c:v>7.2482709796874142E-2</c:v>
                </c:pt>
                <c:pt idx="10">
                  <c:v>8.2027649769585251E-2</c:v>
                </c:pt>
                <c:pt idx="11">
                  <c:v>9.7222222222222224E-2</c:v>
                </c:pt>
                <c:pt idx="12">
                  <c:v>5.2558360477741588E-2</c:v>
                </c:pt>
                <c:pt idx="13">
                  <c:v>1.5171798304328426E-2</c:v>
                </c:pt>
                <c:pt idx="14">
                  <c:v>0.15199717214563449</c:v>
                </c:pt>
                <c:pt idx="15">
                  <c:v>6.8216688304024553E-2</c:v>
                </c:pt>
                <c:pt idx="16">
                  <c:v>0</c:v>
                </c:pt>
                <c:pt idx="17">
                  <c:v>1.1338627040160571E-2</c:v>
                </c:pt>
                <c:pt idx="18">
                  <c:v>4.0241448692152921E-3</c:v>
                </c:pt>
                <c:pt idx="19">
                  <c:v>0.36</c:v>
                </c:pt>
                <c:pt idx="20">
                  <c:v>1.5037593984962405E-2</c:v>
                </c:pt>
                <c:pt idx="21">
                  <c:v>0.18095238095238095</c:v>
                </c:pt>
                <c:pt idx="22">
                  <c:v>9.6875756841850323E-5</c:v>
                </c:pt>
                <c:pt idx="23">
                  <c:v>3.6088054853843375E-4</c:v>
                </c:pt>
                <c:pt idx="24">
                  <c:v>0</c:v>
                </c:pt>
                <c:pt idx="25">
                  <c:v>0.599290780141844</c:v>
                </c:pt>
                <c:pt idx="26">
                  <c:v>1.8005912389142703E-2</c:v>
                </c:pt>
                <c:pt idx="27">
                  <c:v>0</c:v>
                </c:pt>
                <c:pt idx="28">
                  <c:v>0</c:v>
                </c:pt>
              </c:numCache>
            </c:numRef>
          </c:val>
          <c:extLst>
            <c:ext xmlns:c16="http://schemas.microsoft.com/office/drawing/2014/chart" uri="{C3380CC4-5D6E-409C-BE32-E72D297353CC}">
              <c16:uniqueId val="{0000002B-0791-4466-B138-8218A1F73941}"/>
            </c:ext>
          </c:extLst>
        </c:ser>
        <c:ser>
          <c:idx val="7"/>
          <c:order val="7"/>
          <c:tx>
            <c:v>completar</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3 - Detecciones WAF-IDS'!$AZ$4:$AZ$29</c:f>
              <c:numCache>
                <c:formatCode>General</c:formatCode>
                <c:ptCount val="26"/>
              </c:numCache>
            </c:numRef>
          </c:val>
          <c:extLst>
            <c:ext xmlns:c16="http://schemas.microsoft.com/office/drawing/2014/chart" uri="{C3380CC4-5D6E-409C-BE32-E72D297353CC}">
              <c16:uniqueId val="{0000002C-0791-4466-B138-8218A1F73941}"/>
            </c:ext>
          </c:extLst>
        </c:ser>
        <c:dLbls>
          <c:dLblPos val="outEnd"/>
          <c:showLegendKey val="0"/>
          <c:showVal val="1"/>
          <c:showCatName val="0"/>
          <c:showSerName val="0"/>
          <c:showPercent val="0"/>
          <c:showBubbleSize val="0"/>
        </c:dLbls>
        <c:gapWidth val="0"/>
        <c:axId val="573144064"/>
        <c:axId val="573136992"/>
      </c:barChart>
      <c:catAx>
        <c:axId val="730895552"/>
        <c:scaling>
          <c:orientation val="minMax"/>
        </c:scaling>
        <c:delete val="0"/>
        <c:axPos val="l"/>
        <c:majorGridlines>
          <c:spPr>
            <a:ln w="3175" cap="flat" cmpd="sng" algn="ctr">
              <a:solidFill>
                <a:sysClr val="window" lastClr="FFFFFF">
                  <a:lumMod val="65000"/>
                </a:sysClr>
              </a:solidFill>
              <a:round/>
            </a:ln>
            <a:effectLst/>
          </c:spPr>
        </c:majorGridlines>
        <c:title>
          <c:tx>
            <c:rich>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r>
                  <a:rPr lang="es-ES" sz="800">
                    <a:latin typeface="Bahnschrift SemiBold SemiConden" panose="020B0502040204020203" pitchFamily="34" charset="0"/>
                  </a:rPr>
                  <a:t>Herramientas</a:t>
                </a:r>
              </a:p>
            </c:rich>
          </c:tx>
          <c:layout>
            <c:manualLayout>
              <c:xMode val="edge"/>
              <c:yMode val="edge"/>
              <c:x val="0.20558619921108914"/>
              <c:y val="2.9238116068824729E-2"/>
            </c:manualLayout>
          </c:layout>
          <c:overlay val="0"/>
          <c:spPr>
            <a:noFill/>
            <a:ln>
              <a:noFill/>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ysClr val="windowText" lastClr="000000">
                <a:lumMod val="65000"/>
                <a:lumOff val="35000"/>
              </a:sysClr>
            </a:solidFill>
            <a:prstDash val="solid"/>
            <a:round/>
            <a:headEnd type="none"/>
          </a:ln>
          <a:effectLst/>
        </c:spPr>
        <c:txPr>
          <a:bodyPr rot="0" spcFirstLastPara="1" vertOverflow="ellipsis" wrap="square" anchor="ctr" anchorCtr="0"/>
          <a:lstStyle/>
          <a:p>
            <a:pPr>
              <a:defRPr sz="6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crossAx val="730893056"/>
        <c:crosses val="autoZero"/>
        <c:auto val="1"/>
        <c:lblAlgn val="ctr"/>
        <c:lblOffset val="100"/>
        <c:noMultiLvlLbl val="0"/>
      </c:catAx>
      <c:valAx>
        <c:axId val="730893056"/>
        <c:scaling>
          <c:orientation val="minMax"/>
          <c:max val="60000"/>
          <c:min val="-14500"/>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SemiBold SemiConden" panose="020B0502040204020203" pitchFamily="34" charset="0"/>
                    <a:ea typeface="+mn-ea"/>
                    <a:cs typeface="+mn-cs"/>
                  </a:defRPr>
                </a:pPr>
                <a:r>
                  <a:rPr lang="es-ES" sz="800">
                    <a:latin typeface="Bahnschrift SemiBold SemiConden" panose="020B0502040204020203" pitchFamily="34" charset="0"/>
                  </a:rPr>
                  <a:t>Nº Ataques</a:t>
                </a:r>
              </a:p>
            </c:rich>
          </c:tx>
          <c:layout>
            <c:manualLayout>
              <c:xMode val="edge"/>
              <c:yMode val="edge"/>
              <c:x val="0.33630307702352114"/>
              <c:y val="0.9501027996500437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s-ES"/>
            </a:p>
          </c:txPr>
        </c:title>
        <c:numFmt formatCode="General" sourceLinked="1"/>
        <c:majorTickMark val="out"/>
        <c:minorTickMark val="none"/>
        <c:tickLblPos val="none"/>
        <c:spPr>
          <a:noFill/>
          <a:ln>
            <a:solidFill>
              <a:sysClr val="windowText" lastClr="000000">
                <a:lumMod val="65000"/>
                <a:lumOff val="3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0895552"/>
        <c:crosses val="autoZero"/>
        <c:crossBetween val="between"/>
      </c:valAx>
      <c:valAx>
        <c:axId val="573136992"/>
        <c:scaling>
          <c:orientation val="maxMin"/>
          <c:max val="1.2"/>
          <c:min val="-5"/>
        </c:scaling>
        <c:delete val="0"/>
        <c:axPos val="t"/>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s-ES" sz="800">
                    <a:latin typeface="Bahnschrift SemiBold SemiConden" panose="020B0502040204020203" pitchFamily="34" charset="0"/>
                  </a:rPr>
                  <a:t>% Eficiencia</a:t>
                </a:r>
              </a:p>
            </c:rich>
          </c:tx>
          <c:layout>
            <c:manualLayout>
              <c:xMode val="edge"/>
              <c:yMode val="edge"/>
              <c:x val="8.2570875171792998E-2"/>
              <c:y val="0.9489117818606007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144064"/>
        <c:crosses val="max"/>
        <c:crossBetween val="between"/>
      </c:valAx>
      <c:catAx>
        <c:axId val="573144064"/>
        <c:scaling>
          <c:orientation val="minMax"/>
        </c:scaling>
        <c:delete val="1"/>
        <c:axPos val="r"/>
        <c:numFmt formatCode="General" sourceLinked="1"/>
        <c:majorTickMark val="out"/>
        <c:minorTickMark val="none"/>
        <c:tickLblPos val="nextTo"/>
        <c:crossAx val="573136992"/>
        <c:crosses val="autoZero"/>
        <c:auto val="1"/>
        <c:lblAlgn val="ctr"/>
        <c:lblOffset val="100"/>
        <c:noMultiLvlLbl val="0"/>
      </c:catAx>
      <c:spPr>
        <a:noFill/>
        <a:ln>
          <a:noFill/>
        </a:ln>
        <a:effectLst/>
      </c:spPr>
    </c:plotArea>
    <c:legend>
      <c:legendPos val="r"/>
      <c:legendEntry>
        <c:idx val="4"/>
        <c:delete val="1"/>
      </c:legendEntry>
      <c:layout>
        <c:manualLayout>
          <c:xMode val="edge"/>
          <c:yMode val="edge"/>
          <c:x val="0.81207347026175314"/>
          <c:y val="6.0003791192767574E-2"/>
          <c:w val="0.17681541741200979"/>
          <c:h val="0.21875153105861767"/>
        </c:manualLayout>
      </c:layout>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0"/>
    <c:dispBlanksAs val="gap"/>
    <c:showDLblsOverMax val="0"/>
    <c:extLst/>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s-ES"/>
              <a:t>Attack</a:t>
            </a:r>
            <a:r>
              <a:rPr lang="es-ES" baseline="0"/>
              <a:t> Capabilities Web estática</a:t>
            </a:r>
            <a:endParaRPr lang="es-E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s-ES"/>
        </a:p>
      </c:txPr>
    </c:title>
    <c:autoTitleDeleted val="0"/>
    <c:plotArea>
      <c:layout>
        <c:manualLayout>
          <c:layoutTarget val="inner"/>
          <c:xMode val="edge"/>
          <c:yMode val="edge"/>
          <c:x val="0.12884677851939708"/>
          <c:y val="8.1518059351448055E-2"/>
          <c:w val="0.84731674360758225"/>
          <c:h val="0.83961194102679937"/>
        </c:manualLayout>
      </c:layout>
      <c:barChart>
        <c:barDir val="bar"/>
        <c:grouping val="clustered"/>
        <c:varyColors val="0"/>
        <c:ser>
          <c:idx val="153"/>
          <c:order val="0"/>
          <c:tx>
            <c:v>Others (NOT TOP10)</c:v>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Capabilities'!$EZ$6:$EZ$31</c:f>
              <c:numCache>
                <c:formatCode>General</c:formatCode>
                <c:ptCount val="12"/>
                <c:pt idx="1">
                  <c:v>13</c:v>
                </c:pt>
                <c:pt idx="2">
                  <c:v>271</c:v>
                </c:pt>
                <c:pt idx="4">
                  <c:v>54508</c:v>
                </c:pt>
                <c:pt idx="5">
                  <c:v>507</c:v>
                </c:pt>
                <c:pt idx="6">
                  <c:v>2710</c:v>
                </c:pt>
                <c:pt idx="8">
                  <c:v>215</c:v>
                </c:pt>
                <c:pt idx="9">
                  <c:v>629</c:v>
                </c:pt>
                <c:pt idx="10">
                  <c:v>9</c:v>
                </c:pt>
                <c:pt idx="11">
                  <c:v>349</c:v>
                </c:pt>
              </c:numCache>
            </c:numRef>
          </c:val>
          <c:extLst>
            <c:ext xmlns:c16="http://schemas.microsoft.com/office/drawing/2014/chart" uri="{C3380CC4-5D6E-409C-BE32-E72D297353CC}">
              <c16:uniqueId val="{00000001-C58D-4C2C-A012-6718A6B1FA96}"/>
            </c:ext>
          </c:extLst>
        </c:ser>
        <c:ser>
          <c:idx val="83"/>
          <c:order val="1"/>
          <c:tx>
            <c:v>SSRF</c:v>
          </c:tx>
          <c:spPr>
            <a:solidFill>
              <a:srgbClr val="4472C4">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Capabilities'!$CH$6:$CH$31</c:f>
              <c:numCache>
                <c:formatCode>General</c:formatCode>
                <c:ptCount val="12"/>
                <c:pt idx="3">
                  <c:v>19</c:v>
                </c:pt>
                <c:pt idx="6">
                  <c:v>64</c:v>
                </c:pt>
                <c:pt idx="10">
                  <c:v>1</c:v>
                </c:pt>
              </c:numCache>
            </c:numRef>
          </c:val>
          <c:extLst>
            <c:ext xmlns:c16="http://schemas.microsoft.com/office/drawing/2014/chart" uri="{C3380CC4-5D6E-409C-BE32-E72D297353CC}">
              <c16:uniqueId val="{00000002-C58D-4C2C-A012-6718A6B1FA96}"/>
            </c:ext>
          </c:extLst>
        </c:ser>
        <c:ser>
          <c:idx val="81"/>
          <c:order val="2"/>
          <c:tx>
            <c:v>Identification and Authentication Failures</c:v>
          </c:tx>
          <c:spPr>
            <a:solidFill>
              <a:srgbClr val="E7E6E6">
                <a:lumMod val="75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Capabilities'!$CF$6:$CF$31</c:f>
              <c:numCache>
                <c:formatCode>General</c:formatCode>
                <c:ptCount val="12"/>
                <c:pt idx="2">
                  <c:v>91</c:v>
                </c:pt>
                <c:pt idx="5">
                  <c:v>17</c:v>
                </c:pt>
              </c:numCache>
            </c:numRef>
          </c:val>
          <c:extLst>
            <c:ext xmlns:c16="http://schemas.microsoft.com/office/drawing/2014/chart" uri="{C3380CC4-5D6E-409C-BE32-E72D297353CC}">
              <c16:uniqueId val="{00000003-C58D-4C2C-A012-6718A6B1FA96}"/>
            </c:ext>
          </c:extLst>
        </c:ser>
        <c:ser>
          <c:idx val="75"/>
          <c:order val="3"/>
          <c:tx>
            <c:v>Security Misconfiguration</c:v>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Capabilities'!$BZ$6:$BZ$31</c:f>
              <c:numCache>
                <c:formatCode>General</c:formatCode>
                <c:ptCount val="12"/>
                <c:pt idx="0">
                  <c:v>12</c:v>
                </c:pt>
                <c:pt idx="4">
                  <c:v>1089</c:v>
                </c:pt>
              </c:numCache>
            </c:numRef>
          </c:val>
          <c:extLst>
            <c:ext xmlns:c16="http://schemas.microsoft.com/office/drawing/2014/chart" uri="{C3380CC4-5D6E-409C-BE32-E72D297353CC}">
              <c16:uniqueId val="{00000004-C58D-4C2C-A012-6718A6B1FA96}"/>
            </c:ext>
          </c:extLst>
        </c:ser>
        <c:ser>
          <c:idx val="69"/>
          <c:order val="4"/>
          <c:tx>
            <c:v>Insecure Design</c:v>
          </c:tx>
          <c:spPr>
            <a:solidFill>
              <a:srgbClr val="44546A">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Capabilities'!$BT$6:$BT$31</c:f>
              <c:numCache>
                <c:formatCode>General</c:formatCode>
                <c:ptCount val="12"/>
                <c:pt idx="7">
                  <c:v>11</c:v>
                </c:pt>
              </c:numCache>
            </c:numRef>
          </c:val>
          <c:extLst>
            <c:ext xmlns:c16="http://schemas.microsoft.com/office/drawing/2014/chart" uri="{C3380CC4-5D6E-409C-BE32-E72D297353CC}">
              <c16:uniqueId val="{00000005-C58D-4C2C-A012-6718A6B1FA96}"/>
            </c:ext>
          </c:extLst>
        </c:ser>
        <c:ser>
          <c:idx val="67"/>
          <c:order val="5"/>
          <c:tx>
            <c:v>Injection</c:v>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Capabilities'!$BR$6:$BR$31</c:f>
              <c:numCache>
                <c:formatCode>General</c:formatCode>
                <c:ptCount val="12"/>
                <c:pt idx="0">
                  <c:v>33</c:v>
                </c:pt>
                <c:pt idx="1">
                  <c:v>1050</c:v>
                </c:pt>
                <c:pt idx="2">
                  <c:v>233</c:v>
                </c:pt>
                <c:pt idx="3">
                  <c:v>822</c:v>
                </c:pt>
                <c:pt idx="4">
                  <c:v>1053</c:v>
                </c:pt>
                <c:pt idx="6">
                  <c:v>728</c:v>
                </c:pt>
                <c:pt idx="7">
                  <c:v>41</c:v>
                </c:pt>
                <c:pt idx="8">
                  <c:v>798</c:v>
                </c:pt>
                <c:pt idx="10">
                  <c:v>15</c:v>
                </c:pt>
                <c:pt idx="11">
                  <c:v>39</c:v>
                </c:pt>
              </c:numCache>
            </c:numRef>
          </c:val>
          <c:extLst>
            <c:ext xmlns:c16="http://schemas.microsoft.com/office/drawing/2014/chart" uri="{C3380CC4-5D6E-409C-BE32-E72D297353CC}">
              <c16:uniqueId val="{00000006-C58D-4C2C-A012-6718A6B1FA96}"/>
            </c:ext>
          </c:extLst>
        </c:ser>
        <c:ser>
          <c:idx val="25"/>
          <c:order val="6"/>
          <c:tx>
            <c:v>Cryptografic Failures</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Capabilities'!$AB$6:$AB$31</c:f>
              <c:numCache>
                <c:formatCode>General</c:formatCode>
                <c:ptCount val="12"/>
                <c:pt idx="3">
                  <c:v>37</c:v>
                </c:pt>
                <c:pt idx="10">
                  <c:v>0</c:v>
                </c:pt>
              </c:numCache>
            </c:numRef>
          </c:val>
          <c:extLst>
            <c:ext xmlns:c16="http://schemas.microsoft.com/office/drawing/2014/chart" uri="{C3380CC4-5D6E-409C-BE32-E72D297353CC}">
              <c16:uniqueId val="{00000007-C58D-4C2C-A012-6718A6B1FA96}"/>
            </c:ext>
          </c:extLst>
        </c:ser>
        <c:ser>
          <c:idx val="23"/>
          <c:order val="7"/>
          <c:tx>
            <c:v>Broken Access Control</c:v>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Capabilities'!$Z$6:$Z$31</c:f>
              <c:numCache>
                <c:formatCode>General</c:formatCode>
                <c:ptCount val="12"/>
                <c:pt idx="0">
                  <c:v>8</c:v>
                </c:pt>
                <c:pt idx="2">
                  <c:v>17184</c:v>
                </c:pt>
                <c:pt idx="3">
                  <c:v>165</c:v>
                </c:pt>
                <c:pt idx="4">
                  <c:v>3522</c:v>
                </c:pt>
                <c:pt idx="5">
                  <c:v>1727</c:v>
                </c:pt>
                <c:pt idx="6">
                  <c:v>500</c:v>
                </c:pt>
                <c:pt idx="7">
                  <c:v>16</c:v>
                </c:pt>
                <c:pt idx="8">
                  <c:v>215</c:v>
                </c:pt>
                <c:pt idx="10">
                  <c:v>20633</c:v>
                </c:pt>
                <c:pt idx="11">
                  <c:v>176</c:v>
                </c:pt>
              </c:numCache>
            </c:numRef>
          </c:val>
          <c:extLst>
            <c:ext xmlns:c16="http://schemas.microsoft.com/office/drawing/2014/chart" uri="{C3380CC4-5D6E-409C-BE32-E72D297353CC}">
              <c16:uniqueId val="{00000008-C58D-4C2C-A012-6718A6B1FA96}"/>
            </c:ext>
          </c:extLst>
        </c:ser>
        <c:ser>
          <c:idx val="7"/>
          <c:order val="8"/>
          <c:tx>
            <c:strRef>
              <c:f>'Tabla 2 - Attack Capabilities'!$D$3:$D$5</c:f>
              <c:strCache>
                <c:ptCount val="3"/>
                <c:pt idx="0">
                  <c:v>Broken Access Control</c:v>
                </c:pt>
                <c:pt idx="1">
                  <c:v>Path Traversal</c:v>
                </c:pt>
                <c:pt idx="2">
                  <c:v>Sin Repetición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Capabilities'!$D$6:$D$31</c:f>
            </c:numRef>
          </c:val>
          <c:extLst>
            <c:ext xmlns:c16="http://schemas.microsoft.com/office/drawing/2014/chart" uri="{C3380CC4-5D6E-409C-BE32-E72D297353CC}">
              <c16:uniqueId val="{00000009-C58D-4C2C-A012-6718A6B1FA96}"/>
            </c:ext>
          </c:extLst>
        </c:ser>
        <c:ser>
          <c:idx val="8"/>
          <c:order val="9"/>
          <c:tx>
            <c:v>Nº URIS SIN REPETICIÓN</c:v>
          </c:tx>
          <c:spPr>
            <a:solidFill>
              <a:srgbClr val="5B9BD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Capabilities'!$C$6:$C$31</c:f>
              <c:numCache>
                <c:formatCode>General</c:formatCode>
                <c:ptCount val="12"/>
                <c:pt idx="0">
                  <c:v>33</c:v>
                </c:pt>
                <c:pt idx="1">
                  <c:v>1062</c:v>
                </c:pt>
                <c:pt idx="2">
                  <c:v>17770</c:v>
                </c:pt>
                <c:pt idx="3">
                  <c:v>1016</c:v>
                </c:pt>
                <c:pt idx="4">
                  <c:v>58944</c:v>
                </c:pt>
                <c:pt idx="5">
                  <c:v>2241</c:v>
                </c:pt>
                <c:pt idx="6">
                  <c:v>2829</c:v>
                </c:pt>
                <c:pt idx="7">
                  <c:v>56</c:v>
                </c:pt>
                <c:pt idx="8">
                  <c:v>798</c:v>
                </c:pt>
                <c:pt idx="9">
                  <c:v>630</c:v>
                </c:pt>
                <c:pt idx="10">
                  <c:v>20645</c:v>
                </c:pt>
                <c:pt idx="11">
                  <c:v>564</c:v>
                </c:pt>
              </c:numCache>
            </c:numRef>
          </c:val>
          <c:extLst>
            <c:ext xmlns:c16="http://schemas.microsoft.com/office/drawing/2014/chart" uri="{C3380CC4-5D6E-409C-BE32-E72D297353CC}">
              <c16:uniqueId val="{0000000B-C58D-4C2C-A012-6718A6B1FA96}"/>
            </c:ext>
          </c:extLst>
        </c:ser>
        <c:ser>
          <c:idx val="6"/>
          <c:order val="10"/>
          <c:tx>
            <c:strRef>
              <c:f>'Tabla 2 - Attack Capabilities'!$E$3:$E$5</c:f>
              <c:strCache>
                <c:ptCount val="3"/>
                <c:pt idx="0">
                  <c:v>Broken Access Control</c:v>
                </c:pt>
                <c:pt idx="1">
                  <c:v>Path Traversal</c:v>
                </c:pt>
                <c:pt idx="2">
                  <c:v>Con Repetición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Capabilities'!$E$6:$E$31</c:f>
            </c:numRef>
          </c:val>
          <c:extLst>
            <c:ext xmlns:c16="http://schemas.microsoft.com/office/drawing/2014/chart" uri="{C3380CC4-5D6E-409C-BE32-E72D297353CC}">
              <c16:uniqueId val="{0000000C-C58D-4C2C-A012-6718A6B1FA96}"/>
            </c:ext>
          </c:extLst>
        </c:ser>
        <c:ser>
          <c:idx val="5"/>
          <c:order val="11"/>
          <c:tx>
            <c:strRef>
              <c:f>'Tabla 2 - Attack Capabilities'!$F$3:$F$5</c:f>
              <c:strCache>
                <c:ptCount val="3"/>
                <c:pt idx="0">
                  <c:v>Broken Access Control</c:v>
                </c:pt>
                <c:pt idx="1">
                  <c:v>RFI (Remote File Inclusion)</c:v>
                </c:pt>
                <c:pt idx="2">
                  <c:v>Sin Repetición</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Capabilities'!$F$6:$F$31</c:f>
            </c:numRef>
          </c:val>
          <c:extLst>
            <c:ext xmlns:c16="http://schemas.microsoft.com/office/drawing/2014/chart" uri="{C3380CC4-5D6E-409C-BE32-E72D297353CC}">
              <c16:uniqueId val="{0000000D-C58D-4C2C-A012-6718A6B1FA96}"/>
            </c:ext>
          </c:extLst>
        </c:ser>
        <c:ser>
          <c:idx val="4"/>
          <c:order val="12"/>
          <c:tx>
            <c:strRef>
              <c:f>'Tabla 2 - Attack Capabilities'!$G$3:$G$5</c:f>
              <c:strCache>
                <c:ptCount val="3"/>
                <c:pt idx="0">
                  <c:v>Broken Access Control</c:v>
                </c:pt>
                <c:pt idx="1">
                  <c:v>RFI (Remote File Inclusion)</c:v>
                </c:pt>
                <c:pt idx="2">
                  <c:v>Con Repetición</c:v>
                </c:pt>
              </c:strCache>
            </c:strRef>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Capabilities'!$G$6:$G$31</c:f>
            </c:numRef>
          </c:val>
          <c:extLst>
            <c:ext xmlns:c16="http://schemas.microsoft.com/office/drawing/2014/chart" uri="{C3380CC4-5D6E-409C-BE32-E72D297353CC}">
              <c16:uniqueId val="{0000000E-C58D-4C2C-A012-6718A6B1FA96}"/>
            </c:ext>
          </c:extLst>
        </c:ser>
        <c:ser>
          <c:idx val="3"/>
          <c:order val="13"/>
          <c:tx>
            <c:strRef>
              <c:f>'Tabla 2 - Attack Capabilities'!$H$3:$H$5</c:f>
              <c:strCache>
                <c:ptCount val="3"/>
                <c:pt idx="0">
                  <c:v>Broken Access Control</c:v>
                </c:pt>
                <c:pt idx="1">
                  <c:v>File Enumeration</c:v>
                </c:pt>
                <c:pt idx="2">
                  <c:v>Sin Repetición</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Capabilities'!$H$6:$H$31</c:f>
            </c:numRef>
          </c:val>
          <c:extLst>
            <c:ext xmlns:c16="http://schemas.microsoft.com/office/drawing/2014/chart" uri="{C3380CC4-5D6E-409C-BE32-E72D297353CC}">
              <c16:uniqueId val="{0000000F-C58D-4C2C-A012-6718A6B1FA96}"/>
            </c:ext>
          </c:extLst>
        </c:ser>
        <c:ser>
          <c:idx val="2"/>
          <c:order val="14"/>
          <c:tx>
            <c:strRef>
              <c:f>'Tabla 2 - Attack Capabilities'!$I$3:$I$5</c:f>
              <c:strCache>
                <c:ptCount val="3"/>
                <c:pt idx="0">
                  <c:v>Broken Access Control</c:v>
                </c:pt>
                <c:pt idx="1">
                  <c:v>File Enumeration</c:v>
                </c:pt>
                <c:pt idx="2">
                  <c:v>Con Repetición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Capabilities'!$I$6:$I$31</c:f>
            </c:numRef>
          </c:val>
          <c:extLst>
            <c:ext xmlns:c16="http://schemas.microsoft.com/office/drawing/2014/chart" uri="{C3380CC4-5D6E-409C-BE32-E72D297353CC}">
              <c16:uniqueId val="{00000010-C58D-4C2C-A012-6718A6B1FA96}"/>
            </c:ext>
          </c:extLst>
        </c:ser>
        <c:ser>
          <c:idx val="1"/>
          <c:order val="15"/>
          <c:tx>
            <c:strRef>
              <c:f>'Tabla 2 - Attack Capabilities'!$J$3:$J$5</c:f>
              <c:strCache>
                <c:ptCount val="3"/>
                <c:pt idx="0">
                  <c:v>Broken Access Control</c:v>
                </c:pt>
                <c:pt idx="1">
                  <c:v>Information Leakage/Disclosure</c:v>
                </c:pt>
                <c:pt idx="2">
                  <c:v>Sin Repetición</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Capabilities'!$J$6:$J$31</c:f>
            </c:numRef>
          </c:val>
          <c:extLst>
            <c:ext xmlns:c16="http://schemas.microsoft.com/office/drawing/2014/chart" uri="{C3380CC4-5D6E-409C-BE32-E72D297353CC}">
              <c16:uniqueId val="{00000011-C58D-4C2C-A012-6718A6B1FA96}"/>
            </c:ext>
          </c:extLst>
        </c:ser>
        <c:ser>
          <c:idx val="0"/>
          <c:order val="16"/>
          <c:tx>
            <c:strRef>
              <c:f>'Tabla 2 - Attack Capabilities'!$K$3:$K$5</c:f>
              <c:strCache>
                <c:ptCount val="3"/>
                <c:pt idx="0">
                  <c:v>Broken Access Control</c:v>
                </c:pt>
                <c:pt idx="1">
                  <c:v>Information Leakage/Disclosure</c:v>
                </c:pt>
                <c:pt idx="2">
                  <c:v>Con Repetición</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Capabilities'!$K$6:$K$31</c:f>
            </c:numRef>
          </c:val>
          <c:extLst>
            <c:ext xmlns:c16="http://schemas.microsoft.com/office/drawing/2014/chart" uri="{C3380CC4-5D6E-409C-BE32-E72D297353CC}">
              <c16:uniqueId val="{00000012-C58D-4C2C-A012-6718A6B1FA96}"/>
            </c:ext>
          </c:extLst>
        </c:ser>
        <c:ser>
          <c:idx val="9"/>
          <c:order val="17"/>
          <c:tx>
            <c:strRef>
              <c:f>'Tabla 2 - Attack Capabilities'!$L$3:$L$5</c:f>
              <c:strCache>
                <c:ptCount val="3"/>
                <c:pt idx="0">
                  <c:v>Broken Access Control</c:v>
                </c:pt>
                <c:pt idx="1">
                  <c:v>LFI (Local file inclusion)</c:v>
                </c:pt>
                <c:pt idx="2">
                  <c:v>Sin Repetición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Capabilities'!$L$6:$L$31</c:f>
            </c:numRef>
          </c:val>
          <c:extLst>
            <c:ext xmlns:c16="http://schemas.microsoft.com/office/drawing/2014/chart" uri="{C3380CC4-5D6E-409C-BE32-E72D297353CC}">
              <c16:uniqueId val="{00000013-C58D-4C2C-A012-6718A6B1FA96}"/>
            </c:ext>
          </c:extLst>
        </c:ser>
        <c:ser>
          <c:idx val="10"/>
          <c:order val="18"/>
          <c:tx>
            <c:strRef>
              <c:f>'Tabla 2 - Attack Capabilities'!$M$3:$M$5</c:f>
              <c:strCache>
                <c:ptCount val="3"/>
                <c:pt idx="0">
                  <c:v>Broken Access Control</c:v>
                </c:pt>
                <c:pt idx="1">
                  <c:v>LFI (Local file inclusion)</c:v>
                </c:pt>
                <c:pt idx="2">
                  <c:v>Con Repetición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Capabilities'!$M$6:$M$31</c:f>
            </c:numRef>
          </c:val>
          <c:extLst>
            <c:ext xmlns:c16="http://schemas.microsoft.com/office/drawing/2014/chart" uri="{C3380CC4-5D6E-409C-BE32-E72D297353CC}">
              <c16:uniqueId val="{00000014-C58D-4C2C-A012-6718A6B1FA96}"/>
            </c:ext>
          </c:extLst>
        </c:ser>
        <c:ser>
          <c:idx val="11"/>
          <c:order val="19"/>
          <c:tx>
            <c:strRef>
              <c:f>'Tabla 2 - Attack Capabilities'!$N$3:$N$5</c:f>
              <c:strCache>
                <c:ptCount val="3"/>
                <c:pt idx="0">
                  <c:v>Broken Access Control</c:v>
                </c:pt>
                <c:pt idx="1">
                  <c:v>Interesting File</c:v>
                </c:pt>
                <c:pt idx="2">
                  <c:v>Sin Repetición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Capabilities'!$N$6:$N$31</c:f>
            </c:numRef>
          </c:val>
          <c:extLst>
            <c:ext xmlns:c16="http://schemas.microsoft.com/office/drawing/2014/chart" uri="{C3380CC4-5D6E-409C-BE32-E72D297353CC}">
              <c16:uniqueId val="{00000015-C58D-4C2C-A012-6718A6B1FA96}"/>
            </c:ext>
          </c:extLst>
        </c:ser>
        <c:ser>
          <c:idx val="12"/>
          <c:order val="20"/>
          <c:tx>
            <c:strRef>
              <c:f>'Tabla 2 - Attack Capabilities'!$O$3:$O$5</c:f>
              <c:strCache>
                <c:ptCount val="3"/>
                <c:pt idx="0">
                  <c:v>Broken Access Control</c:v>
                </c:pt>
                <c:pt idx="1">
                  <c:v>Interesting File</c:v>
                </c:pt>
                <c:pt idx="2">
                  <c:v>Con Repetición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Capabilities'!$O$6:$O$31</c:f>
            </c:numRef>
          </c:val>
          <c:extLst>
            <c:ext xmlns:c16="http://schemas.microsoft.com/office/drawing/2014/chart" uri="{C3380CC4-5D6E-409C-BE32-E72D297353CC}">
              <c16:uniqueId val="{00000016-C58D-4C2C-A012-6718A6B1FA96}"/>
            </c:ext>
          </c:extLst>
        </c:ser>
        <c:ser>
          <c:idx val="13"/>
          <c:order val="21"/>
          <c:tx>
            <c:strRef>
              <c:f>'Tabla 2 - Attack Capabilities'!$P$3:$P$5</c:f>
              <c:strCache>
                <c:ptCount val="3"/>
                <c:pt idx="0">
                  <c:v>Broken Access Control</c:v>
                </c:pt>
                <c:pt idx="1">
                  <c:v>Remote Source Inclusion</c:v>
                </c:pt>
                <c:pt idx="2">
                  <c:v>Sin Repetición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Capabilities'!$P$6:$P$31</c:f>
            </c:numRef>
          </c:val>
          <c:extLst>
            <c:ext xmlns:c16="http://schemas.microsoft.com/office/drawing/2014/chart" uri="{C3380CC4-5D6E-409C-BE32-E72D297353CC}">
              <c16:uniqueId val="{00000017-C58D-4C2C-A012-6718A6B1FA96}"/>
            </c:ext>
          </c:extLst>
        </c:ser>
        <c:ser>
          <c:idx val="14"/>
          <c:order val="22"/>
          <c:tx>
            <c:strRef>
              <c:f>'Tabla 2 - Attack Capabilities'!$Q$3:$Q$5</c:f>
              <c:strCache>
                <c:ptCount val="3"/>
                <c:pt idx="0">
                  <c:v>Broken Access Control</c:v>
                </c:pt>
                <c:pt idx="1">
                  <c:v>Remote Source Inclusion</c:v>
                </c:pt>
                <c:pt idx="2">
                  <c:v>Con Repetición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Capabilities'!$Q$6:$Q$31</c:f>
            </c:numRef>
          </c:val>
          <c:extLst>
            <c:ext xmlns:c16="http://schemas.microsoft.com/office/drawing/2014/chart" uri="{C3380CC4-5D6E-409C-BE32-E72D297353CC}">
              <c16:uniqueId val="{00000018-C58D-4C2C-A012-6718A6B1FA96}"/>
            </c:ext>
          </c:extLst>
        </c:ser>
        <c:ser>
          <c:idx val="15"/>
          <c:order val="23"/>
          <c:tx>
            <c:strRef>
              <c:f>'Tabla 2 - Attack Capabilities'!$R$3:$R$5</c:f>
              <c:strCache>
                <c:ptCount val="3"/>
                <c:pt idx="0">
                  <c:v>Broken Access Control</c:v>
                </c:pt>
                <c:pt idx="1">
                  <c:v>Remote File Retrieval</c:v>
                </c:pt>
                <c:pt idx="2">
                  <c:v>Sin Repetición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Capabilities'!$R$6:$R$31</c:f>
            </c:numRef>
          </c:val>
          <c:extLst>
            <c:ext xmlns:c16="http://schemas.microsoft.com/office/drawing/2014/chart" uri="{C3380CC4-5D6E-409C-BE32-E72D297353CC}">
              <c16:uniqueId val="{00000019-C58D-4C2C-A012-6718A6B1FA96}"/>
            </c:ext>
          </c:extLst>
        </c:ser>
        <c:ser>
          <c:idx val="16"/>
          <c:order val="24"/>
          <c:tx>
            <c:strRef>
              <c:f>'Tabla 2 - Attack Capabilities'!$S$3:$S$5</c:f>
              <c:strCache>
                <c:ptCount val="3"/>
                <c:pt idx="0">
                  <c:v>Broken Access Control</c:v>
                </c:pt>
                <c:pt idx="1">
                  <c:v>Remote File Retrieval</c:v>
                </c:pt>
                <c:pt idx="2">
                  <c:v>Con Repetición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Capabilities'!$S$6:$S$31</c:f>
            </c:numRef>
          </c:val>
          <c:extLst>
            <c:ext xmlns:c16="http://schemas.microsoft.com/office/drawing/2014/chart" uri="{C3380CC4-5D6E-409C-BE32-E72D297353CC}">
              <c16:uniqueId val="{0000001A-C58D-4C2C-A012-6718A6B1FA96}"/>
            </c:ext>
          </c:extLst>
        </c:ser>
        <c:ser>
          <c:idx val="17"/>
          <c:order val="25"/>
          <c:tx>
            <c:strRef>
              <c:f>'Tabla 2 - Attack Capabilities'!$T$3:$T$5</c:f>
              <c:strCache>
                <c:ptCount val="3"/>
                <c:pt idx="0">
                  <c:v>Broken Access Control</c:v>
                </c:pt>
                <c:pt idx="1">
                  <c:v>Brute Force</c:v>
                </c:pt>
                <c:pt idx="2">
                  <c:v>Sin Repetición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Capabilities'!$T$6:$T$31</c:f>
            </c:numRef>
          </c:val>
          <c:extLst>
            <c:ext xmlns:c16="http://schemas.microsoft.com/office/drawing/2014/chart" uri="{C3380CC4-5D6E-409C-BE32-E72D297353CC}">
              <c16:uniqueId val="{0000001B-C58D-4C2C-A012-6718A6B1FA96}"/>
            </c:ext>
          </c:extLst>
        </c:ser>
        <c:ser>
          <c:idx val="18"/>
          <c:order val="26"/>
          <c:tx>
            <c:strRef>
              <c:f>'Tabla 2 - Attack Capabilities'!$U$3:$U$5</c:f>
              <c:strCache>
                <c:ptCount val="3"/>
                <c:pt idx="0">
                  <c:v>Broken Access Control</c:v>
                </c:pt>
                <c:pt idx="1">
                  <c:v>Brute Force</c:v>
                </c:pt>
                <c:pt idx="2">
                  <c:v>Con Repetición</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Capabilities'!$U$6:$U$31</c:f>
            </c:numRef>
          </c:val>
          <c:extLst>
            <c:ext xmlns:c16="http://schemas.microsoft.com/office/drawing/2014/chart" uri="{C3380CC4-5D6E-409C-BE32-E72D297353CC}">
              <c16:uniqueId val="{0000001C-C58D-4C2C-A012-6718A6B1FA96}"/>
            </c:ext>
          </c:extLst>
        </c:ser>
        <c:ser>
          <c:idx val="19"/>
          <c:order val="27"/>
          <c:tx>
            <c:strRef>
              <c:f>'Tabla 2 - Attack Capabilities'!$V$3:$V$5</c:f>
              <c:strCache>
                <c:ptCount val="3"/>
                <c:pt idx="0">
                  <c:v>Broken Access Control</c:v>
                </c:pt>
                <c:pt idx="1">
                  <c:v>Buster</c:v>
                </c:pt>
                <c:pt idx="2">
                  <c:v>Sin Repetición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Capabilities'!$V$6:$V$31</c:f>
            </c:numRef>
          </c:val>
          <c:extLst>
            <c:ext xmlns:c16="http://schemas.microsoft.com/office/drawing/2014/chart" uri="{C3380CC4-5D6E-409C-BE32-E72D297353CC}">
              <c16:uniqueId val="{0000001D-C58D-4C2C-A012-6718A6B1FA96}"/>
            </c:ext>
          </c:extLst>
        </c:ser>
        <c:ser>
          <c:idx val="20"/>
          <c:order val="28"/>
          <c:tx>
            <c:strRef>
              <c:f>'Tabla 2 - Attack Capabilities'!$W$3:$W$5</c:f>
              <c:strCache>
                <c:ptCount val="3"/>
                <c:pt idx="0">
                  <c:v>Broken Access Control</c:v>
                </c:pt>
                <c:pt idx="1">
                  <c:v>Buster</c:v>
                </c:pt>
                <c:pt idx="2">
                  <c:v>Con Repetición</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Capabilities'!$W$6:$W$31</c:f>
            </c:numRef>
          </c:val>
          <c:extLst>
            <c:ext xmlns:c16="http://schemas.microsoft.com/office/drawing/2014/chart" uri="{C3380CC4-5D6E-409C-BE32-E72D297353CC}">
              <c16:uniqueId val="{0000001E-C58D-4C2C-A012-6718A6B1FA96}"/>
            </c:ext>
          </c:extLst>
        </c:ser>
        <c:ser>
          <c:idx val="21"/>
          <c:order val="29"/>
          <c:tx>
            <c:strRef>
              <c:f>'Tabla 2 - Attack Capabilities'!$X$3:$X$5</c:f>
              <c:strCache>
                <c:ptCount val="3"/>
                <c:pt idx="0">
                  <c:v>Broken Access Control</c:v>
                </c:pt>
                <c:pt idx="1">
                  <c:v>Htaccess methods</c:v>
                </c:pt>
                <c:pt idx="2">
                  <c:v>Sin Repetición</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Capabilities'!$X$6:$X$31</c:f>
            </c:numRef>
          </c:val>
          <c:extLst>
            <c:ext xmlns:c16="http://schemas.microsoft.com/office/drawing/2014/chart" uri="{C3380CC4-5D6E-409C-BE32-E72D297353CC}">
              <c16:uniqueId val="{0000001F-C58D-4C2C-A012-6718A6B1FA96}"/>
            </c:ext>
          </c:extLst>
        </c:ser>
        <c:ser>
          <c:idx val="22"/>
          <c:order val="30"/>
          <c:tx>
            <c:strRef>
              <c:f>'Tabla 2 - Attack Capabilities'!$Y$3:$Y$5</c:f>
              <c:strCache>
                <c:ptCount val="3"/>
                <c:pt idx="0">
                  <c:v>Broken Access Control</c:v>
                </c:pt>
                <c:pt idx="1">
                  <c:v>Htaccess methods</c:v>
                </c:pt>
                <c:pt idx="2">
                  <c:v>Con Repetición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Capabilities'!$Y$6:$Y$31</c:f>
            </c:numRef>
          </c:val>
          <c:extLst>
            <c:ext xmlns:c16="http://schemas.microsoft.com/office/drawing/2014/chart" uri="{C3380CC4-5D6E-409C-BE32-E72D297353CC}">
              <c16:uniqueId val="{00000020-C58D-4C2C-A012-6718A6B1FA96}"/>
            </c:ext>
          </c:extLst>
        </c:ser>
        <c:ser>
          <c:idx val="24"/>
          <c:order val="31"/>
          <c:tx>
            <c:strRef>
              <c:f>'Tabla 2 - Attack Capabilities'!$AA$3:$AA$5</c:f>
              <c:strCache>
                <c:ptCount val="3"/>
                <c:pt idx="0">
                  <c:v>Broken Access Control</c:v>
                </c:pt>
                <c:pt idx="1">
                  <c:v>Total</c:v>
                </c:pt>
                <c:pt idx="2">
                  <c:v>Con Repetición</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Capabilities'!$AA$6:$AA$31</c:f>
            </c:numRef>
          </c:val>
          <c:extLst>
            <c:ext xmlns:c16="http://schemas.microsoft.com/office/drawing/2014/chart" uri="{C3380CC4-5D6E-409C-BE32-E72D297353CC}">
              <c16:uniqueId val="{00000021-C58D-4C2C-A012-6718A6B1FA96}"/>
            </c:ext>
          </c:extLst>
        </c:ser>
        <c:ser>
          <c:idx val="26"/>
          <c:order val="32"/>
          <c:tx>
            <c:strRef>
              <c:f>'Tabla 2 - Attack Capabilities'!$AC$3:$AC$5</c:f>
              <c:strCache>
                <c:ptCount val="3"/>
                <c:pt idx="0">
                  <c:v>Cryptografic Failures</c:v>
                </c:pt>
                <c:pt idx="1">
                  <c:v>Open Redirect</c:v>
                </c:pt>
                <c:pt idx="2">
                  <c:v>Con Repetición</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Capabilities'!$AC$6:$AC$31</c:f>
            </c:numRef>
          </c:val>
          <c:extLst>
            <c:ext xmlns:c16="http://schemas.microsoft.com/office/drawing/2014/chart" uri="{C3380CC4-5D6E-409C-BE32-E72D297353CC}">
              <c16:uniqueId val="{00000022-C58D-4C2C-A012-6718A6B1FA96}"/>
            </c:ext>
          </c:extLst>
        </c:ser>
        <c:ser>
          <c:idx val="27"/>
          <c:order val="33"/>
          <c:tx>
            <c:strRef>
              <c:f>'Tabla 2 - Attack Capabilities'!$AD$3:$AD$5</c:f>
              <c:strCache>
                <c:ptCount val="3"/>
                <c:pt idx="0">
                  <c:v>Injection</c:v>
                </c:pt>
                <c:pt idx="1">
                  <c:v>CRLF Injection</c:v>
                </c:pt>
                <c:pt idx="2">
                  <c:v>Sin Repetición</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Capabilities'!$AD$6:$AD$31</c:f>
            </c:numRef>
          </c:val>
          <c:extLst>
            <c:ext xmlns:c16="http://schemas.microsoft.com/office/drawing/2014/chart" uri="{C3380CC4-5D6E-409C-BE32-E72D297353CC}">
              <c16:uniqueId val="{00000023-C58D-4C2C-A012-6718A6B1FA96}"/>
            </c:ext>
          </c:extLst>
        </c:ser>
        <c:ser>
          <c:idx val="28"/>
          <c:order val="34"/>
          <c:tx>
            <c:strRef>
              <c:f>'Tabla 2 - Attack Capabilities'!$AE$3:$AE$5</c:f>
              <c:strCache>
                <c:ptCount val="3"/>
                <c:pt idx="0">
                  <c:v>Injection</c:v>
                </c:pt>
                <c:pt idx="1">
                  <c:v>CRLF Injection</c:v>
                </c:pt>
                <c:pt idx="2">
                  <c:v>Con Repetición</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Capabilities'!$AE$6:$AE$31</c:f>
            </c:numRef>
          </c:val>
          <c:extLst>
            <c:ext xmlns:c16="http://schemas.microsoft.com/office/drawing/2014/chart" uri="{C3380CC4-5D6E-409C-BE32-E72D297353CC}">
              <c16:uniqueId val="{00000024-C58D-4C2C-A012-6718A6B1FA96}"/>
            </c:ext>
          </c:extLst>
        </c:ser>
        <c:ser>
          <c:idx val="29"/>
          <c:order val="35"/>
          <c:tx>
            <c:strRef>
              <c:f>'Tabla 2 - Attack Capabilities'!$AF$3:$AF$5</c:f>
              <c:strCache>
                <c:ptCount val="3"/>
                <c:pt idx="0">
                  <c:v>Injection</c:v>
                </c:pt>
                <c:pt idx="1">
                  <c:v>CSRF (Cross Site Request Forgery)</c:v>
                </c:pt>
                <c:pt idx="2">
                  <c:v>Sin Repetición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Capabilities'!$AF$6:$AF$31</c:f>
            </c:numRef>
          </c:val>
          <c:extLst>
            <c:ext xmlns:c16="http://schemas.microsoft.com/office/drawing/2014/chart" uri="{C3380CC4-5D6E-409C-BE32-E72D297353CC}">
              <c16:uniqueId val="{00000025-C58D-4C2C-A012-6718A6B1FA96}"/>
            </c:ext>
          </c:extLst>
        </c:ser>
        <c:ser>
          <c:idx val="30"/>
          <c:order val="36"/>
          <c:tx>
            <c:strRef>
              <c:f>'Tabla 2 - Attack Capabilities'!$AG$3:$AG$5</c:f>
              <c:strCache>
                <c:ptCount val="3"/>
                <c:pt idx="0">
                  <c:v>Injection</c:v>
                </c:pt>
                <c:pt idx="1">
                  <c:v>CSRF (Cross Site Request Forgery)</c:v>
                </c:pt>
                <c:pt idx="2">
                  <c:v>Con Repetición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Capabilities'!$AG$6:$AG$31</c:f>
            </c:numRef>
          </c:val>
          <c:extLst>
            <c:ext xmlns:c16="http://schemas.microsoft.com/office/drawing/2014/chart" uri="{C3380CC4-5D6E-409C-BE32-E72D297353CC}">
              <c16:uniqueId val="{00000026-C58D-4C2C-A012-6718A6B1FA96}"/>
            </c:ext>
          </c:extLst>
        </c:ser>
        <c:ser>
          <c:idx val="31"/>
          <c:order val="37"/>
          <c:tx>
            <c:strRef>
              <c:f>'Tabla 2 - Attack Capabilities'!$AH$3:$AH$5</c:f>
              <c:strCache>
                <c:ptCount val="3"/>
                <c:pt idx="0">
                  <c:v>Injection</c:v>
                </c:pt>
                <c:pt idx="1">
                  <c:v>LDAP Injection</c:v>
                </c:pt>
                <c:pt idx="2">
                  <c:v>Sin Repetición</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Capabilities'!$AH$6:$AH$31</c:f>
            </c:numRef>
          </c:val>
          <c:extLst>
            <c:ext xmlns:c16="http://schemas.microsoft.com/office/drawing/2014/chart" uri="{C3380CC4-5D6E-409C-BE32-E72D297353CC}">
              <c16:uniqueId val="{00000027-C58D-4C2C-A012-6718A6B1FA96}"/>
            </c:ext>
          </c:extLst>
        </c:ser>
        <c:ser>
          <c:idx val="32"/>
          <c:order val="38"/>
          <c:tx>
            <c:strRef>
              <c:f>'Tabla 2 - Attack Capabilities'!$AI$3:$AI$5</c:f>
              <c:strCache>
                <c:ptCount val="3"/>
                <c:pt idx="0">
                  <c:v>Injection</c:v>
                </c:pt>
                <c:pt idx="1">
                  <c:v>LDAP Injection</c:v>
                </c:pt>
                <c:pt idx="2">
                  <c:v>Con Repetición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Capabilities'!$AI$6:$AI$31</c:f>
            </c:numRef>
          </c:val>
          <c:extLst>
            <c:ext xmlns:c16="http://schemas.microsoft.com/office/drawing/2014/chart" uri="{C3380CC4-5D6E-409C-BE32-E72D297353CC}">
              <c16:uniqueId val="{00000028-C58D-4C2C-A012-6718A6B1FA96}"/>
            </c:ext>
          </c:extLst>
        </c:ser>
        <c:ser>
          <c:idx val="33"/>
          <c:order val="39"/>
          <c:tx>
            <c:strRef>
              <c:f>'Tabla 2 - Attack Capabilities'!$AJ$3:$AJ$5</c:f>
              <c:strCache>
                <c:ptCount val="3"/>
                <c:pt idx="0">
                  <c:v>Injection</c:v>
                </c:pt>
                <c:pt idx="1">
                  <c:v>MX Injection</c:v>
                </c:pt>
                <c:pt idx="2">
                  <c:v>Sin Repetición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Capabilities'!$AJ$6:$AJ$31</c:f>
            </c:numRef>
          </c:val>
          <c:extLst>
            <c:ext xmlns:c16="http://schemas.microsoft.com/office/drawing/2014/chart" uri="{C3380CC4-5D6E-409C-BE32-E72D297353CC}">
              <c16:uniqueId val="{00000029-C58D-4C2C-A012-6718A6B1FA96}"/>
            </c:ext>
          </c:extLst>
        </c:ser>
        <c:ser>
          <c:idx val="34"/>
          <c:order val="40"/>
          <c:tx>
            <c:strRef>
              <c:f>'Tabla 2 - Attack Capabilities'!$AK$3:$AK$5</c:f>
              <c:strCache>
                <c:ptCount val="3"/>
                <c:pt idx="0">
                  <c:v>Injection</c:v>
                </c:pt>
                <c:pt idx="1">
                  <c:v>MX Injection</c:v>
                </c:pt>
                <c:pt idx="2">
                  <c:v>Con Repetición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Capabilities'!$AK$6:$AK$31</c:f>
            </c:numRef>
          </c:val>
          <c:extLst>
            <c:ext xmlns:c16="http://schemas.microsoft.com/office/drawing/2014/chart" uri="{C3380CC4-5D6E-409C-BE32-E72D297353CC}">
              <c16:uniqueId val="{0000002A-C58D-4C2C-A012-6718A6B1FA96}"/>
            </c:ext>
          </c:extLst>
        </c:ser>
        <c:ser>
          <c:idx val="35"/>
          <c:order val="41"/>
          <c:tx>
            <c:strRef>
              <c:f>'Tabla 2 - Attack Capabilities'!$AL$3:$AL$5</c:f>
              <c:strCache>
                <c:ptCount val="3"/>
                <c:pt idx="0">
                  <c:v>Injection</c:v>
                </c:pt>
                <c:pt idx="1">
                  <c:v>Remote OS Command Injection</c:v>
                </c:pt>
                <c:pt idx="2">
                  <c:v>Sin Repetición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Capabilities'!$AL$6:$AL$31</c:f>
            </c:numRef>
          </c:val>
          <c:extLst>
            <c:ext xmlns:c16="http://schemas.microsoft.com/office/drawing/2014/chart" uri="{C3380CC4-5D6E-409C-BE32-E72D297353CC}">
              <c16:uniqueId val="{0000002B-C58D-4C2C-A012-6718A6B1FA96}"/>
            </c:ext>
          </c:extLst>
        </c:ser>
        <c:ser>
          <c:idx val="36"/>
          <c:order val="42"/>
          <c:tx>
            <c:strRef>
              <c:f>'Tabla 2 - Attack Capabilities'!$AM$3:$AM$5</c:f>
              <c:strCache>
                <c:ptCount val="3"/>
                <c:pt idx="0">
                  <c:v>Injection</c:v>
                </c:pt>
                <c:pt idx="1">
                  <c:v>Remote OS Command Injection</c:v>
                </c:pt>
                <c:pt idx="2">
                  <c:v>Con Repetición</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Capabilities'!$AM$6:$AM$31</c:f>
            </c:numRef>
          </c:val>
          <c:extLst>
            <c:ext xmlns:c16="http://schemas.microsoft.com/office/drawing/2014/chart" uri="{C3380CC4-5D6E-409C-BE32-E72D297353CC}">
              <c16:uniqueId val="{0000002C-C58D-4C2C-A012-6718A6B1FA96}"/>
            </c:ext>
          </c:extLst>
        </c:ser>
        <c:ser>
          <c:idx val="37"/>
          <c:order val="43"/>
          <c:tx>
            <c:strRef>
              <c:f>'Tabla 2 - Attack Capabilities'!$AN$3:$AN$5</c:f>
              <c:strCache>
                <c:ptCount val="3"/>
                <c:pt idx="0">
                  <c:v>Injection</c:v>
                </c:pt>
                <c:pt idx="1">
                  <c:v>Xpath Injection</c:v>
                </c:pt>
                <c:pt idx="2">
                  <c:v>Sin Repetición</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Capabilities'!$AN$6:$AN$31</c:f>
            </c:numRef>
          </c:val>
          <c:extLst>
            <c:ext xmlns:c16="http://schemas.microsoft.com/office/drawing/2014/chart" uri="{C3380CC4-5D6E-409C-BE32-E72D297353CC}">
              <c16:uniqueId val="{0000002D-C58D-4C2C-A012-6718A6B1FA96}"/>
            </c:ext>
          </c:extLst>
        </c:ser>
        <c:ser>
          <c:idx val="38"/>
          <c:order val="44"/>
          <c:tx>
            <c:strRef>
              <c:f>'Tabla 2 - Attack Capabilities'!$AO$3:$AO$5</c:f>
              <c:strCache>
                <c:ptCount val="3"/>
                <c:pt idx="0">
                  <c:v>Injection</c:v>
                </c:pt>
                <c:pt idx="1">
                  <c:v>Xpath Injection</c:v>
                </c:pt>
                <c:pt idx="2">
                  <c:v>Con Repetición</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Capabilities'!$AO$6:$AO$31</c:f>
            </c:numRef>
          </c:val>
          <c:extLst>
            <c:ext xmlns:c16="http://schemas.microsoft.com/office/drawing/2014/chart" uri="{C3380CC4-5D6E-409C-BE32-E72D297353CC}">
              <c16:uniqueId val="{0000002E-C58D-4C2C-A012-6718A6B1FA96}"/>
            </c:ext>
          </c:extLst>
        </c:ser>
        <c:ser>
          <c:idx val="39"/>
          <c:order val="45"/>
          <c:tx>
            <c:strRef>
              <c:f>'Tabla 2 - Attack Capabilities'!$AP$3:$AP$5</c:f>
              <c:strCache>
                <c:ptCount val="3"/>
                <c:pt idx="0">
                  <c:v>Injection</c:v>
                </c:pt>
                <c:pt idx="1">
                  <c:v>XST (Cross Site Tracing)</c:v>
                </c:pt>
                <c:pt idx="2">
                  <c:v>Sin Repetición</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Capabilities'!$AP$6:$AP$31</c:f>
            </c:numRef>
          </c:val>
          <c:extLst>
            <c:ext xmlns:c16="http://schemas.microsoft.com/office/drawing/2014/chart" uri="{C3380CC4-5D6E-409C-BE32-E72D297353CC}">
              <c16:uniqueId val="{0000002F-C58D-4C2C-A012-6718A6B1FA96}"/>
            </c:ext>
          </c:extLst>
        </c:ser>
        <c:ser>
          <c:idx val="40"/>
          <c:order val="46"/>
          <c:tx>
            <c:strRef>
              <c:f>'Tabla 2 - Attack Capabilities'!$AQ$3:$AQ$5</c:f>
              <c:strCache>
                <c:ptCount val="3"/>
                <c:pt idx="0">
                  <c:v>Injection</c:v>
                </c:pt>
                <c:pt idx="1">
                  <c:v>XST (Cross Site Tracing)</c:v>
                </c:pt>
                <c:pt idx="2">
                  <c:v>Con Repetición</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Capabilities'!$AQ$6:$AQ$31</c:f>
            </c:numRef>
          </c:val>
          <c:extLst>
            <c:ext xmlns:c16="http://schemas.microsoft.com/office/drawing/2014/chart" uri="{C3380CC4-5D6E-409C-BE32-E72D297353CC}">
              <c16:uniqueId val="{00000030-C58D-4C2C-A012-6718A6B1FA96}"/>
            </c:ext>
          </c:extLst>
        </c:ser>
        <c:ser>
          <c:idx val="41"/>
          <c:order val="47"/>
          <c:tx>
            <c:strRef>
              <c:f>'Tabla 2 - Attack Capabilities'!$AR$3:$AR$5</c:f>
              <c:strCache>
                <c:ptCount val="3"/>
                <c:pt idx="0">
                  <c:v>Injection</c:v>
                </c:pt>
                <c:pt idx="1">
                  <c:v>Code Injection/Injection plugin</c:v>
                </c:pt>
                <c:pt idx="2">
                  <c:v>Sin Repetición</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Capabilities'!$AR$6:$AR$31</c:f>
            </c:numRef>
          </c:val>
          <c:extLst>
            <c:ext xmlns:c16="http://schemas.microsoft.com/office/drawing/2014/chart" uri="{C3380CC4-5D6E-409C-BE32-E72D297353CC}">
              <c16:uniqueId val="{00000031-C58D-4C2C-A012-6718A6B1FA96}"/>
            </c:ext>
          </c:extLst>
        </c:ser>
        <c:ser>
          <c:idx val="42"/>
          <c:order val="48"/>
          <c:tx>
            <c:strRef>
              <c:f>'Tabla 2 - Attack Capabilities'!$AS$3:$AS$5</c:f>
              <c:strCache>
                <c:ptCount val="3"/>
                <c:pt idx="0">
                  <c:v>Injection</c:v>
                </c:pt>
                <c:pt idx="1">
                  <c:v>Code Injection/Injection plugin</c:v>
                </c:pt>
                <c:pt idx="2">
                  <c:v>Con Repetición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Capabilities'!$AS$6:$AS$31</c:f>
            </c:numRef>
          </c:val>
          <c:extLst>
            <c:ext xmlns:c16="http://schemas.microsoft.com/office/drawing/2014/chart" uri="{C3380CC4-5D6E-409C-BE32-E72D297353CC}">
              <c16:uniqueId val="{00000032-C58D-4C2C-A012-6718A6B1FA96}"/>
            </c:ext>
          </c:extLst>
        </c:ser>
        <c:ser>
          <c:idx val="43"/>
          <c:order val="49"/>
          <c:tx>
            <c:strRef>
              <c:f>'Tabla 2 - Attack Capabilities'!$AT$3:$AT$5</c:f>
              <c:strCache>
                <c:ptCount val="3"/>
                <c:pt idx="0">
                  <c:v>Injection</c:v>
                </c:pt>
                <c:pt idx="1">
                  <c:v>Eval Code Injection/Expression Language Injection</c:v>
                </c:pt>
                <c:pt idx="2">
                  <c:v>Sin Repetición</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Capabilities'!$AT$6:$AT$31</c:f>
            </c:numRef>
          </c:val>
          <c:extLst>
            <c:ext xmlns:c16="http://schemas.microsoft.com/office/drawing/2014/chart" uri="{C3380CC4-5D6E-409C-BE32-E72D297353CC}">
              <c16:uniqueId val="{00000033-C58D-4C2C-A012-6718A6B1FA96}"/>
            </c:ext>
          </c:extLst>
        </c:ser>
        <c:ser>
          <c:idx val="44"/>
          <c:order val="50"/>
          <c:tx>
            <c:strRef>
              <c:f>'Tabla 2 - Attack Capabilities'!$AU$3:$AU$5</c:f>
              <c:strCache>
                <c:ptCount val="3"/>
                <c:pt idx="0">
                  <c:v>Injection</c:v>
                </c:pt>
                <c:pt idx="1">
                  <c:v>Eval Code Injection/Expression Language Injection</c:v>
                </c:pt>
                <c:pt idx="2">
                  <c:v>Con Repetición</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Capabilities'!$AU$6:$AU$31</c:f>
            </c:numRef>
          </c:val>
          <c:extLst>
            <c:ext xmlns:c16="http://schemas.microsoft.com/office/drawing/2014/chart" uri="{C3380CC4-5D6E-409C-BE32-E72D297353CC}">
              <c16:uniqueId val="{00000034-C58D-4C2C-A012-6718A6B1FA96}"/>
            </c:ext>
          </c:extLst>
        </c:ser>
        <c:ser>
          <c:idx val="45"/>
          <c:order val="51"/>
          <c:tx>
            <c:strRef>
              <c:f>'Tabla 2 - Attack Capabilities'!$AV$3:$AV$5</c:f>
              <c:strCache>
                <c:ptCount val="3"/>
                <c:pt idx="0">
                  <c:v>Injection</c:v>
                </c:pt>
                <c:pt idx="1">
                  <c:v>Header Injections</c:v>
                </c:pt>
                <c:pt idx="2">
                  <c:v>Sin Repetición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Capabilities'!$AV$6:$AV$31</c:f>
            </c:numRef>
          </c:val>
          <c:extLst>
            <c:ext xmlns:c16="http://schemas.microsoft.com/office/drawing/2014/chart" uri="{C3380CC4-5D6E-409C-BE32-E72D297353CC}">
              <c16:uniqueId val="{00000035-C58D-4C2C-A012-6718A6B1FA96}"/>
            </c:ext>
          </c:extLst>
        </c:ser>
        <c:ser>
          <c:idx val="46"/>
          <c:order val="52"/>
          <c:tx>
            <c:strRef>
              <c:f>'Tabla 2 - Attack Capabilities'!$AW$3:$AW$5</c:f>
              <c:strCache>
                <c:ptCount val="3"/>
                <c:pt idx="0">
                  <c:v>Injection</c:v>
                </c:pt>
                <c:pt idx="1">
                  <c:v>Header Injections</c:v>
                </c:pt>
                <c:pt idx="2">
                  <c:v>Con Repetición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Capabilities'!$AW$6:$AW$31</c:f>
            </c:numRef>
          </c:val>
          <c:extLst>
            <c:ext xmlns:c16="http://schemas.microsoft.com/office/drawing/2014/chart" uri="{C3380CC4-5D6E-409C-BE32-E72D297353CC}">
              <c16:uniqueId val="{00000036-C58D-4C2C-A012-6718A6B1FA96}"/>
            </c:ext>
          </c:extLst>
        </c:ser>
        <c:ser>
          <c:idx val="47"/>
          <c:order val="53"/>
          <c:tx>
            <c:strRef>
              <c:f>'Tabla 2 - Attack Capabilities'!$AX$3:$AX$5</c:f>
              <c:strCache>
                <c:ptCount val="3"/>
                <c:pt idx="0">
                  <c:v>Injection</c:v>
                </c:pt>
                <c:pt idx="1">
                  <c:v>Integer Overflow Injection</c:v>
                </c:pt>
                <c:pt idx="2">
                  <c:v>Sin Repetición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Capabilities'!$AX$6:$AX$31</c:f>
            </c:numRef>
          </c:val>
          <c:extLst>
            <c:ext xmlns:c16="http://schemas.microsoft.com/office/drawing/2014/chart" uri="{C3380CC4-5D6E-409C-BE32-E72D297353CC}">
              <c16:uniqueId val="{00000037-C58D-4C2C-A012-6718A6B1FA96}"/>
            </c:ext>
          </c:extLst>
        </c:ser>
        <c:ser>
          <c:idx val="48"/>
          <c:order val="54"/>
          <c:tx>
            <c:strRef>
              <c:f>'Tabla 2 - Attack Capabilities'!$AY$3:$AY$5</c:f>
              <c:strCache>
                <c:ptCount val="3"/>
                <c:pt idx="0">
                  <c:v>Injection</c:v>
                </c:pt>
                <c:pt idx="1">
                  <c:v>Integer Overflow Injection</c:v>
                </c:pt>
                <c:pt idx="2">
                  <c:v>Con Repetición</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Capabilities'!$AY$6:$AY$31</c:f>
            </c:numRef>
          </c:val>
          <c:extLst>
            <c:ext xmlns:c16="http://schemas.microsoft.com/office/drawing/2014/chart" uri="{C3380CC4-5D6E-409C-BE32-E72D297353CC}">
              <c16:uniqueId val="{00000038-C58D-4C2C-A012-6718A6B1FA96}"/>
            </c:ext>
          </c:extLst>
        </c:ser>
        <c:ser>
          <c:idx val="49"/>
          <c:order val="55"/>
          <c:tx>
            <c:strRef>
              <c:f>'Tabla 2 - Attack Capabilities'!$AZ$3:$AZ$5</c:f>
              <c:strCache>
                <c:ptCount val="3"/>
                <c:pt idx="0">
                  <c:v>Injection</c:v>
                </c:pt>
                <c:pt idx="1">
                  <c:v>Shell Injection</c:v>
                </c:pt>
                <c:pt idx="2">
                  <c:v>Sin Repetición</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Capabilities'!$AZ$6:$AZ$31</c:f>
            </c:numRef>
          </c:val>
          <c:extLst>
            <c:ext xmlns:c16="http://schemas.microsoft.com/office/drawing/2014/chart" uri="{C3380CC4-5D6E-409C-BE32-E72D297353CC}">
              <c16:uniqueId val="{00000039-C58D-4C2C-A012-6718A6B1FA96}"/>
            </c:ext>
          </c:extLst>
        </c:ser>
        <c:ser>
          <c:idx val="50"/>
          <c:order val="56"/>
          <c:tx>
            <c:strRef>
              <c:f>'Tabla 2 - Attack Capabilities'!$BA$3:$BA$5</c:f>
              <c:strCache>
                <c:ptCount val="3"/>
                <c:pt idx="0">
                  <c:v>Injection</c:v>
                </c:pt>
                <c:pt idx="1">
                  <c:v>Shell Injection</c:v>
                </c:pt>
                <c:pt idx="2">
                  <c:v>Con Repetición</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Capabilities'!$BA$6:$BA$31</c:f>
            </c:numRef>
          </c:val>
          <c:extLst>
            <c:ext xmlns:c16="http://schemas.microsoft.com/office/drawing/2014/chart" uri="{C3380CC4-5D6E-409C-BE32-E72D297353CC}">
              <c16:uniqueId val="{0000003A-C58D-4C2C-A012-6718A6B1FA96}"/>
            </c:ext>
          </c:extLst>
        </c:ser>
        <c:ser>
          <c:idx val="51"/>
          <c:order val="57"/>
          <c:tx>
            <c:strRef>
              <c:f>'Tabla 2 - Attack Capabilities'!$BB$3:$BB$5</c:f>
              <c:strCache>
                <c:ptCount val="3"/>
                <c:pt idx="0">
                  <c:v>Injection</c:v>
                </c:pt>
                <c:pt idx="1">
                  <c:v>URL Injection</c:v>
                </c:pt>
                <c:pt idx="2">
                  <c:v>Sin Repetición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Capabilities'!$BB$6:$BB$31</c:f>
            </c:numRef>
          </c:val>
          <c:extLst>
            <c:ext xmlns:c16="http://schemas.microsoft.com/office/drawing/2014/chart" uri="{C3380CC4-5D6E-409C-BE32-E72D297353CC}">
              <c16:uniqueId val="{0000003B-C58D-4C2C-A012-6718A6B1FA96}"/>
            </c:ext>
          </c:extLst>
        </c:ser>
        <c:ser>
          <c:idx val="52"/>
          <c:order val="58"/>
          <c:tx>
            <c:strRef>
              <c:f>'Tabla 2 - Attack Capabilities'!$BC$3:$BC$5</c:f>
              <c:strCache>
                <c:ptCount val="3"/>
                <c:pt idx="0">
                  <c:v>Injection</c:v>
                </c:pt>
                <c:pt idx="1">
                  <c:v>URL Injection</c:v>
                </c:pt>
                <c:pt idx="2">
                  <c:v>Con Repetición</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Capabilities'!$BC$6:$BC$31</c:f>
            </c:numRef>
          </c:val>
          <c:extLst>
            <c:ext xmlns:c16="http://schemas.microsoft.com/office/drawing/2014/chart" uri="{C3380CC4-5D6E-409C-BE32-E72D297353CC}">
              <c16:uniqueId val="{0000003C-C58D-4C2C-A012-6718A6B1FA96}"/>
            </c:ext>
          </c:extLst>
        </c:ser>
        <c:ser>
          <c:idx val="53"/>
          <c:order val="59"/>
          <c:tx>
            <c:strRef>
              <c:f>'Tabla 2 - Attack Capabilities'!$BD$3:$BD$5</c:f>
              <c:strCache>
                <c:ptCount val="3"/>
                <c:pt idx="0">
                  <c:v>Injection</c:v>
                </c:pt>
                <c:pt idx="1">
                  <c:v>XML Injection</c:v>
                </c:pt>
                <c:pt idx="2">
                  <c:v>Sin Repetición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Capabilities'!$BD$6:$BD$31</c:f>
            </c:numRef>
          </c:val>
          <c:extLst>
            <c:ext xmlns:c16="http://schemas.microsoft.com/office/drawing/2014/chart" uri="{C3380CC4-5D6E-409C-BE32-E72D297353CC}">
              <c16:uniqueId val="{0000003D-C58D-4C2C-A012-6718A6B1FA96}"/>
            </c:ext>
          </c:extLst>
        </c:ser>
        <c:ser>
          <c:idx val="54"/>
          <c:order val="60"/>
          <c:tx>
            <c:strRef>
              <c:f>'Tabla 2 - Attack Capabilities'!$BE$3:$BE$5</c:f>
              <c:strCache>
                <c:ptCount val="3"/>
                <c:pt idx="0">
                  <c:v>Injection</c:v>
                </c:pt>
                <c:pt idx="1">
                  <c:v>XML Injection</c:v>
                </c:pt>
                <c:pt idx="2">
                  <c:v>Con Repetición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Capabilities'!$BE$6:$BE$31</c:f>
            </c:numRef>
          </c:val>
          <c:extLst>
            <c:ext xmlns:c16="http://schemas.microsoft.com/office/drawing/2014/chart" uri="{C3380CC4-5D6E-409C-BE32-E72D297353CC}">
              <c16:uniqueId val="{0000003E-C58D-4C2C-A012-6718A6B1FA96}"/>
            </c:ext>
          </c:extLst>
        </c:ser>
        <c:ser>
          <c:idx val="55"/>
          <c:order val="61"/>
          <c:tx>
            <c:strRef>
              <c:f>'Tabla 2 - Attack Capabilities'!$BF$3:$BF$5</c:f>
              <c:strCache>
                <c:ptCount val="3"/>
                <c:pt idx="0">
                  <c:v>Injection</c:v>
                </c:pt>
                <c:pt idx="1">
                  <c:v>XSS (Cross Site Scripting)</c:v>
                </c:pt>
                <c:pt idx="2">
                  <c:v>Sin Repetición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Capabilities'!$BF$6:$BF$31</c:f>
            </c:numRef>
          </c:val>
          <c:extLst>
            <c:ext xmlns:c16="http://schemas.microsoft.com/office/drawing/2014/chart" uri="{C3380CC4-5D6E-409C-BE32-E72D297353CC}">
              <c16:uniqueId val="{0000003F-C58D-4C2C-A012-6718A6B1FA96}"/>
            </c:ext>
          </c:extLst>
        </c:ser>
        <c:ser>
          <c:idx val="56"/>
          <c:order val="62"/>
          <c:tx>
            <c:strRef>
              <c:f>'Tabla 2 - Attack Capabilities'!$BG$3:$BG$5</c:f>
              <c:strCache>
                <c:ptCount val="3"/>
                <c:pt idx="0">
                  <c:v>Injection</c:v>
                </c:pt>
                <c:pt idx="1">
                  <c:v>XSS (Cross Site Scripting)</c:v>
                </c:pt>
                <c:pt idx="2">
                  <c:v>Con Repetición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Capabilities'!$BG$6:$BG$31</c:f>
            </c:numRef>
          </c:val>
          <c:extLst>
            <c:ext xmlns:c16="http://schemas.microsoft.com/office/drawing/2014/chart" uri="{C3380CC4-5D6E-409C-BE32-E72D297353CC}">
              <c16:uniqueId val="{00000040-C58D-4C2C-A012-6718A6B1FA96}"/>
            </c:ext>
          </c:extLst>
        </c:ser>
        <c:ser>
          <c:idx val="57"/>
          <c:order val="63"/>
          <c:tx>
            <c:strRef>
              <c:f>'Tabla 2 - Attack Capabilities'!$BH$3:$BH$5</c:f>
              <c:strCache>
                <c:ptCount val="3"/>
                <c:pt idx="0">
                  <c:v>Injection</c:v>
                </c:pt>
                <c:pt idx="1">
                  <c:v>BSQL (Blind SQL)</c:v>
                </c:pt>
                <c:pt idx="2">
                  <c:v>Sin Repetición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Capabilities'!$BH$6:$BH$31</c:f>
            </c:numRef>
          </c:val>
          <c:extLst>
            <c:ext xmlns:c16="http://schemas.microsoft.com/office/drawing/2014/chart" uri="{C3380CC4-5D6E-409C-BE32-E72D297353CC}">
              <c16:uniqueId val="{00000041-C58D-4C2C-A012-6718A6B1FA96}"/>
            </c:ext>
          </c:extLst>
        </c:ser>
        <c:ser>
          <c:idx val="58"/>
          <c:order val="64"/>
          <c:tx>
            <c:strRef>
              <c:f>'Tabla 2 - Attack Capabilities'!$BI$3:$BI$5</c:f>
              <c:strCache>
                <c:ptCount val="3"/>
                <c:pt idx="0">
                  <c:v>Injection</c:v>
                </c:pt>
                <c:pt idx="1">
                  <c:v>BSQL (Blind SQL)</c:v>
                </c:pt>
                <c:pt idx="2">
                  <c:v>Con Repetición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Capabilities'!$BI$6:$BI$31</c:f>
            </c:numRef>
          </c:val>
          <c:extLst>
            <c:ext xmlns:c16="http://schemas.microsoft.com/office/drawing/2014/chart" uri="{C3380CC4-5D6E-409C-BE32-E72D297353CC}">
              <c16:uniqueId val="{00000042-C58D-4C2C-A012-6718A6B1FA96}"/>
            </c:ext>
          </c:extLst>
        </c:ser>
        <c:ser>
          <c:idx val="59"/>
          <c:order val="65"/>
          <c:tx>
            <c:strRef>
              <c:f>'Tabla 2 - Attack Capabilities'!$BJ$3:$BJ$5</c:f>
              <c:strCache>
                <c:ptCount val="3"/>
                <c:pt idx="0">
                  <c:v>Injection</c:v>
                </c:pt>
                <c:pt idx="1">
                  <c:v>SQL Injection</c:v>
                </c:pt>
                <c:pt idx="2">
                  <c:v>Sin Repetición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Capabilities'!$BJ$6:$BJ$31</c:f>
            </c:numRef>
          </c:val>
          <c:extLst>
            <c:ext xmlns:c16="http://schemas.microsoft.com/office/drawing/2014/chart" uri="{C3380CC4-5D6E-409C-BE32-E72D297353CC}">
              <c16:uniqueId val="{00000043-C58D-4C2C-A012-6718A6B1FA96}"/>
            </c:ext>
          </c:extLst>
        </c:ser>
        <c:ser>
          <c:idx val="60"/>
          <c:order val="66"/>
          <c:tx>
            <c:strRef>
              <c:f>'Tabla 2 - Attack Capabilities'!$BK$3:$BK$5</c:f>
              <c:strCache>
                <c:ptCount val="3"/>
                <c:pt idx="0">
                  <c:v>Injection</c:v>
                </c:pt>
                <c:pt idx="1">
                  <c:v>SQL Injection</c:v>
                </c:pt>
                <c:pt idx="2">
                  <c:v>Con Repetición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Capabilities'!$BK$6:$BK$31</c:f>
            </c:numRef>
          </c:val>
          <c:extLst>
            <c:ext xmlns:c16="http://schemas.microsoft.com/office/drawing/2014/chart" uri="{C3380CC4-5D6E-409C-BE32-E72D297353CC}">
              <c16:uniqueId val="{00000044-C58D-4C2C-A012-6718A6B1FA96}"/>
            </c:ext>
          </c:extLst>
        </c:ser>
        <c:ser>
          <c:idx val="61"/>
          <c:order val="67"/>
          <c:tx>
            <c:strRef>
              <c:f>'Tabla 2 - Attack Capabilities'!$BL$3:$BL$5</c:f>
              <c:strCache>
                <c:ptCount val="3"/>
                <c:pt idx="0">
                  <c:v>Injection</c:v>
                </c:pt>
                <c:pt idx="1">
                  <c:v>SSI Injection (Server Side Include)</c:v>
                </c:pt>
                <c:pt idx="2">
                  <c:v>Sin Repetición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Capabilities'!$BL$6:$BL$31</c:f>
            </c:numRef>
          </c:val>
          <c:extLst>
            <c:ext xmlns:c16="http://schemas.microsoft.com/office/drawing/2014/chart" uri="{C3380CC4-5D6E-409C-BE32-E72D297353CC}">
              <c16:uniqueId val="{00000045-C58D-4C2C-A012-6718A6B1FA96}"/>
            </c:ext>
          </c:extLst>
        </c:ser>
        <c:ser>
          <c:idx val="62"/>
          <c:order val="68"/>
          <c:tx>
            <c:strRef>
              <c:f>'Tabla 2 - Attack Capabilities'!$BM$3:$BM$5</c:f>
              <c:strCache>
                <c:ptCount val="3"/>
                <c:pt idx="0">
                  <c:v>Injection</c:v>
                </c:pt>
                <c:pt idx="1">
                  <c:v>SSI Injection (Server Side Include)</c:v>
                </c:pt>
                <c:pt idx="2">
                  <c:v>Con Repetición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Capabilities'!$BM$6:$BM$31</c:f>
            </c:numRef>
          </c:val>
          <c:extLst>
            <c:ext xmlns:c16="http://schemas.microsoft.com/office/drawing/2014/chart" uri="{C3380CC4-5D6E-409C-BE32-E72D297353CC}">
              <c16:uniqueId val="{00000046-C58D-4C2C-A012-6718A6B1FA96}"/>
            </c:ext>
          </c:extLst>
        </c:ser>
        <c:ser>
          <c:idx val="63"/>
          <c:order val="69"/>
          <c:tx>
            <c:strRef>
              <c:f>'Tabla 2 - Attack Capabilities'!$BN$3:$BN$5</c:f>
              <c:strCache>
                <c:ptCount val="3"/>
                <c:pt idx="0">
                  <c:v>Injection</c:v>
                </c:pt>
                <c:pt idx="1">
                  <c:v>RCE (Remote Command Execution)</c:v>
                </c:pt>
                <c:pt idx="2">
                  <c:v>Sin Repetición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Capabilities'!$BN$6:$BN$31</c:f>
            </c:numRef>
          </c:val>
          <c:extLst>
            <c:ext xmlns:c16="http://schemas.microsoft.com/office/drawing/2014/chart" uri="{C3380CC4-5D6E-409C-BE32-E72D297353CC}">
              <c16:uniqueId val="{00000047-C58D-4C2C-A012-6718A6B1FA96}"/>
            </c:ext>
          </c:extLst>
        </c:ser>
        <c:ser>
          <c:idx val="64"/>
          <c:order val="70"/>
          <c:tx>
            <c:strRef>
              <c:f>'Tabla 2 - Attack Capabilities'!$BO$3:$BO$5</c:f>
              <c:strCache>
                <c:ptCount val="3"/>
                <c:pt idx="0">
                  <c:v>Injection</c:v>
                </c:pt>
                <c:pt idx="1">
                  <c:v>RCE (Remote Command Execution)</c:v>
                </c:pt>
                <c:pt idx="2">
                  <c:v>Con Repetición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Capabilities'!$BO$6:$BO$31</c:f>
            </c:numRef>
          </c:val>
          <c:extLst>
            <c:ext xmlns:c16="http://schemas.microsoft.com/office/drawing/2014/chart" uri="{C3380CC4-5D6E-409C-BE32-E72D297353CC}">
              <c16:uniqueId val="{00000048-C58D-4C2C-A012-6718A6B1FA96}"/>
            </c:ext>
          </c:extLst>
        </c:ser>
        <c:ser>
          <c:idx val="65"/>
          <c:order val="71"/>
          <c:tx>
            <c:strRef>
              <c:f>'Tabla 2 - Attack Capabilities'!$BP$3:$BP$5</c:f>
              <c:strCache>
                <c:ptCount val="3"/>
                <c:pt idx="0">
                  <c:v>Injection</c:v>
                </c:pt>
                <c:pt idx="1">
                  <c:v>Shellshock Injection</c:v>
                </c:pt>
                <c:pt idx="2">
                  <c:v>Sin Repetición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Capabilities'!$BP$6:$BP$31</c:f>
            </c:numRef>
          </c:val>
          <c:extLst>
            <c:ext xmlns:c16="http://schemas.microsoft.com/office/drawing/2014/chart" uri="{C3380CC4-5D6E-409C-BE32-E72D297353CC}">
              <c16:uniqueId val="{00000049-C58D-4C2C-A012-6718A6B1FA96}"/>
            </c:ext>
          </c:extLst>
        </c:ser>
        <c:ser>
          <c:idx val="66"/>
          <c:order val="72"/>
          <c:tx>
            <c:strRef>
              <c:f>'Tabla 2 - Attack Capabilities'!$BQ$3:$BQ$5</c:f>
              <c:strCache>
                <c:ptCount val="3"/>
                <c:pt idx="0">
                  <c:v>Injection</c:v>
                </c:pt>
                <c:pt idx="1">
                  <c:v>Shellshock Injection</c:v>
                </c:pt>
                <c:pt idx="2">
                  <c:v>Con Repetición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Capabilities'!$BQ$6:$BQ$31</c:f>
            </c:numRef>
          </c:val>
          <c:extLst>
            <c:ext xmlns:c16="http://schemas.microsoft.com/office/drawing/2014/chart" uri="{C3380CC4-5D6E-409C-BE32-E72D297353CC}">
              <c16:uniqueId val="{0000004A-C58D-4C2C-A012-6718A6B1FA96}"/>
            </c:ext>
          </c:extLst>
        </c:ser>
        <c:ser>
          <c:idx val="68"/>
          <c:order val="73"/>
          <c:tx>
            <c:strRef>
              <c:f>'Tabla 2 - Attack Capabilities'!$BS$3:$BS$5</c:f>
              <c:strCache>
                <c:ptCount val="3"/>
                <c:pt idx="0">
                  <c:v>Injection</c:v>
                </c:pt>
                <c:pt idx="1">
                  <c:v>Total</c:v>
                </c:pt>
                <c:pt idx="2">
                  <c:v>Con Repetición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Capabilities'!$BS$6:$BS$31</c:f>
            </c:numRef>
          </c:val>
          <c:extLst>
            <c:ext xmlns:c16="http://schemas.microsoft.com/office/drawing/2014/chart" uri="{C3380CC4-5D6E-409C-BE32-E72D297353CC}">
              <c16:uniqueId val="{0000004B-C58D-4C2C-A012-6718A6B1FA96}"/>
            </c:ext>
          </c:extLst>
        </c:ser>
        <c:ser>
          <c:idx val="70"/>
          <c:order val="74"/>
          <c:tx>
            <c:strRef>
              <c:f>'Tabla 2 - Attack Capabilities'!$BU$3:$BU$5</c:f>
              <c:strCache>
                <c:ptCount val="3"/>
                <c:pt idx="0">
                  <c:v>Insecure Design</c:v>
                </c:pt>
                <c:pt idx="1">
                  <c:v>Parameter Tampering</c:v>
                </c:pt>
                <c:pt idx="2">
                  <c:v>Con Repetición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Capabilities'!$BU$6:$BU$31</c:f>
            </c:numRef>
          </c:val>
          <c:extLst>
            <c:ext xmlns:c16="http://schemas.microsoft.com/office/drawing/2014/chart" uri="{C3380CC4-5D6E-409C-BE32-E72D297353CC}">
              <c16:uniqueId val="{0000004C-C58D-4C2C-A012-6718A6B1FA96}"/>
            </c:ext>
          </c:extLst>
        </c:ser>
        <c:ser>
          <c:idx val="71"/>
          <c:order val="75"/>
          <c:tx>
            <c:strRef>
              <c:f>'Tabla 2 - Attack Capabilities'!$BV$3:$BV$5</c:f>
              <c:strCache>
                <c:ptCount val="3"/>
                <c:pt idx="0">
                  <c:v>Security Misconfiguration</c:v>
                </c:pt>
                <c:pt idx="1">
                  <c:v>XXE (XML External Entity)</c:v>
                </c:pt>
                <c:pt idx="2">
                  <c:v>Sin Repetición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Capabilities'!$BV$6:$BV$31</c:f>
            </c:numRef>
          </c:val>
          <c:extLst>
            <c:ext xmlns:c16="http://schemas.microsoft.com/office/drawing/2014/chart" uri="{C3380CC4-5D6E-409C-BE32-E72D297353CC}">
              <c16:uniqueId val="{0000004D-C58D-4C2C-A012-6718A6B1FA96}"/>
            </c:ext>
          </c:extLst>
        </c:ser>
        <c:ser>
          <c:idx val="72"/>
          <c:order val="76"/>
          <c:tx>
            <c:strRef>
              <c:f>'Tabla 2 - Attack Capabilities'!$BW$3:$BW$5</c:f>
              <c:strCache>
                <c:ptCount val="3"/>
                <c:pt idx="0">
                  <c:v>Security Misconfiguration</c:v>
                </c:pt>
                <c:pt idx="1">
                  <c:v>XXE (XML External Entity)</c:v>
                </c:pt>
                <c:pt idx="2">
                  <c:v>Con Repetición</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Capabilities'!$BW$6:$BW$31</c:f>
            </c:numRef>
          </c:val>
          <c:extLst>
            <c:ext xmlns:c16="http://schemas.microsoft.com/office/drawing/2014/chart" uri="{C3380CC4-5D6E-409C-BE32-E72D297353CC}">
              <c16:uniqueId val="{0000004E-C58D-4C2C-A012-6718A6B1FA96}"/>
            </c:ext>
          </c:extLst>
        </c:ser>
        <c:ser>
          <c:idx val="73"/>
          <c:order val="77"/>
          <c:tx>
            <c:strRef>
              <c:f>'Tabla 2 - Attack Capabilities'!$BX$3:$BX$5</c:f>
              <c:strCache>
                <c:ptCount val="3"/>
                <c:pt idx="0">
                  <c:v>Security Misconfiguration</c:v>
                </c:pt>
                <c:pt idx="1">
                  <c:v>Misconfiguration</c:v>
                </c:pt>
                <c:pt idx="2">
                  <c:v>Sin Repetición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Capabilities'!$BX$6:$BX$31</c:f>
            </c:numRef>
          </c:val>
          <c:extLst>
            <c:ext xmlns:c16="http://schemas.microsoft.com/office/drawing/2014/chart" uri="{C3380CC4-5D6E-409C-BE32-E72D297353CC}">
              <c16:uniqueId val="{0000004F-C58D-4C2C-A012-6718A6B1FA96}"/>
            </c:ext>
          </c:extLst>
        </c:ser>
        <c:ser>
          <c:idx val="74"/>
          <c:order val="78"/>
          <c:tx>
            <c:strRef>
              <c:f>'Tabla 2 - Attack Capabilities'!$BY$3:$BY$5</c:f>
              <c:strCache>
                <c:ptCount val="3"/>
                <c:pt idx="0">
                  <c:v>Security Misconfiguration</c:v>
                </c:pt>
                <c:pt idx="1">
                  <c:v>Misconfiguration</c:v>
                </c:pt>
                <c:pt idx="2">
                  <c:v>Con Repetición</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Capabilities'!$BY$6:$BY$31</c:f>
            </c:numRef>
          </c:val>
          <c:extLst>
            <c:ext xmlns:c16="http://schemas.microsoft.com/office/drawing/2014/chart" uri="{C3380CC4-5D6E-409C-BE32-E72D297353CC}">
              <c16:uniqueId val="{00000050-C58D-4C2C-A012-6718A6B1FA96}"/>
            </c:ext>
          </c:extLst>
        </c:ser>
        <c:ser>
          <c:idx val="76"/>
          <c:order val="79"/>
          <c:tx>
            <c:strRef>
              <c:f>'Tabla 2 - Attack Capabilities'!$CA$3:$CA$5</c:f>
              <c:strCache>
                <c:ptCount val="3"/>
                <c:pt idx="0">
                  <c:v>Security Misconfiguration</c:v>
                </c:pt>
                <c:pt idx="1">
                  <c:v>Total</c:v>
                </c:pt>
                <c:pt idx="2">
                  <c:v>Con Repetición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Capabilities'!$CA$6:$CA$31</c:f>
            </c:numRef>
          </c:val>
          <c:extLst>
            <c:ext xmlns:c16="http://schemas.microsoft.com/office/drawing/2014/chart" uri="{C3380CC4-5D6E-409C-BE32-E72D297353CC}">
              <c16:uniqueId val="{00000051-C58D-4C2C-A012-6718A6B1FA96}"/>
            </c:ext>
          </c:extLst>
        </c:ser>
        <c:ser>
          <c:idx val="77"/>
          <c:order val="80"/>
          <c:tx>
            <c:strRef>
              <c:f>'Tabla 2 - Attack Capabilities'!$CB$3:$CB$5</c:f>
              <c:strCache>
                <c:ptCount val="3"/>
                <c:pt idx="0">
                  <c:v>Identification and Authentication Failures</c:v>
                </c:pt>
                <c:pt idx="1">
                  <c:v>Session Management</c:v>
                </c:pt>
                <c:pt idx="2">
                  <c:v>Sin Repetición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Capabilities'!$CB$6:$CB$31</c:f>
            </c:numRef>
          </c:val>
          <c:extLst>
            <c:ext xmlns:c16="http://schemas.microsoft.com/office/drawing/2014/chart" uri="{C3380CC4-5D6E-409C-BE32-E72D297353CC}">
              <c16:uniqueId val="{00000052-C58D-4C2C-A012-6718A6B1FA96}"/>
            </c:ext>
          </c:extLst>
        </c:ser>
        <c:ser>
          <c:idx val="78"/>
          <c:order val="81"/>
          <c:tx>
            <c:strRef>
              <c:f>'Tabla 2 - Attack Capabilities'!$CC$3:$CC$5</c:f>
              <c:strCache>
                <c:ptCount val="3"/>
                <c:pt idx="0">
                  <c:v>Identification and Authentication Failures</c:v>
                </c:pt>
                <c:pt idx="1">
                  <c:v>Session Management</c:v>
                </c:pt>
                <c:pt idx="2">
                  <c:v>Con Repetición</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Capabilities'!$CC$6:$CC$31</c:f>
            </c:numRef>
          </c:val>
          <c:extLst>
            <c:ext xmlns:c16="http://schemas.microsoft.com/office/drawing/2014/chart" uri="{C3380CC4-5D6E-409C-BE32-E72D297353CC}">
              <c16:uniqueId val="{00000053-C58D-4C2C-A012-6718A6B1FA96}"/>
            </c:ext>
          </c:extLst>
        </c:ser>
        <c:ser>
          <c:idx val="79"/>
          <c:order val="82"/>
          <c:tx>
            <c:strRef>
              <c:f>'Tabla 2 - Attack Capabilities'!$CD$3:$CD$5</c:f>
              <c:strCache>
                <c:ptCount val="3"/>
                <c:pt idx="0">
                  <c:v>Identification and Authentication Failures</c:v>
                </c:pt>
                <c:pt idx="1">
                  <c:v>Auth</c:v>
                </c:pt>
                <c:pt idx="2">
                  <c:v>Sin Repetición</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Capabilities'!$CD$6:$CD$31</c:f>
            </c:numRef>
          </c:val>
          <c:extLst>
            <c:ext xmlns:c16="http://schemas.microsoft.com/office/drawing/2014/chart" uri="{C3380CC4-5D6E-409C-BE32-E72D297353CC}">
              <c16:uniqueId val="{00000054-C58D-4C2C-A012-6718A6B1FA96}"/>
            </c:ext>
          </c:extLst>
        </c:ser>
        <c:ser>
          <c:idx val="80"/>
          <c:order val="83"/>
          <c:tx>
            <c:strRef>
              <c:f>'Tabla 2 - Attack Capabilities'!$CE$3:$CE$5</c:f>
              <c:strCache>
                <c:ptCount val="3"/>
                <c:pt idx="0">
                  <c:v>Identification and Authentication Failures</c:v>
                </c:pt>
                <c:pt idx="1">
                  <c:v>Auth</c:v>
                </c:pt>
                <c:pt idx="2">
                  <c:v>Con Repetición</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Capabilities'!$CE$6:$CE$31</c:f>
            </c:numRef>
          </c:val>
          <c:extLst>
            <c:ext xmlns:c16="http://schemas.microsoft.com/office/drawing/2014/chart" uri="{C3380CC4-5D6E-409C-BE32-E72D297353CC}">
              <c16:uniqueId val="{00000055-C58D-4C2C-A012-6718A6B1FA96}"/>
            </c:ext>
          </c:extLst>
        </c:ser>
        <c:ser>
          <c:idx val="82"/>
          <c:order val="84"/>
          <c:tx>
            <c:strRef>
              <c:f>'Tabla 2 - Attack Capabilities'!$CG$3:$CG$5</c:f>
              <c:strCache>
                <c:ptCount val="3"/>
                <c:pt idx="0">
                  <c:v>Identification and Authentication Failures</c:v>
                </c:pt>
                <c:pt idx="1">
                  <c:v>Total</c:v>
                </c:pt>
                <c:pt idx="2">
                  <c:v>Con Repetición</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Capabilities'!$CG$6:$CG$31</c:f>
            </c:numRef>
          </c:val>
          <c:extLst>
            <c:ext xmlns:c16="http://schemas.microsoft.com/office/drawing/2014/chart" uri="{C3380CC4-5D6E-409C-BE32-E72D297353CC}">
              <c16:uniqueId val="{00000056-C58D-4C2C-A012-6718A6B1FA96}"/>
            </c:ext>
          </c:extLst>
        </c:ser>
        <c:ser>
          <c:idx val="84"/>
          <c:order val="85"/>
          <c:tx>
            <c:strRef>
              <c:f>'Tabla 2 - Attack Capabilities'!$CI$3:$CI$5</c:f>
              <c:strCache>
                <c:ptCount val="3"/>
                <c:pt idx="0">
                  <c:v>SSRF</c:v>
                </c:pt>
                <c:pt idx="1">
                  <c:v>SSRF (Server Side Request Forgery)</c:v>
                </c:pt>
                <c:pt idx="2">
                  <c:v>Con Repetición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Capabilities'!$CI$6:$CI$31</c:f>
            </c:numRef>
          </c:val>
          <c:extLst>
            <c:ext xmlns:c16="http://schemas.microsoft.com/office/drawing/2014/chart" uri="{C3380CC4-5D6E-409C-BE32-E72D297353CC}">
              <c16:uniqueId val="{00000057-C58D-4C2C-A012-6718A6B1FA96}"/>
            </c:ext>
          </c:extLst>
        </c:ser>
        <c:ser>
          <c:idx val="85"/>
          <c:order val="86"/>
          <c:tx>
            <c:strRef>
              <c:f>'Tabla 2 - Attack Capabilities'!$CJ$3:$CJ$5</c:f>
              <c:strCache>
                <c:ptCount val="3"/>
                <c:pt idx="0">
                  <c:v>Others (NOT TOP10)</c:v>
                </c:pt>
                <c:pt idx="1">
                  <c:v>Backup</c:v>
                </c:pt>
                <c:pt idx="2">
                  <c:v>Sin Repetición</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Capabilities'!$CJ$6:$CJ$31</c:f>
            </c:numRef>
          </c:val>
          <c:extLst>
            <c:ext xmlns:c16="http://schemas.microsoft.com/office/drawing/2014/chart" uri="{C3380CC4-5D6E-409C-BE32-E72D297353CC}">
              <c16:uniqueId val="{00000058-C58D-4C2C-A012-6718A6B1FA96}"/>
            </c:ext>
          </c:extLst>
        </c:ser>
        <c:ser>
          <c:idx val="86"/>
          <c:order val="87"/>
          <c:tx>
            <c:strRef>
              <c:f>'Tabla 2 - Attack Capabilities'!$CK$3:$CK$5</c:f>
              <c:strCache>
                <c:ptCount val="3"/>
                <c:pt idx="0">
                  <c:v>Others (NOT TOP10)</c:v>
                </c:pt>
                <c:pt idx="1">
                  <c:v>Backup</c:v>
                </c:pt>
                <c:pt idx="2">
                  <c:v>Con Repetición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Capabilities'!$CK$6:$CK$31</c:f>
            </c:numRef>
          </c:val>
          <c:extLst>
            <c:ext xmlns:c16="http://schemas.microsoft.com/office/drawing/2014/chart" uri="{C3380CC4-5D6E-409C-BE32-E72D297353CC}">
              <c16:uniqueId val="{00000059-C58D-4C2C-A012-6718A6B1FA96}"/>
            </c:ext>
          </c:extLst>
        </c:ser>
        <c:ser>
          <c:idx val="87"/>
          <c:order val="88"/>
          <c:tx>
            <c:strRef>
              <c:f>'Tabla 2 - Attack Capabilities'!$CL$3:$CL$5</c:f>
              <c:strCache>
                <c:ptCount val="3"/>
                <c:pt idx="0">
                  <c:v>Others (NOT TOP10)</c:v>
                </c:pt>
                <c:pt idx="1">
                  <c:v>Web Server Config</c:v>
                </c:pt>
                <c:pt idx="2">
                  <c:v>Sin Repetición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Capabilities'!$CL$6:$CL$31</c:f>
            </c:numRef>
          </c:val>
          <c:extLst>
            <c:ext xmlns:c16="http://schemas.microsoft.com/office/drawing/2014/chart" uri="{C3380CC4-5D6E-409C-BE32-E72D297353CC}">
              <c16:uniqueId val="{0000005A-C58D-4C2C-A012-6718A6B1FA96}"/>
            </c:ext>
          </c:extLst>
        </c:ser>
        <c:ser>
          <c:idx val="88"/>
          <c:order val="89"/>
          <c:tx>
            <c:strRef>
              <c:f>'Tabla 2 - Attack Capabilities'!$CM$3:$CM$5</c:f>
              <c:strCache>
                <c:ptCount val="3"/>
                <c:pt idx="0">
                  <c:v>Others (NOT TOP10)</c:v>
                </c:pt>
                <c:pt idx="1">
                  <c:v>Web Server Config</c:v>
                </c:pt>
                <c:pt idx="2">
                  <c:v>Con Repetición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Capabilities'!$CM$6:$CM$31</c:f>
            </c:numRef>
          </c:val>
          <c:extLst>
            <c:ext xmlns:c16="http://schemas.microsoft.com/office/drawing/2014/chart" uri="{C3380CC4-5D6E-409C-BE32-E72D297353CC}">
              <c16:uniqueId val="{0000005B-C58D-4C2C-A012-6718A6B1FA96}"/>
            </c:ext>
          </c:extLst>
        </c:ser>
        <c:ser>
          <c:idx val="89"/>
          <c:order val="90"/>
          <c:tx>
            <c:strRef>
              <c:f>'Tabla 2 - Attack Capabilities'!$CN$3:$CN$5</c:f>
              <c:strCache>
                <c:ptCount val="3"/>
                <c:pt idx="0">
                  <c:v>Others (NOT TOP10)</c:v>
                </c:pt>
                <c:pt idx="1">
                  <c:v>Miscellaneous Attacks</c:v>
                </c:pt>
                <c:pt idx="2">
                  <c:v>Sin Repetición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Capabilities'!$CN$6:$CN$31</c:f>
            </c:numRef>
          </c:val>
          <c:extLst>
            <c:ext xmlns:c16="http://schemas.microsoft.com/office/drawing/2014/chart" uri="{C3380CC4-5D6E-409C-BE32-E72D297353CC}">
              <c16:uniqueId val="{0000005C-C58D-4C2C-A012-6718A6B1FA96}"/>
            </c:ext>
          </c:extLst>
        </c:ser>
        <c:ser>
          <c:idx val="90"/>
          <c:order val="91"/>
          <c:tx>
            <c:strRef>
              <c:f>'Tabla 2 - Attack Capabilities'!$CO$3:$CO$5</c:f>
              <c:strCache>
                <c:ptCount val="3"/>
                <c:pt idx="0">
                  <c:v>Others (NOT TOP10)</c:v>
                </c:pt>
                <c:pt idx="1">
                  <c:v>Miscellaneous Attacks</c:v>
                </c:pt>
                <c:pt idx="2">
                  <c:v>Con Repetición</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Capabilities'!$CO$6:$CO$31</c:f>
            </c:numRef>
          </c:val>
          <c:extLst>
            <c:ext xmlns:c16="http://schemas.microsoft.com/office/drawing/2014/chart" uri="{C3380CC4-5D6E-409C-BE32-E72D297353CC}">
              <c16:uniqueId val="{0000005D-C58D-4C2C-A012-6718A6B1FA96}"/>
            </c:ext>
          </c:extLst>
        </c:ser>
        <c:ser>
          <c:idx val="91"/>
          <c:order val="92"/>
          <c:tx>
            <c:strRef>
              <c:f>'Tabla 2 - Attack Capabilities'!$CP$3:$CP$5</c:f>
              <c:strCache>
                <c:ptCount val="3"/>
                <c:pt idx="0">
                  <c:v>Others (NOT TOP10)</c:v>
                </c:pt>
                <c:pt idx="1">
                  <c:v>Evasion</c:v>
                </c:pt>
                <c:pt idx="2">
                  <c:v>Sin Repetición</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Capabilities'!$CP$6:$CP$31</c:f>
            </c:numRef>
          </c:val>
          <c:extLst>
            <c:ext xmlns:c16="http://schemas.microsoft.com/office/drawing/2014/chart" uri="{C3380CC4-5D6E-409C-BE32-E72D297353CC}">
              <c16:uniqueId val="{0000005E-C58D-4C2C-A012-6718A6B1FA96}"/>
            </c:ext>
          </c:extLst>
        </c:ser>
        <c:ser>
          <c:idx val="92"/>
          <c:order val="93"/>
          <c:tx>
            <c:strRef>
              <c:f>'Tabla 2 - Attack Capabilities'!$CQ$3:$CQ$5</c:f>
              <c:strCache>
                <c:ptCount val="3"/>
                <c:pt idx="0">
                  <c:v>Others (NOT TOP10)</c:v>
                </c:pt>
                <c:pt idx="1">
                  <c:v>Evasion</c:v>
                </c:pt>
                <c:pt idx="2">
                  <c:v>Con Repetición</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Capabilities'!$CQ$6:$CQ$31</c:f>
            </c:numRef>
          </c:val>
          <c:extLst>
            <c:ext xmlns:c16="http://schemas.microsoft.com/office/drawing/2014/chart" uri="{C3380CC4-5D6E-409C-BE32-E72D297353CC}">
              <c16:uniqueId val="{0000005F-C58D-4C2C-A012-6718A6B1FA96}"/>
            </c:ext>
          </c:extLst>
        </c:ser>
        <c:ser>
          <c:idx val="93"/>
          <c:order val="94"/>
          <c:tx>
            <c:strRef>
              <c:f>'Tabla 2 - Attack Capabilities'!$CR$3:$CR$5</c:f>
              <c:strCache>
                <c:ptCount val="3"/>
                <c:pt idx="0">
                  <c:v>Others (NOT TOP10)</c:v>
                </c:pt>
                <c:pt idx="1">
                  <c:v>Denial of Service</c:v>
                </c:pt>
                <c:pt idx="2">
                  <c:v>Sin Repetición</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Capabilities'!$CR$6:$CR$31</c:f>
            </c:numRef>
          </c:val>
          <c:extLst>
            <c:ext xmlns:c16="http://schemas.microsoft.com/office/drawing/2014/chart" uri="{C3380CC4-5D6E-409C-BE32-E72D297353CC}">
              <c16:uniqueId val="{00000060-C58D-4C2C-A012-6718A6B1FA96}"/>
            </c:ext>
          </c:extLst>
        </c:ser>
        <c:ser>
          <c:idx val="94"/>
          <c:order val="95"/>
          <c:tx>
            <c:strRef>
              <c:f>'Tabla 2 - Attack Capabilities'!$CS$3:$CS$5</c:f>
              <c:strCache>
                <c:ptCount val="3"/>
                <c:pt idx="0">
                  <c:v>Others (NOT TOP10)</c:v>
                </c:pt>
                <c:pt idx="1">
                  <c:v>Denial of Service</c:v>
                </c:pt>
                <c:pt idx="2">
                  <c:v>Con Repetición</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Capabilities'!$CS$6:$CS$31</c:f>
            </c:numRef>
          </c:val>
          <c:extLst>
            <c:ext xmlns:c16="http://schemas.microsoft.com/office/drawing/2014/chart" uri="{C3380CC4-5D6E-409C-BE32-E72D297353CC}">
              <c16:uniqueId val="{00000061-C58D-4C2C-A012-6718A6B1FA96}"/>
            </c:ext>
          </c:extLst>
        </c:ser>
        <c:ser>
          <c:idx val="95"/>
          <c:order val="96"/>
          <c:tx>
            <c:strRef>
              <c:f>'Tabla 2 - Attack Capabilities'!$CT$3:$CT$5</c:f>
              <c:strCache>
                <c:ptCount val="3"/>
                <c:pt idx="0">
                  <c:v>Others (NOT TOP10)</c:v>
                </c:pt>
                <c:pt idx="1">
                  <c:v>Discovery</c:v>
                </c:pt>
                <c:pt idx="2">
                  <c:v>Sin Repetición</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Capabilities'!$CT$6:$CT$31</c:f>
            </c:numRef>
          </c:val>
          <c:extLst>
            <c:ext xmlns:c16="http://schemas.microsoft.com/office/drawing/2014/chart" uri="{C3380CC4-5D6E-409C-BE32-E72D297353CC}">
              <c16:uniqueId val="{00000062-C58D-4C2C-A012-6718A6B1FA96}"/>
            </c:ext>
          </c:extLst>
        </c:ser>
        <c:ser>
          <c:idx val="96"/>
          <c:order val="97"/>
          <c:tx>
            <c:strRef>
              <c:f>'Tabla 2 - Attack Capabilities'!$CU$3:$CU$5</c:f>
              <c:strCache>
                <c:ptCount val="3"/>
                <c:pt idx="0">
                  <c:v>Others (NOT TOP10)</c:v>
                </c:pt>
                <c:pt idx="1">
                  <c:v>Discovery</c:v>
                </c:pt>
                <c:pt idx="2">
                  <c:v>Con Repetición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Capabilities'!$CU$6:$CU$31</c:f>
            </c:numRef>
          </c:val>
          <c:extLst>
            <c:ext xmlns:c16="http://schemas.microsoft.com/office/drawing/2014/chart" uri="{C3380CC4-5D6E-409C-BE32-E72D297353CC}">
              <c16:uniqueId val="{00000063-C58D-4C2C-A012-6718A6B1FA96}"/>
            </c:ext>
          </c:extLst>
        </c:ser>
        <c:ser>
          <c:idx val="97"/>
          <c:order val="98"/>
          <c:tx>
            <c:strRef>
              <c:f>'Tabla 2 - Attack Capabilities'!$CV$3:$CV$5</c:f>
              <c:strCache>
                <c:ptCount val="3"/>
                <c:pt idx="0">
                  <c:v>Others (NOT TOP10)</c:v>
                </c:pt>
                <c:pt idx="1">
                  <c:v>Default</c:v>
                </c:pt>
                <c:pt idx="2">
                  <c:v>Sin Repetición</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Capabilities'!$CV$6:$CV$31</c:f>
            </c:numRef>
          </c:val>
          <c:extLst>
            <c:ext xmlns:c16="http://schemas.microsoft.com/office/drawing/2014/chart" uri="{C3380CC4-5D6E-409C-BE32-E72D297353CC}">
              <c16:uniqueId val="{00000064-C58D-4C2C-A012-6718A6B1FA96}"/>
            </c:ext>
          </c:extLst>
        </c:ser>
        <c:ser>
          <c:idx val="98"/>
          <c:order val="99"/>
          <c:tx>
            <c:strRef>
              <c:f>'Tabla 2 - Attack Capabilities'!$CW$3:$CW$5</c:f>
              <c:strCache>
                <c:ptCount val="3"/>
                <c:pt idx="0">
                  <c:v>Others (NOT TOP10)</c:v>
                </c:pt>
                <c:pt idx="1">
                  <c:v>Default</c:v>
                </c:pt>
                <c:pt idx="2">
                  <c:v>Con Repetición</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Capabilities'!$CW$6:$CW$31</c:f>
            </c:numRef>
          </c:val>
          <c:extLst>
            <c:ext xmlns:c16="http://schemas.microsoft.com/office/drawing/2014/chart" uri="{C3380CC4-5D6E-409C-BE32-E72D297353CC}">
              <c16:uniqueId val="{00000065-C58D-4C2C-A012-6718A6B1FA96}"/>
            </c:ext>
          </c:extLst>
        </c:ser>
        <c:ser>
          <c:idx val="99"/>
          <c:order val="100"/>
          <c:tx>
            <c:strRef>
              <c:f>'Tabla 2 - Attack Capabilities'!$CX$3:$CX$5</c:f>
              <c:strCache>
                <c:ptCount val="3"/>
                <c:pt idx="0">
                  <c:v>Others (NOT TOP10)</c:v>
                </c:pt>
                <c:pt idx="1">
                  <c:v>Exploit</c:v>
                </c:pt>
                <c:pt idx="2">
                  <c:v>Sin Repetición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Capabilities'!$CX$6:$CX$31</c:f>
            </c:numRef>
          </c:val>
          <c:extLst>
            <c:ext xmlns:c16="http://schemas.microsoft.com/office/drawing/2014/chart" uri="{C3380CC4-5D6E-409C-BE32-E72D297353CC}">
              <c16:uniqueId val="{00000066-C58D-4C2C-A012-6718A6B1FA96}"/>
            </c:ext>
          </c:extLst>
        </c:ser>
        <c:ser>
          <c:idx val="100"/>
          <c:order val="101"/>
          <c:tx>
            <c:strRef>
              <c:f>'Tabla 2 - Attack Capabilities'!$CY$3:$CY$5</c:f>
              <c:strCache>
                <c:ptCount val="3"/>
                <c:pt idx="0">
                  <c:v>Others (NOT TOP10)</c:v>
                </c:pt>
                <c:pt idx="1">
                  <c:v>Exploit</c:v>
                </c:pt>
                <c:pt idx="2">
                  <c:v>Con Repetición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Capabilities'!$CY$6:$CY$31</c:f>
            </c:numRef>
          </c:val>
          <c:extLst>
            <c:ext xmlns:c16="http://schemas.microsoft.com/office/drawing/2014/chart" uri="{C3380CC4-5D6E-409C-BE32-E72D297353CC}">
              <c16:uniqueId val="{00000067-C58D-4C2C-A012-6718A6B1FA96}"/>
            </c:ext>
          </c:extLst>
        </c:ser>
        <c:ser>
          <c:idx val="101"/>
          <c:order val="102"/>
          <c:tx>
            <c:strRef>
              <c:f>'Tabla 2 - Attack Capabilities'!$CZ$3:$CZ$5</c:f>
              <c:strCache>
                <c:ptCount val="3"/>
                <c:pt idx="0">
                  <c:v>Others (NOT TOP10)</c:v>
                </c:pt>
                <c:pt idx="1">
                  <c:v>External</c:v>
                </c:pt>
                <c:pt idx="2">
                  <c:v>Sin Repetición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Capabilities'!$CZ$6:$CZ$31</c:f>
            </c:numRef>
          </c:val>
          <c:extLst>
            <c:ext xmlns:c16="http://schemas.microsoft.com/office/drawing/2014/chart" uri="{C3380CC4-5D6E-409C-BE32-E72D297353CC}">
              <c16:uniqueId val="{00000068-C58D-4C2C-A012-6718A6B1FA96}"/>
            </c:ext>
          </c:extLst>
        </c:ser>
        <c:ser>
          <c:idx val="102"/>
          <c:order val="103"/>
          <c:tx>
            <c:strRef>
              <c:f>'Tabla 2 - Attack Capabilities'!$DA$3:$DA$5</c:f>
              <c:strCache>
                <c:ptCount val="3"/>
                <c:pt idx="0">
                  <c:v>Others (NOT TOP10)</c:v>
                </c:pt>
                <c:pt idx="1">
                  <c:v>External</c:v>
                </c:pt>
                <c:pt idx="2">
                  <c:v>Con Repetición</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Capabilities'!$DA$6:$DA$31</c:f>
            </c:numRef>
          </c:val>
          <c:extLst>
            <c:ext xmlns:c16="http://schemas.microsoft.com/office/drawing/2014/chart" uri="{C3380CC4-5D6E-409C-BE32-E72D297353CC}">
              <c16:uniqueId val="{00000069-C58D-4C2C-A012-6718A6B1FA96}"/>
            </c:ext>
          </c:extLst>
        </c:ser>
        <c:ser>
          <c:idx val="103"/>
          <c:order val="104"/>
          <c:tx>
            <c:strRef>
              <c:f>'Tabla 2 - Attack Capabilities'!$DB$3:$DB$5</c:f>
              <c:strCache>
                <c:ptCount val="3"/>
                <c:pt idx="0">
                  <c:v>Others (NOT TOP10)</c:v>
                </c:pt>
                <c:pt idx="1">
                  <c:v>Malware</c:v>
                </c:pt>
                <c:pt idx="2">
                  <c:v>Sin Repetición</c:v>
                </c:pt>
              </c:strCache>
            </c:strRef>
          </c:tx>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Capabilities'!$DB$6:$DB$31</c:f>
            </c:numRef>
          </c:val>
          <c:extLst>
            <c:ext xmlns:c16="http://schemas.microsoft.com/office/drawing/2014/chart" uri="{C3380CC4-5D6E-409C-BE32-E72D297353CC}">
              <c16:uniqueId val="{0000006A-C58D-4C2C-A012-6718A6B1FA96}"/>
            </c:ext>
          </c:extLst>
        </c:ser>
        <c:ser>
          <c:idx val="104"/>
          <c:order val="105"/>
          <c:tx>
            <c:strRef>
              <c:f>'Tabla 2 - Attack Capabilities'!$DC$3:$DC$5</c:f>
              <c:strCache>
                <c:ptCount val="3"/>
                <c:pt idx="0">
                  <c:v>Others (NOT TOP10)</c:v>
                </c:pt>
                <c:pt idx="1">
                  <c:v>Malware</c:v>
                </c:pt>
                <c:pt idx="2">
                  <c:v>Con Repetición</c:v>
                </c:pt>
              </c:strCache>
            </c:strRef>
          </c:tx>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Capabilities'!$DC$6:$DC$31</c:f>
            </c:numRef>
          </c:val>
          <c:extLst>
            <c:ext xmlns:c16="http://schemas.microsoft.com/office/drawing/2014/chart" uri="{C3380CC4-5D6E-409C-BE32-E72D297353CC}">
              <c16:uniqueId val="{0000006B-C58D-4C2C-A012-6718A6B1FA96}"/>
            </c:ext>
          </c:extLst>
        </c:ser>
        <c:ser>
          <c:idx val="105"/>
          <c:order val="106"/>
          <c:tx>
            <c:strRef>
              <c:f>'Tabla 2 - Attack Capabilities'!$DD$3:$DD$5</c:f>
              <c:strCache>
                <c:ptCount val="3"/>
                <c:pt idx="0">
                  <c:v>Others (NOT TOP10)</c:v>
                </c:pt>
                <c:pt idx="1">
                  <c:v>Version</c:v>
                </c:pt>
                <c:pt idx="2">
                  <c:v>Sin Repetición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Capabilities'!$DD$6:$DD$31</c:f>
            </c:numRef>
          </c:val>
          <c:extLst>
            <c:ext xmlns:c16="http://schemas.microsoft.com/office/drawing/2014/chart" uri="{C3380CC4-5D6E-409C-BE32-E72D297353CC}">
              <c16:uniqueId val="{0000006C-C58D-4C2C-A012-6718A6B1FA96}"/>
            </c:ext>
          </c:extLst>
        </c:ser>
        <c:ser>
          <c:idx val="106"/>
          <c:order val="107"/>
          <c:tx>
            <c:strRef>
              <c:f>'Tabla 2 - Attack Capabilities'!$DE$3:$DE$5</c:f>
              <c:strCache>
                <c:ptCount val="3"/>
                <c:pt idx="0">
                  <c:v>Others (NOT TOP10)</c:v>
                </c:pt>
                <c:pt idx="1">
                  <c:v>Version</c:v>
                </c:pt>
                <c:pt idx="2">
                  <c:v>Con Repetición</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Capabilities'!$DE$6:$DE$31</c:f>
            </c:numRef>
          </c:val>
          <c:extLst>
            <c:ext xmlns:c16="http://schemas.microsoft.com/office/drawing/2014/chart" uri="{C3380CC4-5D6E-409C-BE32-E72D297353CC}">
              <c16:uniqueId val="{0000006D-C58D-4C2C-A012-6718A6B1FA96}"/>
            </c:ext>
          </c:extLst>
        </c:ser>
        <c:ser>
          <c:idx val="107"/>
          <c:order val="108"/>
          <c:tx>
            <c:strRef>
              <c:f>'Tabla 2 - Attack Capabilities'!$DF$3:$DF$5</c:f>
              <c:strCache>
                <c:ptCount val="3"/>
                <c:pt idx="0">
                  <c:v>Others (NOT TOP10)</c:v>
                </c:pt>
                <c:pt idx="1">
                  <c:v>Vuln</c:v>
                </c:pt>
                <c:pt idx="2">
                  <c:v>Sin Repetición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Capabilities'!$DF$6:$DF$31</c:f>
            </c:numRef>
          </c:val>
          <c:extLst>
            <c:ext xmlns:c16="http://schemas.microsoft.com/office/drawing/2014/chart" uri="{C3380CC4-5D6E-409C-BE32-E72D297353CC}">
              <c16:uniqueId val="{0000006E-C58D-4C2C-A012-6718A6B1FA96}"/>
            </c:ext>
          </c:extLst>
        </c:ser>
        <c:ser>
          <c:idx val="108"/>
          <c:order val="109"/>
          <c:tx>
            <c:strRef>
              <c:f>'Tabla 2 - Attack Capabilities'!$DG$3:$DG$5</c:f>
              <c:strCache>
                <c:ptCount val="3"/>
                <c:pt idx="0">
                  <c:v>Others (NOT TOP10)</c:v>
                </c:pt>
                <c:pt idx="1">
                  <c:v>Vuln</c:v>
                </c:pt>
                <c:pt idx="2">
                  <c:v>Con Repetición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Capabilities'!$DG$6:$DG$31</c:f>
            </c:numRef>
          </c:val>
          <c:extLst>
            <c:ext xmlns:c16="http://schemas.microsoft.com/office/drawing/2014/chart" uri="{C3380CC4-5D6E-409C-BE32-E72D297353CC}">
              <c16:uniqueId val="{0000006F-C58D-4C2C-A012-6718A6B1FA96}"/>
            </c:ext>
          </c:extLst>
        </c:ser>
        <c:ser>
          <c:idx val="109"/>
          <c:order val="110"/>
          <c:tx>
            <c:strRef>
              <c:f>'Tabla 2 - Attack Capabilities'!$DH$3:$DH$5</c:f>
              <c:strCache>
                <c:ptCount val="3"/>
                <c:pt idx="0">
                  <c:v>Others (NOT TOP10)</c:v>
                </c:pt>
                <c:pt idx="1">
                  <c:v>Apache</c:v>
                </c:pt>
                <c:pt idx="2">
                  <c:v>Sin Repetición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Capabilities'!$DH$6:$DH$31</c:f>
            </c:numRef>
          </c:val>
          <c:extLst>
            <c:ext xmlns:c16="http://schemas.microsoft.com/office/drawing/2014/chart" uri="{C3380CC4-5D6E-409C-BE32-E72D297353CC}">
              <c16:uniqueId val="{00000070-C58D-4C2C-A012-6718A6B1FA96}"/>
            </c:ext>
          </c:extLst>
        </c:ser>
        <c:ser>
          <c:idx val="110"/>
          <c:order val="111"/>
          <c:tx>
            <c:strRef>
              <c:f>'Tabla 2 - Attack Capabilities'!$DI$3:$DI$5</c:f>
              <c:strCache>
                <c:ptCount val="3"/>
                <c:pt idx="0">
                  <c:v>Others (NOT TOP10)</c:v>
                </c:pt>
                <c:pt idx="1">
                  <c:v>Apache</c:v>
                </c:pt>
                <c:pt idx="2">
                  <c:v>Con Repetición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Capabilities'!$DI$6:$DI$31</c:f>
            </c:numRef>
          </c:val>
          <c:extLst>
            <c:ext xmlns:c16="http://schemas.microsoft.com/office/drawing/2014/chart" uri="{C3380CC4-5D6E-409C-BE32-E72D297353CC}">
              <c16:uniqueId val="{00000071-C58D-4C2C-A012-6718A6B1FA96}"/>
            </c:ext>
          </c:extLst>
        </c:ser>
        <c:ser>
          <c:idx val="111"/>
          <c:order val="112"/>
          <c:tx>
            <c:strRef>
              <c:f>'Tabla 2 - Attack Capabilities'!$DJ$3:$DJ$5</c:f>
              <c:strCache>
                <c:ptCount val="3"/>
                <c:pt idx="0">
                  <c:v>Others (NOT TOP10)</c:v>
                </c:pt>
                <c:pt idx="1">
                  <c:v>Tech</c:v>
                </c:pt>
                <c:pt idx="2">
                  <c:v>Sin Repetición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Capabilities'!$DJ$6:$DJ$31</c:f>
            </c:numRef>
          </c:val>
          <c:extLst>
            <c:ext xmlns:c16="http://schemas.microsoft.com/office/drawing/2014/chart" uri="{C3380CC4-5D6E-409C-BE32-E72D297353CC}">
              <c16:uniqueId val="{00000072-C58D-4C2C-A012-6718A6B1FA96}"/>
            </c:ext>
          </c:extLst>
        </c:ser>
        <c:ser>
          <c:idx val="112"/>
          <c:order val="113"/>
          <c:tx>
            <c:strRef>
              <c:f>'Tabla 2 - Attack Capabilities'!$DK$3:$DK$5</c:f>
              <c:strCache>
                <c:ptCount val="3"/>
                <c:pt idx="0">
                  <c:v>Others (NOT TOP10)</c:v>
                </c:pt>
                <c:pt idx="1">
                  <c:v>Tech</c:v>
                </c:pt>
                <c:pt idx="2">
                  <c:v>Con Repetición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Capabilities'!$DK$6:$DK$31</c:f>
            </c:numRef>
          </c:val>
          <c:extLst>
            <c:ext xmlns:c16="http://schemas.microsoft.com/office/drawing/2014/chart" uri="{C3380CC4-5D6E-409C-BE32-E72D297353CC}">
              <c16:uniqueId val="{00000073-C58D-4C2C-A012-6718A6B1FA96}"/>
            </c:ext>
          </c:extLst>
        </c:ser>
        <c:ser>
          <c:idx val="113"/>
          <c:order val="114"/>
          <c:tx>
            <c:strRef>
              <c:f>'Tabla 2 - Attack Capabilities'!$DL$3:$DL$5</c:f>
              <c:strCache>
                <c:ptCount val="3"/>
                <c:pt idx="0">
                  <c:v>Others (NOT TOP10)</c:v>
                </c:pt>
                <c:pt idx="1">
                  <c:v>CVE</c:v>
                </c:pt>
                <c:pt idx="2">
                  <c:v>Sin Repetición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Capabilities'!$DL$6:$DL$31</c:f>
            </c:numRef>
          </c:val>
          <c:extLst>
            <c:ext xmlns:c16="http://schemas.microsoft.com/office/drawing/2014/chart" uri="{C3380CC4-5D6E-409C-BE32-E72D297353CC}">
              <c16:uniqueId val="{00000074-C58D-4C2C-A012-6718A6B1FA96}"/>
            </c:ext>
          </c:extLst>
        </c:ser>
        <c:ser>
          <c:idx val="114"/>
          <c:order val="115"/>
          <c:tx>
            <c:strRef>
              <c:f>'Tabla 2 - Attack Capabilities'!$DM$3:$DM$5</c:f>
              <c:strCache>
                <c:ptCount val="3"/>
                <c:pt idx="0">
                  <c:v>Others (NOT TOP10)</c:v>
                </c:pt>
                <c:pt idx="1">
                  <c:v>CVE</c:v>
                </c:pt>
                <c:pt idx="2">
                  <c:v>Con Repetición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Capabilities'!$DM$6:$DM$31</c:f>
            </c:numRef>
          </c:val>
          <c:extLst>
            <c:ext xmlns:c16="http://schemas.microsoft.com/office/drawing/2014/chart" uri="{C3380CC4-5D6E-409C-BE32-E72D297353CC}">
              <c16:uniqueId val="{00000075-C58D-4C2C-A012-6718A6B1FA96}"/>
            </c:ext>
          </c:extLst>
        </c:ser>
        <c:ser>
          <c:idx val="115"/>
          <c:order val="116"/>
          <c:tx>
            <c:strRef>
              <c:f>'Tabla 2 - Attack Capabilities'!$DN$3:$DN$5</c:f>
              <c:strCache>
                <c:ptCount val="3"/>
                <c:pt idx="0">
                  <c:v>Others (NOT TOP10)</c:v>
                </c:pt>
                <c:pt idx="1">
                  <c:v>Vulnerabilities</c:v>
                </c:pt>
                <c:pt idx="2">
                  <c:v>Sin Repetición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Capabilities'!$DN$6:$DN$31</c:f>
            </c:numRef>
          </c:val>
          <c:extLst>
            <c:ext xmlns:c16="http://schemas.microsoft.com/office/drawing/2014/chart" uri="{C3380CC4-5D6E-409C-BE32-E72D297353CC}">
              <c16:uniqueId val="{00000076-C58D-4C2C-A012-6718A6B1FA96}"/>
            </c:ext>
          </c:extLst>
        </c:ser>
        <c:ser>
          <c:idx val="116"/>
          <c:order val="117"/>
          <c:tx>
            <c:strRef>
              <c:f>'Tabla 2 - Attack Capabilities'!$DO$3:$DO$5</c:f>
              <c:strCache>
                <c:ptCount val="3"/>
                <c:pt idx="0">
                  <c:v>Others (NOT TOP10)</c:v>
                </c:pt>
                <c:pt idx="1">
                  <c:v>Vulnerabilities</c:v>
                </c:pt>
                <c:pt idx="2">
                  <c:v>Con Repetición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Capabilities'!$DO$6:$DO$31</c:f>
            </c:numRef>
          </c:val>
          <c:extLst>
            <c:ext xmlns:c16="http://schemas.microsoft.com/office/drawing/2014/chart" uri="{C3380CC4-5D6E-409C-BE32-E72D297353CC}">
              <c16:uniqueId val="{00000077-C58D-4C2C-A012-6718A6B1FA96}"/>
            </c:ext>
          </c:extLst>
        </c:ser>
        <c:ser>
          <c:idx val="117"/>
          <c:order val="118"/>
          <c:tx>
            <c:strRef>
              <c:f>'Tabla 2 - Attack Capabilities'!$DP$3:$DP$5</c:f>
              <c:strCache>
                <c:ptCount val="3"/>
                <c:pt idx="0">
                  <c:v>Others (NOT TOP10)</c:v>
                </c:pt>
                <c:pt idx="1">
                  <c:v>String_format</c:v>
                </c:pt>
                <c:pt idx="2">
                  <c:v>Sin Repetición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Capabilities'!$DP$6:$DP$31</c:f>
            </c:numRef>
          </c:val>
          <c:extLst>
            <c:ext xmlns:c16="http://schemas.microsoft.com/office/drawing/2014/chart" uri="{C3380CC4-5D6E-409C-BE32-E72D297353CC}">
              <c16:uniqueId val="{00000078-C58D-4C2C-A012-6718A6B1FA96}"/>
            </c:ext>
          </c:extLst>
        </c:ser>
        <c:ser>
          <c:idx val="118"/>
          <c:order val="119"/>
          <c:tx>
            <c:strRef>
              <c:f>'Tabla 2 - Attack Capabilities'!$DQ$3:$DQ$5</c:f>
              <c:strCache>
                <c:ptCount val="3"/>
                <c:pt idx="0">
                  <c:v>Others (NOT TOP10)</c:v>
                </c:pt>
                <c:pt idx="1">
                  <c:v>String_format</c:v>
                </c:pt>
                <c:pt idx="2">
                  <c:v>Con Repetición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Capabilities'!$DQ$6:$DQ$31</c:f>
            </c:numRef>
          </c:val>
          <c:extLst>
            <c:ext xmlns:c16="http://schemas.microsoft.com/office/drawing/2014/chart" uri="{C3380CC4-5D6E-409C-BE32-E72D297353CC}">
              <c16:uniqueId val="{00000079-C58D-4C2C-A012-6718A6B1FA96}"/>
            </c:ext>
          </c:extLst>
        </c:ser>
        <c:ser>
          <c:idx val="119"/>
          <c:order val="120"/>
          <c:tx>
            <c:strRef>
              <c:f>'Tabla 2 - Attack Capabilities'!$DR$3:$DR$5</c:f>
              <c:strCache>
                <c:ptCount val="3"/>
                <c:pt idx="0">
                  <c:v>Others (NOT TOP10)</c:v>
                </c:pt>
                <c:pt idx="1">
                  <c:v>Exposure</c:v>
                </c:pt>
                <c:pt idx="2">
                  <c:v>Sin Repetición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Capabilities'!$DR$6:$DR$31</c:f>
            </c:numRef>
          </c:val>
          <c:extLst>
            <c:ext xmlns:c16="http://schemas.microsoft.com/office/drawing/2014/chart" uri="{C3380CC4-5D6E-409C-BE32-E72D297353CC}">
              <c16:uniqueId val="{0000007A-C58D-4C2C-A012-6718A6B1FA96}"/>
            </c:ext>
          </c:extLst>
        </c:ser>
        <c:ser>
          <c:idx val="120"/>
          <c:order val="121"/>
          <c:tx>
            <c:strRef>
              <c:f>'Tabla 2 - Attack Capabilities'!$DS$3:$DS$5</c:f>
              <c:strCache>
                <c:ptCount val="3"/>
                <c:pt idx="0">
                  <c:v>Others (NOT TOP10)</c:v>
                </c:pt>
                <c:pt idx="1">
                  <c:v>Exposure</c:v>
                </c:pt>
                <c:pt idx="2">
                  <c:v>Con Repetición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Capabilities'!$DS$6:$DS$31</c:f>
            </c:numRef>
          </c:val>
          <c:extLst>
            <c:ext xmlns:c16="http://schemas.microsoft.com/office/drawing/2014/chart" uri="{C3380CC4-5D6E-409C-BE32-E72D297353CC}">
              <c16:uniqueId val="{0000007B-C58D-4C2C-A012-6718A6B1FA96}"/>
            </c:ext>
          </c:extLst>
        </c:ser>
        <c:ser>
          <c:idx val="121"/>
          <c:order val="122"/>
          <c:tx>
            <c:strRef>
              <c:f>'Tabla 2 - Attack Capabilities'!$DT$3:$DT$5</c:f>
              <c:strCache>
                <c:ptCount val="3"/>
                <c:pt idx="0">
                  <c:v>Others (NOT TOP10)</c:v>
                </c:pt>
                <c:pt idx="1">
                  <c:v>Wordpress</c:v>
                </c:pt>
                <c:pt idx="2">
                  <c:v>Sin Repetición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Capabilities'!$DT$6:$DT$31</c:f>
            </c:numRef>
          </c:val>
          <c:extLst>
            <c:ext xmlns:c16="http://schemas.microsoft.com/office/drawing/2014/chart" uri="{C3380CC4-5D6E-409C-BE32-E72D297353CC}">
              <c16:uniqueId val="{0000007C-C58D-4C2C-A012-6718A6B1FA96}"/>
            </c:ext>
          </c:extLst>
        </c:ser>
        <c:ser>
          <c:idx val="122"/>
          <c:order val="123"/>
          <c:tx>
            <c:strRef>
              <c:f>'Tabla 2 - Attack Capabilities'!$DU$3:$DU$5</c:f>
              <c:strCache>
                <c:ptCount val="3"/>
                <c:pt idx="0">
                  <c:v>Others (NOT TOP10)</c:v>
                </c:pt>
                <c:pt idx="1">
                  <c:v>Wordpress</c:v>
                </c:pt>
                <c:pt idx="2">
                  <c:v>Con Repetición</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Capabilities'!$DU$6:$DU$31</c:f>
            </c:numRef>
          </c:val>
          <c:extLst>
            <c:ext xmlns:c16="http://schemas.microsoft.com/office/drawing/2014/chart" uri="{C3380CC4-5D6E-409C-BE32-E72D297353CC}">
              <c16:uniqueId val="{0000007D-C58D-4C2C-A012-6718A6B1FA96}"/>
            </c:ext>
          </c:extLst>
        </c:ser>
        <c:ser>
          <c:idx val="123"/>
          <c:order val="124"/>
          <c:tx>
            <c:strRef>
              <c:f>'Tabla 2 - Attack Capabilities'!$DV$3:$DV$5</c:f>
              <c:strCache>
                <c:ptCount val="3"/>
                <c:pt idx="0">
                  <c:v>Others (NOT TOP10)</c:v>
                </c:pt>
                <c:pt idx="1">
                  <c:v>Panel</c:v>
                </c:pt>
                <c:pt idx="2">
                  <c:v>Sin Repetición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Capabilities'!$DV$6:$DV$31</c:f>
            </c:numRef>
          </c:val>
          <c:extLst>
            <c:ext xmlns:c16="http://schemas.microsoft.com/office/drawing/2014/chart" uri="{C3380CC4-5D6E-409C-BE32-E72D297353CC}">
              <c16:uniqueId val="{0000007E-C58D-4C2C-A012-6718A6B1FA96}"/>
            </c:ext>
          </c:extLst>
        </c:ser>
        <c:ser>
          <c:idx val="124"/>
          <c:order val="125"/>
          <c:tx>
            <c:strRef>
              <c:f>'Tabla 2 - Attack Capabilities'!$DW$3:$DW$5</c:f>
              <c:strCache>
                <c:ptCount val="3"/>
                <c:pt idx="0">
                  <c:v>Others (NOT TOP10)</c:v>
                </c:pt>
                <c:pt idx="1">
                  <c:v>Panel</c:v>
                </c:pt>
                <c:pt idx="2">
                  <c:v>Con Repetición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Capabilities'!$DW$6:$DW$31</c:f>
            </c:numRef>
          </c:val>
          <c:extLst>
            <c:ext xmlns:c16="http://schemas.microsoft.com/office/drawing/2014/chart" uri="{C3380CC4-5D6E-409C-BE32-E72D297353CC}">
              <c16:uniqueId val="{0000007F-C58D-4C2C-A012-6718A6B1FA96}"/>
            </c:ext>
          </c:extLst>
        </c:ser>
        <c:ser>
          <c:idx val="125"/>
          <c:order val="126"/>
          <c:tx>
            <c:strRef>
              <c:f>'Tabla 2 - Attack Capabilities'!$DX$3:$DX$5</c:f>
              <c:strCache>
                <c:ptCount val="3"/>
                <c:pt idx="0">
                  <c:v>Others (NOT TOP10)</c:v>
                </c:pt>
                <c:pt idx="1">
                  <c:v>wp-plugin</c:v>
                </c:pt>
                <c:pt idx="2">
                  <c:v>Sin Repetición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Capabilities'!$DX$6:$DX$31</c:f>
            </c:numRef>
          </c:val>
          <c:extLst>
            <c:ext xmlns:c16="http://schemas.microsoft.com/office/drawing/2014/chart" uri="{C3380CC4-5D6E-409C-BE32-E72D297353CC}">
              <c16:uniqueId val="{00000080-C58D-4C2C-A012-6718A6B1FA96}"/>
            </c:ext>
          </c:extLst>
        </c:ser>
        <c:ser>
          <c:idx val="126"/>
          <c:order val="127"/>
          <c:tx>
            <c:strRef>
              <c:f>'Tabla 2 - Attack Capabilities'!$DY$3:$DY$5</c:f>
              <c:strCache>
                <c:ptCount val="3"/>
                <c:pt idx="0">
                  <c:v>Others (NOT TOP10)</c:v>
                </c:pt>
                <c:pt idx="1">
                  <c:v>wp-plugin</c:v>
                </c:pt>
                <c:pt idx="2">
                  <c:v>Con Repetición</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Capabilities'!$DY$6:$DY$31</c:f>
            </c:numRef>
          </c:val>
          <c:extLst>
            <c:ext xmlns:c16="http://schemas.microsoft.com/office/drawing/2014/chart" uri="{C3380CC4-5D6E-409C-BE32-E72D297353CC}">
              <c16:uniqueId val="{00000081-C58D-4C2C-A012-6718A6B1FA96}"/>
            </c:ext>
          </c:extLst>
        </c:ser>
        <c:ser>
          <c:idx val="127"/>
          <c:order val="128"/>
          <c:tx>
            <c:strRef>
              <c:f>'Tabla 2 - Attack Capabilities'!$DZ$3:$DZ$5</c:f>
              <c:strCache>
                <c:ptCount val="3"/>
                <c:pt idx="0">
                  <c:v>Others (NOT TOP10)</c:v>
                </c:pt>
                <c:pt idx="1">
                  <c:v>Buffer overflow</c:v>
                </c:pt>
                <c:pt idx="2">
                  <c:v>Sin Repetición</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Capabilities'!$DZ$6:$DZ$31</c:f>
            </c:numRef>
          </c:val>
          <c:extLst>
            <c:ext xmlns:c16="http://schemas.microsoft.com/office/drawing/2014/chart" uri="{C3380CC4-5D6E-409C-BE32-E72D297353CC}">
              <c16:uniqueId val="{00000082-C58D-4C2C-A012-6718A6B1FA96}"/>
            </c:ext>
          </c:extLst>
        </c:ser>
        <c:ser>
          <c:idx val="128"/>
          <c:order val="129"/>
          <c:tx>
            <c:strRef>
              <c:f>'Tabla 2 - Attack Capabilities'!$EA$3:$EA$5</c:f>
              <c:strCache>
                <c:ptCount val="3"/>
                <c:pt idx="0">
                  <c:v>Others (NOT TOP10)</c:v>
                </c:pt>
                <c:pt idx="1">
                  <c:v>Buffer overflow</c:v>
                </c:pt>
                <c:pt idx="2">
                  <c:v>Con Repetición</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Capabilities'!$EA$6:$EA$31</c:f>
            </c:numRef>
          </c:val>
          <c:extLst>
            <c:ext xmlns:c16="http://schemas.microsoft.com/office/drawing/2014/chart" uri="{C3380CC4-5D6E-409C-BE32-E72D297353CC}">
              <c16:uniqueId val="{00000083-C58D-4C2C-A012-6718A6B1FA96}"/>
            </c:ext>
          </c:extLst>
        </c:ser>
        <c:ser>
          <c:idx val="129"/>
          <c:order val="130"/>
          <c:tx>
            <c:strRef>
              <c:f>'Tabla 2 - Attack Capabilities'!$EB$3:$EB$5</c:f>
              <c:strCache>
                <c:ptCount val="3"/>
                <c:pt idx="0">
                  <c:v>Others (NOT TOP10)</c:v>
                </c:pt>
                <c:pt idx="1">
                  <c:v>cors_origin</c:v>
                </c:pt>
                <c:pt idx="2">
                  <c:v>Sin Repetición</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Capabilities'!$EB$6:$EB$31</c:f>
            </c:numRef>
          </c:val>
          <c:extLst>
            <c:ext xmlns:c16="http://schemas.microsoft.com/office/drawing/2014/chart" uri="{C3380CC4-5D6E-409C-BE32-E72D297353CC}">
              <c16:uniqueId val="{00000084-C58D-4C2C-A012-6718A6B1FA96}"/>
            </c:ext>
          </c:extLst>
        </c:ser>
        <c:ser>
          <c:idx val="130"/>
          <c:order val="131"/>
          <c:tx>
            <c:strRef>
              <c:f>'Tabla 2 - Attack Capabilities'!$EC$3:$EC$5</c:f>
              <c:strCache>
                <c:ptCount val="3"/>
                <c:pt idx="0">
                  <c:v>Others (NOT TOP10)</c:v>
                </c:pt>
                <c:pt idx="1">
                  <c:v>cors_origin</c:v>
                </c:pt>
                <c:pt idx="2">
                  <c:v>Con Repetición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Capabilities'!$EC$6:$EC$31</c:f>
            </c:numRef>
          </c:val>
          <c:extLst>
            <c:ext xmlns:c16="http://schemas.microsoft.com/office/drawing/2014/chart" uri="{C3380CC4-5D6E-409C-BE32-E72D297353CC}">
              <c16:uniqueId val="{00000085-C58D-4C2C-A012-6718A6B1FA96}"/>
            </c:ext>
          </c:extLst>
        </c:ser>
        <c:ser>
          <c:idx val="131"/>
          <c:order val="132"/>
          <c:tx>
            <c:strRef>
              <c:f>'Tabla 2 - Attack Capabilities'!$ED$3:$ED$5</c:f>
              <c:strCache>
                <c:ptCount val="3"/>
                <c:pt idx="0">
                  <c:v>Others (NOT TOP10)</c:v>
                </c:pt>
                <c:pt idx="1">
                  <c:v>dav</c:v>
                </c:pt>
                <c:pt idx="2">
                  <c:v>Sin Repetición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Capabilities'!$ED$6:$ED$31</c:f>
            </c:numRef>
          </c:val>
          <c:extLst>
            <c:ext xmlns:c16="http://schemas.microsoft.com/office/drawing/2014/chart" uri="{C3380CC4-5D6E-409C-BE32-E72D297353CC}">
              <c16:uniqueId val="{00000086-C58D-4C2C-A012-6718A6B1FA96}"/>
            </c:ext>
          </c:extLst>
        </c:ser>
        <c:ser>
          <c:idx val="132"/>
          <c:order val="133"/>
          <c:tx>
            <c:strRef>
              <c:f>'Tabla 2 - Attack Capabilities'!$EE$3:$EE$5</c:f>
              <c:strCache>
                <c:ptCount val="3"/>
                <c:pt idx="0">
                  <c:v>Others (NOT TOP10)</c:v>
                </c:pt>
                <c:pt idx="1">
                  <c:v>dav</c:v>
                </c:pt>
                <c:pt idx="2">
                  <c:v>Con Repetición</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Capabilities'!$EE$6:$EE$31</c:f>
            </c:numRef>
          </c:val>
          <c:extLst>
            <c:ext xmlns:c16="http://schemas.microsoft.com/office/drawing/2014/chart" uri="{C3380CC4-5D6E-409C-BE32-E72D297353CC}">
              <c16:uniqueId val="{00000087-C58D-4C2C-A012-6718A6B1FA96}"/>
            </c:ext>
          </c:extLst>
        </c:ser>
        <c:ser>
          <c:idx val="133"/>
          <c:order val="134"/>
          <c:tx>
            <c:strRef>
              <c:f>'Tabla 2 - Attack Capabilities'!$EF$3:$EF$5</c:f>
              <c:strCache>
                <c:ptCount val="3"/>
                <c:pt idx="0">
                  <c:v>Others (NOT TOP10)</c:v>
                </c:pt>
                <c:pt idx="1">
                  <c:v>eval</c:v>
                </c:pt>
                <c:pt idx="2">
                  <c:v>Sin Repetición</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Capabilities'!$EF$6:$EF$31</c:f>
            </c:numRef>
          </c:val>
          <c:extLst>
            <c:ext xmlns:c16="http://schemas.microsoft.com/office/drawing/2014/chart" uri="{C3380CC4-5D6E-409C-BE32-E72D297353CC}">
              <c16:uniqueId val="{00000088-C58D-4C2C-A012-6718A6B1FA96}"/>
            </c:ext>
          </c:extLst>
        </c:ser>
        <c:ser>
          <c:idx val="134"/>
          <c:order val="135"/>
          <c:tx>
            <c:strRef>
              <c:f>'Tabla 2 - Attack Capabilities'!$EG$3:$EG$5</c:f>
              <c:strCache>
                <c:ptCount val="3"/>
                <c:pt idx="0">
                  <c:v>Others (NOT TOP10)</c:v>
                </c:pt>
                <c:pt idx="1">
                  <c:v>eval</c:v>
                </c:pt>
                <c:pt idx="2">
                  <c:v>Con Repetición</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Capabilities'!$EG$6:$EG$31</c:f>
            </c:numRef>
          </c:val>
          <c:extLst>
            <c:ext xmlns:c16="http://schemas.microsoft.com/office/drawing/2014/chart" uri="{C3380CC4-5D6E-409C-BE32-E72D297353CC}">
              <c16:uniqueId val="{00000089-C58D-4C2C-A012-6718A6B1FA96}"/>
            </c:ext>
          </c:extLst>
        </c:ser>
        <c:ser>
          <c:idx val="135"/>
          <c:order val="136"/>
          <c:tx>
            <c:strRef>
              <c:f>'Tabla 2 - Attack Capabilities'!$EH$3:$EH$5</c:f>
              <c:strCache>
                <c:ptCount val="3"/>
                <c:pt idx="0">
                  <c:v>Others (NOT TOP10)</c:v>
                </c:pt>
                <c:pt idx="1">
                  <c:v>frontpage</c:v>
                </c:pt>
                <c:pt idx="2">
                  <c:v>Sin Repetición</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Capabilities'!$EH$6:$EH$31</c:f>
            </c:numRef>
          </c:val>
          <c:extLst>
            <c:ext xmlns:c16="http://schemas.microsoft.com/office/drawing/2014/chart" uri="{C3380CC4-5D6E-409C-BE32-E72D297353CC}">
              <c16:uniqueId val="{0000008A-C58D-4C2C-A012-6718A6B1FA96}"/>
            </c:ext>
          </c:extLst>
        </c:ser>
        <c:ser>
          <c:idx val="136"/>
          <c:order val="137"/>
          <c:tx>
            <c:strRef>
              <c:f>'Tabla 2 - Attack Capabilities'!$EI$3:$EI$5</c:f>
              <c:strCache>
                <c:ptCount val="3"/>
                <c:pt idx="0">
                  <c:v>Others (NOT TOP10)</c:v>
                </c:pt>
                <c:pt idx="1">
                  <c:v>frontpage</c:v>
                </c:pt>
                <c:pt idx="2">
                  <c:v>Con Repetición</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Capabilities'!$EI$6:$EI$31</c:f>
            </c:numRef>
          </c:val>
          <c:extLst>
            <c:ext xmlns:c16="http://schemas.microsoft.com/office/drawing/2014/chart" uri="{C3380CC4-5D6E-409C-BE32-E72D297353CC}">
              <c16:uniqueId val="{0000008B-C58D-4C2C-A012-6718A6B1FA96}"/>
            </c:ext>
          </c:extLst>
        </c:ser>
        <c:ser>
          <c:idx val="137"/>
          <c:order val="138"/>
          <c:tx>
            <c:strRef>
              <c:f>'Tabla 2 - Attack Capabilities'!$EJ$3:$EJ$5</c:f>
              <c:strCache>
                <c:ptCount val="3"/>
                <c:pt idx="0">
                  <c:v>Others (NOT TOP10)</c:v>
                </c:pt>
                <c:pt idx="1">
                  <c:v>generic</c:v>
                </c:pt>
                <c:pt idx="2">
                  <c:v>Sin Repetición</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Capabilities'!$EJ$6:$EJ$31</c:f>
            </c:numRef>
          </c:val>
          <c:extLst>
            <c:ext xmlns:c16="http://schemas.microsoft.com/office/drawing/2014/chart" uri="{C3380CC4-5D6E-409C-BE32-E72D297353CC}">
              <c16:uniqueId val="{0000008C-C58D-4C2C-A012-6718A6B1FA96}"/>
            </c:ext>
          </c:extLst>
        </c:ser>
        <c:ser>
          <c:idx val="138"/>
          <c:order val="139"/>
          <c:tx>
            <c:strRef>
              <c:f>'Tabla 2 - Attack Capabilities'!$EK$3:$EK$5</c:f>
              <c:strCache>
                <c:ptCount val="3"/>
                <c:pt idx="0">
                  <c:v>Others (NOT TOP10)</c:v>
                </c:pt>
                <c:pt idx="1">
                  <c:v>generic</c:v>
                </c:pt>
                <c:pt idx="2">
                  <c:v>Con Repetición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Capabilities'!$EK$6:$EK$31</c:f>
            </c:numRef>
          </c:val>
          <c:extLst>
            <c:ext xmlns:c16="http://schemas.microsoft.com/office/drawing/2014/chart" uri="{C3380CC4-5D6E-409C-BE32-E72D297353CC}">
              <c16:uniqueId val="{0000008D-C58D-4C2C-A012-6718A6B1FA96}"/>
            </c:ext>
          </c:extLst>
        </c:ser>
        <c:ser>
          <c:idx val="139"/>
          <c:order val="140"/>
          <c:tx>
            <c:strRef>
              <c:f>'Tabla 2 - Attack Capabilities'!$EL$3:$EL$5</c:f>
              <c:strCache>
                <c:ptCount val="3"/>
                <c:pt idx="0">
                  <c:v>Others (NOT TOP10)</c:v>
                </c:pt>
                <c:pt idx="1">
                  <c:v>OWASP_TOP_10</c:v>
                </c:pt>
                <c:pt idx="2">
                  <c:v>Sin Repetición</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Capabilities'!$EL$6:$EL$31</c:f>
            </c:numRef>
          </c:val>
          <c:extLst>
            <c:ext xmlns:c16="http://schemas.microsoft.com/office/drawing/2014/chart" uri="{C3380CC4-5D6E-409C-BE32-E72D297353CC}">
              <c16:uniqueId val="{0000008E-C58D-4C2C-A012-6718A6B1FA96}"/>
            </c:ext>
          </c:extLst>
        </c:ser>
        <c:ser>
          <c:idx val="140"/>
          <c:order val="141"/>
          <c:tx>
            <c:strRef>
              <c:f>'Tabla 2 - Attack Capabilities'!$EM$3:$EM$5</c:f>
              <c:strCache>
                <c:ptCount val="3"/>
                <c:pt idx="0">
                  <c:v>Others (NOT TOP10)</c:v>
                </c:pt>
                <c:pt idx="1">
                  <c:v>OWASP_TOP_10</c:v>
                </c:pt>
                <c:pt idx="2">
                  <c:v>Con Repetición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Capabilities'!$EM$6:$EM$31</c:f>
            </c:numRef>
          </c:val>
          <c:extLst>
            <c:ext xmlns:c16="http://schemas.microsoft.com/office/drawing/2014/chart" uri="{C3380CC4-5D6E-409C-BE32-E72D297353CC}">
              <c16:uniqueId val="{0000008F-C58D-4C2C-A012-6718A6B1FA96}"/>
            </c:ext>
          </c:extLst>
        </c:ser>
        <c:ser>
          <c:idx val="141"/>
          <c:order val="142"/>
          <c:tx>
            <c:strRef>
              <c:f>'Tabla 2 - Attack Capabilities'!$EN$3:$EN$5</c:f>
              <c:strCache>
                <c:ptCount val="3"/>
                <c:pt idx="0">
                  <c:v>Others (NOT TOP10)</c:v>
                </c:pt>
                <c:pt idx="1">
                  <c:v>phising vector</c:v>
                </c:pt>
                <c:pt idx="2">
                  <c:v>Sin Repetición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Capabilities'!$EN$6:$EN$31</c:f>
            </c:numRef>
          </c:val>
          <c:extLst>
            <c:ext xmlns:c16="http://schemas.microsoft.com/office/drawing/2014/chart" uri="{C3380CC4-5D6E-409C-BE32-E72D297353CC}">
              <c16:uniqueId val="{00000090-C58D-4C2C-A012-6718A6B1FA96}"/>
            </c:ext>
          </c:extLst>
        </c:ser>
        <c:ser>
          <c:idx val="142"/>
          <c:order val="143"/>
          <c:tx>
            <c:strRef>
              <c:f>'Tabla 2 - Attack Capabilities'!$EO$3:$EO$5</c:f>
              <c:strCache>
                <c:ptCount val="3"/>
                <c:pt idx="0">
                  <c:v>Others (NOT TOP10)</c:v>
                </c:pt>
                <c:pt idx="1">
                  <c:v>phising vector</c:v>
                </c:pt>
                <c:pt idx="2">
                  <c:v>Con Repetición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Capabilities'!$EO$6:$EO$31</c:f>
            </c:numRef>
          </c:val>
          <c:extLst>
            <c:ext xmlns:c16="http://schemas.microsoft.com/office/drawing/2014/chart" uri="{C3380CC4-5D6E-409C-BE32-E72D297353CC}">
              <c16:uniqueId val="{00000091-C58D-4C2C-A012-6718A6B1FA96}"/>
            </c:ext>
          </c:extLst>
        </c:ser>
        <c:ser>
          <c:idx val="143"/>
          <c:order val="144"/>
          <c:tx>
            <c:strRef>
              <c:f>'Tabla 2 - Attack Capabilities'!$EP$3:$EP$5</c:f>
              <c:strCache>
                <c:ptCount val="3"/>
                <c:pt idx="0">
                  <c:v>Others (NOT TOP10)</c:v>
                </c:pt>
                <c:pt idx="1">
                  <c:v>preg replace</c:v>
                </c:pt>
                <c:pt idx="2">
                  <c:v>Sin Repetición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Capabilities'!$EP$6:$EP$31</c:f>
            </c:numRef>
          </c:val>
          <c:extLst>
            <c:ext xmlns:c16="http://schemas.microsoft.com/office/drawing/2014/chart" uri="{C3380CC4-5D6E-409C-BE32-E72D297353CC}">
              <c16:uniqueId val="{00000092-C58D-4C2C-A012-6718A6B1FA96}"/>
            </c:ext>
          </c:extLst>
        </c:ser>
        <c:ser>
          <c:idx val="144"/>
          <c:order val="145"/>
          <c:tx>
            <c:strRef>
              <c:f>'Tabla 2 - Attack Capabilities'!$EQ$3:$EQ$5</c:f>
              <c:strCache>
                <c:ptCount val="3"/>
                <c:pt idx="0">
                  <c:v>Others (NOT TOP10)</c:v>
                </c:pt>
                <c:pt idx="1">
                  <c:v>preg replace</c:v>
                </c:pt>
                <c:pt idx="2">
                  <c:v>Con Repetición</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Capabilities'!$EQ$6:$EQ$31</c:f>
            </c:numRef>
          </c:val>
          <c:extLst>
            <c:ext xmlns:c16="http://schemas.microsoft.com/office/drawing/2014/chart" uri="{C3380CC4-5D6E-409C-BE32-E72D297353CC}">
              <c16:uniqueId val="{00000093-C58D-4C2C-A012-6718A6B1FA96}"/>
            </c:ext>
          </c:extLst>
        </c:ser>
        <c:ser>
          <c:idx val="145"/>
          <c:order val="146"/>
          <c:tx>
            <c:strRef>
              <c:f>'Tabla 2 - Attack Capabilities'!$ER$3:$ER$5</c:f>
              <c:strCache>
                <c:ptCount val="3"/>
                <c:pt idx="0">
                  <c:v>Others (NOT TOP10)</c:v>
                </c:pt>
                <c:pt idx="1">
                  <c:v>redos</c:v>
                </c:pt>
                <c:pt idx="2">
                  <c:v>Sin Repetición</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Capabilities'!$ER$6:$ER$31</c:f>
            </c:numRef>
          </c:val>
          <c:extLst>
            <c:ext xmlns:c16="http://schemas.microsoft.com/office/drawing/2014/chart" uri="{C3380CC4-5D6E-409C-BE32-E72D297353CC}">
              <c16:uniqueId val="{00000094-C58D-4C2C-A012-6718A6B1FA96}"/>
            </c:ext>
          </c:extLst>
        </c:ser>
        <c:ser>
          <c:idx val="146"/>
          <c:order val="147"/>
          <c:tx>
            <c:strRef>
              <c:f>'Tabla 2 - Attack Capabilities'!$ES$3:$ES$5</c:f>
              <c:strCache>
                <c:ptCount val="3"/>
                <c:pt idx="0">
                  <c:v>Others (NOT TOP10)</c:v>
                </c:pt>
                <c:pt idx="1">
                  <c:v>redos</c:v>
                </c:pt>
                <c:pt idx="2">
                  <c:v>Con Repetición</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Capabilities'!$ES$6:$ES$31</c:f>
            </c:numRef>
          </c:val>
          <c:extLst>
            <c:ext xmlns:c16="http://schemas.microsoft.com/office/drawing/2014/chart" uri="{C3380CC4-5D6E-409C-BE32-E72D297353CC}">
              <c16:uniqueId val="{00000095-C58D-4C2C-A012-6718A6B1FA96}"/>
            </c:ext>
          </c:extLst>
        </c:ser>
        <c:ser>
          <c:idx val="147"/>
          <c:order val="148"/>
          <c:tx>
            <c:strRef>
              <c:f>'Tabla 2 - Attack Capabilities'!$ET$3:$ET$5</c:f>
              <c:strCache>
                <c:ptCount val="3"/>
                <c:pt idx="0">
                  <c:v>Others (NOT TOP10)</c:v>
                </c:pt>
                <c:pt idx="1">
                  <c:v>Application Architecture</c:v>
                </c:pt>
                <c:pt idx="2">
                  <c:v>Sin Repetición</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Capabilities'!$ET$6:$ET$31</c:f>
            </c:numRef>
          </c:val>
          <c:extLst>
            <c:ext xmlns:c16="http://schemas.microsoft.com/office/drawing/2014/chart" uri="{C3380CC4-5D6E-409C-BE32-E72D297353CC}">
              <c16:uniqueId val="{00000096-C58D-4C2C-A012-6718A6B1FA96}"/>
            </c:ext>
          </c:extLst>
        </c:ser>
        <c:ser>
          <c:idx val="148"/>
          <c:order val="149"/>
          <c:tx>
            <c:strRef>
              <c:f>'Tabla 2 - Attack Capabilities'!$EU$3:$EU$5</c:f>
              <c:strCache>
                <c:ptCount val="3"/>
                <c:pt idx="0">
                  <c:v>Others (NOT TOP10)</c:v>
                </c:pt>
                <c:pt idx="1">
                  <c:v>Application Architecture</c:v>
                </c:pt>
                <c:pt idx="2">
                  <c:v>Con Repetición</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Capabilities'!$EU$6:$EU$31</c:f>
            </c:numRef>
          </c:val>
          <c:extLst>
            <c:ext xmlns:c16="http://schemas.microsoft.com/office/drawing/2014/chart" uri="{C3380CC4-5D6E-409C-BE32-E72D297353CC}">
              <c16:uniqueId val="{00000097-C58D-4C2C-A012-6718A6B1FA96}"/>
            </c:ext>
          </c:extLst>
        </c:ser>
        <c:ser>
          <c:idx val="149"/>
          <c:order val="150"/>
          <c:tx>
            <c:strRef>
              <c:f>'Tabla 2 - Attack Capabilities'!$EV$3:$EV$5</c:f>
              <c:strCache>
                <c:ptCount val="3"/>
                <c:pt idx="0">
                  <c:v>Others (NOT TOP10)</c:v>
                </c:pt>
                <c:pt idx="1">
                  <c:v>response splitting</c:v>
                </c:pt>
                <c:pt idx="2">
                  <c:v>Sin Repetición</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Capabilities'!$EV$6:$EV$31</c:f>
            </c:numRef>
          </c:val>
          <c:extLst>
            <c:ext xmlns:c16="http://schemas.microsoft.com/office/drawing/2014/chart" uri="{C3380CC4-5D6E-409C-BE32-E72D297353CC}">
              <c16:uniqueId val="{00000098-C58D-4C2C-A012-6718A6B1FA96}"/>
            </c:ext>
          </c:extLst>
        </c:ser>
        <c:ser>
          <c:idx val="150"/>
          <c:order val="151"/>
          <c:tx>
            <c:strRef>
              <c:f>'Tabla 2 - Attack Capabilities'!$EW$3:$EW$5</c:f>
              <c:strCache>
                <c:ptCount val="3"/>
                <c:pt idx="0">
                  <c:v>Others (NOT TOP10)</c:v>
                </c:pt>
                <c:pt idx="1">
                  <c:v>response splitting</c:v>
                </c:pt>
                <c:pt idx="2">
                  <c:v>Con Repetición</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Capabilities'!$EW$6:$EW$31</c:f>
            </c:numRef>
          </c:val>
          <c:extLst>
            <c:ext xmlns:c16="http://schemas.microsoft.com/office/drawing/2014/chart" uri="{C3380CC4-5D6E-409C-BE32-E72D297353CC}">
              <c16:uniqueId val="{00000099-C58D-4C2C-A012-6718A6B1FA96}"/>
            </c:ext>
          </c:extLst>
        </c:ser>
        <c:ser>
          <c:idx val="151"/>
          <c:order val="152"/>
          <c:tx>
            <c:strRef>
              <c:f>'Tabla 2 - Attack Capabilities'!$EX$3:$EX$5</c:f>
              <c:strCache>
                <c:ptCount val="3"/>
                <c:pt idx="0">
                  <c:v>Others (NOT TOP10)</c:v>
                </c:pt>
                <c:pt idx="1">
                  <c:v>cgis</c:v>
                </c:pt>
                <c:pt idx="2">
                  <c:v>Sin Repetición</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Capabilities'!$EX$6:$EX$31</c:f>
            </c:numRef>
          </c:val>
          <c:extLst>
            <c:ext xmlns:c16="http://schemas.microsoft.com/office/drawing/2014/chart" uri="{C3380CC4-5D6E-409C-BE32-E72D297353CC}">
              <c16:uniqueId val="{0000009A-C58D-4C2C-A012-6718A6B1FA96}"/>
            </c:ext>
          </c:extLst>
        </c:ser>
        <c:ser>
          <c:idx val="152"/>
          <c:order val="153"/>
          <c:tx>
            <c:strRef>
              <c:f>'Tabla 2 - Attack Capabilities'!$EY$3:$EY$5</c:f>
              <c:strCache>
                <c:ptCount val="3"/>
                <c:pt idx="0">
                  <c:v>Others (NOT TOP10)</c:v>
                </c:pt>
                <c:pt idx="1">
                  <c:v>cgis</c:v>
                </c:pt>
                <c:pt idx="2">
                  <c:v>Con Repetición</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Capabilities'!$A$6:$A$31</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Capabilities'!$EY$6:$EY$31</c:f>
            </c:numRef>
          </c:val>
          <c:extLst>
            <c:ext xmlns:c16="http://schemas.microsoft.com/office/drawing/2014/chart" uri="{C3380CC4-5D6E-409C-BE32-E72D297353CC}">
              <c16:uniqueId val="{0000009B-C58D-4C2C-A012-6718A6B1FA96}"/>
            </c:ext>
          </c:extLst>
        </c:ser>
        <c:dLbls>
          <c:dLblPos val="outEnd"/>
          <c:showLegendKey val="0"/>
          <c:showVal val="1"/>
          <c:showCatName val="0"/>
          <c:showSerName val="0"/>
          <c:showPercent val="0"/>
          <c:showBubbleSize val="0"/>
        </c:dLbls>
        <c:gapWidth val="0"/>
        <c:overlap val="-20"/>
        <c:axId val="1490428191"/>
        <c:axId val="1490435679"/>
      </c:barChart>
      <c:catAx>
        <c:axId val="149042819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Herramientas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35679"/>
        <c:crosses val="autoZero"/>
        <c:auto val="1"/>
        <c:lblAlgn val="ctr"/>
        <c:lblOffset val="100"/>
        <c:noMultiLvlLbl val="0"/>
      </c:catAx>
      <c:valAx>
        <c:axId val="1490435679"/>
        <c:scaling>
          <c:orientation val="minMax"/>
          <c:max val="60000"/>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Número</a:t>
                </a:r>
              </a:p>
            </c:rich>
          </c:tx>
          <c:layout>
            <c:manualLayout>
              <c:xMode val="edge"/>
              <c:yMode val="edge"/>
              <c:x val="0.49986841174362723"/>
              <c:y val="0.96714323117977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28191"/>
        <c:crosses val="autoZero"/>
        <c:crossBetween val="between"/>
      </c:valAx>
      <c:spPr>
        <a:noFill/>
        <a:ln>
          <a:noFill/>
        </a:ln>
        <a:effectLst/>
      </c:spPr>
    </c:plotArea>
    <c:legend>
      <c:legendPos val="r"/>
      <c:layout>
        <c:manualLayout>
          <c:xMode val="edge"/>
          <c:yMode val="edge"/>
          <c:x val="0.69999792213473311"/>
          <c:y val="7.7565762613006711E-2"/>
          <c:w val="0.27394707132173607"/>
          <c:h val="0.35525071581961343"/>
        </c:manualLayout>
      </c:layout>
      <c:overlay val="1"/>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s-ES"/>
              <a:t>Attack Capabilities Web estática-</a:t>
            </a:r>
            <a:r>
              <a:rPr lang="es-ES" baseline="0"/>
              <a:t> TOTALES</a:t>
            </a:r>
            <a:endParaRPr lang="es-E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s-ES"/>
        </a:p>
      </c:txPr>
    </c:title>
    <c:autoTitleDeleted val="0"/>
    <c:plotArea>
      <c:layout>
        <c:manualLayout>
          <c:layoutTarget val="inner"/>
          <c:xMode val="edge"/>
          <c:yMode val="edge"/>
          <c:x val="8.2397085564613531E-2"/>
          <c:y val="8.1518059351448055E-2"/>
          <c:w val="0.88772078923398923"/>
          <c:h val="0.85218285457116616"/>
        </c:manualLayout>
      </c:layout>
      <c:barChart>
        <c:barDir val="bar"/>
        <c:grouping val="clustered"/>
        <c:varyColors val="0"/>
        <c:ser>
          <c:idx val="153"/>
          <c:order val="0"/>
          <c:tx>
            <c:strRef>
              <c:f>'Tabla 2 - Attack Capabilities'!$CJ$3:$FA$3</c:f>
              <c:strCache>
                <c:ptCount val="1"/>
                <c:pt idx="0">
                  <c:v>Others (NOT TOP10)</c:v>
                </c:pt>
              </c:strCache>
            </c:strRef>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Capabilities'!$EZ$35:$EZ$37</c:f>
              <c:numCache>
                <c:formatCode>General</c:formatCode>
                <c:ptCount val="3"/>
                <c:pt idx="0">
                  <c:v>0</c:v>
                </c:pt>
                <c:pt idx="1">
                  <c:v>59211</c:v>
                </c:pt>
                <c:pt idx="2">
                  <c:v>59211</c:v>
                </c:pt>
              </c:numCache>
            </c:numRef>
          </c:val>
          <c:extLst>
            <c:ext xmlns:c16="http://schemas.microsoft.com/office/drawing/2014/chart" uri="{C3380CC4-5D6E-409C-BE32-E72D297353CC}">
              <c16:uniqueId val="{00000000-B3B9-4A53-8830-C4F898596A2E}"/>
            </c:ext>
          </c:extLst>
        </c:ser>
        <c:ser>
          <c:idx val="81"/>
          <c:order val="1"/>
          <c:tx>
            <c:strRef>
              <c:f>'Tabla 2 - Attack Capabilities'!$CH$3:$CI$3</c:f>
              <c:strCache>
                <c:ptCount val="1"/>
                <c:pt idx="0">
                  <c:v>SSRF</c:v>
                </c:pt>
              </c:strCache>
            </c:strRef>
          </c:tx>
          <c:spPr>
            <a:solidFill>
              <a:srgbClr val="44546A">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Capabilities'!$CH$35:$CH$37</c:f>
              <c:numCache>
                <c:formatCode>General</c:formatCode>
                <c:ptCount val="3"/>
                <c:pt idx="0">
                  <c:v>0</c:v>
                </c:pt>
                <c:pt idx="1">
                  <c:v>84</c:v>
                </c:pt>
                <c:pt idx="2">
                  <c:v>84</c:v>
                </c:pt>
              </c:numCache>
            </c:numRef>
          </c:val>
          <c:extLst>
            <c:ext xmlns:c16="http://schemas.microsoft.com/office/drawing/2014/chart" uri="{C3380CC4-5D6E-409C-BE32-E72D297353CC}">
              <c16:uniqueId val="{00000001-B3B9-4A53-8830-C4F898596A2E}"/>
            </c:ext>
          </c:extLst>
        </c:ser>
        <c:ser>
          <c:idx val="79"/>
          <c:order val="2"/>
          <c:tx>
            <c:strRef>
              <c:f>'Tabla 2 - Attack Capabilities'!$CB$3:$CG$3</c:f>
              <c:strCache>
                <c:ptCount val="1"/>
                <c:pt idx="0">
                  <c:v>Identification and Authentication Failures</c:v>
                </c:pt>
              </c:strCache>
            </c:strRef>
          </c:tx>
          <c:spPr>
            <a:solidFill>
              <a:srgbClr val="E7E6E6">
                <a:lumMod val="9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Capabilities'!$CF$35:$CF$37</c:f>
              <c:numCache>
                <c:formatCode>General</c:formatCode>
                <c:ptCount val="3"/>
                <c:pt idx="0">
                  <c:v>0</c:v>
                </c:pt>
                <c:pt idx="1">
                  <c:v>108</c:v>
                </c:pt>
                <c:pt idx="2">
                  <c:v>108</c:v>
                </c:pt>
              </c:numCache>
            </c:numRef>
          </c:val>
          <c:extLst>
            <c:ext xmlns:c16="http://schemas.microsoft.com/office/drawing/2014/chart" uri="{C3380CC4-5D6E-409C-BE32-E72D297353CC}">
              <c16:uniqueId val="{00000002-B3B9-4A53-8830-C4F898596A2E}"/>
            </c:ext>
          </c:extLst>
        </c:ser>
        <c:ser>
          <c:idx val="73"/>
          <c:order val="3"/>
          <c:tx>
            <c:strRef>
              <c:f>'Tabla 2 - Attack Capabilities'!$BV$3:$CA$3</c:f>
              <c:strCache>
                <c:ptCount val="1"/>
                <c:pt idx="0">
                  <c:v>Security Misconfiguration</c:v>
                </c:pt>
              </c:strCache>
            </c:strRef>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Capabilities'!$BZ$35:$BZ$37</c:f>
              <c:numCache>
                <c:formatCode>General</c:formatCode>
                <c:ptCount val="3"/>
                <c:pt idx="0">
                  <c:v>0</c:v>
                </c:pt>
                <c:pt idx="1">
                  <c:v>1101</c:v>
                </c:pt>
                <c:pt idx="2">
                  <c:v>1101</c:v>
                </c:pt>
              </c:numCache>
            </c:numRef>
          </c:val>
          <c:extLst>
            <c:ext xmlns:c16="http://schemas.microsoft.com/office/drawing/2014/chart" uri="{C3380CC4-5D6E-409C-BE32-E72D297353CC}">
              <c16:uniqueId val="{00000003-B3B9-4A53-8830-C4F898596A2E}"/>
            </c:ext>
          </c:extLst>
        </c:ser>
        <c:ser>
          <c:idx val="67"/>
          <c:order val="4"/>
          <c:tx>
            <c:strRef>
              <c:f>'Tabla 2 - Attack Capabilities'!$BT$3:$BU$3</c:f>
              <c:strCache>
                <c:ptCount val="1"/>
                <c:pt idx="0">
                  <c:v>Insecure Design</c:v>
                </c:pt>
              </c:strCache>
            </c:strRef>
          </c:tx>
          <c:spPr>
            <a:solidFill>
              <a:srgbClr val="44546A">
                <a:lumMod val="40000"/>
                <a:lumOff val="6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Capabilities'!$BT$35:$BT$37</c:f>
              <c:numCache>
                <c:formatCode>General</c:formatCode>
                <c:ptCount val="3"/>
                <c:pt idx="0">
                  <c:v>0</c:v>
                </c:pt>
                <c:pt idx="1">
                  <c:v>11</c:v>
                </c:pt>
                <c:pt idx="2">
                  <c:v>11</c:v>
                </c:pt>
              </c:numCache>
            </c:numRef>
          </c:val>
          <c:extLst>
            <c:ext xmlns:c16="http://schemas.microsoft.com/office/drawing/2014/chart" uri="{C3380CC4-5D6E-409C-BE32-E72D297353CC}">
              <c16:uniqueId val="{00000004-B3B9-4A53-8830-C4F898596A2E}"/>
            </c:ext>
          </c:extLst>
        </c:ser>
        <c:ser>
          <c:idx val="65"/>
          <c:order val="5"/>
          <c:tx>
            <c:strRef>
              <c:f>'Tabla 2 - Attack Capabilities'!$AD$3:$BS$3</c:f>
              <c:strCache>
                <c:ptCount val="1"/>
                <c:pt idx="0">
                  <c:v>Injection</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2 - Attack Capabilities'!$BR$35:$BR$37</c:f>
              <c:numCache>
                <c:formatCode>General</c:formatCode>
                <c:ptCount val="3"/>
                <c:pt idx="0">
                  <c:v>0</c:v>
                </c:pt>
                <c:pt idx="1">
                  <c:v>4812</c:v>
                </c:pt>
                <c:pt idx="2">
                  <c:v>4812</c:v>
                </c:pt>
              </c:numCache>
            </c:numRef>
          </c:val>
          <c:extLst>
            <c:ext xmlns:c16="http://schemas.microsoft.com/office/drawing/2014/chart" uri="{C3380CC4-5D6E-409C-BE32-E72D297353CC}">
              <c16:uniqueId val="{00000005-B3B9-4A53-8830-C4F898596A2E}"/>
            </c:ext>
          </c:extLst>
        </c:ser>
        <c:ser>
          <c:idx val="23"/>
          <c:order val="6"/>
          <c:tx>
            <c:v>Cryptografic Failures</c:v>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Capabilities'!$AB$35:$AB$37</c:f>
              <c:numCache>
                <c:formatCode>General</c:formatCode>
                <c:ptCount val="3"/>
                <c:pt idx="0">
                  <c:v>0</c:v>
                </c:pt>
                <c:pt idx="1">
                  <c:v>37</c:v>
                </c:pt>
                <c:pt idx="2">
                  <c:v>37</c:v>
                </c:pt>
              </c:numCache>
            </c:numRef>
          </c:val>
          <c:extLst>
            <c:ext xmlns:c16="http://schemas.microsoft.com/office/drawing/2014/chart" uri="{C3380CC4-5D6E-409C-BE32-E72D297353CC}">
              <c16:uniqueId val="{00000006-B3B9-4A53-8830-C4F898596A2E}"/>
            </c:ext>
          </c:extLst>
        </c:ser>
        <c:ser>
          <c:idx val="21"/>
          <c:order val="7"/>
          <c:tx>
            <c:v>Broken Access Control</c:v>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Capabilities'!$Z$35:$Z$37</c:f>
              <c:numCache>
                <c:formatCode>General</c:formatCode>
                <c:ptCount val="3"/>
                <c:pt idx="0">
                  <c:v>0</c:v>
                </c:pt>
                <c:pt idx="1">
                  <c:v>44146</c:v>
                </c:pt>
                <c:pt idx="2">
                  <c:v>44146</c:v>
                </c:pt>
              </c:numCache>
            </c:numRef>
          </c:val>
          <c:extLst>
            <c:ext xmlns:c16="http://schemas.microsoft.com/office/drawing/2014/chart" uri="{C3380CC4-5D6E-409C-BE32-E72D297353CC}">
              <c16:uniqueId val="{00000007-B3B9-4A53-8830-C4F898596A2E}"/>
            </c:ext>
          </c:extLst>
        </c:ser>
        <c:ser>
          <c:idx val="154"/>
          <c:order val="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Capabilities'!$B$35:$B$37</c:f>
            </c:numRef>
          </c:val>
          <c:extLst>
            <c:ext xmlns:c16="http://schemas.microsoft.com/office/drawing/2014/chart" uri="{C3380CC4-5D6E-409C-BE32-E72D297353CC}">
              <c16:uniqueId val="{00000008-B3B9-4A53-8830-C4F898596A2E}"/>
            </c:ext>
          </c:extLst>
        </c:ser>
        <c:ser>
          <c:idx val="84"/>
          <c:order val="9"/>
          <c:tx>
            <c:v>Nº URIS SIN REPETICIÓN</c:v>
          </c:tx>
          <c:spPr>
            <a:solidFill>
              <a:srgbClr val="5B9BD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Capabilities'!$C$35:$C$37</c:f>
              <c:numCache>
                <c:formatCode>General</c:formatCode>
                <c:ptCount val="3"/>
                <c:pt idx="0">
                  <c:v>4805</c:v>
                </c:pt>
                <c:pt idx="1">
                  <c:v>250066</c:v>
                </c:pt>
                <c:pt idx="2">
                  <c:v>254871</c:v>
                </c:pt>
              </c:numCache>
            </c:numRef>
          </c:val>
          <c:extLst>
            <c:ext xmlns:c16="http://schemas.microsoft.com/office/drawing/2014/chart" uri="{C3380CC4-5D6E-409C-BE32-E72D297353CC}">
              <c16:uniqueId val="{00000009-B3B9-4A53-8830-C4F898596A2E}"/>
            </c:ext>
          </c:extLst>
        </c:ser>
        <c:ser>
          <c:idx val="82"/>
          <c:order val="1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Capabilities'!$D$35:$D$37</c:f>
            </c:numRef>
          </c:val>
          <c:extLst>
            <c:ext xmlns:c16="http://schemas.microsoft.com/office/drawing/2014/chart" uri="{C3380CC4-5D6E-409C-BE32-E72D297353CC}">
              <c16:uniqueId val="{0000000A-B3B9-4A53-8830-C4F898596A2E}"/>
            </c:ext>
          </c:extLst>
        </c:ser>
        <c:ser>
          <c:idx val="0"/>
          <c:order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Capabilities'!$E$35:$E$37</c:f>
            </c:numRef>
          </c:val>
          <c:extLst>
            <c:ext xmlns:c16="http://schemas.microsoft.com/office/drawing/2014/chart" uri="{C3380CC4-5D6E-409C-BE32-E72D297353CC}">
              <c16:uniqueId val="{0000000B-B3B9-4A53-8830-C4F898596A2E}"/>
            </c:ext>
          </c:extLst>
        </c:ser>
        <c:ser>
          <c:idx val="1"/>
          <c:order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Capabilities'!$F$35:$F$37</c:f>
            </c:numRef>
          </c:val>
          <c:extLst>
            <c:ext xmlns:c16="http://schemas.microsoft.com/office/drawing/2014/chart" uri="{C3380CC4-5D6E-409C-BE32-E72D297353CC}">
              <c16:uniqueId val="{0000000C-B3B9-4A53-8830-C4F898596A2E}"/>
            </c:ext>
          </c:extLst>
        </c:ser>
        <c:ser>
          <c:idx val="2"/>
          <c:order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Capabilities'!$G$35:$G$37</c:f>
            </c:numRef>
          </c:val>
          <c:extLst>
            <c:ext xmlns:c16="http://schemas.microsoft.com/office/drawing/2014/chart" uri="{C3380CC4-5D6E-409C-BE32-E72D297353CC}">
              <c16:uniqueId val="{0000000D-B3B9-4A53-8830-C4F898596A2E}"/>
            </c:ext>
          </c:extLst>
        </c:ser>
        <c:ser>
          <c:idx val="3"/>
          <c:order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Capabilities'!$H$35:$H$37</c:f>
            </c:numRef>
          </c:val>
          <c:extLst>
            <c:ext xmlns:c16="http://schemas.microsoft.com/office/drawing/2014/chart" uri="{C3380CC4-5D6E-409C-BE32-E72D297353CC}">
              <c16:uniqueId val="{0000000E-B3B9-4A53-8830-C4F898596A2E}"/>
            </c:ext>
          </c:extLst>
        </c:ser>
        <c:ser>
          <c:idx val="4"/>
          <c:order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Capabilities'!$I$35:$I$37</c:f>
            </c:numRef>
          </c:val>
          <c:extLst>
            <c:ext xmlns:c16="http://schemas.microsoft.com/office/drawing/2014/chart" uri="{C3380CC4-5D6E-409C-BE32-E72D297353CC}">
              <c16:uniqueId val="{0000000F-B3B9-4A53-8830-C4F898596A2E}"/>
            </c:ext>
          </c:extLst>
        </c:ser>
        <c:ser>
          <c:idx val="5"/>
          <c:order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Capabilities'!$J$35:$J$37</c:f>
            </c:numRef>
          </c:val>
          <c:extLst>
            <c:ext xmlns:c16="http://schemas.microsoft.com/office/drawing/2014/chart" uri="{C3380CC4-5D6E-409C-BE32-E72D297353CC}">
              <c16:uniqueId val="{00000010-B3B9-4A53-8830-C4F898596A2E}"/>
            </c:ext>
          </c:extLst>
        </c:ser>
        <c:ser>
          <c:idx val="6"/>
          <c:order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Capabilities'!$K$35:$K$37</c:f>
            </c:numRef>
          </c:val>
          <c:extLst>
            <c:ext xmlns:c16="http://schemas.microsoft.com/office/drawing/2014/chart" uri="{C3380CC4-5D6E-409C-BE32-E72D297353CC}">
              <c16:uniqueId val="{00000011-B3B9-4A53-8830-C4F898596A2E}"/>
            </c:ext>
          </c:extLst>
        </c:ser>
        <c:ser>
          <c:idx val="7"/>
          <c:order val="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Capabilities'!$L$35:$L$37</c:f>
            </c:numRef>
          </c:val>
          <c:extLst>
            <c:ext xmlns:c16="http://schemas.microsoft.com/office/drawing/2014/chart" uri="{C3380CC4-5D6E-409C-BE32-E72D297353CC}">
              <c16:uniqueId val="{00000012-B3B9-4A53-8830-C4F898596A2E}"/>
            </c:ext>
          </c:extLst>
        </c:ser>
        <c:ser>
          <c:idx val="8"/>
          <c:order val="1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Capabilities'!$M$35:$M$37</c:f>
            </c:numRef>
          </c:val>
          <c:extLst>
            <c:ext xmlns:c16="http://schemas.microsoft.com/office/drawing/2014/chart" uri="{C3380CC4-5D6E-409C-BE32-E72D297353CC}">
              <c16:uniqueId val="{00000013-B3B9-4A53-8830-C4F898596A2E}"/>
            </c:ext>
          </c:extLst>
        </c:ser>
        <c:ser>
          <c:idx val="9"/>
          <c:order val="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Capabilities'!$N$35:$N$37</c:f>
            </c:numRef>
          </c:val>
          <c:extLst>
            <c:ext xmlns:c16="http://schemas.microsoft.com/office/drawing/2014/chart" uri="{C3380CC4-5D6E-409C-BE32-E72D297353CC}">
              <c16:uniqueId val="{00000014-B3B9-4A53-8830-C4F898596A2E}"/>
            </c:ext>
          </c:extLst>
        </c:ser>
        <c:ser>
          <c:idx val="10"/>
          <c:order val="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Capabilities'!$O$35:$O$37</c:f>
            </c:numRef>
          </c:val>
          <c:extLst>
            <c:ext xmlns:c16="http://schemas.microsoft.com/office/drawing/2014/chart" uri="{C3380CC4-5D6E-409C-BE32-E72D297353CC}">
              <c16:uniqueId val="{00000015-B3B9-4A53-8830-C4F898596A2E}"/>
            </c:ext>
          </c:extLst>
        </c:ser>
        <c:ser>
          <c:idx val="11"/>
          <c:order val="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Capabilities'!$P$35:$P$37</c:f>
            </c:numRef>
          </c:val>
          <c:extLst>
            <c:ext xmlns:c16="http://schemas.microsoft.com/office/drawing/2014/chart" uri="{C3380CC4-5D6E-409C-BE32-E72D297353CC}">
              <c16:uniqueId val="{00000016-B3B9-4A53-8830-C4F898596A2E}"/>
            </c:ext>
          </c:extLst>
        </c:ser>
        <c:ser>
          <c:idx val="12"/>
          <c:order val="2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Capabilities'!$Q$35:$Q$37</c:f>
            </c:numRef>
          </c:val>
          <c:extLst>
            <c:ext xmlns:c16="http://schemas.microsoft.com/office/drawing/2014/chart" uri="{C3380CC4-5D6E-409C-BE32-E72D297353CC}">
              <c16:uniqueId val="{00000017-B3B9-4A53-8830-C4F898596A2E}"/>
            </c:ext>
          </c:extLst>
        </c:ser>
        <c:ser>
          <c:idx val="13"/>
          <c:order val="2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Capabilities'!$R$35:$R$37</c:f>
            </c:numRef>
          </c:val>
          <c:extLst>
            <c:ext xmlns:c16="http://schemas.microsoft.com/office/drawing/2014/chart" uri="{C3380CC4-5D6E-409C-BE32-E72D297353CC}">
              <c16:uniqueId val="{00000018-B3B9-4A53-8830-C4F898596A2E}"/>
            </c:ext>
          </c:extLst>
        </c:ser>
        <c:ser>
          <c:idx val="14"/>
          <c:order val="2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Capabilities'!$S$35:$S$37</c:f>
            </c:numRef>
          </c:val>
          <c:extLst>
            <c:ext xmlns:c16="http://schemas.microsoft.com/office/drawing/2014/chart" uri="{C3380CC4-5D6E-409C-BE32-E72D297353CC}">
              <c16:uniqueId val="{00000019-B3B9-4A53-8830-C4F898596A2E}"/>
            </c:ext>
          </c:extLst>
        </c:ser>
        <c:ser>
          <c:idx val="15"/>
          <c:order val="2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Capabilities'!$T$35:$T$37</c:f>
            </c:numRef>
          </c:val>
          <c:extLst>
            <c:ext xmlns:c16="http://schemas.microsoft.com/office/drawing/2014/chart" uri="{C3380CC4-5D6E-409C-BE32-E72D297353CC}">
              <c16:uniqueId val="{0000001A-B3B9-4A53-8830-C4F898596A2E}"/>
            </c:ext>
          </c:extLst>
        </c:ser>
        <c:ser>
          <c:idx val="16"/>
          <c:order val="2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Capabilities'!$U$35:$U$37</c:f>
            </c:numRef>
          </c:val>
          <c:extLst>
            <c:ext xmlns:c16="http://schemas.microsoft.com/office/drawing/2014/chart" uri="{C3380CC4-5D6E-409C-BE32-E72D297353CC}">
              <c16:uniqueId val="{0000001B-B3B9-4A53-8830-C4F898596A2E}"/>
            </c:ext>
          </c:extLst>
        </c:ser>
        <c:ser>
          <c:idx val="17"/>
          <c:order val="2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Capabilities'!$V$35:$V$37</c:f>
            </c:numRef>
          </c:val>
          <c:extLst>
            <c:ext xmlns:c16="http://schemas.microsoft.com/office/drawing/2014/chart" uri="{C3380CC4-5D6E-409C-BE32-E72D297353CC}">
              <c16:uniqueId val="{0000001C-B3B9-4A53-8830-C4F898596A2E}"/>
            </c:ext>
          </c:extLst>
        </c:ser>
        <c:ser>
          <c:idx val="18"/>
          <c:order val="2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Capabilities'!$W$35:$W$37</c:f>
            </c:numRef>
          </c:val>
          <c:extLst>
            <c:ext xmlns:c16="http://schemas.microsoft.com/office/drawing/2014/chart" uri="{C3380CC4-5D6E-409C-BE32-E72D297353CC}">
              <c16:uniqueId val="{0000001D-B3B9-4A53-8830-C4F898596A2E}"/>
            </c:ext>
          </c:extLst>
        </c:ser>
        <c:ser>
          <c:idx val="19"/>
          <c:order val="3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Capabilities'!$X$35:$X$37</c:f>
            </c:numRef>
          </c:val>
          <c:extLst>
            <c:ext xmlns:c16="http://schemas.microsoft.com/office/drawing/2014/chart" uri="{C3380CC4-5D6E-409C-BE32-E72D297353CC}">
              <c16:uniqueId val="{0000001E-B3B9-4A53-8830-C4F898596A2E}"/>
            </c:ext>
          </c:extLst>
        </c:ser>
        <c:ser>
          <c:idx val="20"/>
          <c:order val="3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Capabilities'!$Y$35:$Y$37</c:f>
            </c:numRef>
          </c:val>
          <c:extLst>
            <c:ext xmlns:c16="http://schemas.microsoft.com/office/drawing/2014/chart" uri="{C3380CC4-5D6E-409C-BE32-E72D297353CC}">
              <c16:uniqueId val="{0000001F-B3B9-4A53-8830-C4F898596A2E}"/>
            </c:ext>
          </c:extLst>
        </c:ser>
        <c:ser>
          <c:idx val="22"/>
          <c:order val="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Capabilities'!$AA$35:$AA$37</c:f>
            </c:numRef>
          </c:val>
          <c:extLst>
            <c:ext xmlns:c16="http://schemas.microsoft.com/office/drawing/2014/chart" uri="{C3380CC4-5D6E-409C-BE32-E72D297353CC}">
              <c16:uniqueId val="{00000020-B3B9-4A53-8830-C4F898596A2E}"/>
            </c:ext>
          </c:extLst>
        </c:ser>
        <c:ser>
          <c:idx val="24"/>
          <c:order val="3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Capabilities'!$AC$35:$AC$37</c:f>
            </c:numRef>
          </c:val>
          <c:extLst>
            <c:ext xmlns:c16="http://schemas.microsoft.com/office/drawing/2014/chart" uri="{C3380CC4-5D6E-409C-BE32-E72D297353CC}">
              <c16:uniqueId val="{00000021-B3B9-4A53-8830-C4F898596A2E}"/>
            </c:ext>
          </c:extLst>
        </c:ser>
        <c:ser>
          <c:idx val="25"/>
          <c:order val="3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Capabilities'!$AD$35:$AD$37</c:f>
            </c:numRef>
          </c:val>
          <c:extLst>
            <c:ext xmlns:c16="http://schemas.microsoft.com/office/drawing/2014/chart" uri="{C3380CC4-5D6E-409C-BE32-E72D297353CC}">
              <c16:uniqueId val="{00000022-B3B9-4A53-8830-C4F898596A2E}"/>
            </c:ext>
          </c:extLst>
        </c:ser>
        <c:ser>
          <c:idx val="26"/>
          <c:order val="3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Capabilities'!$AE$35:$AE$37</c:f>
            </c:numRef>
          </c:val>
          <c:extLst>
            <c:ext xmlns:c16="http://schemas.microsoft.com/office/drawing/2014/chart" uri="{C3380CC4-5D6E-409C-BE32-E72D297353CC}">
              <c16:uniqueId val="{00000023-B3B9-4A53-8830-C4F898596A2E}"/>
            </c:ext>
          </c:extLst>
        </c:ser>
        <c:ser>
          <c:idx val="27"/>
          <c:order val="3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Capabilities'!$AF$35:$AF$37</c:f>
            </c:numRef>
          </c:val>
          <c:extLst>
            <c:ext xmlns:c16="http://schemas.microsoft.com/office/drawing/2014/chart" uri="{C3380CC4-5D6E-409C-BE32-E72D297353CC}">
              <c16:uniqueId val="{00000024-B3B9-4A53-8830-C4F898596A2E}"/>
            </c:ext>
          </c:extLst>
        </c:ser>
        <c:ser>
          <c:idx val="28"/>
          <c:order val="3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Capabilities'!$AG$35:$AG$37</c:f>
            </c:numRef>
          </c:val>
          <c:extLst>
            <c:ext xmlns:c16="http://schemas.microsoft.com/office/drawing/2014/chart" uri="{C3380CC4-5D6E-409C-BE32-E72D297353CC}">
              <c16:uniqueId val="{00000025-B3B9-4A53-8830-C4F898596A2E}"/>
            </c:ext>
          </c:extLst>
        </c:ser>
        <c:ser>
          <c:idx val="29"/>
          <c:order val="3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Capabilities'!$AH$35:$AH$37</c:f>
            </c:numRef>
          </c:val>
          <c:extLst>
            <c:ext xmlns:c16="http://schemas.microsoft.com/office/drawing/2014/chart" uri="{C3380CC4-5D6E-409C-BE32-E72D297353CC}">
              <c16:uniqueId val="{00000026-B3B9-4A53-8830-C4F898596A2E}"/>
            </c:ext>
          </c:extLst>
        </c:ser>
        <c:ser>
          <c:idx val="30"/>
          <c:order val="3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Capabilities'!$AI$35:$AI$37</c:f>
            </c:numRef>
          </c:val>
          <c:extLst>
            <c:ext xmlns:c16="http://schemas.microsoft.com/office/drawing/2014/chart" uri="{C3380CC4-5D6E-409C-BE32-E72D297353CC}">
              <c16:uniqueId val="{00000027-B3B9-4A53-8830-C4F898596A2E}"/>
            </c:ext>
          </c:extLst>
        </c:ser>
        <c:ser>
          <c:idx val="31"/>
          <c:order val="4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Capabilities'!$AJ$35:$AJ$37</c:f>
            </c:numRef>
          </c:val>
          <c:extLst>
            <c:ext xmlns:c16="http://schemas.microsoft.com/office/drawing/2014/chart" uri="{C3380CC4-5D6E-409C-BE32-E72D297353CC}">
              <c16:uniqueId val="{00000028-B3B9-4A53-8830-C4F898596A2E}"/>
            </c:ext>
          </c:extLst>
        </c:ser>
        <c:ser>
          <c:idx val="32"/>
          <c:order val="4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Capabilities'!$AK$35:$AK$37</c:f>
            </c:numRef>
          </c:val>
          <c:extLst>
            <c:ext xmlns:c16="http://schemas.microsoft.com/office/drawing/2014/chart" uri="{C3380CC4-5D6E-409C-BE32-E72D297353CC}">
              <c16:uniqueId val="{00000029-B3B9-4A53-8830-C4F898596A2E}"/>
            </c:ext>
          </c:extLst>
        </c:ser>
        <c:ser>
          <c:idx val="33"/>
          <c:order val="4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Capabilities'!$AL$35:$AL$37</c:f>
            </c:numRef>
          </c:val>
          <c:extLst>
            <c:ext xmlns:c16="http://schemas.microsoft.com/office/drawing/2014/chart" uri="{C3380CC4-5D6E-409C-BE32-E72D297353CC}">
              <c16:uniqueId val="{0000002A-B3B9-4A53-8830-C4F898596A2E}"/>
            </c:ext>
          </c:extLst>
        </c:ser>
        <c:ser>
          <c:idx val="34"/>
          <c:order val="4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Capabilities'!$AM$35:$AM$37</c:f>
            </c:numRef>
          </c:val>
          <c:extLst>
            <c:ext xmlns:c16="http://schemas.microsoft.com/office/drawing/2014/chart" uri="{C3380CC4-5D6E-409C-BE32-E72D297353CC}">
              <c16:uniqueId val="{0000002B-B3B9-4A53-8830-C4F898596A2E}"/>
            </c:ext>
          </c:extLst>
        </c:ser>
        <c:ser>
          <c:idx val="35"/>
          <c:order val="4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Capabilities'!$AN$35:$AN$37</c:f>
            </c:numRef>
          </c:val>
          <c:extLst>
            <c:ext xmlns:c16="http://schemas.microsoft.com/office/drawing/2014/chart" uri="{C3380CC4-5D6E-409C-BE32-E72D297353CC}">
              <c16:uniqueId val="{0000002C-B3B9-4A53-8830-C4F898596A2E}"/>
            </c:ext>
          </c:extLst>
        </c:ser>
        <c:ser>
          <c:idx val="36"/>
          <c:order val="4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Capabilities'!$AO$35:$AO$37</c:f>
            </c:numRef>
          </c:val>
          <c:extLst>
            <c:ext xmlns:c16="http://schemas.microsoft.com/office/drawing/2014/chart" uri="{C3380CC4-5D6E-409C-BE32-E72D297353CC}">
              <c16:uniqueId val="{0000002D-B3B9-4A53-8830-C4F898596A2E}"/>
            </c:ext>
          </c:extLst>
        </c:ser>
        <c:ser>
          <c:idx val="37"/>
          <c:order val="4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Capabilities'!$AP$35:$AP$37</c:f>
            </c:numRef>
          </c:val>
          <c:extLst>
            <c:ext xmlns:c16="http://schemas.microsoft.com/office/drawing/2014/chart" uri="{C3380CC4-5D6E-409C-BE32-E72D297353CC}">
              <c16:uniqueId val="{0000002E-B3B9-4A53-8830-C4F898596A2E}"/>
            </c:ext>
          </c:extLst>
        </c:ser>
        <c:ser>
          <c:idx val="38"/>
          <c:order val="4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Capabilities'!$AQ$35:$AQ$37</c:f>
            </c:numRef>
          </c:val>
          <c:extLst>
            <c:ext xmlns:c16="http://schemas.microsoft.com/office/drawing/2014/chart" uri="{C3380CC4-5D6E-409C-BE32-E72D297353CC}">
              <c16:uniqueId val="{0000002F-B3B9-4A53-8830-C4F898596A2E}"/>
            </c:ext>
          </c:extLst>
        </c:ser>
        <c:ser>
          <c:idx val="39"/>
          <c:order val="4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Capabilities'!$AR$35:$AR$37</c:f>
            </c:numRef>
          </c:val>
          <c:extLst>
            <c:ext xmlns:c16="http://schemas.microsoft.com/office/drawing/2014/chart" uri="{C3380CC4-5D6E-409C-BE32-E72D297353CC}">
              <c16:uniqueId val="{00000030-B3B9-4A53-8830-C4F898596A2E}"/>
            </c:ext>
          </c:extLst>
        </c:ser>
        <c:ser>
          <c:idx val="40"/>
          <c:order val="4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Capabilities'!$AS$35:$AS$37</c:f>
            </c:numRef>
          </c:val>
          <c:extLst>
            <c:ext xmlns:c16="http://schemas.microsoft.com/office/drawing/2014/chart" uri="{C3380CC4-5D6E-409C-BE32-E72D297353CC}">
              <c16:uniqueId val="{00000031-B3B9-4A53-8830-C4F898596A2E}"/>
            </c:ext>
          </c:extLst>
        </c:ser>
        <c:ser>
          <c:idx val="41"/>
          <c:order val="5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Capabilities'!$AT$35:$AT$37</c:f>
            </c:numRef>
          </c:val>
          <c:extLst>
            <c:ext xmlns:c16="http://schemas.microsoft.com/office/drawing/2014/chart" uri="{C3380CC4-5D6E-409C-BE32-E72D297353CC}">
              <c16:uniqueId val="{00000032-B3B9-4A53-8830-C4F898596A2E}"/>
            </c:ext>
          </c:extLst>
        </c:ser>
        <c:ser>
          <c:idx val="42"/>
          <c:order val="5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Capabilities'!$AU$35:$AU$37</c:f>
            </c:numRef>
          </c:val>
          <c:extLst>
            <c:ext xmlns:c16="http://schemas.microsoft.com/office/drawing/2014/chart" uri="{C3380CC4-5D6E-409C-BE32-E72D297353CC}">
              <c16:uniqueId val="{00000033-B3B9-4A53-8830-C4F898596A2E}"/>
            </c:ext>
          </c:extLst>
        </c:ser>
        <c:ser>
          <c:idx val="43"/>
          <c:order val="5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Capabilities'!$AV$35:$AV$37</c:f>
            </c:numRef>
          </c:val>
          <c:extLst>
            <c:ext xmlns:c16="http://schemas.microsoft.com/office/drawing/2014/chart" uri="{C3380CC4-5D6E-409C-BE32-E72D297353CC}">
              <c16:uniqueId val="{00000034-B3B9-4A53-8830-C4F898596A2E}"/>
            </c:ext>
          </c:extLst>
        </c:ser>
        <c:ser>
          <c:idx val="44"/>
          <c:order val="5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Capabilities'!$AW$35:$AW$37</c:f>
            </c:numRef>
          </c:val>
          <c:extLst>
            <c:ext xmlns:c16="http://schemas.microsoft.com/office/drawing/2014/chart" uri="{C3380CC4-5D6E-409C-BE32-E72D297353CC}">
              <c16:uniqueId val="{00000035-B3B9-4A53-8830-C4F898596A2E}"/>
            </c:ext>
          </c:extLst>
        </c:ser>
        <c:ser>
          <c:idx val="45"/>
          <c:order val="5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Capabilities'!$AX$35:$AX$37</c:f>
            </c:numRef>
          </c:val>
          <c:extLst>
            <c:ext xmlns:c16="http://schemas.microsoft.com/office/drawing/2014/chart" uri="{C3380CC4-5D6E-409C-BE32-E72D297353CC}">
              <c16:uniqueId val="{00000036-B3B9-4A53-8830-C4F898596A2E}"/>
            </c:ext>
          </c:extLst>
        </c:ser>
        <c:ser>
          <c:idx val="46"/>
          <c:order val="5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Capabilities'!$AY$35:$AY$37</c:f>
            </c:numRef>
          </c:val>
          <c:extLst>
            <c:ext xmlns:c16="http://schemas.microsoft.com/office/drawing/2014/chart" uri="{C3380CC4-5D6E-409C-BE32-E72D297353CC}">
              <c16:uniqueId val="{00000037-B3B9-4A53-8830-C4F898596A2E}"/>
            </c:ext>
          </c:extLst>
        </c:ser>
        <c:ser>
          <c:idx val="47"/>
          <c:order val="5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Capabilities'!$AZ$35:$AZ$37</c:f>
            </c:numRef>
          </c:val>
          <c:extLst>
            <c:ext xmlns:c16="http://schemas.microsoft.com/office/drawing/2014/chart" uri="{C3380CC4-5D6E-409C-BE32-E72D297353CC}">
              <c16:uniqueId val="{00000038-B3B9-4A53-8830-C4F898596A2E}"/>
            </c:ext>
          </c:extLst>
        </c:ser>
        <c:ser>
          <c:idx val="48"/>
          <c:order val="5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Capabilities'!$BA$35:$BA$37</c:f>
            </c:numRef>
          </c:val>
          <c:extLst>
            <c:ext xmlns:c16="http://schemas.microsoft.com/office/drawing/2014/chart" uri="{C3380CC4-5D6E-409C-BE32-E72D297353CC}">
              <c16:uniqueId val="{00000039-B3B9-4A53-8830-C4F898596A2E}"/>
            </c:ext>
          </c:extLst>
        </c:ser>
        <c:ser>
          <c:idx val="49"/>
          <c:order val="5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Capabilities'!$BB$35:$BB$37</c:f>
            </c:numRef>
          </c:val>
          <c:extLst>
            <c:ext xmlns:c16="http://schemas.microsoft.com/office/drawing/2014/chart" uri="{C3380CC4-5D6E-409C-BE32-E72D297353CC}">
              <c16:uniqueId val="{0000003A-B3B9-4A53-8830-C4F898596A2E}"/>
            </c:ext>
          </c:extLst>
        </c:ser>
        <c:ser>
          <c:idx val="50"/>
          <c:order val="5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Capabilities'!$BC$35:$BC$37</c:f>
            </c:numRef>
          </c:val>
          <c:extLst>
            <c:ext xmlns:c16="http://schemas.microsoft.com/office/drawing/2014/chart" uri="{C3380CC4-5D6E-409C-BE32-E72D297353CC}">
              <c16:uniqueId val="{0000003B-B3B9-4A53-8830-C4F898596A2E}"/>
            </c:ext>
          </c:extLst>
        </c:ser>
        <c:ser>
          <c:idx val="51"/>
          <c:order val="6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Capabilities'!$BD$35:$BD$37</c:f>
            </c:numRef>
          </c:val>
          <c:extLst>
            <c:ext xmlns:c16="http://schemas.microsoft.com/office/drawing/2014/chart" uri="{C3380CC4-5D6E-409C-BE32-E72D297353CC}">
              <c16:uniqueId val="{0000003C-B3B9-4A53-8830-C4F898596A2E}"/>
            </c:ext>
          </c:extLst>
        </c:ser>
        <c:ser>
          <c:idx val="52"/>
          <c:order val="6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Capabilities'!$BE$35:$BE$37</c:f>
            </c:numRef>
          </c:val>
          <c:extLst>
            <c:ext xmlns:c16="http://schemas.microsoft.com/office/drawing/2014/chart" uri="{C3380CC4-5D6E-409C-BE32-E72D297353CC}">
              <c16:uniqueId val="{0000003D-B3B9-4A53-8830-C4F898596A2E}"/>
            </c:ext>
          </c:extLst>
        </c:ser>
        <c:ser>
          <c:idx val="53"/>
          <c:order val="6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Capabilities'!$BF$35:$BF$37</c:f>
            </c:numRef>
          </c:val>
          <c:extLst>
            <c:ext xmlns:c16="http://schemas.microsoft.com/office/drawing/2014/chart" uri="{C3380CC4-5D6E-409C-BE32-E72D297353CC}">
              <c16:uniqueId val="{0000003E-B3B9-4A53-8830-C4F898596A2E}"/>
            </c:ext>
          </c:extLst>
        </c:ser>
        <c:ser>
          <c:idx val="54"/>
          <c:order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Capabilities'!$BG$35:$BG$37</c:f>
            </c:numRef>
          </c:val>
          <c:extLst>
            <c:ext xmlns:c16="http://schemas.microsoft.com/office/drawing/2014/chart" uri="{C3380CC4-5D6E-409C-BE32-E72D297353CC}">
              <c16:uniqueId val="{0000003F-B3B9-4A53-8830-C4F898596A2E}"/>
            </c:ext>
          </c:extLst>
        </c:ser>
        <c:ser>
          <c:idx val="55"/>
          <c:order val="6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Capabilities'!$BH$35:$BH$37</c:f>
            </c:numRef>
          </c:val>
          <c:extLst>
            <c:ext xmlns:c16="http://schemas.microsoft.com/office/drawing/2014/chart" uri="{C3380CC4-5D6E-409C-BE32-E72D297353CC}">
              <c16:uniqueId val="{00000040-B3B9-4A53-8830-C4F898596A2E}"/>
            </c:ext>
          </c:extLst>
        </c:ser>
        <c:ser>
          <c:idx val="56"/>
          <c:order val="6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Capabilities'!$BI$35:$BI$37</c:f>
            </c:numRef>
          </c:val>
          <c:extLst>
            <c:ext xmlns:c16="http://schemas.microsoft.com/office/drawing/2014/chart" uri="{C3380CC4-5D6E-409C-BE32-E72D297353CC}">
              <c16:uniqueId val="{00000041-B3B9-4A53-8830-C4F898596A2E}"/>
            </c:ext>
          </c:extLst>
        </c:ser>
        <c:ser>
          <c:idx val="57"/>
          <c:order val="6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Capabilities'!$BJ$35:$BJ$37</c:f>
            </c:numRef>
          </c:val>
          <c:extLst>
            <c:ext xmlns:c16="http://schemas.microsoft.com/office/drawing/2014/chart" uri="{C3380CC4-5D6E-409C-BE32-E72D297353CC}">
              <c16:uniqueId val="{00000042-B3B9-4A53-8830-C4F898596A2E}"/>
            </c:ext>
          </c:extLst>
        </c:ser>
        <c:ser>
          <c:idx val="58"/>
          <c:order val="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Capabilities'!$BK$35:$BK$37</c:f>
            </c:numRef>
          </c:val>
          <c:extLst>
            <c:ext xmlns:c16="http://schemas.microsoft.com/office/drawing/2014/chart" uri="{C3380CC4-5D6E-409C-BE32-E72D297353CC}">
              <c16:uniqueId val="{00000043-B3B9-4A53-8830-C4F898596A2E}"/>
            </c:ext>
          </c:extLst>
        </c:ser>
        <c:ser>
          <c:idx val="59"/>
          <c:order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Capabilities'!$BL$35:$BL$37</c:f>
            </c:numRef>
          </c:val>
          <c:extLst>
            <c:ext xmlns:c16="http://schemas.microsoft.com/office/drawing/2014/chart" uri="{C3380CC4-5D6E-409C-BE32-E72D297353CC}">
              <c16:uniqueId val="{00000044-B3B9-4A53-8830-C4F898596A2E}"/>
            </c:ext>
          </c:extLst>
        </c:ser>
        <c:ser>
          <c:idx val="60"/>
          <c:order val="6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Capabilities'!$BM$35:$BM$37</c:f>
            </c:numRef>
          </c:val>
          <c:extLst>
            <c:ext xmlns:c16="http://schemas.microsoft.com/office/drawing/2014/chart" uri="{C3380CC4-5D6E-409C-BE32-E72D297353CC}">
              <c16:uniqueId val="{00000045-B3B9-4A53-8830-C4F898596A2E}"/>
            </c:ext>
          </c:extLst>
        </c:ser>
        <c:ser>
          <c:idx val="61"/>
          <c:order val="7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Capabilities'!$BN$35:$BN$37</c:f>
            </c:numRef>
          </c:val>
          <c:extLst>
            <c:ext xmlns:c16="http://schemas.microsoft.com/office/drawing/2014/chart" uri="{C3380CC4-5D6E-409C-BE32-E72D297353CC}">
              <c16:uniqueId val="{00000046-B3B9-4A53-8830-C4F898596A2E}"/>
            </c:ext>
          </c:extLst>
        </c:ser>
        <c:ser>
          <c:idx val="62"/>
          <c:order val="7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Capabilities'!$BO$35:$BO$37</c:f>
            </c:numRef>
          </c:val>
          <c:extLst>
            <c:ext xmlns:c16="http://schemas.microsoft.com/office/drawing/2014/chart" uri="{C3380CC4-5D6E-409C-BE32-E72D297353CC}">
              <c16:uniqueId val="{00000047-B3B9-4A53-8830-C4F898596A2E}"/>
            </c:ext>
          </c:extLst>
        </c:ser>
        <c:ser>
          <c:idx val="63"/>
          <c:order val="7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Capabilities'!$BP$35:$BP$37</c:f>
            </c:numRef>
          </c:val>
          <c:extLst>
            <c:ext xmlns:c16="http://schemas.microsoft.com/office/drawing/2014/chart" uri="{C3380CC4-5D6E-409C-BE32-E72D297353CC}">
              <c16:uniqueId val="{00000048-B3B9-4A53-8830-C4F898596A2E}"/>
            </c:ext>
          </c:extLst>
        </c:ser>
        <c:ser>
          <c:idx val="64"/>
          <c:order val="7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Capabilities'!$BQ$35:$BQ$37</c:f>
            </c:numRef>
          </c:val>
          <c:extLst>
            <c:ext xmlns:c16="http://schemas.microsoft.com/office/drawing/2014/chart" uri="{C3380CC4-5D6E-409C-BE32-E72D297353CC}">
              <c16:uniqueId val="{00000049-B3B9-4A53-8830-C4F898596A2E}"/>
            </c:ext>
          </c:extLst>
        </c:ser>
        <c:ser>
          <c:idx val="66"/>
          <c:order val="7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Capabilities'!$BS$35:$BS$37</c:f>
            </c:numRef>
          </c:val>
          <c:extLst>
            <c:ext xmlns:c16="http://schemas.microsoft.com/office/drawing/2014/chart" uri="{C3380CC4-5D6E-409C-BE32-E72D297353CC}">
              <c16:uniqueId val="{0000004A-B3B9-4A53-8830-C4F898596A2E}"/>
            </c:ext>
          </c:extLst>
        </c:ser>
        <c:ser>
          <c:idx val="68"/>
          <c:order val="7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Capabilities'!$BU$35:$BU$37</c:f>
            </c:numRef>
          </c:val>
          <c:extLst>
            <c:ext xmlns:c16="http://schemas.microsoft.com/office/drawing/2014/chart" uri="{C3380CC4-5D6E-409C-BE32-E72D297353CC}">
              <c16:uniqueId val="{0000004B-B3B9-4A53-8830-C4F898596A2E}"/>
            </c:ext>
          </c:extLst>
        </c:ser>
        <c:ser>
          <c:idx val="69"/>
          <c:order val="7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Capabilities'!$BV$35:$BV$37</c:f>
            </c:numRef>
          </c:val>
          <c:extLst>
            <c:ext xmlns:c16="http://schemas.microsoft.com/office/drawing/2014/chart" uri="{C3380CC4-5D6E-409C-BE32-E72D297353CC}">
              <c16:uniqueId val="{0000004C-B3B9-4A53-8830-C4F898596A2E}"/>
            </c:ext>
          </c:extLst>
        </c:ser>
        <c:ser>
          <c:idx val="70"/>
          <c:order val="7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Capabilities'!$BW$35:$BW$37</c:f>
            </c:numRef>
          </c:val>
          <c:extLst>
            <c:ext xmlns:c16="http://schemas.microsoft.com/office/drawing/2014/chart" uri="{C3380CC4-5D6E-409C-BE32-E72D297353CC}">
              <c16:uniqueId val="{0000004D-B3B9-4A53-8830-C4F898596A2E}"/>
            </c:ext>
          </c:extLst>
        </c:ser>
        <c:ser>
          <c:idx val="71"/>
          <c:order val="7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Capabilities'!$BX$35:$BX$37</c:f>
            </c:numRef>
          </c:val>
          <c:extLst>
            <c:ext xmlns:c16="http://schemas.microsoft.com/office/drawing/2014/chart" uri="{C3380CC4-5D6E-409C-BE32-E72D297353CC}">
              <c16:uniqueId val="{0000004E-B3B9-4A53-8830-C4F898596A2E}"/>
            </c:ext>
          </c:extLst>
        </c:ser>
        <c:ser>
          <c:idx val="72"/>
          <c:order val="7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Capabilities'!$BY$35:$BY$37</c:f>
            </c:numRef>
          </c:val>
          <c:extLst>
            <c:ext xmlns:c16="http://schemas.microsoft.com/office/drawing/2014/chart" uri="{C3380CC4-5D6E-409C-BE32-E72D297353CC}">
              <c16:uniqueId val="{0000004F-B3B9-4A53-8830-C4F898596A2E}"/>
            </c:ext>
          </c:extLst>
        </c:ser>
        <c:ser>
          <c:idx val="74"/>
          <c:order val="8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Capabilities'!$CA$35:$CA$37</c:f>
            </c:numRef>
          </c:val>
          <c:extLst>
            <c:ext xmlns:c16="http://schemas.microsoft.com/office/drawing/2014/chart" uri="{C3380CC4-5D6E-409C-BE32-E72D297353CC}">
              <c16:uniqueId val="{00000050-B3B9-4A53-8830-C4F898596A2E}"/>
            </c:ext>
          </c:extLst>
        </c:ser>
        <c:ser>
          <c:idx val="75"/>
          <c:order val="8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Capabilities'!$CB$35:$CB$37</c:f>
            </c:numRef>
          </c:val>
          <c:extLst>
            <c:ext xmlns:c16="http://schemas.microsoft.com/office/drawing/2014/chart" uri="{C3380CC4-5D6E-409C-BE32-E72D297353CC}">
              <c16:uniqueId val="{00000051-B3B9-4A53-8830-C4F898596A2E}"/>
            </c:ext>
          </c:extLst>
        </c:ser>
        <c:ser>
          <c:idx val="76"/>
          <c:order val="8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Capabilities'!$CC$35:$CC$37</c:f>
            </c:numRef>
          </c:val>
          <c:extLst>
            <c:ext xmlns:c16="http://schemas.microsoft.com/office/drawing/2014/chart" uri="{C3380CC4-5D6E-409C-BE32-E72D297353CC}">
              <c16:uniqueId val="{00000052-B3B9-4A53-8830-C4F898596A2E}"/>
            </c:ext>
          </c:extLst>
        </c:ser>
        <c:ser>
          <c:idx val="77"/>
          <c:order val="8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Capabilities'!$CD$35:$CD$37</c:f>
            </c:numRef>
          </c:val>
          <c:extLst>
            <c:ext xmlns:c16="http://schemas.microsoft.com/office/drawing/2014/chart" uri="{C3380CC4-5D6E-409C-BE32-E72D297353CC}">
              <c16:uniqueId val="{00000053-B3B9-4A53-8830-C4F898596A2E}"/>
            </c:ext>
          </c:extLst>
        </c:ser>
        <c:ser>
          <c:idx val="78"/>
          <c:order val="8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Capabilities'!$CE$35:$CE$37</c:f>
            </c:numRef>
          </c:val>
          <c:extLst>
            <c:ext xmlns:c16="http://schemas.microsoft.com/office/drawing/2014/chart" uri="{C3380CC4-5D6E-409C-BE32-E72D297353CC}">
              <c16:uniqueId val="{00000054-B3B9-4A53-8830-C4F898596A2E}"/>
            </c:ext>
          </c:extLst>
        </c:ser>
        <c:ser>
          <c:idx val="80"/>
          <c:order val="8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Capabilities'!$CG$35:$CG$37</c:f>
            </c:numRef>
          </c:val>
          <c:extLst>
            <c:ext xmlns:c16="http://schemas.microsoft.com/office/drawing/2014/chart" uri="{C3380CC4-5D6E-409C-BE32-E72D297353CC}">
              <c16:uniqueId val="{00000055-B3B9-4A53-8830-C4F898596A2E}"/>
            </c:ext>
          </c:extLst>
        </c:ser>
        <c:ser>
          <c:idx val="83"/>
          <c:order val="8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Capabilities'!$CI$35:$CI$37</c:f>
            </c:numRef>
          </c:val>
          <c:extLst>
            <c:ext xmlns:c16="http://schemas.microsoft.com/office/drawing/2014/chart" uri="{C3380CC4-5D6E-409C-BE32-E72D297353CC}">
              <c16:uniqueId val="{00000056-B3B9-4A53-8830-C4F898596A2E}"/>
            </c:ext>
          </c:extLst>
        </c:ser>
        <c:ser>
          <c:idx val="85"/>
          <c:order val="87"/>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Capabilities'!$CJ$35:$CJ$37</c:f>
            </c:numRef>
          </c:val>
          <c:extLst>
            <c:ext xmlns:c16="http://schemas.microsoft.com/office/drawing/2014/chart" uri="{C3380CC4-5D6E-409C-BE32-E72D297353CC}">
              <c16:uniqueId val="{00000057-B3B9-4A53-8830-C4F898596A2E}"/>
            </c:ext>
          </c:extLst>
        </c:ser>
        <c:ser>
          <c:idx val="86"/>
          <c:order val="8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Capabilities'!$CK$35:$CK$37</c:f>
            </c:numRef>
          </c:val>
          <c:extLst>
            <c:ext xmlns:c16="http://schemas.microsoft.com/office/drawing/2014/chart" uri="{C3380CC4-5D6E-409C-BE32-E72D297353CC}">
              <c16:uniqueId val="{00000058-B3B9-4A53-8830-C4F898596A2E}"/>
            </c:ext>
          </c:extLst>
        </c:ser>
        <c:ser>
          <c:idx val="87"/>
          <c:order val="89"/>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Capabilities'!$CL$35:$CL$37</c:f>
            </c:numRef>
          </c:val>
          <c:extLst>
            <c:ext xmlns:c16="http://schemas.microsoft.com/office/drawing/2014/chart" uri="{C3380CC4-5D6E-409C-BE32-E72D297353CC}">
              <c16:uniqueId val="{00000059-B3B9-4A53-8830-C4F898596A2E}"/>
            </c:ext>
          </c:extLst>
        </c:ser>
        <c:ser>
          <c:idx val="88"/>
          <c:order val="9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Capabilities'!$CM$35:$CM$37</c:f>
            </c:numRef>
          </c:val>
          <c:extLst>
            <c:ext xmlns:c16="http://schemas.microsoft.com/office/drawing/2014/chart" uri="{C3380CC4-5D6E-409C-BE32-E72D297353CC}">
              <c16:uniqueId val="{0000005A-B3B9-4A53-8830-C4F898596A2E}"/>
            </c:ext>
          </c:extLst>
        </c:ser>
        <c:ser>
          <c:idx val="89"/>
          <c:order val="9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Capabilities'!$CN$35:$CN$37</c:f>
            </c:numRef>
          </c:val>
          <c:extLst>
            <c:ext xmlns:c16="http://schemas.microsoft.com/office/drawing/2014/chart" uri="{C3380CC4-5D6E-409C-BE32-E72D297353CC}">
              <c16:uniqueId val="{0000005B-B3B9-4A53-8830-C4F898596A2E}"/>
            </c:ext>
          </c:extLst>
        </c:ser>
        <c:ser>
          <c:idx val="90"/>
          <c:order val="9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Capabilities'!$CO$35:$CO$37</c:f>
            </c:numRef>
          </c:val>
          <c:extLst>
            <c:ext xmlns:c16="http://schemas.microsoft.com/office/drawing/2014/chart" uri="{C3380CC4-5D6E-409C-BE32-E72D297353CC}">
              <c16:uniqueId val="{0000005C-B3B9-4A53-8830-C4F898596A2E}"/>
            </c:ext>
          </c:extLst>
        </c:ser>
        <c:ser>
          <c:idx val="91"/>
          <c:order val="9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Capabilities'!$CP$35:$CP$37</c:f>
            </c:numRef>
          </c:val>
          <c:extLst>
            <c:ext xmlns:c16="http://schemas.microsoft.com/office/drawing/2014/chart" uri="{C3380CC4-5D6E-409C-BE32-E72D297353CC}">
              <c16:uniqueId val="{0000005D-B3B9-4A53-8830-C4F898596A2E}"/>
            </c:ext>
          </c:extLst>
        </c:ser>
        <c:ser>
          <c:idx val="92"/>
          <c:order val="9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Capabilities'!$CQ$35:$CQ$37</c:f>
            </c:numRef>
          </c:val>
          <c:extLst>
            <c:ext xmlns:c16="http://schemas.microsoft.com/office/drawing/2014/chart" uri="{C3380CC4-5D6E-409C-BE32-E72D297353CC}">
              <c16:uniqueId val="{0000005E-B3B9-4A53-8830-C4F898596A2E}"/>
            </c:ext>
          </c:extLst>
        </c:ser>
        <c:ser>
          <c:idx val="93"/>
          <c:order val="95"/>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Capabilities'!$CR$35:$CR$37</c:f>
            </c:numRef>
          </c:val>
          <c:extLst>
            <c:ext xmlns:c16="http://schemas.microsoft.com/office/drawing/2014/chart" uri="{C3380CC4-5D6E-409C-BE32-E72D297353CC}">
              <c16:uniqueId val="{0000005F-B3B9-4A53-8830-C4F898596A2E}"/>
            </c:ext>
          </c:extLst>
        </c:ser>
        <c:ser>
          <c:idx val="94"/>
          <c:order val="9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Capabilities'!$CS$35:$CS$37</c:f>
            </c:numRef>
          </c:val>
          <c:extLst>
            <c:ext xmlns:c16="http://schemas.microsoft.com/office/drawing/2014/chart" uri="{C3380CC4-5D6E-409C-BE32-E72D297353CC}">
              <c16:uniqueId val="{00000060-B3B9-4A53-8830-C4F898596A2E}"/>
            </c:ext>
          </c:extLst>
        </c:ser>
        <c:ser>
          <c:idx val="95"/>
          <c:order val="97"/>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Capabilities'!$CT$35:$CT$37</c:f>
            </c:numRef>
          </c:val>
          <c:extLst>
            <c:ext xmlns:c16="http://schemas.microsoft.com/office/drawing/2014/chart" uri="{C3380CC4-5D6E-409C-BE32-E72D297353CC}">
              <c16:uniqueId val="{00000061-B3B9-4A53-8830-C4F898596A2E}"/>
            </c:ext>
          </c:extLst>
        </c:ser>
        <c:ser>
          <c:idx val="96"/>
          <c:order val="98"/>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Capabilities'!$CU$35:$CU$37</c:f>
            </c:numRef>
          </c:val>
          <c:extLst>
            <c:ext xmlns:c16="http://schemas.microsoft.com/office/drawing/2014/chart" uri="{C3380CC4-5D6E-409C-BE32-E72D297353CC}">
              <c16:uniqueId val="{00000062-B3B9-4A53-8830-C4F898596A2E}"/>
            </c:ext>
          </c:extLst>
        </c:ser>
        <c:ser>
          <c:idx val="97"/>
          <c:order val="99"/>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Capabilities'!$CV$35:$CV$37</c:f>
            </c:numRef>
          </c:val>
          <c:extLst>
            <c:ext xmlns:c16="http://schemas.microsoft.com/office/drawing/2014/chart" uri="{C3380CC4-5D6E-409C-BE32-E72D297353CC}">
              <c16:uniqueId val="{00000063-B3B9-4A53-8830-C4F898596A2E}"/>
            </c:ext>
          </c:extLst>
        </c:ser>
        <c:ser>
          <c:idx val="98"/>
          <c:order val="10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Capabilities'!$CW$35:$CW$37</c:f>
            </c:numRef>
          </c:val>
          <c:extLst>
            <c:ext xmlns:c16="http://schemas.microsoft.com/office/drawing/2014/chart" uri="{C3380CC4-5D6E-409C-BE32-E72D297353CC}">
              <c16:uniqueId val="{00000064-B3B9-4A53-8830-C4F898596A2E}"/>
            </c:ext>
          </c:extLst>
        </c:ser>
        <c:ser>
          <c:idx val="99"/>
          <c:order val="10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Capabilities'!$CX$35:$CX$37</c:f>
            </c:numRef>
          </c:val>
          <c:extLst>
            <c:ext xmlns:c16="http://schemas.microsoft.com/office/drawing/2014/chart" uri="{C3380CC4-5D6E-409C-BE32-E72D297353CC}">
              <c16:uniqueId val="{00000065-B3B9-4A53-8830-C4F898596A2E}"/>
            </c:ext>
          </c:extLst>
        </c:ser>
        <c:ser>
          <c:idx val="100"/>
          <c:order val="102"/>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Capabilities'!$CY$35:$CY$37</c:f>
            </c:numRef>
          </c:val>
          <c:extLst>
            <c:ext xmlns:c16="http://schemas.microsoft.com/office/drawing/2014/chart" uri="{C3380CC4-5D6E-409C-BE32-E72D297353CC}">
              <c16:uniqueId val="{00000066-B3B9-4A53-8830-C4F898596A2E}"/>
            </c:ext>
          </c:extLst>
        </c:ser>
        <c:ser>
          <c:idx val="101"/>
          <c:order val="103"/>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Capabilities'!$CZ$35:$CZ$37</c:f>
            </c:numRef>
          </c:val>
          <c:extLst>
            <c:ext xmlns:c16="http://schemas.microsoft.com/office/drawing/2014/chart" uri="{C3380CC4-5D6E-409C-BE32-E72D297353CC}">
              <c16:uniqueId val="{00000067-B3B9-4A53-8830-C4F898596A2E}"/>
            </c:ext>
          </c:extLst>
        </c:ser>
        <c:ser>
          <c:idx val="102"/>
          <c:order val="104"/>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Capabilities'!$DA$35:$DA$37</c:f>
            </c:numRef>
          </c:val>
          <c:extLst>
            <c:ext xmlns:c16="http://schemas.microsoft.com/office/drawing/2014/chart" uri="{C3380CC4-5D6E-409C-BE32-E72D297353CC}">
              <c16:uniqueId val="{00000068-B3B9-4A53-8830-C4F898596A2E}"/>
            </c:ext>
          </c:extLst>
        </c:ser>
        <c:ser>
          <c:idx val="103"/>
          <c:order val="105"/>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Capabilities'!$DB$35:$DB$37</c:f>
            </c:numRef>
          </c:val>
          <c:extLst>
            <c:ext xmlns:c16="http://schemas.microsoft.com/office/drawing/2014/chart" uri="{C3380CC4-5D6E-409C-BE32-E72D297353CC}">
              <c16:uniqueId val="{00000069-B3B9-4A53-8830-C4F898596A2E}"/>
            </c:ext>
          </c:extLst>
        </c:ser>
        <c:ser>
          <c:idx val="104"/>
          <c:order val="10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Capabilities'!$DC$35:$DC$37</c:f>
            </c:numRef>
          </c:val>
          <c:extLst>
            <c:ext xmlns:c16="http://schemas.microsoft.com/office/drawing/2014/chart" uri="{C3380CC4-5D6E-409C-BE32-E72D297353CC}">
              <c16:uniqueId val="{0000006A-B3B9-4A53-8830-C4F898596A2E}"/>
            </c:ext>
          </c:extLst>
        </c:ser>
        <c:ser>
          <c:idx val="105"/>
          <c:order val="107"/>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Capabilities'!$DD$35:$DD$37</c:f>
            </c:numRef>
          </c:val>
          <c:extLst>
            <c:ext xmlns:c16="http://schemas.microsoft.com/office/drawing/2014/chart" uri="{C3380CC4-5D6E-409C-BE32-E72D297353CC}">
              <c16:uniqueId val="{0000006B-B3B9-4A53-8830-C4F898596A2E}"/>
            </c:ext>
          </c:extLst>
        </c:ser>
        <c:ser>
          <c:idx val="106"/>
          <c:order val="108"/>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Capabilities'!$DE$35:$DE$37</c:f>
            </c:numRef>
          </c:val>
          <c:extLst>
            <c:ext xmlns:c16="http://schemas.microsoft.com/office/drawing/2014/chart" uri="{C3380CC4-5D6E-409C-BE32-E72D297353CC}">
              <c16:uniqueId val="{0000006C-B3B9-4A53-8830-C4F898596A2E}"/>
            </c:ext>
          </c:extLst>
        </c:ser>
        <c:ser>
          <c:idx val="107"/>
          <c:order val="109"/>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Capabilities'!$DF$35:$DF$37</c:f>
            </c:numRef>
          </c:val>
          <c:extLst>
            <c:ext xmlns:c16="http://schemas.microsoft.com/office/drawing/2014/chart" uri="{C3380CC4-5D6E-409C-BE32-E72D297353CC}">
              <c16:uniqueId val="{0000006D-B3B9-4A53-8830-C4F898596A2E}"/>
            </c:ext>
          </c:extLst>
        </c:ser>
        <c:ser>
          <c:idx val="108"/>
          <c:order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Capabilities'!$DG$35:$DG$37</c:f>
            </c:numRef>
          </c:val>
          <c:extLst>
            <c:ext xmlns:c16="http://schemas.microsoft.com/office/drawing/2014/chart" uri="{C3380CC4-5D6E-409C-BE32-E72D297353CC}">
              <c16:uniqueId val="{0000006E-B3B9-4A53-8830-C4F898596A2E}"/>
            </c:ext>
          </c:extLst>
        </c:ser>
        <c:ser>
          <c:idx val="109"/>
          <c:order val="1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Capabilities'!$DH$35:$DH$37</c:f>
            </c:numRef>
          </c:val>
          <c:extLst>
            <c:ext xmlns:c16="http://schemas.microsoft.com/office/drawing/2014/chart" uri="{C3380CC4-5D6E-409C-BE32-E72D297353CC}">
              <c16:uniqueId val="{0000006F-B3B9-4A53-8830-C4F898596A2E}"/>
            </c:ext>
          </c:extLst>
        </c:ser>
        <c:ser>
          <c:idx val="110"/>
          <c:order val="1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Capabilities'!$DI$35:$DI$37</c:f>
            </c:numRef>
          </c:val>
          <c:extLst>
            <c:ext xmlns:c16="http://schemas.microsoft.com/office/drawing/2014/chart" uri="{C3380CC4-5D6E-409C-BE32-E72D297353CC}">
              <c16:uniqueId val="{00000070-B3B9-4A53-8830-C4F898596A2E}"/>
            </c:ext>
          </c:extLst>
        </c:ser>
        <c:ser>
          <c:idx val="111"/>
          <c:order val="1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Capabilities'!$DJ$35:$DJ$37</c:f>
            </c:numRef>
          </c:val>
          <c:extLst>
            <c:ext xmlns:c16="http://schemas.microsoft.com/office/drawing/2014/chart" uri="{C3380CC4-5D6E-409C-BE32-E72D297353CC}">
              <c16:uniqueId val="{00000071-B3B9-4A53-8830-C4F898596A2E}"/>
            </c:ext>
          </c:extLst>
        </c:ser>
        <c:ser>
          <c:idx val="112"/>
          <c:order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Capabilities'!$DK$35:$DK$37</c:f>
            </c:numRef>
          </c:val>
          <c:extLst>
            <c:ext xmlns:c16="http://schemas.microsoft.com/office/drawing/2014/chart" uri="{C3380CC4-5D6E-409C-BE32-E72D297353CC}">
              <c16:uniqueId val="{00000072-B3B9-4A53-8830-C4F898596A2E}"/>
            </c:ext>
          </c:extLst>
        </c:ser>
        <c:ser>
          <c:idx val="113"/>
          <c:order val="1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Capabilities'!$DL$35:$DL$37</c:f>
            </c:numRef>
          </c:val>
          <c:extLst>
            <c:ext xmlns:c16="http://schemas.microsoft.com/office/drawing/2014/chart" uri="{C3380CC4-5D6E-409C-BE32-E72D297353CC}">
              <c16:uniqueId val="{00000073-B3B9-4A53-8830-C4F898596A2E}"/>
            </c:ext>
          </c:extLst>
        </c:ser>
        <c:ser>
          <c:idx val="114"/>
          <c:order val="1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Capabilities'!$DM$35:$DM$37</c:f>
            </c:numRef>
          </c:val>
          <c:extLst>
            <c:ext xmlns:c16="http://schemas.microsoft.com/office/drawing/2014/chart" uri="{C3380CC4-5D6E-409C-BE32-E72D297353CC}">
              <c16:uniqueId val="{00000074-B3B9-4A53-8830-C4F898596A2E}"/>
            </c:ext>
          </c:extLst>
        </c:ser>
        <c:ser>
          <c:idx val="115"/>
          <c:order val="11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Capabilities'!$DN$35:$DN$37</c:f>
            </c:numRef>
          </c:val>
          <c:extLst>
            <c:ext xmlns:c16="http://schemas.microsoft.com/office/drawing/2014/chart" uri="{C3380CC4-5D6E-409C-BE32-E72D297353CC}">
              <c16:uniqueId val="{00000075-B3B9-4A53-8830-C4F898596A2E}"/>
            </c:ext>
          </c:extLst>
        </c:ser>
        <c:ser>
          <c:idx val="116"/>
          <c:order val="11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Capabilities'!$DO$35:$DO$37</c:f>
            </c:numRef>
          </c:val>
          <c:extLst>
            <c:ext xmlns:c16="http://schemas.microsoft.com/office/drawing/2014/chart" uri="{C3380CC4-5D6E-409C-BE32-E72D297353CC}">
              <c16:uniqueId val="{00000076-B3B9-4A53-8830-C4F898596A2E}"/>
            </c:ext>
          </c:extLst>
        </c:ser>
        <c:ser>
          <c:idx val="117"/>
          <c:order val="11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Capabilities'!$DP$35:$DP$37</c:f>
            </c:numRef>
          </c:val>
          <c:extLst>
            <c:ext xmlns:c16="http://schemas.microsoft.com/office/drawing/2014/chart" uri="{C3380CC4-5D6E-409C-BE32-E72D297353CC}">
              <c16:uniqueId val="{00000077-B3B9-4A53-8830-C4F898596A2E}"/>
            </c:ext>
          </c:extLst>
        </c:ser>
        <c:ser>
          <c:idx val="118"/>
          <c:order val="12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Capabilities'!$DQ$35:$DQ$37</c:f>
            </c:numRef>
          </c:val>
          <c:extLst>
            <c:ext xmlns:c16="http://schemas.microsoft.com/office/drawing/2014/chart" uri="{C3380CC4-5D6E-409C-BE32-E72D297353CC}">
              <c16:uniqueId val="{00000078-B3B9-4A53-8830-C4F898596A2E}"/>
            </c:ext>
          </c:extLst>
        </c:ser>
        <c:ser>
          <c:idx val="119"/>
          <c:order val="12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Capabilities'!$DR$35:$DR$37</c:f>
            </c:numRef>
          </c:val>
          <c:extLst>
            <c:ext xmlns:c16="http://schemas.microsoft.com/office/drawing/2014/chart" uri="{C3380CC4-5D6E-409C-BE32-E72D297353CC}">
              <c16:uniqueId val="{00000079-B3B9-4A53-8830-C4F898596A2E}"/>
            </c:ext>
          </c:extLst>
        </c:ser>
        <c:ser>
          <c:idx val="120"/>
          <c:order val="12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Capabilities'!$DS$35:$DS$37</c:f>
            </c:numRef>
          </c:val>
          <c:extLst>
            <c:ext xmlns:c16="http://schemas.microsoft.com/office/drawing/2014/chart" uri="{C3380CC4-5D6E-409C-BE32-E72D297353CC}">
              <c16:uniqueId val="{0000007A-B3B9-4A53-8830-C4F898596A2E}"/>
            </c:ext>
          </c:extLst>
        </c:ser>
        <c:ser>
          <c:idx val="121"/>
          <c:order val="12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Capabilities'!$DT$35:$DT$37</c:f>
            </c:numRef>
          </c:val>
          <c:extLst>
            <c:ext xmlns:c16="http://schemas.microsoft.com/office/drawing/2014/chart" uri="{C3380CC4-5D6E-409C-BE32-E72D297353CC}">
              <c16:uniqueId val="{0000007B-B3B9-4A53-8830-C4F898596A2E}"/>
            </c:ext>
          </c:extLst>
        </c:ser>
        <c:ser>
          <c:idx val="122"/>
          <c:order val="12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Capabilities'!$DU$35:$DU$37</c:f>
            </c:numRef>
          </c:val>
          <c:extLst>
            <c:ext xmlns:c16="http://schemas.microsoft.com/office/drawing/2014/chart" uri="{C3380CC4-5D6E-409C-BE32-E72D297353CC}">
              <c16:uniqueId val="{0000007C-B3B9-4A53-8830-C4F898596A2E}"/>
            </c:ext>
          </c:extLst>
        </c:ser>
        <c:ser>
          <c:idx val="123"/>
          <c:order val="12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Capabilities'!$DV$35:$DV$37</c:f>
            </c:numRef>
          </c:val>
          <c:extLst>
            <c:ext xmlns:c16="http://schemas.microsoft.com/office/drawing/2014/chart" uri="{C3380CC4-5D6E-409C-BE32-E72D297353CC}">
              <c16:uniqueId val="{0000007D-B3B9-4A53-8830-C4F898596A2E}"/>
            </c:ext>
          </c:extLst>
        </c:ser>
        <c:ser>
          <c:idx val="124"/>
          <c:order val="12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Capabilities'!$DW$35:$DW$37</c:f>
            </c:numRef>
          </c:val>
          <c:extLst>
            <c:ext xmlns:c16="http://schemas.microsoft.com/office/drawing/2014/chart" uri="{C3380CC4-5D6E-409C-BE32-E72D297353CC}">
              <c16:uniqueId val="{0000007E-B3B9-4A53-8830-C4F898596A2E}"/>
            </c:ext>
          </c:extLst>
        </c:ser>
        <c:ser>
          <c:idx val="125"/>
          <c:order val="127"/>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Capabilities'!$DX$35:$DX$37</c:f>
            </c:numRef>
          </c:val>
          <c:extLst>
            <c:ext xmlns:c16="http://schemas.microsoft.com/office/drawing/2014/chart" uri="{C3380CC4-5D6E-409C-BE32-E72D297353CC}">
              <c16:uniqueId val="{0000007F-B3B9-4A53-8830-C4F898596A2E}"/>
            </c:ext>
          </c:extLst>
        </c:ser>
        <c:ser>
          <c:idx val="126"/>
          <c:order val="128"/>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Capabilities'!$DY$35:$DY$37</c:f>
            </c:numRef>
          </c:val>
          <c:extLst>
            <c:ext xmlns:c16="http://schemas.microsoft.com/office/drawing/2014/chart" uri="{C3380CC4-5D6E-409C-BE32-E72D297353CC}">
              <c16:uniqueId val="{00000080-B3B9-4A53-8830-C4F898596A2E}"/>
            </c:ext>
          </c:extLst>
        </c:ser>
        <c:ser>
          <c:idx val="127"/>
          <c:order val="12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Capabilities'!$DZ$35:$DZ$37</c:f>
            </c:numRef>
          </c:val>
          <c:extLst>
            <c:ext xmlns:c16="http://schemas.microsoft.com/office/drawing/2014/chart" uri="{C3380CC4-5D6E-409C-BE32-E72D297353CC}">
              <c16:uniqueId val="{00000081-B3B9-4A53-8830-C4F898596A2E}"/>
            </c:ext>
          </c:extLst>
        </c:ser>
        <c:ser>
          <c:idx val="128"/>
          <c:order val="13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Capabilities'!$EA$35:$EA$37</c:f>
            </c:numRef>
          </c:val>
          <c:extLst>
            <c:ext xmlns:c16="http://schemas.microsoft.com/office/drawing/2014/chart" uri="{C3380CC4-5D6E-409C-BE32-E72D297353CC}">
              <c16:uniqueId val="{00000082-B3B9-4A53-8830-C4F898596A2E}"/>
            </c:ext>
          </c:extLst>
        </c:ser>
        <c:ser>
          <c:idx val="129"/>
          <c:order val="131"/>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Capabilities'!$EB$35:$EB$37</c:f>
            </c:numRef>
          </c:val>
          <c:extLst>
            <c:ext xmlns:c16="http://schemas.microsoft.com/office/drawing/2014/chart" uri="{C3380CC4-5D6E-409C-BE32-E72D297353CC}">
              <c16:uniqueId val="{00000083-B3B9-4A53-8830-C4F898596A2E}"/>
            </c:ext>
          </c:extLst>
        </c:ser>
        <c:ser>
          <c:idx val="130"/>
          <c:order val="13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Capabilities'!$EC$35:$EC$37</c:f>
            </c:numRef>
          </c:val>
          <c:extLst>
            <c:ext xmlns:c16="http://schemas.microsoft.com/office/drawing/2014/chart" uri="{C3380CC4-5D6E-409C-BE32-E72D297353CC}">
              <c16:uniqueId val="{00000084-B3B9-4A53-8830-C4F898596A2E}"/>
            </c:ext>
          </c:extLst>
        </c:ser>
        <c:ser>
          <c:idx val="131"/>
          <c:order val="13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Capabilities'!$ED$35:$ED$37</c:f>
            </c:numRef>
          </c:val>
          <c:extLst>
            <c:ext xmlns:c16="http://schemas.microsoft.com/office/drawing/2014/chart" uri="{C3380CC4-5D6E-409C-BE32-E72D297353CC}">
              <c16:uniqueId val="{00000085-B3B9-4A53-8830-C4F898596A2E}"/>
            </c:ext>
          </c:extLst>
        </c:ser>
        <c:ser>
          <c:idx val="132"/>
          <c:order val="13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Capabilities'!$EE$35:$EE$37</c:f>
            </c:numRef>
          </c:val>
          <c:extLst>
            <c:ext xmlns:c16="http://schemas.microsoft.com/office/drawing/2014/chart" uri="{C3380CC4-5D6E-409C-BE32-E72D297353CC}">
              <c16:uniqueId val="{00000086-B3B9-4A53-8830-C4F898596A2E}"/>
            </c:ext>
          </c:extLst>
        </c:ser>
        <c:ser>
          <c:idx val="133"/>
          <c:order val="135"/>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Capabilities'!$EF$35:$EF$37</c:f>
            </c:numRef>
          </c:val>
          <c:extLst>
            <c:ext xmlns:c16="http://schemas.microsoft.com/office/drawing/2014/chart" uri="{C3380CC4-5D6E-409C-BE32-E72D297353CC}">
              <c16:uniqueId val="{00000087-B3B9-4A53-8830-C4F898596A2E}"/>
            </c:ext>
          </c:extLst>
        </c:ser>
        <c:ser>
          <c:idx val="134"/>
          <c:order val="13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Capabilities'!$EG$35:$EG$37</c:f>
            </c:numRef>
          </c:val>
          <c:extLst>
            <c:ext xmlns:c16="http://schemas.microsoft.com/office/drawing/2014/chart" uri="{C3380CC4-5D6E-409C-BE32-E72D297353CC}">
              <c16:uniqueId val="{00000088-B3B9-4A53-8830-C4F898596A2E}"/>
            </c:ext>
          </c:extLst>
        </c:ser>
        <c:ser>
          <c:idx val="135"/>
          <c:order val="137"/>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Capabilities'!$EH$35:$EH$37</c:f>
            </c:numRef>
          </c:val>
          <c:extLst>
            <c:ext xmlns:c16="http://schemas.microsoft.com/office/drawing/2014/chart" uri="{C3380CC4-5D6E-409C-BE32-E72D297353CC}">
              <c16:uniqueId val="{00000089-B3B9-4A53-8830-C4F898596A2E}"/>
            </c:ext>
          </c:extLst>
        </c:ser>
        <c:ser>
          <c:idx val="136"/>
          <c:order val="138"/>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Capabilities'!$EI$35:$EI$37</c:f>
            </c:numRef>
          </c:val>
          <c:extLst>
            <c:ext xmlns:c16="http://schemas.microsoft.com/office/drawing/2014/chart" uri="{C3380CC4-5D6E-409C-BE32-E72D297353CC}">
              <c16:uniqueId val="{0000008A-B3B9-4A53-8830-C4F898596A2E}"/>
            </c:ext>
          </c:extLst>
        </c:ser>
        <c:ser>
          <c:idx val="137"/>
          <c:order val="139"/>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Capabilities'!$EJ$35:$EJ$37</c:f>
            </c:numRef>
          </c:val>
          <c:extLst>
            <c:ext xmlns:c16="http://schemas.microsoft.com/office/drawing/2014/chart" uri="{C3380CC4-5D6E-409C-BE32-E72D297353CC}">
              <c16:uniqueId val="{0000008B-B3B9-4A53-8830-C4F898596A2E}"/>
            </c:ext>
          </c:extLst>
        </c:ser>
        <c:ser>
          <c:idx val="138"/>
          <c:order val="14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Capabilities'!$EK$35:$EK$37</c:f>
            </c:numRef>
          </c:val>
          <c:extLst>
            <c:ext xmlns:c16="http://schemas.microsoft.com/office/drawing/2014/chart" uri="{C3380CC4-5D6E-409C-BE32-E72D297353CC}">
              <c16:uniqueId val="{0000008C-B3B9-4A53-8830-C4F898596A2E}"/>
            </c:ext>
          </c:extLst>
        </c:ser>
        <c:ser>
          <c:idx val="139"/>
          <c:order val="141"/>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Capabilities'!$EL$35:$EL$37</c:f>
            </c:numRef>
          </c:val>
          <c:extLst>
            <c:ext xmlns:c16="http://schemas.microsoft.com/office/drawing/2014/chart" uri="{C3380CC4-5D6E-409C-BE32-E72D297353CC}">
              <c16:uniqueId val="{0000008D-B3B9-4A53-8830-C4F898596A2E}"/>
            </c:ext>
          </c:extLst>
        </c:ser>
        <c:ser>
          <c:idx val="140"/>
          <c:order val="142"/>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Capabilities'!$EM$35:$EM$37</c:f>
            </c:numRef>
          </c:val>
          <c:extLst>
            <c:ext xmlns:c16="http://schemas.microsoft.com/office/drawing/2014/chart" uri="{C3380CC4-5D6E-409C-BE32-E72D297353CC}">
              <c16:uniqueId val="{0000008E-B3B9-4A53-8830-C4F898596A2E}"/>
            </c:ext>
          </c:extLst>
        </c:ser>
        <c:ser>
          <c:idx val="141"/>
          <c:order val="143"/>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Capabilities'!$EN$35:$EN$37</c:f>
            </c:numRef>
          </c:val>
          <c:extLst>
            <c:ext xmlns:c16="http://schemas.microsoft.com/office/drawing/2014/chart" uri="{C3380CC4-5D6E-409C-BE32-E72D297353CC}">
              <c16:uniqueId val="{0000008F-B3B9-4A53-8830-C4F898596A2E}"/>
            </c:ext>
          </c:extLst>
        </c:ser>
        <c:ser>
          <c:idx val="142"/>
          <c:order val="144"/>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Capabilities'!$EO$35:$EO$37</c:f>
            </c:numRef>
          </c:val>
          <c:extLst>
            <c:ext xmlns:c16="http://schemas.microsoft.com/office/drawing/2014/chart" uri="{C3380CC4-5D6E-409C-BE32-E72D297353CC}">
              <c16:uniqueId val="{00000090-B3B9-4A53-8830-C4F898596A2E}"/>
            </c:ext>
          </c:extLst>
        </c:ser>
        <c:ser>
          <c:idx val="143"/>
          <c:order val="145"/>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Capabilities'!$EP$35:$EP$37</c:f>
            </c:numRef>
          </c:val>
          <c:extLst>
            <c:ext xmlns:c16="http://schemas.microsoft.com/office/drawing/2014/chart" uri="{C3380CC4-5D6E-409C-BE32-E72D297353CC}">
              <c16:uniqueId val="{00000091-B3B9-4A53-8830-C4F898596A2E}"/>
            </c:ext>
          </c:extLst>
        </c:ser>
        <c:ser>
          <c:idx val="144"/>
          <c:order val="14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Capabilities'!$EQ$35:$EQ$37</c:f>
            </c:numRef>
          </c:val>
          <c:extLst>
            <c:ext xmlns:c16="http://schemas.microsoft.com/office/drawing/2014/chart" uri="{C3380CC4-5D6E-409C-BE32-E72D297353CC}">
              <c16:uniqueId val="{00000092-B3B9-4A53-8830-C4F898596A2E}"/>
            </c:ext>
          </c:extLst>
        </c:ser>
        <c:ser>
          <c:idx val="145"/>
          <c:order val="147"/>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Capabilities'!$ER$35:$ER$37</c:f>
            </c:numRef>
          </c:val>
          <c:extLst>
            <c:ext xmlns:c16="http://schemas.microsoft.com/office/drawing/2014/chart" uri="{C3380CC4-5D6E-409C-BE32-E72D297353CC}">
              <c16:uniqueId val="{00000093-B3B9-4A53-8830-C4F898596A2E}"/>
            </c:ext>
          </c:extLst>
        </c:ser>
        <c:ser>
          <c:idx val="146"/>
          <c:order val="148"/>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Capabilities'!$ES$35:$ES$37</c:f>
            </c:numRef>
          </c:val>
          <c:extLst>
            <c:ext xmlns:c16="http://schemas.microsoft.com/office/drawing/2014/chart" uri="{C3380CC4-5D6E-409C-BE32-E72D297353CC}">
              <c16:uniqueId val="{00000094-B3B9-4A53-8830-C4F898596A2E}"/>
            </c:ext>
          </c:extLst>
        </c:ser>
        <c:ser>
          <c:idx val="147"/>
          <c:order val="149"/>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Capabilities'!$ET$35:$ET$37</c:f>
            </c:numRef>
          </c:val>
          <c:extLst>
            <c:ext xmlns:c16="http://schemas.microsoft.com/office/drawing/2014/chart" uri="{C3380CC4-5D6E-409C-BE32-E72D297353CC}">
              <c16:uniqueId val="{00000095-B3B9-4A53-8830-C4F898596A2E}"/>
            </c:ext>
          </c:extLst>
        </c:ser>
        <c:ser>
          <c:idx val="148"/>
          <c:order val="15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Capabilities'!$EU$35:$EU$37</c:f>
            </c:numRef>
          </c:val>
          <c:extLst>
            <c:ext xmlns:c16="http://schemas.microsoft.com/office/drawing/2014/chart" uri="{C3380CC4-5D6E-409C-BE32-E72D297353CC}">
              <c16:uniqueId val="{00000096-B3B9-4A53-8830-C4F898596A2E}"/>
            </c:ext>
          </c:extLst>
        </c:ser>
        <c:ser>
          <c:idx val="149"/>
          <c:order val="151"/>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Capabilities'!$EV$35:$EV$37</c:f>
            </c:numRef>
          </c:val>
          <c:extLst>
            <c:ext xmlns:c16="http://schemas.microsoft.com/office/drawing/2014/chart" uri="{C3380CC4-5D6E-409C-BE32-E72D297353CC}">
              <c16:uniqueId val="{00000097-B3B9-4A53-8830-C4F898596A2E}"/>
            </c:ext>
          </c:extLst>
        </c:ser>
        <c:ser>
          <c:idx val="150"/>
          <c:order val="152"/>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Capabilities'!$EW$35:$EW$37</c:f>
            </c:numRef>
          </c:val>
          <c:extLst>
            <c:ext xmlns:c16="http://schemas.microsoft.com/office/drawing/2014/chart" uri="{C3380CC4-5D6E-409C-BE32-E72D297353CC}">
              <c16:uniqueId val="{00000098-B3B9-4A53-8830-C4F898596A2E}"/>
            </c:ext>
          </c:extLst>
        </c:ser>
        <c:ser>
          <c:idx val="151"/>
          <c:order val="153"/>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Capabilities'!$EX$35:$EX$37</c:f>
            </c:numRef>
          </c:val>
          <c:extLst>
            <c:ext xmlns:c16="http://schemas.microsoft.com/office/drawing/2014/chart" uri="{C3380CC4-5D6E-409C-BE32-E72D297353CC}">
              <c16:uniqueId val="{00000099-B3B9-4A53-8830-C4F898596A2E}"/>
            </c:ext>
          </c:extLst>
        </c:ser>
        <c:ser>
          <c:idx val="152"/>
          <c:order val="154"/>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Capabilities'!$A$35:$A$37</c:f>
              <c:strCache>
                <c:ptCount val="3"/>
                <c:pt idx="0">
                  <c:v>Total Comerciales</c:v>
                </c:pt>
                <c:pt idx="1">
                  <c:v>Total OpenSource</c:v>
                </c:pt>
                <c:pt idx="2">
                  <c:v>TOTAL</c:v>
                </c:pt>
              </c:strCache>
            </c:strRef>
          </c:cat>
          <c:val>
            <c:numRef>
              <c:f>'Tabla 2 - Attack Capabilities'!$EY$35:$EY$37</c:f>
            </c:numRef>
          </c:val>
          <c:extLst>
            <c:ext xmlns:c16="http://schemas.microsoft.com/office/drawing/2014/chart" uri="{C3380CC4-5D6E-409C-BE32-E72D297353CC}">
              <c16:uniqueId val="{0000009A-B3B9-4A53-8830-C4F898596A2E}"/>
            </c:ext>
          </c:extLst>
        </c:ser>
        <c:dLbls>
          <c:dLblPos val="outEnd"/>
          <c:showLegendKey val="0"/>
          <c:showVal val="1"/>
          <c:showCatName val="0"/>
          <c:showSerName val="0"/>
          <c:showPercent val="0"/>
          <c:showBubbleSize val="0"/>
        </c:dLbls>
        <c:gapWidth val="0"/>
        <c:overlap val="-20"/>
        <c:axId val="1490428191"/>
        <c:axId val="1490435679"/>
      </c:barChart>
      <c:catAx>
        <c:axId val="1490428191"/>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35679"/>
        <c:crosses val="autoZero"/>
        <c:auto val="1"/>
        <c:lblAlgn val="ctr"/>
        <c:lblOffset val="100"/>
        <c:noMultiLvlLbl val="0"/>
      </c:catAx>
      <c:valAx>
        <c:axId val="1490435679"/>
        <c:scaling>
          <c:orientation val="minMax"/>
          <c:max val="260000"/>
          <c:min val="0"/>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Número</a:t>
                </a:r>
              </a:p>
            </c:rich>
          </c:tx>
          <c:layout>
            <c:manualLayout>
              <c:xMode val="edge"/>
              <c:yMode val="edge"/>
              <c:x val="0.49986841174362723"/>
              <c:y val="0.96714323117977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28191"/>
        <c:crosses val="autoZero"/>
        <c:crossBetween val="between"/>
      </c:valAx>
      <c:spPr>
        <a:noFill/>
        <a:ln>
          <a:noFill/>
        </a:ln>
        <a:effectLst/>
      </c:spPr>
    </c:plotArea>
    <c:legend>
      <c:legendPos val="r"/>
      <c:layout>
        <c:manualLayout>
          <c:xMode val="edge"/>
          <c:yMode val="edge"/>
          <c:x val="0.70016513560804894"/>
          <c:y val="0.42511927675707201"/>
          <c:w val="0.27803543307086614"/>
          <c:h val="0.29799999999999999"/>
        </c:manualLayout>
      </c:layout>
      <c:overlay val="1"/>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r>
              <a:rPr lang="en-US"/>
              <a:t>Attack Capabilities Web dinámica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s-ES"/>
        </a:p>
      </c:txPr>
    </c:title>
    <c:autoTitleDeleted val="0"/>
    <c:plotArea>
      <c:layout>
        <c:manualLayout>
          <c:layoutTarget val="inner"/>
          <c:xMode val="edge"/>
          <c:yMode val="edge"/>
          <c:x val="0.12884677851939708"/>
          <c:y val="8.1518059351448055E-2"/>
          <c:w val="0.84731674360758225"/>
          <c:h val="0.83961194102679937"/>
        </c:manualLayout>
      </c:layout>
      <c:barChart>
        <c:barDir val="bar"/>
        <c:grouping val="clustered"/>
        <c:varyColors val="0"/>
        <c:ser>
          <c:idx val="100"/>
          <c:order val="0"/>
          <c:tx>
            <c:strRef>
              <c:f>'Tabla 2 - Attack Capabilities'!$CJ$40:$FA$40</c:f>
              <c:strCache>
                <c:ptCount val="1"/>
                <c:pt idx="0">
                  <c:v>Others(NOT TOP10)</c:v>
                </c:pt>
              </c:strCache>
            </c:strRef>
          </c:tx>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2 - Attack Capabilities'!$EZ$43:$EZ$68</c:f>
              <c:numCache>
                <c:formatCode>General</c:formatCode>
                <c:ptCount val="12"/>
                <c:pt idx="1">
                  <c:v>11</c:v>
                </c:pt>
                <c:pt idx="2">
                  <c:v>271</c:v>
                </c:pt>
                <c:pt idx="4">
                  <c:v>61691</c:v>
                </c:pt>
                <c:pt idx="5">
                  <c:v>2548</c:v>
                </c:pt>
                <c:pt idx="6">
                  <c:v>651</c:v>
                </c:pt>
                <c:pt idx="7">
                  <c:v>158</c:v>
                </c:pt>
                <c:pt idx="8">
                  <c:v>32</c:v>
                </c:pt>
                <c:pt idx="9">
                  <c:v>2406</c:v>
                </c:pt>
                <c:pt idx="10">
                  <c:v>116</c:v>
                </c:pt>
                <c:pt idx="11">
                  <c:v>347</c:v>
                </c:pt>
              </c:numCache>
            </c:numRef>
          </c:val>
          <c:extLst>
            <c:ext xmlns:c16="http://schemas.microsoft.com/office/drawing/2014/chart" uri="{C3380CC4-5D6E-409C-BE32-E72D297353CC}">
              <c16:uniqueId val="{00000001-8038-45D0-9D69-9EFAEDFC1A87}"/>
            </c:ext>
          </c:extLst>
        </c:ser>
        <c:ser>
          <c:idx val="82"/>
          <c:order val="1"/>
          <c:tx>
            <c:strRef>
              <c:f>'Tabla 2 - Attack Capabilities'!$CH$40:$CI$40</c:f>
              <c:strCache>
                <c:ptCount val="1"/>
                <c:pt idx="0">
                  <c:v>SSRF</c:v>
                </c:pt>
              </c:strCache>
            </c:strRef>
          </c:tx>
          <c:spPr>
            <a:solidFill>
              <a:srgbClr val="44546A">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Capabilities'!$CH$43:$CH$68</c:f>
              <c:numCache>
                <c:formatCode>General</c:formatCode>
                <c:ptCount val="12"/>
                <c:pt idx="3">
                  <c:v>19</c:v>
                </c:pt>
                <c:pt idx="6">
                  <c:v>63</c:v>
                </c:pt>
                <c:pt idx="10">
                  <c:v>95</c:v>
                </c:pt>
              </c:numCache>
            </c:numRef>
          </c:val>
          <c:extLst>
            <c:ext xmlns:c16="http://schemas.microsoft.com/office/drawing/2014/chart" uri="{C3380CC4-5D6E-409C-BE32-E72D297353CC}">
              <c16:uniqueId val="{00000002-8038-45D0-9D69-9EFAEDFC1A87}"/>
            </c:ext>
          </c:extLst>
        </c:ser>
        <c:ser>
          <c:idx val="79"/>
          <c:order val="2"/>
          <c:tx>
            <c:strRef>
              <c:f>'Tabla 2 - Attack Capabilities'!$CB$40:$CG$40</c:f>
              <c:strCache>
                <c:ptCount val="1"/>
                <c:pt idx="0">
                  <c:v>Identification and Authentication Failures</c:v>
                </c:pt>
              </c:strCache>
            </c:strRef>
          </c:tx>
          <c:spPr>
            <a:solidFill>
              <a:srgbClr val="E7E6E6">
                <a:lumMod val="9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'Tabla 2 - Attack Capabilities'!$CF$43:$CF$68</c:f>
              <c:numCache>
                <c:formatCode>General</c:formatCode>
                <c:ptCount val="12"/>
                <c:pt idx="2">
                  <c:v>91</c:v>
                </c:pt>
                <c:pt idx="5">
                  <c:v>12</c:v>
                </c:pt>
              </c:numCache>
            </c:numRef>
          </c:val>
          <c:extLst>
            <c:ext xmlns:c16="http://schemas.microsoft.com/office/drawing/2014/chart" uri="{C3380CC4-5D6E-409C-BE32-E72D297353CC}">
              <c16:uniqueId val="{00000003-8038-45D0-9D69-9EFAEDFC1A87}"/>
            </c:ext>
          </c:extLst>
        </c:ser>
        <c:ser>
          <c:idx val="72"/>
          <c:order val="3"/>
          <c:tx>
            <c:strRef>
              <c:f>'Tabla 2 - Attack Capabilities'!$BV$40:$CA$40</c:f>
              <c:strCache>
                <c:ptCount val="1"/>
                <c:pt idx="0">
                  <c:v>Security Misconfiguration</c:v>
                </c:pt>
              </c:strCache>
            </c:strRef>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Capabilities'!$BZ$43:$BZ$68</c:f>
              <c:numCache>
                <c:formatCode>General</c:formatCode>
                <c:ptCount val="12"/>
                <c:pt idx="0">
                  <c:v>42</c:v>
                </c:pt>
                <c:pt idx="4">
                  <c:v>1089</c:v>
                </c:pt>
              </c:numCache>
            </c:numRef>
          </c:val>
          <c:extLst>
            <c:ext xmlns:c16="http://schemas.microsoft.com/office/drawing/2014/chart" uri="{C3380CC4-5D6E-409C-BE32-E72D297353CC}">
              <c16:uniqueId val="{00000004-8038-45D0-9D69-9EFAEDFC1A87}"/>
            </c:ext>
          </c:extLst>
        </c:ser>
        <c:ser>
          <c:idx val="64"/>
          <c:order val="4"/>
          <c:tx>
            <c:strRef>
              <c:f>'Tabla 2 - Attack Capabilities'!$BT$40:$BU$40</c:f>
              <c:strCache>
                <c:ptCount val="1"/>
                <c:pt idx="0">
                  <c:v>Insecure Design</c:v>
                </c:pt>
              </c:strCache>
            </c:strRef>
          </c:tx>
          <c:spPr>
            <a:solidFill>
              <a:srgbClr val="5B9BD5">
                <a:lumMod val="20000"/>
                <a:lumOff val="8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Capabilities'!$BT$43:$BT$68</c:f>
              <c:numCache>
                <c:formatCode>General</c:formatCode>
                <c:ptCount val="12"/>
                <c:pt idx="7">
                  <c:v>352</c:v>
                </c:pt>
              </c:numCache>
            </c:numRef>
          </c:val>
          <c:extLst>
            <c:ext xmlns:c16="http://schemas.microsoft.com/office/drawing/2014/chart" uri="{C3380CC4-5D6E-409C-BE32-E72D297353CC}">
              <c16:uniqueId val="{00000005-8038-45D0-9D69-9EFAEDFC1A87}"/>
            </c:ext>
          </c:extLst>
        </c:ser>
        <c:ser>
          <c:idx val="62"/>
          <c:order val="5"/>
          <c:tx>
            <c:strRef>
              <c:f>'Tabla 2 - Attack Capabilities'!$AD$40:$BS$40</c:f>
              <c:strCache>
                <c:ptCount val="1"/>
                <c:pt idx="0">
                  <c:v>Injection</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Capabilities'!$BR$43:$BR$68</c:f>
              <c:numCache>
                <c:formatCode>General</c:formatCode>
                <c:ptCount val="12"/>
                <c:pt idx="0">
                  <c:v>3758</c:v>
                </c:pt>
                <c:pt idx="1">
                  <c:v>5684</c:v>
                </c:pt>
                <c:pt idx="2">
                  <c:v>233</c:v>
                </c:pt>
                <c:pt idx="3">
                  <c:v>328</c:v>
                </c:pt>
                <c:pt idx="4">
                  <c:v>1370</c:v>
                </c:pt>
                <c:pt idx="6">
                  <c:v>283</c:v>
                </c:pt>
                <c:pt idx="7">
                  <c:v>3736</c:v>
                </c:pt>
                <c:pt idx="8">
                  <c:v>7192</c:v>
                </c:pt>
                <c:pt idx="10">
                  <c:v>3944</c:v>
                </c:pt>
                <c:pt idx="11">
                  <c:v>43</c:v>
                </c:pt>
              </c:numCache>
            </c:numRef>
          </c:val>
          <c:extLst>
            <c:ext xmlns:c16="http://schemas.microsoft.com/office/drawing/2014/chart" uri="{C3380CC4-5D6E-409C-BE32-E72D297353CC}">
              <c16:uniqueId val="{00000006-8038-45D0-9D69-9EFAEDFC1A87}"/>
            </c:ext>
          </c:extLst>
        </c:ser>
        <c:ser>
          <c:idx val="18"/>
          <c:order val="6"/>
          <c:tx>
            <c:strRef>
              <c:f>'Tabla 2 - Attack Capabilities'!$AB$40:$AC$40</c:f>
              <c:strCache>
                <c:ptCount val="1"/>
                <c:pt idx="0">
                  <c:v>Cryptografic Failures</c:v>
                </c:pt>
              </c:strCache>
            </c:strRef>
          </c:tx>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Capabilities'!$AB$43:$AB$68</c:f>
              <c:numCache>
                <c:formatCode>General</c:formatCode>
                <c:ptCount val="12"/>
                <c:pt idx="3">
                  <c:v>37</c:v>
                </c:pt>
                <c:pt idx="10">
                  <c:v>94</c:v>
                </c:pt>
              </c:numCache>
            </c:numRef>
          </c:val>
          <c:extLst>
            <c:ext xmlns:c16="http://schemas.microsoft.com/office/drawing/2014/chart" uri="{C3380CC4-5D6E-409C-BE32-E72D297353CC}">
              <c16:uniqueId val="{00000007-8038-45D0-9D69-9EFAEDFC1A87}"/>
            </c:ext>
          </c:extLst>
        </c:ser>
        <c:ser>
          <c:idx val="16"/>
          <c:order val="7"/>
          <c:tx>
            <c:strRef>
              <c:f>'Tabla 2 - Attack Capabilities'!$D$40:$AA$40</c:f>
              <c:strCache>
                <c:ptCount val="1"/>
                <c:pt idx="0">
                  <c:v>Broken Access Control</c:v>
                </c:pt>
              </c:strCache>
            </c:strRef>
          </c:tx>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Capabilities'!$Z$43:$Z$68</c:f>
              <c:numCache>
                <c:formatCode>General</c:formatCode>
                <c:ptCount val="12"/>
                <c:pt idx="0">
                  <c:v>1271</c:v>
                </c:pt>
                <c:pt idx="2">
                  <c:v>17202</c:v>
                </c:pt>
                <c:pt idx="3">
                  <c:v>68</c:v>
                </c:pt>
                <c:pt idx="4">
                  <c:v>5946</c:v>
                </c:pt>
                <c:pt idx="5">
                  <c:v>37</c:v>
                </c:pt>
                <c:pt idx="6">
                  <c:v>320</c:v>
                </c:pt>
                <c:pt idx="7">
                  <c:v>1811</c:v>
                </c:pt>
                <c:pt idx="8">
                  <c:v>44</c:v>
                </c:pt>
                <c:pt idx="10">
                  <c:v>32790</c:v>
                </c:pt>
                <c:pt idx="11">
                  <c:v>173</c:v>
                </c:pt>
              </c:numCache>
            </c:numRef>
          </c:val>
          <c:extLst>
            <c:ext xmlns:c16="http://schemas.microsoft.com/office/drawing/2014/chart" uri="{C3380CC4-5D6E-409C-BE32-E72D297353CC}">
              <c16:uniqueId val="{00000008-8038-45D0-9D69-9EFAEDFC1A87}"/>
            </c:ext>
          </c:extLst>
        </c:ser>
        <c:ser>
          <c:idx val="153"/>
          <c:order val="8"/>
          <c:spPr>
            <a:solidFill>
              <a:srgbClr val="FFC000">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Capabilities'!$B$43:$B$68</c:f>
            </c:numRef>
          </c:val>
          <c:extLst>
            <c:ext xmlns:c16="http://schemas.microsoft.com/office/drawing/2014/chart" uri="{C3380CC4-5D6E-409C-BE32-E72D297353CC}">
              <c16:uniqueId val="{00000009-8038-45D0-9D69-9EFAEDFC1A87}"/>
            </c:ext>
          </c:extLst>
        </c:ser>
        <c:ser>
          <c:idx val="83"/>
          <c:order val="9"/>
          <c:tx>
            <c:v>Nº URIS SIN REPETICIÓN</c:v>
          </c:tx>
          <c:spPr>
            <a:solidFill>
              <a:srgbClr val="5B9BD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Capabilities'!$C$43:$C$68</c:f>
              <c:numCache>
                <c:formatCode>General</c:formatCode>
                <c:ptCount val="12"/>
                <c:pt idx="0">
                  <c:v>4950</c:v>
                </c:pt>
                <c:pt idx="1">
                  <c:v>5692</c:v>
                </c:pt>
                <c:pt idx="2">
                  <c:v>17788</c:v>
                </c:pt>
                <c:pt idx="3">
                  <c:v>428</c:v>
                </c:pt>
                <c:pt idx="4">
                  <c:v>61691</c:v>
                </c:pt>
                <c:pt idx="5">
                  <c:v>2587</c:v>
                </c:pt>
                <c:pt idx="6">
                  <c:v>1179</c:v>
                </c:pt>
                <c:pt idx="7">
                  <c:v>5758</c:v>
                </c:pt>
                <c:pt idx="8">
                  <c:v>7192</c:v>
                </c:pt>
                <c:pt idx="9">
                  <c:v>2408</c:v>
                </c:pt>
                <c:pt idx="10">
                  <c:v>36900</c:v>
                </c:pt>
                <c:pt idx="11">
                  <c:v>562</c:v>
                </c:pt>
              </c:numCache>
            </c:numRef>
          </c:val>
          <c:extLst>
            <c:ext xmlns:c16="http://schemas.microsoft.com/office/drawing/2014/chart" uri="{C3380CC4-5D6E-409C-BE32-E72D297353CC}">
              <c16:uniqueId val="{0000000B-8038-45D0-9D69-9EFAEDFC1A87}"/>
            </c:ext>
          </c:extLst>
        </c:ser>
        <c:ser>
          <c:idx val="81"/>
          <c:order val="10"/>
          <c:spPr>
            <a:solidFill>
              <a:srgbClr val="E7E6E6">
                <a:lumMod val="75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Capabilities'!$D$43:$D$68</c:f>
            </c:numRef>
          </c:val>
          <c:extLst>
            <c:ext xmlns:c16="http://schemas.microsoft.com/office/drawing/2014/chart" uri="{C3380CC4-5D6E-409C-BE32-E72D297353CC}">
              <c16:uniqueId val="{0000000C-8038-45D0-9D69-9EFAEDFC1A87}"/>
            </c:ext>
          </c:extLst>
        </c:ser>
        <c:ser>
          <c:idx val="75"/>
          <c:order val="11"/>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Capabilities'!$E$43:$E$68</c:f>
            </c:numRef>
          </c:val>
          <c:extLst>
            <c:ext xmlns:c16="http://schemas.microsoft.com/office/drawing/2014/chart" uri="{C3380CC4-5D6E-409C-BE32-E72D297353CC}">
              <c16:uniqueId val="{0000000D-8038-45D0-9D69-9EFAEDFC1A87}"/>
            </c:ext>
          </c:extLst>
        </c:ser>
        <c:ser>
          <c:idx val="69"/>
          <c:order val="12"/>
          <c:spPr>
            <a:solidFill>
              <a:srgbClr val="44546A">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Capabilities'!$F$43:$F$68</c:f>
            </c:numRef>
          </c:val>
          <c:extLst>
            <c:ext xmlns:c16="http://schemas.microsoft.com/office/drawing/2014/chart" uri="{C3380CC4-5D6E-409C-BE32-E72D297353CC}">
              <c16:uniqueId val="{0000000E-8038-45D0-9D69-9EFAEDFC1A87}"/>
            </c:ext>
          </c:extLst>
        </c:ser>
        <c:ser>
          <c:idx val="67"/>
          <c:order val="13"/>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Capabilities'!$G$43:$G$68</c:f>
            </c:numRef>
          </c:val>
          <c:extLst>
            <c:ext xmlns:c16="http://schemas.microsoft.com/office/drawing/2014/chart" uri="{C3380CC4-5D6E-409C-BE32-E72D297353CC}">
              <c16:uniqueId val="{0000000F-8038-45D0-9D69-9EFAEDFC1A87}"/>
            </c:ext>
          </c:extLst>
        </c:ser>
        <c:ser>
          <c:idx val="25"/>
          <c:order val="14"/>
          <c:spPr>
            <a:solidFill>
              <a:srgbClr val="ED7D31">
                <a:lumMod val="60000"/>
                <a:lumOff val="40000"/>
              </a:srgb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Capabilities'!$H$43:$H$68</c:f>
            </c:numRef>
          </c:val>
          <c:extLst>
            <c:ext xmlns:c16="http://schemas.microsoft.com/office/drawing/2014/chart" uri="{C3380CC4-5D6E-409C-BE32-E72D297353CC}">
              <c16:uniqueId val="{00000010-8038-45D0-9D69-9EFAEDFC1A87}"/>
            </c:ext>
          </c:extLst>
        </c:ser>
        <c:ser>
          <c:idx val="23"/>
          <c:order val="15"/>
          <c:spPr>
            <a:solidFill>
              <a:srgbClr val="ED7D3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Capabilities'!$I$43:$I$68</c:f>
            </c:numRef>
          </c:val>
          <c:extLst>
            <c:ext xmlns:c16="http://schemas.microsoft.com/office/drawing/2014/chart" uri="{C3380CC4-5D6E-409C-BE32-E72D297353CC}">
              <c16:uniqueId val="{00000011-8038-45D0-9D69-9EFAEDFC1A87}"/>
            </c:ext>
          </c:extLst>
        </c:ser>
        <c:ser>
          <c:idx val="7"/>
          <c:order val="1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Capabilities'!$J$43:$J$68</c:f>
            </c:numRef>
          </c:val>
          <c:extLst>
            <c:ext xmlns:c16="http://schemas.microsoft.com/office/drawing/2014/chart" uri="{C3380CC4-5D6E-409C-BE32-E72D297353CC}">
              <c16:uniqueId val="{00000012-8038-45D0-9D69-9EFAEDFC1A87}"/>
            </c:ext>
          </c:extLst>
        </c:ser>
        <c:ser>
          <c:idx val="8"/>
          <c:order val="17"/>
          <c:spPr>
            <a:solidFill>
              <a:srgbClr val="5B9BD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Bahnschrift" panose="020B0502040204020203" pitchFamily="34" charset="0"/>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Capabilities'!$K$43:$K$68</c:f>
            </c:numRef>
          </c:val>
          <c:extLst>
            <c:ext xmlns:c16="http://schemas.microsoft.com/office/drawing/2014/chart" uri="{C3380CC4-5D6E-409C-BE32-E72D297353CC}">
              <c16:uniqueId val="{00000013-8038-45D0-9D69-9EFAEDFC1A87}"/>
            </c:ext>
          </c:extLst>
        </c:ser>
        <c:ser>
          <c:idx val="6"/>
          <c:order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Capabilities'!$L$43:$L$68</c:f>
            </c:numRef>
          </c:val>
          <c:extLst>
            <c:ext xmlns:c16="http://schemas.microsoft.com/office/drawing/2014/chart" uri="{C3380CC4-5D6E-409C-BE32-E72D297353CC}">
              <c16:uniqueId val="{00000014-8038-45D0-9D69-9EFAEDFC1A87}"/>
            </c:ext>
          </c:extLst>
        </c:ser>
        <c:ser>
          <c:idx val="5"/>
          <c:order val="19"/>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Capabilities'!$M$43:$M$68</c:f>
            </c:numRef>
          </c:val>
          <c:extLst>
            <c:ext xmlns:c16="http://schemas.microsoft.com/office/drawing/2014/chart" uri="{C3380CC4-5D6E-409C-BE32-E72D297353CC}">
              <c16:uniqueId val="{00000015-8038-45D0-9D69-9EFAEDFC1A87}"/>
            </c:ext>
          </c:extLst>
        </c:ser>
        <c:ser>
          <c:idx val="4"/>
          <c:order val="20"/>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Capabilities'!$N$43:$N$68</c:f>
            </c:numRef>
          </c:val>
          <c:extLst>
            <c:ext xmlns:c16="http://schemas.microsoft.com/office/drawing/2014/chart" uri="{C3380CC4-5D6E-409C-BE32-E72D297353CC}">
              <c16:uniqueId val="{00000016-8038-45D0-9D69-9EFAEDFC1A87}"/>
            </c:ext>
          </c:extLst>
        </c:ser>
        <c:ser>
          <c:idx val="3"/>
          <c:order val="21"/>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Capabilities'!$O$43:$O$68</c:f>
            </c:numRef>
          </c:val>
          <c:extLst>
            <c:ext xmlns:c16="http://schemas.microsoft.com/office/drawing/2014/chart" uri="{C3380CC4-5D6E-409C-BE32-E72D297353CC}">
              <c16:uniqueId val="{00000017-8038-45D0-9D69-9EFAEDFC1A87}"/>
            </c:ext>
          </c:extLst>
        </c:ser>
        <c:ser>
          <c:idx val="2"/>
          <c:order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Capabilities'!$P$43:$P$68</c:f>
            </c:numRef>
          </c:val>
          <c:extLst>
            <c:ext xmlns:c16="http://schemas.microsoft.com/office/drawing/2014/chart" uri="{C3380CC4-5D6E-409C-BE32-E72D297353CC}">
              <c16:uniqueId val="{00000018-8038-45D0-9D69-9EFAEDFC1A87}"/>
            </c:ext>
          </c:extLst>
        </c:ser>
        <c:ser>
          <c:idx val="1"/>
          <c:order val="23"/>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Capabilities'!$Q$43:$Q$68</c:f>
            </c:numRef>
          </c:val>
          <c:extLst>
            <c:ext xmlns:c16="http://schemas.microsoft.com/office/drawing/2014/chart" uri="{C3380CC4-5D6E-409C-BE32-E72D297353CC}">
              <c16:uniqueId val="{00000019-8038-45D0-9D69-9EFAEDFC1A87}"/>
            </c:ext>
          </c:extLst>
        </c:ser>
        <c:ser>
          <c:idx val="0"/>
          <c:order val="24"/>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Capabilities'!$R$43:$R$68</c:f>
            </c:numRef>
          </c:val>
          <c:extLst>
            <c:ext xmlns:c16="http://schemas.microsoft.com/office/drawing/2014/chart" uri="{C3380CC4-5D6E-409C-BE32-E72D297353CC}">
              <c16:uniqueId val="{0000001A-8038-45D0-9D69-9EFAEDFC1A87}"/>
            </c:ext>
          </c:extLst>
        </c:ser>
        <c:ser>
          <c:idx val="9"/>
          <c:order val="2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Capabilities'!$S$43:$S$68</c:f>
            </c:numRef>
          </c:val>
          <c:extLst>
            <c:ext xmlns:c16="http://schemas.microsoft.com/office/drawing/2014/chart" uri="{C3380CC4-5D6E-409C-BE32-E72D297353CC}">
              <c16:uniqueId val="{0000001B-8038-45D0-9D69-9EFAEDFC1A87}"/>
            </c:ext>
          </c:extLst>
        </c:ser>
        <c:ser>
          <c:idx val="10"/>
          <c:order val="2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Capabilities'!$T$43:$T$68</c:f>
            </c:numRef>
          </c:val>
          <c:extLst>
            <c:ext xmlns:c16="http://schemas.microsoft.com/office/drawing/2014/chart" uri="{C3380CC4-5D6E-409C-BE32-E72D297353CC}">
              <c16:uniqueId val="{0000001C-8038-45D0-9D69-9EFAEDFC1A87}"/>
            </c:ext>
          </c:extLst>
        </c:ser>
        <c:ser>
          <c:idx val="11"/>
          <c:order val="2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Capabilities'!$U$43:$U$68</c:f>
            </c:numRef>
          </c:val>
          <c:extLst>
            <c:ext xmlns:c16="http://schemas.microsoft.com/office/drawing/2014/chart" uri="{C3380CC4-5D6E-409C-BE32-E72D297353CC}">
              <c16:uniqueId val="{0000001D-8038-45D0-9D69-9EFAEDFC1A87}"/>
            </c:ext>
          </c:extLst>
        </c:ser>
        <c:ser>
          <c:idx val="12"/>
          <c:order val="28"/>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Capabilities'!$V$43:$V$68</c:f>
            </c:numRef>
          </c:val>
          <c:extLst>
            <c:ext xmlns:c16="http://schemas.microsoft.com/office/drawing/2014/chart" uri="{C3380CC4-5D6E-409C-BE32-E72D297353CC}">
              <c16:uniqueId val="{0000001E-8038-45D0-9D69-9EFAEDFC1A87}"/>
            </c:ext>
          </c:extLst>
        </c:ser>
        <c:ser>
          <c:idx val="13"/>
          <c:order val="29"/>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Capabilities'!$W$43:$W$68</c:f>
            </c:numRef>
          </c:val>
          <c:extLst>
            <c:ext xmlns:c16="http://schemas.microsoft.com/office/drawing/2014/chart" uri="{C3380CC4-5D6E-409C-BE32-E72D297353CC}">
              <c16:uniqueId val="{0000001F-8038-45D0-9D69-9EFAEDFC1A87}"/>
            </c:ext>
          </c:extLst>
        </c:ser>
        <c:ser>
          <c:idx val="14"/>
          <c:order val="3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Capabilities'!$X$43:$X$68</c:f>
            </c:numRef>
          </c:val>
          <c:extLst>
            <c:ext xmlns:c16="http://schemas.microsoft.com/office/drawing/2014/chart" uri="{C3380CC4-5D6E-409C-BE32-E72D297353CC}">
              <c16:uniqueId val="{00000020-8038-45D0-9D69-9EFAEDFC1A87}"/>
            </c:ext>
          </c:extLst>
        </c:ser>
        <c:ser>
          <c:idx val="15"/>
          <c:order val="31"/>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Capabilities'!$Y$43:$Y$68</c:f>
            </c:numRef>
          </c:val>
          <c:extLst>
            <c:ext xmlns:c16="http://schemas.microsoft.com/office/drawing/2014/chart" uri="{C3380CC4-5D6E-409C-BE32-E72D297353CC}">
              <c16:uniqueId val="{00000021-8038-45D0-9D69-9EFAEDFC1A87}"/>
            </c:ext>
          </c:extLst>
        </c:ser>
        <c:ser>
          <c:idx val="17"/>
          <c:order val="3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Capabilities'!$AA$43:$AA$68</c:f>
            </c:numRef>
          </c:val>
          <c:extLst>
            <c:ext xmlns:c16="http://schemas.microsoft.com/office/drawing/2014/chart" uri="{C3380CC4-5D6E-409C-BE32-E72D297353CC}">
              <c16:uniqueId val="{00000022-8038-45D0-9D69-9EFAEDFC1A87}"/>
            </c:ext>
          </c:extLst>
        </c:ser>
        <c:ser>
          <c:idx val="19"/>
          <c:order val="33"/>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Capabilities'!$AC$43:$AC$68</c:f>
            </c:numRef>
          </c:val>
          <c:extLst>
            <c:ext xmlns:c16="http://schemas.microsoft.com/office/drawing/2014/chart" uri="{C3380CC4-5D6E-409C-BE32-E72D297353CC}">
              <c16:uniqueId val="{00000023-8038-45D0-9D69-9EFAEDFC1A87}"/>
            </c:ext>
          </c:extLst>
        </c:ser>
        <c:ser>
          <c:idx val="20"/>
          <c:order val="34"/>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Capabilities'!$AD$43:$AD$68</c:f>
            </c:numRef>
          </c:val>
          <c:extLst>
            <c:ext xmlns:c16="http://schemas.microsoft.com/office/drawing/2014/chart" uri="{C3380CC4-5D6E-409C-BE32-E72D297353CC}">
              <c16:uniqueId val="{00000024-8038-45D0-9D69-9EFAEDFC1A87}"/>
            </c:ext>
          </c:extLst>
        </c:ser>
        <c:ser>
          <c:idx val="21"/>
          <c:order val="35"/>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Capabilities'!$AE$43:$AE$68</c:f>
            </c:numRef>
          </c:val>
          <c:extLst>
            <c:ext xmlns:c16="http://schemas.microsoft.com/office/drawing/2014/chart" uri="{C3380CC4-5D6E-409C-BE32-E72D297353CC}">
              <c16:uniqueId val="{00000025-8038-45D0-9D69-9EFAEDFC1A87}"/>
            </c:ext>
          </c:extLst>
        </c:ser>
        <c:ser>
          <c:idx val="22"/>
          <c:order val="3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Capabilities'!$AF$43:$AF$68</c:f>
            </c:numRef>
          </c:val>
          <c:extLst>
            <c:ext xmlns:c16="http://schemas.microsoft.com/office/drawing/2014/chart" uri="{C3380CC4-5D6E-409C-BE32-E72D297353CC}">
              <c16:uniqueId val="{00000026-8038-45D0-9D69-9EFAEDFC1A87}"/>
            </c:ext>
          </c:extLst>
        </c:ser>
        <c:ser>
          <c:idx val="24"/>
          <c:order val="3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Capabilities'!$AG$43:$AG$68</c:f>
            </c:numRef>
          </c:val>
          <c:extLst>
            <c:ext xmlns:c16="http://schemas.microsoft.com/office/drawing/2014/chart" uri="{C3380CC4-5D6E-409C-BE32-E72D297353CC}">
              <c16:uniqueId val="{00000027-8038-45D0-9D69-9EFAEDFC1A87}"/>
            </c:ext>
          </c:extLst>
        </c:ser>
        <c:ser>
          <c:idx val="26"/>
          <c:order val="38"/>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Capabilities'!$AH$43:$AH$68</c:f>
            </c:numRef>
          </c:val>
          <c:extLst>
            <c:ext xmlns:c16="http://schemas.microsoft.com/office/drawing/2014/chart" uri="{C3380CC4-5D6E-409C-BE32-E72D297353CC}">
              <c16:uniqueId val="{00000028-8038-45D0-9D69-9EFAEDFC1A87}"/>
            </c:ext>
          </c:extLst>
        </c:ser>
        <c:ser>
          <c:idx val="27"/>
          <c:order val="39"/>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Capabilities'!$AI$43:$AI$68</c:f>
            </c:numRef>
          </c:val>
          <c:extLst>
            <c:ext xmlns:c16="http://schemas.microsoft.com/office/drawing/2014/chart" uri="{C3380CC4-5D6E-409C-BE32-E72D297353CC}">
              <c16:uniqueId val="{00000029-8038-45D0-9D69-9EFAEDFC1A87}"/>
            </c:ext>
          </c:extLst>
        </c:ser>
        <c:ser>
          <c:idx val="28"/>
          <c:order val="4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Capabilities'!$AJ$43:$AJ$68</c:f>
            </c:numRef>
          </c:val>
          <c:extLst>
            <c:ext xmlns:c16="http://schemas.microsoft.com/office/drawing/2014/chart" uri="{C3380CC4-5D6E-409C-BE32-E72D297353CC}">
              <c16:uniqueId val="{0000002A-8038-45D0-9D69-9EFAEDFC1A87}"/>
            </c:ext>
          </c:extLst>
        </c:ser>
        <c:ser>
          <c:idx val="29"/>
          <c:order val="41"/>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Capabilities'!$AK$43:$AK$68</c:f>
            </c:numRef>
          </c:val>
          <c:extLst>
            <c:ext xmlns:c16="http://schemas.microsoft.com/office/drawing/2014/chart" uri="{C3380CC4-5D6E-409C-BE32-E72D297353CC}">
              <c16:uniqueId val="{0000002B-8038-45D0-9D69-9EFAEDFC1A87}"/>
            </c:ext>
          </c:extLst>
        </c:ser>
        <c:ser>
          <c:idx val="30"/>
          <c:order val="42"/>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Capabilities'!$AL$43:$AL$68</c:f>
            </c:numRef>
          </c:val>
          <c:extLst>
            <c:ext xmlns:c16="http://schemas.microsoft.com/office/drawing/2014/chart" uri="{C3380CC4-5D6E-409C-BE32-E72D297353CC}">
              <c16:uniqueId val="{0000002C-8038-45D0-9D69-9EFAEDFC1A87}"/>
            </c:ext>
          </c:extLst>
        </c:ser>
        <c:ser>
          <c:idx val="31"/>
          <c:order val="43"/>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Capabilities'!$AM$43:$AM$68</c:f>
            </c:numRef>
          </c:val>
          <c:extLst>
            <c:ext xmlns:c16="http://schemas.microsoft.com/office/drawing/2014/chart" uri="{C3380CC4-5D6E-409C-BE32-E72D297353CC}">
              <c16:uniqueId val="{0000002D-8038-45D0-9D69-9EFAEDFC1A87}"/>
            </c:ext>
          </c:extLst>
        </c:ser>
        <c:ser>
          <c:idx val="32"/>
          <c:order val="44"/>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Capabilities'!$AN$43:$AN$68</c:f>
            </c:numRef>
          </c:val>
          <c:extLst>
            <c:ext xmlns:c16="http://schemas.microsoft.com/office/drawing/2014/chart" uri="{C3380CC4-5D6E-409C-BE32-E72D297353CC}">
              <c16:uniqueId val="{0000002E-8038-45D0-9D69-9EFAEDFC1A87}"/>
            </c:ext>
          </c:extLst>
        </c:ser>
        <c:ser>
          <c:idx val="33"/>
          <c:order val="45"/>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Capabilities'!$AO$43:$AO$68</c:f>
            </c:numRef>
          </c:val>
          <c:extLst>
            <c:ext xmlns:c16="http://schemas.microsoft.com/office/drawing/2014/chart" uri="{C3380CC4-5D6E-409C-BE32-E72D297353CC}">
              <c16:uniqueId val="{0000002F-8038-45D0-9D69-9EFAEDFC1A87}"/>
            </c:ext>
          </c:extLst>
        </c:ser>
        <c:ser>
          <c:idx val="34"/>
          <c:order val="4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Capabilities'!$AP$43:$AP$68</c:f>
            </c:numRef>
          </c:val>
          <c:extLst>
            <c:ext xmlns:c16="http://schemas.microsoft.com/office/drawing/2014/chart" uri="{C3380CC4-5D6E-409C-BE32-E72D297353CC}">
              <c16:uniqueId val="{00000030-8038-45D0-9D69-9EFAEDFC1A87}"/>
            </c:ext>
          </c:extLst>
        </c:ser>
        <c:ser>
          <c:idx val="35"/>
          <c:order val="47"/>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Capabilities'!$AQ$43:$AQ$68</c:f>
            </c:numRef>
          </c:val>
          <c:extLst>
            <c:ext xmlns:c16="http://schemas.microsoft.com/office/drawing/2014/chart" uri="{C3380CC4-5D6E-409C-BE32-E72D297353CC}">
              <c16:uniqueId val="{00000031-8038-45D0-9D69-9EFAEDFC1A87}"/>
            </c:ext>
          </c:extLst>
        </c:ser>
        <c:ser>
          <c:idx val="36"/>
          <c:order val="48"/>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Capabilities'!$AR$43:$AR$68</c:f>
            </c:numRef>
          </c:val>
          <c:extLst>
            <c:ext xmlns:c16="http://schemas.microsoft.com/office/drawing/2014/chart" uri="{C3380CC4-5D6E-409C-BE32-E72D297353CC}">
              <c16:uniqueId val="{00000032-8038-45D0-9D69-9EFAEDFC1A87}"/>
            </c:ext>
          </c:extLst>
        </c:ser>
        <c:ser>
          <c:idx val="37"/>
          <c:order val="49"/>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Capabilities'!$AS$43:$AS$68</c:f>
            </c:numRef>
          </c:val>
          <c:extLst>
            <c:ext xmlns:c16="http://schemas.microsoft.com/office/drawing/2014/chart" uri="{C3380CC4-5D6E-409C-BE32-E72D297353CC}">
              <c16:uniqueId val="{00000033-8038-45D0-9D69-9EFAEDFC1A87}"/>
            </c:ext>
          </c:extLst>
        </c:ser>
        <c:ser>
          <c:idx val="38"/>
          <c:order val="5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Capabilities'!$AT$43:$AT$68</c:f>
            </c:numRef>
          </c:val>
          <c:extLst>
            <c:ext xmlns:c16="http://schemas.microsoft.com/office/drawing/2014/chart" uri="{C3380CC4-5D6E-409C-BE32-E72D297353CC}">
              <c16:uniqueId val="{00000034-8038-45D0-9D69-9EFAEDFC1A87}"/>
            </c:ext>
          </c:extLst>
        </c:ser>
        <c:ser>
          <c:idx val="39"/>
          <c:order val="51"/>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Capabilities'!$AU$43:$AU$68</c:f>
            </c:numRef>
          </c:val>
          <c:extLst>
            <c:ext xmlns:c16="http://schemas.microsoft.com/office/drawing/2014/chart" uri="{C3380CC4-5D6E-409C-BE32-E72D297353CC}">
              <c16:uniqueId val="{00000035-8038-45D0-9D69-9EFAEDFC1A87}"/>
            </c:ext>
          </c:extLst>
        </c:ser>
        <c:ser>
          <c:idx val="40"/>
          <c:order val="52"/>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Capabilities'!$AV$43:$AV$68</c:f>
            </c:numRef>
          </c:val>
          <c:extLst>
            <c:ext xmlns:c16="http://schemas.microsoft.com/office/drawing/2014/chart" uri="{C3380CC4-5D6E-409C-BE32-E72D297353CC}">
              <c16:uniqueId val="{00000036-8038-45D0-9D69-9EFAEDFC1A87}"/>
            </c:ext>
          </c:extLst>
        </c:ser>
        <c:ser>
          <c:idx val="41"/>
          <c:order val="53"/>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Capabilities'!$AW$43:$AW$68</c:f>
            </c:numRef>
          </c:val>
          <c:extLst>
            <c:ext xmlns:c16="http://schemas.microsoft.com/office/drawing/2014/chart" uri="{C3380CC4-5D6E-409C-BE32-E72D297353CC}">
              <c16:uniqueId val="{00000037-8038-45D0-9D69-9EFAEDFC1A87}"/>
            </c:ext>
          </c:extLst>
        </c:ser>
        <c:ser>
          <c:idx val="42"/>
          <c:order val="54"/>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Capabilities'!$AX$43:$AX$68</c:f>
            </c:numRef>
          </c:val>
          <c:extLst>
            <c:ext xmlns:c16="http://schemas.microsoft.com/office/drawing/2014/chart" uri="{C3380CC4-5D6E-409C-BE32-E72D297353CC}">
              <c16:uniqueId val="{00000038-8038-45D0-9D69-9EFAEDFC1A87}"/>
            </c:ext>
          </c:extLst>
        </c:ser>
        <c:ser>
          <c:idx val="43"/>
          <c:order val="55"/>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Capabilities'!$AY$43:$AY$68</c:f>
            </c:numRef>
          </c:val>
          <c:extLst>
            <c:ext xmlns:c16="http://schemas.microsoft.com/office/drawing/2014/chart" uri="{C3380CC4-5D6E-409C-BE32-E72D297353CC}">
              <c16:uniqueId val="{00000039-8038-45D0-9D69-9EFAEDFC1A87}"/>
            </c:ext>
          </c:extLst>
        </c:ser>
        <c:ser>
          <c:idx val="44"/>
          <c:order val="5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Capabilities'!$AZ$43:$AZ$68</c:f>
            </c:numRef>
          </c:val>
          <c:extLst>
            <c:ext xmlns:c16="http://schemas.microsoft.com/office/drawing/2014/chart" uri="{C3380CC4-5D6E-409C-BE32-E72D297353CC}">
              <c16:uniqueId val="{0000003A-8038-45D0-9D69-9EFAEDFC1A87}"/>
            </c:ext>
          </c:extLst>
        </c:ser>
        <c:ser>
          <c:idx val="45"/>
          <c:order val="57"/>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Capabilities'!$BA$43:$BA$68</c:f>
            </c:numRef>
          </c:val>
          <c:extLst>
            <c:ext xmlns:c16="http://schemas.microsoft.com/office/drawing/2014/chart" uri="{C3380CC4-5D6E-409C-BE32-E72D297353CC}">
              <c16:uniqueId val="{0000003B-8038-45D0-9D69-9EFAEDFC1A87}"/>
            </c:ext>
          </c:extLst>
        </c:ser>
        <c:ser>
          <c:idx val="46"/>
          <c:order val="58"/>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Capabilities'!$BB$43:$BB$68</c:f>
            </c:numRef>
          </c:val>
          <c:extLst>
            <c:ext xmlns:c16="http://schemas.microsoft.com/office/drawing/2014/chart" uri="{C3380CC4-5D6E-409C-BE32-E72D297353CC}">
              <c16:uniqueId val="{0000003C-8038-45D0-9D69-9EFAEDFC1A87}"/>
            </c:ext>
          </c:extLst>
        </c:ser>
        <c:ser>
          <c:idx val="47"/>
          <c:order val="59"/>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Capabilities'!$BC$43:$BC$68</c:f>
            </c:numRef>
          </c:val>
          <c:extLst>
            <c:ext xmlns:c16="http://schemas.microsoft.com/office/drawing/2014/chart" uri="{C3380CC4-5D6E-409C-BE32-E72D297353CC}">
              <c16:uniqueId val="{0000003D-8038-45D0-9D69-9EFAEDFC1A87}"/>
            </c:ext>
          </c:extLst>
        </c:ser>
        <c:ser>
          <c:idx val="48"/>
          <c:order val="6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Capabilities'!$BD$43:$BD$68</c:f>
            </c:numRef>
          </c:val>
          <c:extLst>
            <c:ext xmlns:c16="http://schemas.microsoft.com/office/drawing/2014/chart" uri="{C3380CC4-5D6E-409C-BE32-E72D297353CC}">
              <c16:uniqueId val="{0000003E-8038-45D0-9D69-9EFAEDFC1A87}"/>
            </c:ext>
          </c:extLst>
        </c:ser>
        <c:ser>
          <c:idx val="49"/>
          <c:order val="61"/>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Capabilities'!$BE$43:$BE$68</c:f>
            </c:numRef>
          </c:val>
          <c:extLst>
            <c:ext xmlns:c16="http://schemas.microsoft.com/office/drawing/2014/chart" uri="{C3380CC4-5D6E-409C-BE32-E72D297353CC}">
              <c16:uniqueId val="{0000003F-8038-45D0-9D69-9EFAEDFC1A87}"/>
            </c:ext>
          </c:extLst>
        </c:ser>
        <c:ser>
          <c:idx val="50"/>
          <c:order val="62"/>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Capabilities'!$BF$43:$BF$68</c:f>
            </c:numRef>
          </c:val>
          <c:extLst>
            <c:ext xmlns:c16="http://schemas.microsoft.com/office/drawing/2014/chart" uri="{C3380CC4-5D6E-409C-BE32-E72D297353CC}">
              <c16:uniqueId val="{00000040-8038-45D0-9D69-9EFAEDFC1A87}"/>
            </c:ext>
          </c:extLst>
        </c:ser>
        <c:ser>
          <c:idx val="51"/>
          <c:order val="63"/>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Capabilities'!$BG$43:$BG$68</c:f>
            </c:numRef>
          </c:val>
          <c:extLst>
            <c:ext xmlns:c16="http://schemas.microsoft.com/office/drawing/2014/chart" uri="{C3380CC4-5D6E-409C-BE32-E72D297353CC}">
              <c16:uniqueId val="{00000041-8038-45D0-9D69-9EFAEDFC1A87}"/>
            </c:ext>
          </c:extLst>
        </c:ser>
        <c:ser>
          <c:idx val="52"/>
          <c:order val="64"/>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Capabilities'!$BH$43:$BH$68</c:f>
            </c:numRef>
          </c:val>
          <c:extLst>
            <c:ext xmlns:c16="http://schemas.microsoft.com/office/drawing/2014/chart" uri="{C3380CC4-5D6E-409C-BE32-E72D297353CC}">
              <c16:uniqueId val="{00000042-8038-45D0-9D69-9EFAEDFC1A87}"/>
            </c:ext>
          </c:extLst>
        </c:ser>
        <c:ser>
          <c:idx val="53"/>
          <c:order val="65"/>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Capabilities'!$BI$43:$BI$68</c:f>
            </c:numRef>
          </c:val>
          <c:extLst>
            <c:ext xmlns:c16="http://schemas.microsoft.com/office/drawing/2014/chart" uri="{C3380CC4-5D6E-409C-BE32-E72D297353CC}">
              <c16:uniqueId val="{00000043-8038-45D0-9D69-9EFAEDFC1A87}"/>
            </c:ext>
          </c:extLst>
        </c:ser>
        <c:ser>
          <c:idx val="54"/>
          <c:order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Capabilities'!$BJ$43:$BJ$68</c:f>
            </c:numRef>
          </c:val>
          <c:extLst>
            <c:ext xmlns:c16="http://schemas.microsoft.com/office/drawing/2014/chart" uri="{C3380CC4-5D6E-409C-BE32-E72D297353CC}">
              <c16:uniqueId val="{00000044-8038-45D0-9D69-9EFAEDFC1A87}"/>
            </c:ext>
          </c:extLst>
        </c:ser>
        <c:ser>
          <c:idx val="55"/>
          <c:order val="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Capabilities'!$BK$43:$BK$68</c:f>
            </c:numRef>
          </c:val>
          <c:extLst>
            <c:ext xmlns:c16="http://schemas.microsoft.com/office/drawing/2014/chart" uri="{C3380CC4-5D6E-409C-BE32-E72D297353CC}">
              <c16:uniqueId val="{00000045-8038-45D0-9D69-9EFAEDFC1A87}"/>
            </c:ext>
          </c:extLst>
        </c:ser>
        <c:ser>
          <c:idx val="56"/>
          <c:order val="6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Capabilities'!$BL$43:$BL$68</c:f>
            </c:numRef>
          </c:val>
          <c:extLst>
            <c:ext xmlns:c16="http://schemas.microsoft.com/office/drawing/2014/chart" uri="{C3380CC4-5D6E-409C-BE32-E72D297353CC}">
              <c16:uniqueId val="{00000046-8038-45D0-9D69-9EFAEDFC1A87}"/>
            </c:ext>
          </c:extLst>
        </c:ser>
        <c:ser>
          <c:idx val="57"/>
          <c:order val="6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Capabilities'!$BM$43:$BM$68</c:f>
            </c:numRef>
          </c:val>
          <c:extLst>
            <c:ext xmlns:c16="http://schemas.microsoft.com/office/drawing/2014/chart" uri="{C3380CC4-5D6E-409C-BE32-E72D297353CC}">
              <c16:uniqueId val="{00000047-8038-45D0-9D69-9EFAEDFC1A87}"/>
            </c:ext>
          </c:extLst>
        </c:ser>
        <c:ser>
          <c:idx val="58"/>
          <c:order val="7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Capabilities'!$BN$43:$BN$68</c:f>
            </c:numRef>
          </c:val>
          <c:extLst>
            <c:ext xmlns:c16="http://schemas.microsoft.com/office/drawing/2014/chart" uri="{C3380CC4-5D6E-409C-BE32-E72D297353CC}">
              <c16:uniqueId val="{00000048-8038-45D0-9D69-9EFAEDFC1A87}"/>
            </c:ext>
          </c:extLst>
        </c:ser>
        <c:ser>
          <c:idx val="59"/>
          <c:order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Capabilities'!$BO$43:$BO$68</c:f>
            </c:numRef>
          </c:val>
          <c:extLst>
            <c:ext xmlns:c16="http://schemas.microsoft.com/office/drawing/2014/chart" uri="{C3380CC4-5D6E-409C-BE32-E72D297353CC}">
              <c16:uniqueId val="{00000049-8038-45D0-9D69-9EFAEDFC1A87}"/>
            </c:ext>
          </c:extLst>
        </c:ser>
        <c:ser>
          <c:idx val="60"/>
          <c:order val="7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Capabilities'!$BP$43:$BP$68</c:f>
            </c:numRef>
          </c:val>
          <c:extLst>
            <c:ext xmlns:c16="http://schemas.microsoft.com/office/drawing/2014/chart" uri="{C3380CC4-5D6E-409C-BE32-E72D297353CC}">
              <c16:uniqueId val="{0000004A-8038-45D0-9D69-9EFAEDFC1A87}"/>
            </c:ext>
          </c:extLst>
        </c:ser>
        <c:ser>
          <c:idx val="61"/>
          <c:order val="7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Capabilities'!$BQ$43:$BQ$68</c:f>
            </c:numRef>
          </c:val>
          <c:extLst>
            <c:ext xmlns:c16="http://schemas.microsoft.com/office/drawing/2014/chart" uri="{C3380CC4-5D6E-409C-BE32-E72D297353CC}">
              <c16:uniqueId val="{0000004B-8038-45D0-9D69-9EFAEDFC1A87}"/>
            </c:ext>
          </c:extLst>
        </c:ser>
        <c:ser>
          <c:idx val="63"/>
          <c:order val="7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Capabilities'!$BS$43:$BS$68</c:f>
            </c:numRef>
          </c:val>
          <c:extLst>
            <c:ext xmlns:c16="http://schemas.microsoft.com/office/drawing/2014/chart" uri="{C3380CC4-5D6E-409C-BE32-E72D297353CC}">
              <c16:uniqueId val="{0000004C-8038-45D0-9D69-9EFAEDFC1A87}"/>
            </c:ext>
          </c:extLst>
        </c:ser>
        <c:ser>
          <c:idx val="65"/>
          <c:order val="7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Capabilities'!$BU$43:$BU$68</c:f>
            </c:numRef>
          </c:val>
          <c:extLst>
            <c:ext xmlns:c16="http://schemas.microsoft.com/office/drawing/2014/chart" uri="{C3380CC4-5D6E-409C-BE32-E72D297353CC}">
              <c16:uniqueId val="{0000004D-8038-45D0-9D69-9EFAEDFC1A87}"/>
            </c:ext>
          </c:extLst>
        </c:ser>
        <c:ser>
          <c:idx val="66"/>
          <c:order val="7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Capabilities'!$BV$43:$BV$68</c:f>
            </c:numRef>
          </c:val>
          <c:extLst>
            <c:ext xmlns:c16="http://schemas.microsoft.com/office/drawing/2014/chart" uri="{C3380CC4-5D6E-409C-BE32-E72D297353CC}">
              <c16:uniqueId val="{0000004E-8038-45D0-9D69-9EFAEDFC1A87}"/>
            </c:ext>
          </c:extLst>
        </c:ser>
        <c:ser>
          <c:idx val="68"/>
          <c:order val="7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Capabilities'!$BW$43:$BW$68</c:f>
            </c:numRef>
          </c:val>
          <c:extLst>
            <c:ext xmlns:c16="http://schemas.microsoft.com/office/drawing/2014/chart" uri="{C3380CC4-5D6E-409C-BE32-E72D297353CC}">
              <c16:uniqueId val="{0000004F-8038-45D0-9D69-9EFAEDFC1A87}"/>
            </c:ext>
          </c:extLst>
        </c:ser>
        <c:ser>
          <c:idx val="70"/>
          <c:order val="7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Capabilities'!$BX$43:$BX$68</c:f>
            </c:numRef>
          </c:val>
          <c:extLst>
            <c:ext xmlns:c16="http://schemas.microsoft.com/office/drawing/2014/chart" uri="{C3380CC4-5D6E-409C-BE32-E72D297353CC}">
              <c16:uniqueId val="{00000050-8038-45D0-9D69-9EFAEDFC1A87}"/>
            </c:ext>
          </c:extLst>
        </c:ser>
        <c:ser>
          <c:idx val="71"/>
          <c:order val="79"/>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Capabilities'!$BY$43:$BY$68</c:f>
            </c:numRef>
          </c:val>
          <c:extLst>
            <c:ext xmlns:c16="http://schemas.microsoft.com/office/drawing/2014/chart" uri="{C3380CC4-5D6E-409C-BE32-E72D297353CC}">
              <c16:uniqueId val="{00000051-8038-45D0-9D69-9EFAEDFC1A87}"/>
            </c:ext>
          </c:extLst>
        </c:ser>
        <c:ser>
          <c:idx val="73"/>
          <c:order val="8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Capabilities'!$CA$43:$CA$68</c:f>
            </c:numRef>
          </c:val>
          <c:extLst>
            <c:ext xmlns:c16="http://schemas.microsoft.com/office/drawing/2014/chart" uri="{C3380CC4-5D6E-409C-BE32-E72D297353CC}">
              <c16:uniqueId val="{00000052-8038-45D0-9D69-9EFAEDFC1A87}"/>
            </c:ext>
          </c:extLst>
        </c:ser>
        <c:ser>
          <c:idx val="74"/>
          <c:order val="8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Capabilities'!$CB$43:$CB$68</c:f>
            </c:numRef>
          </c:val>
          <c:extLst>
            <c:ext xmlns:c16="http://schemas.microsoft.com/office/drawing/2014/chart" uri="{C3380CC4-5D6E-409C-BE32-E72D297353CC}">
              <c16:uniqueId val="{00000053-8038-45D0-9D69-9EFAEDFC1A87}"/>
            </c:ext>
          </c:extLst>
        </c:ser>
        <c:ser>
          <c:idx val="76"/>
          <c:order val="82"/>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Capabilities'!$CC$43:$CC$68</c:f>
            </c:numRef>
          </c:val>
          <c:extLst>
            <c:ext xmlns:c16="http://schemas.microsoft.com/office/drawing/2014/chart" uri="{C3380CC4-5D6E-409C-BE32-E72D297353CC}">
              <c16:uniqueId val="{00000054-8038-45D0-9D69-9EFAEDFC1A87}"/>
            </c:ext>
          </c:extLst>
        </c:ser>
        <c:ser>
          <c:idx val="77"/>
          <c:order val="83"/>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Capabilities'!$CD$43:$CD$68</c:f>
            </c:numRef>
          </c:val>
          <c:extLst>
            <c:ext xmlns:c16="http://schemas.microsoft.com/office/drawing/2014/chart" uri="{C3380CC4-5D6E-409C-BE32-E72D297353CC}">
              <c16:uniqueId val="{00000055-8038-45D0-9D69-9EFAEDFC1A87}"/>
            </c:ext>
          </c:extLst>
        </c:ser>
        <c:ser>
          <c:idx val="78"/>
          <c:order val="84"/>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Capabilities'!$CE$43:$CE$68</c:f>
            </c:numRef>
          </c:val>
          <c:extLst>
            <c:ext xmlns:c16="http://schemas.microsoft.com/office/drawing/2014/chart" uri="{C3380CC4-5D6E-409C-BE32-E72D297353CC}">
              <c16:uniqueId val="{00000056-8038-45D0-9D69-9EFAEDFC1A87}"/>
            </c:ext>
          </c:extLst>
        </c:ser>
        <c:ser>
          <c:idx val="80"/>
          <c:order val="8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Capabilities'!$CG$43:$CG$68</c:f>
            </c:numRef>
          </c:val>
          <c:extLst>
            <c:ext xmlns:c16="http://schemas.microsoft.com/office/drawing/2014/chart" uri="{C3380CC4-5D6E-409C-BE32-E72D297353CC}">
              <c16:uniqueId val="{00000057-8038-45D0-9D69-9EFAEDFC1A87}"/>
            </c:ext>
          </c:extLst>
        </c:ser>
        <c:ser>
          <c:idx val="84"/>
          <c:order val="8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Capabilities'!$CI$43:$CI$68</c:f>
            </c:numRef>
          </c:val>
          <c:extLst>
            <c:ext xmlns:c16="http://schemas.microsoft.com/office/drawing/2014/chart" uri="{C3380CC4-5D6E-409C-BE32-E72D297353CC}">
              <c16:uniqueId val="{00000058-8038-45D0-9D69-9EFAEDFC1A87}"/>
            </c:ext>
          </c:extLst>
        </c:ser>
        <c:ser>
          <c:idx val="85"/>
          <c:order val="87"/>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Capabilities'!$CJ$43:$CJ$68</c:f>
            </c:numRef>
          </c:val>
          <c:extLst>
            <c:ext xmlns:c16="http://schemas.microsoft.com/office/drawing/2014/chart" uri="{C3380CC4-5D6E-409C-BE32-E72D297353CC}">
              <c16:uniqueId val="{00000059-8038-45D0-9D69-9EFAEDFC1A87}"/>
            </c:ext>
          </c:extLst>
        </c:ser>
        <c:ser>
          <c:idx val="86"/>
          <c:order val="88"/>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Capabilities'!$CK$43:$CK$68</c:f>
            </c:numRef>
          </c:val>
          <c:extLst>
            <c:ext xmlns:c16="http://schemas.microsoft.com/office/drawing/2014/chart" uri="{C3380CC4-5D6E-409C-BE32-E72D297353CC}">
              <c16:uniqueId val="{0000005A-8038-45D0-9D69-9EFAEDFC1A87}"/>
            </c:ext>
          </c:extLst>
        </c:ser>
        <c:ser>
          <c:idx val="87"/>
          <c:order val="89"/>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Capabilities'!$CL$43:$CL$68</c:f>
            </c:numRef>
          </c:val>
          <c:extLst>
            <c:ext xmlns:c16="http://schemas.microsoft.com/office/drawing/2014/chart" uri="{C3380CC4-5D6E-409C-BE32-E72D297353CC}">
              <c16:uniqueId val="{0000005B-8038-45D0-9D69-9EFAEDFC1A87}"/>
            </c:ext>
          </c:extLst>
        </c:ser>
        <c:ser>
          <c:idx val="88"/>
          <c:order val="9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Capabilities'!$CM$43:$CM$68</c:f>
            </c:numRef>
          </c:val>
          <c:extLst>
            <c:ext xmlns:c16="http://schemas.microsoft.com/office/drawing/2014/chart" uri="{C3380CC4-5D6E-409C-BE32-E72D297353CC}">
              <c16:uniqueId val="{0000005C-8038-45D0-9D69-9EFAEDFC1A87}"/>
            </c:ext>
          </c:extLst>
        </c:ser>
        <c:ser>
          <c:idx val="89"/>
          <c:order val="91"/>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Capabilities'!$CN$43:$CN$68</c:f>
            </c:numRef>
          </c:val>
          <c:extLst>
            <c:ext xmlns:c16="http://schemas.microsoft.com/office/drawing/2014/chart" uri="{C3380CC4-5D6E-409C-BE32-E72D297353CC}">
              <c16:uniqueId val="{0000005D-8038-45D0-9D69-9EFAEDFC1A87}"/>
            </c:ext>
          </c:extLst>
        </c:ser>
        <c:ser>
          <c:idx val="90"/>
          <c:order val="92"/>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Capabilities'!$CO$43:$CO$68</c:f>
            </c:numRef>
          </c:val>
          <c:extLst>
            <c:ext xmlns:c16="http://schemas.microsoft.com/office/drawing/2014/chart" uri="{C3380CC4-5D6E-409C-BE32-E72D297353CC}">
              <c16:uniqueId val="{0000005E-8038-45D0-9D69-9EFAEDFC1A87}"/>
            </c:ext>
          </c:extLst>
        </c:ser>
        <c:ser>
          <c:idx val="91"/>
          <c:order val="93"/>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Capabilities'!$CP$43:$CP$68</c:f>
            </c:numRef>
          </c:val>
          <c:extLst>
            <c:ext xmlns:c16="http://schemas.microsoft.com/office/drawing/2014/chart" uri="{C3380CC4-5D6E-409C-BE32-E72D297353CC}">
              <c16:uniqueId val="{0000005F-8038-45D0-9D69-9EFAEDFC1A87}"/>
            </c:ext>
          </c:extLst>
        </c:ser>
        <c:ser>
          <c:idx val="92"/>
          <c:order val="9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Capabilities'!$CQ$43:$CQ$68</c:f>
            </c:numRef>
          </c:val>
          <c:extLst>
            <c:ext xmlns:c16="http://schemas.microsoft.com/office/drawing/2014/chart" uri="{C3380CC4-5D6E-409C-BE32-E72D297353CC}">
              <c16:uniqueId val="{00000060-8038-45D0-9D69-9EFAEDFC1A87}"/>
            </c:ext>
          </c:extLst>
        </c:ser>
        <c:ser>
          <c:idx val="93"/>
          <c:order val="95"/>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Capabilities'!$CR$43:$CR$68</c:f>
            </c:numRef>
          </c:val>
          <c:extLst>
            <c:ext xmlns:c16="http://schemas.microsoft.com/office/drawing/2014/chart" uri="{C3380CC4-5D6E-409C-BE32-E72D297353CC}">
              <c16:uniqueId val="{00000061-8038-45D0-9D69-9EFAEDFC1A87}"/>
            </c:ext>
          </c:extLst>
        </c:ser>
        <c:ser>
          <c:idx val="94"/>
          <c:order val="9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Capabilities'!$CS$43:$CS$68</c:f>
            </c:numRef>
          </c:val>
          <c:extLst>
            <c:ext xmlns:c16="http://schemas.microsoft.com/office/drawing/2014/chart" uri="{C3380CC4-5D6E-409C-BE32-E72D297353CC}">
              <c16:uniqueId val="{00000062-8038-45D0-9D69-9EFAEDFC1A87}"/>
            </c:ext>
          </c:extLst>
        </c:ser>
        <c:ser>
          <c:idx val="95"/>
          <c:order val="97"/>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Capabilities'!$CT$43:$CT$68</c:f>
            </c:numRef>
          </c:val>
          <c:extLst>
            <c:ext xmlns:c16="http://schemas.microsoft.com/office/drawing/2014/chart" uri="{C3380CC4-5D6E-409C-BE32-E72D297353CC}">
              <c16:uniqueId val="{00000063-8038-45D0-9D69-9EFAEDFC1A87}"/>
            </c:ext>
          </c:extLst>
        </c:ser>
        <c:ser>
          <c:idx val="96"/>
          <c:order val="98"/>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Capabilities'!$CU$43:$CU$68</c:f>
            </c:numRef>
          </c:val>
          <c:extLst>
            <c:ext xmlns:c16="http://schemas.microsoft.com/office/drawing/2014/chart" uri="{C3380CC4-5D6E-409C-BE32-E72D297353CC}">
              <c16:uniqueId val="{00000064-8038-45D0-9D69-9EFAEDFC1A87}"/>
            </c:ext>
          </c:extLst>
        </c:ser>
        <c:ser>
          <c:idx val="97"/>
          <c:order val="99"/>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Capabilities'!$CV$43:$CV$68</c:f>
            </c:numRef>
          </c:val>
          <c:extLst>
            <c:ext xmlns:c16="http://schemas.microsoft.com/office/drawing/2014/chart" uri="{C3380CC4-5D6E-409C-BE32-E72D297353CC}">
              <c16:uniqueId val="{00000065-8038-45D0-9D69-9EFAEDFC1A87}"/>
            </c:ext>
          </c:extLst>
        </c:ser>
        <c:ser>
          <c:idx val="98"/>
          <c:order val="10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Capabilities'!$CW$43:$CW$68</c:f>
            </c:numRef>
          </c:val>
          <c:extLst>
            <c:ext xmlns:c16="http://schemas.microsoft.com/office/drawing/2014/chart" uri="{C3380CC4-5D6E-409C-BE32-E72D297353CC}">
              <c16:uniqueId val="{00000066-8038-45D0-9D69-9EFAEDFC1A87}"/>
            </c:ext>
          </c:extLst>
        </c:ser>
        <c:ser>
          <c:idx val="99"/>
          <c:order val="101"/>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2 - Attack Capabilities'!$A$43:$A$68</c:f>
              <c:strCache>
                <c:ptCount val="12"/>
                <c:pt idx="0">
                  <c:v>Arachni</c:v>
                </c:pt>
                <c:pt idx="1">
                  <c:v>Grabber</c:v>
                </c:pt>
                <c:pt idx="2">
                  <c:v>Grendel-Scan</c:v>
                </c:pt>
                <c:pt idx="3">
                  <c:v>Ironwasp</c:v>
                </c:pt>
                <c:pt idx="4">
                  <c:v>Nikto</c:v>
                </c:pt>
                <c:pt idx="5">
                  <c:v>Nmap</c:v>
                </c:pt>
                <c:pt idx="6">
                  <c:v>Nuclei</c:v>
                </c:pt>
                <c:pt idx="7">
                  <c:v>OWASP-ZAP</c:v>
                </c:pt>
                <c:pt idx="8">
                  <c:v>Vega</c:v>
                </c:pt>
                <c:pt idx="9">
                  <c:v>W3af</c:v>
                </c:pt>
                <c:pt idx="10">
                  <c:v>Wapiti</c:v>
                </c:pt>
                <c:pt idx="11">
                  <c:v>Wfuzz</c:v>
                </c:pt>
              </c:strCache>
            </c:strRef>
          </c:cat>
          <c:val>
            <c:numRef>
              <c:f>'Tabla 2 - Attack Capabilities'!$CX$43:$CX$68</c:f>
            </c:numRef>
          </c:val>
          <c:extLst>
            <c:ext xmlns:c16="http://schemas.microsoft.com/office/drawing/2014/chart" uri="{C3380CC4-5D6E-409C-BE32-E72D297353CC}">
              <c16:uniqueId val="{00000067-8038-45D0-9D69-9EFAEDFC1A87}"/>
            </c:ext>
          </c:extLst>
        </c:ser>
        <c:dLbls>
          <c:dLblPos val="outEnd"/>
          <c:showLegendKey val="0"/>
          <c:showVal val="1"/>
          <c:showCatName val="0"/>
          <c:showSerName val="0"/>
          <c:showPercent val="0"/>
          <c:showBubbleSize val="0"/>
        </c:dLbls>
        <c:gapWidth val="0"/>
        <c:overlap val="-20"/>
        <c:axId val="1490428191"/>
        <c:axId val="1490435679"/>
      </c:barChart>
      <c:catAx>
        <c:axId val="149042819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Herramienats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35679"/>
        <c:crosses val="autoZero"/>
        <c:auto val="1"/>
        <c:lblAlgn val="ctr"/>
        <c:lblOffset val="100"/>
        <c:noMultiLvlLbl val="0"/>
      </c:catAx>
      <c:valAx>
        <c:axId val="1490435679"/>
        <c:scaling>
          <c:orientation val="minMax"/>
          <c:max val="65000"/>
          <c:min val="0"/>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r>
                  <a:rPr lang="es-ES"/>
                  <a:t>Número</a:t>
                </a:r>
              </a:p>
            </c:rich>
          </c:tx>
          <c:layout>
            <c:manualLayout>
              <c:xMode val="edge"/>
              <c:yMode val="edge"/>
              <c:x val="0.49986841174362723"/>
              <c:y val="0.96714323117977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crossAx val="1490428191"/>
        <c:crosses val="autoZero"/>
        <c:crossBetween val="between"/>
      </c:valAx>
      <c:spPr>
        <a:noFill/>
        <a:ln>
          <a:noFill/>
        </a:ln>
        <a:effectLst/>
      </c:spPr>
    </c:plotArea>
    <c:legend>
      <c:legendPos val="r"/>
      <c:layout>
        <c:manualLayout>
          <c:xMode val="edge"/>
          <c:yMode val="edge"/>
          <c:x val="0.69999792213473311"/>
          <c:y val="7.7565762613006711E-2"/>
          <c:w val="0.27803543307086614"/>
          <c:h val="0.29799999999999999"/>
        </c:manualLayout>
      </c:layout>
      <c:overlay val="1"/>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panose="020B0502040204020203" pitchFamily="34" charset="0"/>
              <a:ea typeface="+mn-ea"/>
              <a:cs typeface="+mn-cs"/>
            </a:defRPr>
          </a:pPr>
          <a:endParaRPr lang="es-E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412747</xdr:colOff>
      <xdr:row>42</xdr:row>
      <xdr:rowOff>63500</xdr:rowOff>
    </xdr:from>
    <xdr:to>
      <xdr:col>13</xdr:col>
      <xdr:colOff>409147</xdr:colOff>
      <xdr:row>78</xdr:row>
      <xdr:rowOff>60800</xdr:rowOff>
    </xdr:to>
    <xdr:pic>
      <xdr:nvPicPr>
        <xdr:cNvPr id="15" name="Imagen 14">
          <a:extLst>
            <a:ext uri="{FF2B5EF4-FFF2-40B4-BE49-F238E27FC236}">
              <a16:creationId xmlns:a16="http://schemas.microsoft.com/office/drawing/2014/main" id="{10B13D68-8DAA-0AC8-7BCB-9D141E4D57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4747" y="8064500"/>
          <a:ext cx="9140400" cy="6855300"/>
        </a:xfrm>
        <a:prstGeom prst="rect">
          <a:avLst/>
        </a:prstGeom>
      </xdr:spPr>
    </xdr:pic>
    <xdr:clientData/>
  </xdr:twoCellAnchor>
  <xdr:twoCellAnchor editAs="oneCell">
    <xdr:from>
      <xdr:col>14</xdr:col>
      <xdr:colOff>277000</xdr:colOff>
      <xdr:row>40</xdr:row>
      <xdr:rowOff>150000</xdr:rowOff>
    </xdr:from>
    <xdr:to>
      <xdr:col>26</xdr:col>
      <xdr:colOff>273400</xdr:colOff>
      <xdr:row>73</xdr:row>
      <xdr:rowOff>180074</xdr:rowOff>
    </xdr:to>
    <xdr:pic>
      <xdr:nvPicPr>
        <xdr:cNvPr id="17" name="Imagen 16">
          <a:extLst>
            <a:ext uri="{FF2B5EF4-FFF2-40B4-BE49-F238E27FC236}">
              <a16:creationId xmlns:a16="http://schemas.microsoft.com/office/drawing/2014/main" id="{0CE15E77-025D-8130-9EC0-D77FC0AD8B92}"/>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45000" y="7770000"/>
          <a:ext cx="9140400" cy="6316574"/>
        </a:xfrm>
        <a:prstGeom prst="rect">
          <a:avLst/>
        </a:prstGeom>
      </xdr:spPr>
    </xdr:pic>
    <xdr:clientData/>
  </xdr:twoCellAnchor>
  <xdr:twoCellAnchor editAs="oneCell">
    <xdr:from>
      <xdr:col>14</xdr:col>
      <xdr:colOff>5500</xdr:colOff>
      <xdr:row>1</xdr:row>
      <xdr:rowOff>164250</xdr:rowOff>
    </xdr:from>
    <xdr:to>
      <xdr:col>26</xdr:col>
      <xdr:colOff>1900</xdr:colOff>
      <xdr:row>37</xdr:row>
      <xdr:rowOff>164250</xdr:rowOff>
    </xdr:to>
    <xdr:pic>
      <xdr:nvPicPr>
        <xdr:cNvPr id="21" name="Imagen 20">
          <a:extLst>
            <a:ext uri="{FF2B5EF4-FFF2-40B4-BE49-F238E27FC236}">
              <a16:creationId xmlns:a16="http://schemas.microsoft.com/office/drawing/2014/main" id="{F9D60CDF-6FC5-8736-CCE9-93D1521A490A}"/>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73500" y="354750"/>
          <a:ext cx="9140400" cy="6858000"/>
        </a:xfrm>
        <a:prstGeom prst="rect">
          <a:avLst/>
        </a:prstGeom>
      </xdr:spPr>
    </xdr:pic>
    <xdr:clientData/>
  </xdr:twoCellAnchor>
  <xdr:twoCellAnchor editAs="oneCell">
    <xdr:from>
      <xdr:col>0</xdr:col>
      <xdr:colOff>612322</xdr:colOff>
      <xdr:row>2</xdr:row>
      <xdr:rowOff>136071</xdr:rowOff>
    </xdr:from>
    <xdr:to>
      <xdr:col>12</xdr:col>
      <xdr:colOff>607018</xdr:colOff>
      <xdr:row>38</xdr:row>
      <xdr:rowOff>136665</xdr:rowOff>
    </xdr:to>
    <xdr:pic>
      <xdr:nvPicPr>
        <xdr:cNvPr id="2" name="Imagen 1">
          <a:extLst>
            <a:ext uri="{FF2B5EF4-FFF2-40B4-BE49-F238E27FC236}">
              <a16:creationId xmlns:a16="http://schemas.microsoft.com/office/drawing/2014/main" id="{D221EF70-89D3-7174-6D37-97EC2CE9DB6F}"/>
            </a:ext>
          </a:extLst>
        </xdr:cNvPr>
        <xdr:cNvPicPr>
          <a:picLocks noChangeAspect="1"/>
        </xdr:cNvPicPr>
      </xdr:nvPicPr>
      <xdr:blipFill>
        <a:blip xmlns:r="http://schemas.openxmlformats.org/officeDocument/2006/relationships" r:embed="rId4"/>
        <a:stretch>
          <a:fillRect/>
        </a:stretch>
      </xdr:blipFill>
      <xdr:spPr>
        <a:xfrm>
          <a:off x="612322" y="517071"/>
          <a:ext cx="9138696" cy="68585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37</xdr:row>
      <xdr:rowOff>119062</xdr:rowOff>
    </xdr:from>
    <xdr:to>
      <xdr:col>12</xdr:col>
      <xdr:colOff>533400</xdr:colOff>
      <xdr:row>68</xdr:row>
      <xdr:rowOff>26066</xdr:rowOff>
    </xdr:to>
    <xdr:pic>
      <xdr:nvPicPr>
        <xdr:cNvPr id="5" name="Imagen 4">
          <a:extLst>
            <a:ext uri="{FF2B5EF4-FFF2-40B4-BE49-F238E27FC236}">
              <a16:creationId xmlns:a16="http://schemas.microsoft.com/office/drawing/2014/main" id="{05858D04-72F6-06D9-989B-93D4AE81F4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0" y="7167562"/>
          <a:ext cx="7772400" cy="5812504"/>
        </a:xfrm>
        <a:prstGeom prst="rect">
          <a:avLst/>
        </a:prstGeom>
      </xdr:spPr>
    </xdr:pic>
    <xdr:clientData/>
  </xdr:twoCellAnchor>
  <xdr:twoCellAnchor editAs="oneCell">
    <xdr:from>
      <xdr:col>15</xdr:col>
      <xdr:colOff>316687</xdr:colOff>
      <xdr:row>36</xdr:row>
      <xdr:rowOff>78562</xdr:rowOff>
    </xdr:from>
    <xdr:to>
      <xdr:col>25</xdr:col>
      <xdr:colOff>469087</xdr:colOff>
      <xdr:row>65</xdr:row>
      <xdr:rowOff>168135</xdr:rowOff>
    </xdr:to>
    <xdr:pic>
      <xdr:nvPicPr>
        <xdr:cNvPr id="8" name="Imagen 7">
          <a:extLst>
            <a:ext uri="{FF2B5EF4-FFF2-40B4-BE49-F238E27FC236}">
              <a16:creationId xmlns:a16="http://schemas.microsoft.com/office/drawing/2014/main" id="{BEA845C1-07A1-C927-3E44-2D2196D323A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46687" y="6936562"/>
          <a:ext cx="7772400" cy="5614073"/>
        </a:xfrm>
        <a:prstGeom prst="rect">
          <a:avLst/>
        </a:prstGeom>
      </xdr:spPr>
    </xdr:pic>
    <xdr:clientData/>
  </xdr:twoCellAnchor>
  <xdr:twoCellAnchor editAs="oneCell">
    <xdr:from>
      <xdr:col>2</xdr:col>
      <xdr:colOff>347625</xdr:colOff>
      <xdr:row>4</xdr:row>
      <xdr:rowOff>38062</xdr:rowOff>
    </xdr:from>
    <xdr:to>
      <xdr:col>12</xdr:col>
      <xdr:colOff>500025</xdr:colOff>
      <xdr:row>34</xdr:row>
      <xdr:rowOff>150596</xdr:rowOff>
    </xdr:to>
    <xdr:pic>
      <xdr:nvPicPr>
        <xdr:cNvPr id="11" name="Imagen 10">
          <a:extLst>
            <a:ext uri="{FF2B5EF4-FFF2-40B4-BE49-F238E27FC236}">
              <a16:creationId xmlns:a16="http://schemas.microsoft.com/office/drawing/2014/main" id="{A73DE98A-C347-11FE-02C0-D5EBE15846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1625" y="800062"/>
          <a:ext cx="7772400" cy="5827534"/>
        </a:xfrm>
        <a:prstGeom prst="rect">
          <a:avLst/>
        </a:prstGeom>
      </xdr:spPr>
    </xdr:pic>
    <xdr:clientData/>
  </xdr:twoCellAnchor>
  <xdr:twoCellAnchor editAs="oneCell">
    <xdr:from>
      <xdr:col>14</xdr:col>
      <xdr:colOff>735750</xdr:colOff>
      <xdr:row>4</xdr:row>
      <xdr:rowOff>21375</xdr:rowOff>
    </xdr:from>
    <xdr:to>
      <xdr:col>25</xdr:col>
      <xdr:colOff>126150</xdr:colOff>
      <xdr:row>34</xdr:row>
      <xdr:rowOff>136836</xdr:rowOff>
    </xdr:to>
    <xdr:pic>
      <xdr:nvPicPr>
        <xdr:cNvPr id="13" name="Imagen 12">
          <a:extLst>
            <a:ext uri="{FF2B5EF4-FFF2-40B4-BE49-F238E27FC236}">
              <a16:creationId xmlns:a16="http://schemas.microsoft.com/office/drawing/2014/main" id="{1B33967F-C812-71C3-AA1B-B402B0D1CF2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3750" y="783375"/>
          <a:ext cx="7772400" cy="58304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592667</xdr:colOff>
      <xdr:row>3</xdr:row>
      <xdr:rowOff>10583</xdr:rowOff>
    </xdr:from>
    <xdr:to>
      <xdr:col>12</xdr:col>
      <xdr:colOff>592667</xdr:colOff>
      <xdr:row>39</xdr:row>
      <xdr:rowOff>10583</xdr:rowOff>
    </xdr:to>
    <xdr:pic>
      <xdr:nvPicPr>
        <xdr:cNvPr id="4" name="Imagen 3">
          <a:extLst>
            <a:ext uri="{FF2B5EF4-FFF2-40B4-BE49-F238E27FC236}">
              <a16:creationId xmlns:a16="http://schemas.microsoft.com/office/drawing/2014/main" id="{923DDD0C-6254-2522-6BE8-29FD535B51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2667" y="582083"/>
          <a:ext cx="9144000" cy="6858000"/>
        </a:xfrm>
        <a:prstGeom prst="rect">
          <a:avLst/>
        </a:prstGeom>
      </xdr:spPr>
    </xdr:pic>
    <xdr:clientData/>
  </xdr:twoCellAnchor>
  <xdr:twoCellAnchor editAs="oneCell">
    <xdr:from>
      <xdr:col>13</xdr:col>
      <xdr:colOff>647417</xdr:colOff>
      <xdr:row>3</xdr:row>
      <xdr:rowOff>95249</xdr:rowOff>
    </xdr:from>
    <xdr:to>
      <xdr:col>25</xdr:col>
      <xdr:colOff>607817</xdr:colOff>
      <xdr:row>37</xdr:row>
      <xdr:rowOff>147566</xdr:rowOff>
    </xdr:to>
    <xdr:pic>
      <xdr:nvPicPr>
        <xdr:cNvPr id="7" name="Imagen 6">
          <a:extLst>
            <a:ext uri="{FF2B5EF4-FFF2-40B4-BE49-F238E27FC236}">
              <a16:creationId xmlns:a16="http://schemas.microsoft.com/office/drawing/2014/main" id="{045BCF62-7E39-390E-55D8-2A65B7D63C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53417" y="666749"/>
          <a:ext cx="9104400" cy="65293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97</xdr:row>
      <xdr:rowOff>139291</xdr:rowOff>
    </xdr:from>
    <xdr:to>
      <xdr:col>14</xdr:col>
      <xdr:colOff>190500</xdr:colOff>
      <xdr:row>133</xdr:row>
      <xdr:rowOff>139291</xdr:rowOff>
    </xdr:to>
    <xdr:graphicFrame macro="">
      <xdr:nvGraphicFramePr>
        <xdr:cNvPr id="2" name="Gráfico 1">
          <a:extLst>
            <a:ext uri="{FF2B5EF4-FFF2-40B4-BE49-F238E27FC236}">
              <a16:creationId xmlns:a16="http://schemas.microsoft.com/office/drawing/2014/main" id="{8E22A743-6CE5-40D3-AEA2-B23BCA45D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95250</xdr:colOff>
      <xdr:row>97</xdr:row>
      <xdr:rowOff>95250</xdr:rowOff>
    </xdr:from>
    <xdr:to>
      <xdr:col>30</xdr:col>
      <xdr:colOff>666751</xdr:colOff>
      <xdr:row>133</xdr:row>
      <xdr:rowOff>44041</xdr:rowOff>
    </xdr:to>
    <xdr:graphicFrame macro="">
      <xdr:nvGraphicFramePr>
        <xdr:cNvPr id="3" name="Gráfico 2">
          <a:extLst>
            <a:ext uri="{FF2B5EF4-FFF2-40B4-BE49-F238E27FC236}">
              <a16:creationId xmlns:a16="http://schemas.microsoft.com/office/drawing/2014/main" id="{213E5BC2-E8ED-4AB8-8E57-44EE66648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190500</xdr:colOff>
      <xdr:row>48</xdr:row>
      <xdr:rowOff>92076</xdr:rowOff>
    </xdr:from>
    <xdr:to>
      <xdr:col>44</xdr:col>
      <xdr:colOff>341312</xdr:colOff>
      <xdr:row>84</xdr:row>
      <xdr:rowOff>187325</xdr:rowOff>
    </xdr:to>
    <xdr:graphicFrame macro="">
      <xdr:nvGraphicFramePr>
        <xdr:cNvPr id="4" name="Gráfico 3">
          <a:extLst>
            <a:ext uri="{FF2B5EF4-FFF2-40B4-BE49-F238E27FC236}">
              <a16:creationId xmlns:a16="http://schemas.microsoft.com/office/drawing/2014/main" id="{382EBF96-8B20-452C-AEA6-9CA099437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661986</xdr:colOff>
      <xdr:row>48</xdr:row>
      <xdr:rowOff>0</xdr:rowOff>
    </xdr:from>
    <xdr:to>
      <xdr:col>29</xdr:col>
      <xdr:colOff>26987</xdr:colOff>
      <xdr:row>84</xdr:row>
      <xdr:rowOff>95250</xdr:rowOff>
    </xdr:to>
    <xdr:graphicFrame macro="">
      <xdr:nvGraphicFramePr>
        <xdr:cNvPr id="5" name="Gráfico 4">
          <a:extLst>
            <a:ext uri="{FF2B5EF4-FFF2-40B4-BE49-F238E27FC236}">
              <a16:creationId xmlns:a16="http://schemas.microsoft.com/office/drawing/2014/main" id="{0DB68C10-AA95-4443-8FDF-C7C528051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638401</xdr:colOff>
      <xdr:row>47</xdr:row>
      <xdr:rowOff>187326</xdr:rowOff>
    </xdr:from>
    <xdr:to>
      <xdr:col>57</xdr:col>
      <xdr:colOff>373062</xdr:colOff>
      <xdr:row>81</xdr:row>
      <xdr:rowOff>126094</xdr:rowOff>
    </xdr:to>
    <xdr:graphicFrame macro="">
      <xdr:nvGraphicFramePr>
        <xdr:cNvPr id="6" name="Gráfico 5">
          <a:extLst>
            <a:ext uri="{FF2B5EF4-FFF2-40B4-BE49-F238E27FC236}">
              <a16:creationId xmlns:a16="http://schemas.microsoft.com/office/drawing/2014/main" id="{FCC9F01C-829D-4BE9-AA35-A0730AD9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106362</xdr:colOff>
      <xdr:row>48</xdr:row>
      <xdr:rowOff>63500</xdr:rowOff>
    </xdr:from>
    <xdr:to>
      <xdr:col>15</xdr:col>
      <xdr:colOff>106361</xdr:colOff>
      <xdr:row>84</xdr:row>
      <xdr:rowOff>63500</xdr:rowOff>
    </xdr:to>
    <xdr:graphicFrame macro="">
      <xdr:nvGraphicFramePr>
        <xdr:cNvPr id="7" name="Gráfico 6">
          <a:extLst>
            <a:ext uri="{FF2B5EF4-FFF2-40B4-BE49-F238E27FC236}">
              <a16:creationId xmlns:a16="http://schemas.microsoft.com/office/drawing/2014/main" id="{D8B9B6EE-9E92-4E39-8D21-B5B444127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190500</xdr:colOff>
      <xdr:row>7</xdr:row>
      <xdr:rowOff>433</xdr:rowOff>
    </xdr:from>
    <xdr:to>
      <xdr:col>15</xdr:col>
      <xdr:colOff>190500</xdr:colOff>
      <xdr:row>43</xdr:row>
      <xdr:rowOff>433</xdr:rowOff>
    </xdr:to>
    <xdr:graphicFrame macro="">
      <xdr:nvGraphicFramePr>
        <xdr:cNvPr id="8" name="Gráfico 7">
          <a:extLst>
            <a:ext uri="{FF2B5EF4-FFF2-40B4-BE49-F238E27FC236}">
              <a16:creationId xmlns:a16="http://schemas.microsoft.com/office/drawing/2014/main" id="{09FEF652-E26C-4809-AB6B-E22C7344D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202353</xdr:colOff>
      <xdr:row>7</xdr:row>
      <xdr:rowOff>0</xdr:rowOff>
    </xdr:from>
    <xdr:to>
      <xdr:col>6</xdr:col>
      <xdr:colOff>178481</xdr:colOff>
      <xdr:row>9</xdr:row>
      <xdr:rowOff>46243</xdr:rowOff>
    </xdr:to>
    <xdr:sp macro="" textlink="">
      <xdr:nvSpPr>
        <xdr:cNvPr id="9" name="CuadroTexto 8">
          <a:extLst>
            <a:ext uri="{FF2B5EF4-FFF2-40B4-BE49-F238E27FC236}">
              <a16:creationId xmlns:a16="http://schemas.microsoft.com/office/drawing/2014/main" id="{DF79B250-4550-4805-A9B1-FFB267E072B7}"/>
            </a:ext>
          </a:extLst>
        </xdr:cNvPr>
        <xdr:cNvSpPr txBox="1"/>
      </xdr:nvSpPr>
      <xdr:spPr>
        <a:xfrm>
          <a:off x="2488353" y="1333500"/>
          <a:ext cx="2262128" cy="427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500">
              <a:latin typeface="Bahnschrift" panose="020B0502040204020203" pitchFamily="34" charset="0"/>
            </a:rPr>
            <a:t>*</a:t>
          </a:r>
          <a:r>
            <a:rPr lang="es-ES" sz="600">
              <a:latin typeface="Bahnschrift" panose="020B0502040204020203" pitchFamily="34" charset="0"/>
            </a:rPr>
            <a:t>Nota: El número</a:t>
          </a:r>
          <a:r>
            <a:rPr lang="es-ES" sz="600" baseline="0">
              <a:latin typeface="Bahnschrift" panose="020B0502040204020203" pitchFamily="34" charset="0"/>
            </a:rPr>
            <a:t> de uris de cada tipo de ataque corresponde a el tipo de ataque que la herramienta indica, oero n</a:t>
          </a:r>
          <a:r>
            <a:rPr lang="es-ES" sz="600">
              <a:latin typeface="Bahnschrift" panose="020B0502040204020203" pitchFamily="34" charset="0"/>
            </a:rPr>
            <a:t>o</a:t>
          </a:r>
          <a:r>
            <a:rPr lang="es-ES" sz="600" baseline="0">
              <a:latin typeface="Bahnschrift" panose="020B0502040204020203" pitchFamily="34" charset="0"/>
            </a:rPr>
            <a:t> se corrobora si la uri generada pertenece o no a ese tipo de ataque concreto.</a:t>
          </a:r>
          <a:endParaRPr lang="es-ES" sz="800">
            <a:latin typeface="Bahnschrift" panose="020B0502040204020203" pitchFamily="34" charset="0"/>
          </a:endParaRPr>
        </a:p>
      </xdr:txBody>
    </xdr:sp>
    <xdr:clientData/>
  </xdr:twoCellAnchor>
  <xdr:twoCellAnchor>
    <xdr:from>
      <xdr:col>17</xdr:col>
      <xdr:colOff>562241</xdr:colOff>
      <xdr:row>7</xdr:row>
      <xdr:rowOff>47625</xdr:rowOff>
    </xdr:from>
    <xdr:to>
      <xdr:col>29</xdr:col>
      <xdr:colOff>562241</xdr:colOff>
      <xdr:row>43</xdr:row>
      <xdr:rowOff>47625</xdr:rowOff>
    </xdr:to>
    <xdr:graphicFrame macro="">
      <xdr:nvGraphicFramePr>
        <xdr:cNvPr id="10" name="Gráfico 9">
          <a:extLst>
            <a:ext uri="{FF2B5EF4-FFF2-40B4-BE49-F238E27FC236}">
              <a16:creationId xmlns:a16="http://schemas.microsoft.com/office/drawing/2014/main" id="{3AC07976-16D1-4631-9E02-95F9EB0C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650875</xdr:colOff>
      <xdr:row>7</xdr:row>
      <xdr:rowOff>138906</xdr:rowOff>
    </xdr:from>
    <xdr:to>
      <xdr:col>20</xdr:col>
      <xdr:colOff>546365</xdr:colOff>
      <xdr:row>10</xdr:row>
      <xdr:rowOff>51593</xdr:rowOff>
    </xdr:to>
    <xdr:sp macro="" textlink="">
      <xdr:nvSpPr>
        <xdr:cNvPr id="11" name="CuadroTexto 10">
          <a:extLst>
            <a:ext uri="{FF2B5EF4-FFF2-40B4-BE49-F238E27FC236}">
              <a16:creationId xmlns:a16="http://schemas.microsoft.com/office/drawing/2014/main" id="{D7635F20-537E-44A0-9D9E-E00EF41B3F86}"/>
            </a:ext>
          </a:extLst>
        </xdr:cNvPr>
        <xdr:cNvSpPr txBox="1"/>
      </xdr:nvSpPr>
      <xdr:spPr>
        <a:xfrm>
          <a:off x="13604875" y="1472406"/>
          <a:ext cx="2181490" cy="484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500">
              <a:latin typeface="Bahnschrift" panose="020B0502040204020203" pitchFamily="34" charset="0"/>
            </a:rPr>
            <a:t>*</a:t>
          </a:r>
          <a:r>
            <a:rPr lang="es-ES" sz="600">
              <a:latin typeface="Bahnschrift" panose="020B0502040204020203" pitchFamily="34" charset="0"/>
            </a:rPr>
            <a:t>Nota: El número</a:t>
          </a:r>
          <a:r>
            <a:rPr lang="es-ES" sz="600" baseline="0">
              <a:latin typeface="Bahnschrift" panose="020B0502040204020203" pitchFamily="34" charset="0"/>
            </a:rPr>
            <a:t> de uris de cada tipo de ataque corresponde a el tipo de ataque que la herramienta indica, oero n</a:t>
          </a:r>
          <a:r>
            <a:rPr lang="es-ES" sz="600">
              <a:latin typeface="Bahnschrift" panose="020B0502040204020203" pitchFamily="34" charset="0"/>
            </a:rPr>
            <a:t>o</a:t>
          </a:r>
          <a:r>
            <a:rPr lang="es-ES" sz="600" baseline="0">
              <a:latin typeface="Bahnschrift" panose="020B0502040204020203" pitchFamily="34" charset="0"/>
            </a:rPr>
            <a:t> se corrobora si la uri generada pertenece o no a ese tipo de ataque concreto.</a:t>
          </a:r>
          <a:endParaRPr lang="es-ES" sz="800">
            <a:latin typeface="Bahnschrift" panose="020B0502040204020203" pitchFamily="34" charset="0"/>
          </a:endParaRPr>
        </a:p>
      </xdr:txBody>
    </xdr:sp>
    <xdr:clientData/>
  </xdr:twoCellAnchor>
  <xdr:twoCellAnchor>
    <xdr:from>
      <xdr:col>32</xdr:col>
      <xdr:colOff>0</xdr:colOff>
      <xdr:row>8</xdr:row>
      <xdr:rowOff>0</xdr:rowOff>
    </xdr:from>
    <xdr:to>
      <xdr:col>44</xdr:col>
      <xdr:colOff>0</xdr:colOff>
      <xdr:row>44</xdr:row>
      <xdr:rowOff>0</xdr:rowOff>
    </xdr:to>
    <xdr:graphicFrame macro="">
      <xdr:nvGraphicFramePr>
        <xdr:cNvPr id="12" name="Gráfico 11">
          <a:extLst>
            <a:ext uri="{FF2B5EF4-FFF2-40B4-BE49-F238E27FC236}">
              <a16:creationId xmlns:a16="http://schemas.microsoft.com/office/drawing/2014/main" id="{8AC987DC-A4AA-4BC4-9B43-28A09690A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0</xdr:colOff>
      <xdr:row>8</xdr:row>
      <xdr:rowOff>0</xdr:rowOff>
    </xdr:from>
    <xdr:to>
      <xdr:col>57</xdr:col>
      <xdr:colOff>0</xdr:colOff>
      <xdr:row>44</xdr:row>
      <xdr:rowOff>0</xdr:rowOff>
    </xdr:to>
    <xdr:graphicFrame macro="">
      <xdr:nvGraphicFramePr>
        <xdr:cNvPr id="13" name="Gráfico 12">
          <a:extLst>
            <a:ext uri="{FF2B5EF4-FFF2-40B4-BE49-F238E27FC236}">
              <a16:creationId xmlns:a16="http://schemas.microsoft.com/office/drawing/2014/main" id="{AAB93C9E-7AAF-42DE-8A5C-7A9056854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0.69418</cdr:x>
      <cdr:y>0.041</cdr:y>
    </cdr:from>
    <cdr:to>
      <cdr:x>0.89889</cdr:x>
      <cdr:y>0.08333</cdr:y>
    </cdr:to>
    <cdr:sp macro="" textlink="">
      <cdr:nvSpPr>
        <cdr:cNvPr id="2" name="CuadroTexto 1">
          <a:extLst xmlns:a="http://schemas.openxmlformats.org/drawingml/2006/main">
            <a:ext uri="{FF2B5EF4-FFF2-40B4-BE49-F238E27FC236}">
              <a16:creationId xmlns:a16="http://schemas.microsoft.com/office/drawing/2014/main" id="{FF5F78D7-C8AF-C818-4DB7-2F0144EDCFB2}"/>
            </a:ext>
          </a:extLst>
        </cdr:cNvPr>
        <cdr:cNvSpPr txBox="1"/>
      </cdr:nvSpPr>
      <cdr:spPr>
        <a:xfrm xmlns:a="http://schemas.openxmlformats.org/drawingml/2006/main">
          <a:off x="7244443" y="250372"/>
          <a:ext cx="2136321" cy="258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userShapes>
</file>

<file path=xl/drawings/drawing6.xml><?xml version="1.0" encoding="utf-8"?>
<c:userShapes xmlns:c="http://schemas.openxmlformats.org/drawingml/2006/chart">
  <cdr:relSizeAnchor xmlns:cdr="http://schemas.openxmlformats.org/drawingml/2006/chartDrawing">
    <cdr:from>
      <cdr:x>0.69418</cdr:x>
      <cdr:y>0.041</cdr:y>
    </cdr:from>
    <cdr:to>
      <cdr:x>0.89889</cdr:x>
      <cdr:y>0.08333</cdr:y>
    </cdr:to>
    <cdr:sp macro="" textlink="">
      <cdr:nvSpPr>
        <cdr:cNvPr id="2" name="CuadroTexto 1">
          <a:extLst xmlns:a="http://schemas.openxmlformats.org/drawingml/2006/main">
            <a:ext uri="{FF2B5EF4-FFF2-40B4-BE49-F238E27FC236}">
              <a16:creationId xmlns:a16="http://schemas.microsoft.com/office/drawing/2014/main" id="{FF5F78D7-C8AF-C818-4DB7-2F0144EDCFB2}"/>
            </a:ext>
          </a:extLst>
        </cdr:cNvPr>
        <cdr:cNvSpPr txBox="1"/>
      </cdr:nvSpPr>
      <cdr:spPr>
        <a:xfrm xmlns:a="http://schemas.openxmlformats.org/drawingml/2006/main">
          <a:off x="7244443" y="250372"/>
          <a:ext cx="2136321" cy="258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userShapes>
</file>

<file path=xl/drawings/drawing7.xml><?xml version="1.0" encoding="utf-8"?>
<c:userShapes xmlns:c="http://schemas.openxmlformats.org/drawingml/2006/chart">
  <cdr:relSizeAnchor xmlns:cdr="http://schemas.openxmlformats.org/drawingml/2006/chartDrawing">
    <cdr:from>
      <cdr:x>0.69418</cdr:x>
      <cdr:y>0.041</cdr:y>
    </cdr:from>
    <cdr:to>
      <cdr:x>0.89889</cdr:x>
      <cdr:y>0.08333</cdr:y>
    </cdr:to>
    <cdr:sp macro="" textlink="">
      <cdr:nvSpPr>
        <cdr:cNvPr id="2" name="CuadroTexto 1">
          <a:extLst xmlns:a="http://schemas.openxmlformats.org/drawingml/2006/main">
            <a:ext uri="{FF2B5EF4-FFF2-40B4-BE49-F238E27FC236}">
              <a16:creationId xmlns:a16="http://schemas.microsoft.com/office/drawing/2014/main" id="{FF5F78D7-C8AF-C818-4DB7-2F0144EDCFB2}"/>
            </a:ext>
          </a:extLst>
        </cdr:cNvPr>
        <cdr:cNvSpPr txBox="1"/>
      </cdr:nvSpPr>
      <cdr:spPr>
        <a:xfrm xmlns:a="http://schemas.openxmlformats.org/drawingml/2006/main">
          <a:off x="7244443" y="250372"/>
          <a:ext cx="2136321" cy="258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dr:relSizeAnchor xmlns:cdr="http://schemas.openxmlformats.org/drawingml/2006/chartDrawing">
    <cdr:from>
      <cdr:x>0.69418</cdr:x>
      <cdr:y>0.041</cdr:y>
    </cdr:from>
    <cdr:to>
      <cdr:x>0.89889</cdr:x>
      <cdr:y>0.08333</cdr:y>
    </cdr:to>
    <cdr:sp macro="" textlink="">
      <cdr:nvSpPr>
        <cdr:cNvPr id="3" name="CuadroTexto 1">
          <a:extLst xmlns:a="http://schemas.openxmlformats.org/drawingml/2006/main">
            <a:ext uri="{FF2B5EF4-FFF2-40B4-BE49-F238E27FC236}">
              <a16:creationId xmlns:a16="http://schemas.microsoft.com/office/drawing/2014/main" id="{FF5F78D7-C8AF-C818-4DB7-2F0144EDCFB2}"/>
            </a:ext>
          </a:extLst>
        </cdr:cNvPr>
        <cdr:cNvSpPr txBox="1"/>
      </cdr:nvSpPr>
      <cdr:spPr>
        <a:xfrm xmlns:a="http://schemas.openxmlformats.org/drawingml/2006/main">
          <a:off x="7244443" y="250372"/>
          <a:ext cx="2136321" cy="258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dr:relSizeAnchor xmlns:cdr="http://schemas.openxmlformats.org/drawingml/2006/chartDrawing">
    <cdr:from>
      <cdr:x>0.00556</cdr:x>
      <cdr:y>0.00741</cdr:y>
    </cdr:from>
    <cdr:to>
      <cdr:x>0.24413</cdr:x>
      <cdr:y>0.07801</cdr:y>
    </cdr:to>
    <cdr:sp macro="" textlink="">
      <cdr:nvSpPr>
        <cdr:cNvPr id="4" name="CuadroTexto 10">
          <a:extLst xmlns:a="http://schemas.openxmlformats.org/drawingml/2006/main">
            <a:ext uri="{FF2B5EF4-FFF2-40B4-BE49-F238E27FC236}">
              <a16:creationId xmlns:a16="http://schemas.microsoft.com/office/drawing/2014/main" id="{D7635F20-537E-44A0-9D9E-E00EF41B3F86}"/>
            </a:ext>
          </a:extLst>
        </cdr:cNvPr>
        <cdr:cNvSpPr txBox="1"/>
      </cdr:nvSpPr>
      <cdr:spPr>
        <a:xfrm xmlns:a="http://schemas.openxmlformats.org/drawingml/2006/main">
          <a:off x="50800" y="50800"/>
          <a:ext cx="2181490" cy="48418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ES" sz="500">
              <a:latin typeface="Bahnschrift" panose="020B0502040204020203" pitchFamily="34" charset="0"/>
            </a:rPr>
            <a:t>*</a:t>
          </a:r>
          <a:r>
            <a:rPr lang="es-ES" sz="600">
              <a:latin typeface="Bahnschrift" panose="020B0502040204020203" pitchFamily="34" charset="0"/>
            </a:rPr>
            <a:t>Nota: El número</a:t>
          </a:r>
          <a:r>
            <a:rPr lang="es-ES" sz="600" baseline="0">
              <a:latin typeface="Bahnschrift" panose="020B0502040204020203" pitchFamily="34" charset="0"/>
            </a:rPr>
            <a:t> de uris de cada tipo de ataque corresponde a el tipo de ataque que la herramienta indica, oero n</a:t>
          </a:r>
          <a:r>
            <a:rPr lang="es-ES" sz="600">
              <a:latin typeface="Bahnschrift" panose="020B0502040204020203" pitchFamily="34" charset="0"/>
            </a:rPr>
            <a:t>o</a:t>
          </a:r>
          <a:r>
            <a:rPr lang="es-ES" sz="600" baseline="0">
              <a:latin typeface="Bahnschrift" panose="020B0502040204020203" pitchFamily="34" charset="0"/>
            </a:rPr>
            <a:t> se corrobora si la uri generada pertenece o no a ese tipo de ataque concreto.</a:t>
          </a:r>
          <a:endParaRPr lang="es-ES" sz="800">
            <a:latin typeface="Bahnschrift" panose="020B0502040204020203"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0.69418</cdr:x>
      <cdr:y>0.041</cdr:y>
    </cdr:from>
    <cdr:to>
      <cdr:x>0.89889</cdr:x>
      <cdr:y>0.08333</cdr:y>
    </cdr:to>
    <cdr:sp macro="" textlink="">
      <cdr:nvSpPr>
        <cdr:cNvPr id="2" name="CuadroTexto 1">
          <a:extLst xmlns:a="http://schemas.openxmlformats.org/drawingml/2006/main">
            <a:ext uri="{FF2B5EF4-FFF2-40B4-BE49-F238E27FC236}">
              <a16:creationId xmlns:a16="http://schemas.microsoft.com/office/drawing/2014/main" id="{FF5F78D7-C8AF-C818-4DB7-2F0144EDCFB2}"/>
            </a:ext>
          </a:extLst>
        </cdr:cNvPr>
        <cdr:cNvSpPr txBox="1"/>
      </cdr:nvSpPr>
      <cdr:spPr>
        <a:xfrm xmlns:a="http://schemas.openxmlformats.org/drawingml/2006/main">
          <a:off x="7244443" y="250372"/>
          <a:ext cx="2136321" cy="2585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 sz="1100"/>
        </a:p>
      </cdr:txBody>
    </cdr:sp>
  </cdr:relSizeAnchor>
  <cdr:relSizeAnchor xmlns:cdr="http://schemas.openxmlformats.org/drawingml/2006/chartDrawing">
    <cdr:from>
      <cdr:x>0.00556</cdr:x>
      <cdr:y>0.00741</cdr:y>
    </cdr:from>
    <cdr:to>
      <cdr:x>0.24413</cdr:x>
      <cdr:y>0.07801</cdr:y>
    </cdr:to>
    <cdr:sp macro="" textlink="">
      <cdr:nvSpPr>
        <cdr:cNvPr id="3" name="CuadroTexto 10">
          <a:extLst xmlns:a="http://schemas.openxmlformats.org/drawingml/2006/main">
            <a:ext uri="{FF2B5EF4-FFF2-40B4-BE49-F238E27FC236}">
              <a16:creationId xmlns:a16="http://schemas.microsoft.com/office/drawing/2014/main" id="{D80B9960-A3A8-8DA3-4084-C0224742EEF8}"/>
            </a:ext>
          </a:extLst>
        </cdr:cNvPr>
        <cdr:cNvSpPr txBox="1"/>
      </cdr:nvSpPr>
      <cdr:spPr>
        <a:xfrm xmlns:a="http://schemas.openxmlformats.org/drawingml/2006/main">
          <a:off x="50800" y="50800"/>
          <a:ext cx="2181490" cy="48418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ES" sz="500">
              <a:latin typeface="Bahnschrift" panose="020B0502040204020203" pitchFamily="34" charset="0"/>
            </a:rPr>
            <a:t>*</a:t>
          </a:r>
          <a:r>
            <a:rPr lang="es-ES" sz="600">
              <a:latin typeface="Bahnschrift" panose="020B0502040204020203" pitchFamily="34" charset="0"/>
            </a:rPr>
            <a:t>Nota: El número</a:t>
          </a:r>
          <a:r>
            <a:rPr lang="es-ES" sz="600" baseline="0">
              <a:latin typeface="Bahnschrift" panose="020B0502040204020203" pitchFamily="34" charset="0"/>
            </a:rPr>
            <a:t> de uris de cada tipo de ataque corresponde a el tipo de ataque que la herramienta indica, oero n</a:t>
          </a:r>
          <a:r>
            <a:rPr lang="es-ES" sz="600">
              <a:latin typeface="Bahnschrift" panose="020B0502040204020203" pitchFamily="34" charset="0"/>
            </a:rPr>
            <a:t>o</a:t>
          </a:r>
          <a:r>
            <a:rPr lang="es-ES" sz="600" baseline="0">
              <a:latin typeface="Bahnschrift" panose="020B0502040204020203" pitchFamily="34" charset="0"/>
            </a:rPr>
            <a:t> se corrobora si la uri generada pertenece o no a ese tipo de ataque concreto.</a:t>
          </a:r>
          <a:endParaRPr lang="es-ES" sz="800">
            <a:latin typeface="Bahnschrift" panose="020B0502040204020203" pitchFamily="34"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1D935-E80E-41EE-8B85-9EB19994FEE0}" name="Tabla1" displayName="Tabla1" ref="A4:AY32" headerRowCount="0" totalsRowShown="0" headerRowDxfId="122" tableBorderDxfId="121" totalsRowBorderDxfId="120">
  <sortState xmlns:xlrd2="http://schemas.microsoft.com/office/spreadsheetml/2017/richdata2" ref="A5:AY32">
    <sortCondition ref="A4:A32"/>
  </sortState>
  <tableColumns count="51">
    <tableColumn id="1" xr3:uid="{D1E45B88-79B5-4228-8511-130FBEC9F04E}" name="Herramienta" headerRowDxfId="119" dataDxfId="118"/>
    <tableColumn id="2" xr3:uid="{D29CDB50-07DD-4D48-8B39-BA0716A69DA6}" name="Web Estática" headerRowDxfId="117" dataDxfId="116"/>
    <tableColumn id="6" xr3:uid="{7A65D290-5B5E-4078-A9FB-30C0F5435C6E}" name="Web Estática4" headerRowDxfId="115" dataDxfId="114"/>
    <tableColumn id="3" xr3:uid="{E3CBA003-51EC-4320-B32D-58B2D97ABC84}" name="Web Dinámica" headerRowDxfId="113" dataDxfId="112"/>
    <tableColumn id="7" xr3:uid="{FE239EA8-87F5-4428-A9E4-03AD60D1FB3F}" name="Web Dinámica5" headerRowDxfId="111" dataDxfId="110"/>
    <tableColumn id="4" xr3:uid="{A5FF5849-1493-448C-8547-3B345D3B5B91}" name="Web Estática2" headerRowDxfId="109" dataDxfId="108"/>
    <tableColumn id="8" xr3:uid="{9724BC44-80DE-454D-B5A9-A469C41FCDD6}" name="Web Estática6" headerRowDxfId="107" dataDxfId="106"/>
    <tableColumn id="5" xr3:uid="{E5EBD245-4D54-4CF1-A77B-E5C01C410736}" name="Web Dinámica3" headerRowDxfId="105" dataDxfId="104"/>
    <tableColumn id="9" xr3:uid="{D5B8B875-36DC-48AC-B4BC-32849DE040F5}" name="Web Dinámica7" headerRowDxfId="103" dataDxfId="102"/>
    <tableColumn id="14" xr3:uid="{E3E49864-9190-4E68-BB5E-DC1514EF68EF}" name="Web Estática12" headerRowDxfId="101" dataDxfId="100"/>
    <tableColumn id="15" xr3:uid="{30D91EC5-CBAD-4C08-851E-1DD55C22C843}" name="Web Dinámica13" headerRowDxfId="99" dataDxfId="98"/>
    <tableColumn id="10" xr3:uid="{394B17C0-1BF0-49B9-9D9E-0ACD38F25BEF}" name="Web Estática8" headerRowDxfId="97" dataDxfId="96"/>
    <tableColumn id="16" xr3:uid="{DDE2BEA5-3ADC-45C7-9658-F720C790A7D9}" name="Web Estática14" headerRowDxfId="95" dataDxfId="94"/>
    <tableColumn id="17" xr3:uid="{23BF9428-0C64-4085-8242-ADFB56972F37}" name="Web Dinámica15" headerRowDxfId="93" dataDxfId="92"/>
    <tableColumn id="18" xr3:uid="{580EDC87-9BF9-4643-B612-E94EF5283D95}" name="Web Estática16" headerRowDxfId="91" dataDxfId="90"/>
    <tableColumn id="11" xr3:uid="{56FBD619-9281-469F-9AC2-B847D271FCAB}" name="Web Dinámica9" headerRowDxfId="89" dataDxfId="88" dataCellStyle="Porcentaje">
      <calculatedColumnFormula>(L7/H7)</calculatedColumnFormula>
    </tableColumn>
    <tableColumn id="19" xr3:uid="{D47B5EAB-B9D0-4F7E-BF0A-B75F4DE3DAA6}" name="Web Dinámica17" headerRowDxfId="87" dataDxfId="86" dataCellStyle="Porcentaje">
      <calculatedColumnFormula>(M7/I7)</calculatedColumnFormula>
    </tableColumn>
    <tableColumn id="12" xr3:uid="{32645FDA-A4BA-4A1E-BCAC-AE71D7C72E65}" name="Web Estática10" headerRowDxfId="85" dataDxfId="84"/>
    <tableColumn id="20" xr3:uid="{40634752-6F07-4F09-B6E7-73E5522921D1}" name="Web Estática18" headerRowDxfId="83" dataDxfId="82"/>
    <tableColumn id="13" xr3:uid="{45341F2C-E81C-4F1F-8083-BD9B5D7B1C7D}" name="Web Dinámica11" headerRowDxfId="81" dataDxfId="80"/>
    <tableColumn id="21" xr3:uid="{20ABF6E1-A214-4CFB-ADF4-0289312FABB2}" name="Web Dinámica19" headerRowDxfId="79" dataDxfId="78"/>
    <tableColumn id="26" xr3:uid="{252E3750-6192-450D-A6B0-24C148C4C996}" name="Web Estática24" headerRowDxfId="77" dataDxfId="76"/>
    <tableColumn id="27" xr3:uid="{E951D2C5-FEE0-4322-966F-7CE16F3426C0}" name="Web Dinámica25" headerRowDxfId="75" dataDxfId="74"/>
    <tableColumn id="22" xr3:uid="{DFE4276C-EC9F-4F8F-B9A9-431AA0D03251}" name="Web Estática20" headerRowDxfId="73" dataDxfId="72"/>
    <tableColumn id="28" xr3:uid="{87337440-9B04-41B0-AC8D-46BEDBA51464}" name="Web Estática26" headerRowDxfId="71" dataDxfId="70"/>
    <tableColumn id="29" xr3:uid="{42BA1580-271E-452B-80B4-868AF3C43BE5}" name="Web Dinámica27" headerRowDxfId="69" dataDxfId="68"/>
    <tableColumn id="30" xr3:uid="{DD0F3298-C3C5-4780-A678-9E1604211F27}" name="Web Estática28" headerRowDxfId="67" dataDxfId="66">
      <calculatedColumnFormula>(W7/G7)</calculatedColumnFormula>
    </tableColumn>
    <tableColumn id="23" xr3:uid="{04EBAC0E-9434-43F3-A042-859261972B79}" name="Web Dinámica21" headerRowDxfId="65" dataDxfId="64" dataCellStyle="Porcentaje">
      <calculatedColumnFormula>(X7/H7)</calculatedColumnFormula>
    </tableColumn>
    <tableColumn id="31" xr3:uid="{44556405-9F82-49D4-9F46-9EAF74BA67E2}" name="Web Dinámica29" headerRowDxfId="63" dataDxfId="62" dataCellStyle="Porcentaje">
      <calculatedColumnFormula>(Y7/I7)</calculatedColumnFormula>
    </tableColumn>
    <tableColumn id="24" xr3:uid="{18EB9155-C398-4E24-8183-83E910542344}" name="Web Estática22" headerRowDxfId="61" dataDxfId="60"/>
    <tableColumn id="32" xr3:uid="{DD5587CE-0C93-4D00-A1D7-57C782EA5BE2}" name="Web Estática30" headerRowDxfId="59" dataDxfId="58"/>
    <tableColumn id="25" xr3:uid="{9D622D0F-DCB2-4BFC-AB26-3AAFC41EC46A}" name="Web Dinámica23" headerRowDxfId="57" dataDxfId="56"/>
    <tableColumn id="33" xr3:uid="{94345F81-9FED-4B4E-A9BD-72C8C81FDD3B}" name="Web Dinámica31" headerRowDxfId="55" dataDxfId="54"/>
    <tableColumn id="38" xr3:uid="{8755C0EB-F56E-45AC-9D24-0F1855E7D059}" name="Web Estática36" headerRowDxfId="53" dataDxfId="52"/>
    <tableColumn id="39" xr3:uid="{C320B377-E3E7-45E3-8820-E81BDEC33E05}" name="Web Dinámica37" headerRowDxfId="51" dataDxfId="50"/>
    <tableColumn id="34" xr3:uid="{7FB8E989-8230-4ECD-B855-0639F5764D93}" name="Web Estática32" headerRowDxfId="49" dataDxfId="48"/>
    <tableColumn id="40" xr3:uid="{F32812D0-1B46-41EC-AEFB-A7F49BEB80C3}" name="Web Estática38" headerRowDxfId="47" dataDxfId="46"/>
    <tableColumn id="41" xr3:uid="{916C5505-B4BE-4B96-B5DD-4407C2528770}" name="Web Dinámica39" headerRowDxfId="45" dataDxfId="44"/>
    <tableColumn id="42" xr3:uid="{95A828AB-DFFC-4B68-A710-11768F11DBD5}" name="Web Estática40" headerRowDxfId="43" dataDxfId="42"/>
    <tableColumn id="35" xr3:uid="{3DEAA129-39E0-4FD7-BD98-EB897BCE26AA}" name="Web Dinámica33" headerRowDxfId="41" dataDxfId="40" dataCellStyle="Porcentaje">
      <calculatedColumnFormula>(AJ7/H7)</calculatedColumnFormula>
    </tableColumn>
    <tableColumn id="43" xr3:uid="{F897E825-52CE-4AB7-952F-FA07CA38CA21}" name="Web Dinámica41" headerRowDxfId="39" dataDxfId="38">
      <calculatedColumnFormula>(AK7/I7)</calculatedColumnFormula>
    </tableColumn>
    <tableColumn id="36" xr3:uid="{D53F659E-B624-4371-8475-9B6349D905DE}" name="Web Estática34" headerRowDxfId="37" dataDxfId="36"/>
    <tableColumn id="44" xr3:uid="{CD2F7336-9232-4B55-BA22-682A8F3D182F}" name="Web Estática42" headerRowDxfId="35" dataDxfId="34"/>
    <tableColumn id="45" xr3:uid="{5FE29220-4470-452F-8541-85FB5DE59E34}" name="Web Dinámica43" headerRowDxfId="33" dataDxfId="32"/>
    <tableColumn id="37" xr3:uid="{43949633-8229-4A82-95C9-CD9B6D25049F}" name="Web Dinámica35" headerRowDxfId="31" dataDxfId="30"/>
    <tableColumn id="52" xr3:uid="{50BEA0BE-03C0-4501-94DC-F7AF83C37CF5}" name="Web Estática50" headerRowDxfId="29" dataDxfId="28"/>
    <tableColumn id="48" xr3:uid="{3A00F371-D111-4D56-9848-DE11823E4952}" name="Web Estática46" headerRowDxfId="27" dataDxfId="26"/>
    <tableColumn id="53" xr3:uid="{8B3092AE-A5F9-4485-A77F-58CE6F6A7A8D}" name="Web Dinámica51" headerRowDxfId="25" dataDxfId="24">
      <calculatedColumnFormula>H7-AT7</calculatedColumnFormula>
    </tableColumn>
    <tableColumn id="51" xr3:uid="{D2BD8CBE-ADD0-4E58-A303-B3AE73C4380A}" name="Web Dinámica49" headerRowDxfId="23" dataDxfId="22">
      <calculatedColumnFormula>I7-AU7</calculatedColumnFormula>
    </tableColumn>
    <tableColumn id="54" xr3:uid="{82434416-9596-4E29-980E-AE8BCDBA3F9D}" name="Web Estática52" headerRowDxfId="21" dataDxfId="20" dataCellStyle="Porcentaje">
      <calculatedColumnFormula>(AT7/H7)</calculatedColumnFormula>
    </tableColumn>
    <tableColumn id="57" xr3:uid="{6B7DEC1D-51E9-4C33-A941-41E7E9E4F2D3}" name="Web Dinámica55" headerRowDxfId="19" dataDxfId="18">
      <calculatedColumnFormula>(AU7/I7)</calculatedColumnFormula>
    </tableColumn>
  </tableColumns>
  <tableStyleInfo name="TableStyleMedium2" showFirstColumn="1"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B05908-E89E-4D0E-B34A-D1471DC6917F}" name="Tabla2" displayName="Tabla2" ref="A4:N33" totalsRowShown="0" headerRowDxfId="17" dataDxfId="15" headerRowBorderDxfId="16" tableBorderDxfId="14" headerRowCellStyle="Énfasis1">
  <autoFilter ref="A4:N33" xr:uid="{74B05908-E89E-4D0E-B34A-D1471DC6917F}"/>
  <sortState xmlns:xlrd2="http://schemas.microsoft.com/office/spreadsheetml/2017/richdata2" ref="A5:L33">
    <sortCondition ref="A4:A33"/>
  </sortState>
  <tableColumns count="14">
    <tableColumn id="1" xr3:uid="{ABA32937-F0FF-4206-A706-CF3B9F8CCE1D}" name="Herramienta" dataDxfId="13"/>
    <tableColumn id="2" xr3:uid="{E923897F-8736-4DE6-AB20-E3770731F72F}" name="Nº URIs CON repetición Web Estática" dataDxfId="12"/>
    <tableColumn id="3" xr3:uid="{37BB865A-8A21-4E23-9AEE-6CF4D64FA4FF}" name="Nº URIs SIN repetición Web Estática" dataDxfId="11"/>
    <tableColumn id="4" xr3:uid="{6D771827-0D43-4518-BDAF-8561A11503C7}" name="Nº URIs CON repetición Web Dinámica" dataDxfId="10"/>
    <tableColumn id="5" xr3:uid="{EE2732B9-3262-431D-8C2F-C9876143DF81}" name="Nº URIs SIN Repetición Web Dinámica" dataDxfId="9"/>
    <tableColumn id="6" xr3:uid="{E5898D9C-4127-4DE0-BE7E-87D13869E2FD}" name="1.1" dataDxfId="8"/>
    <tableColumn id="7" xr3:uid="{416343F3-4FD4-4E34-9B4C-FC74CA8A28CD}" name="1.2" dataDxfId="7"/>
    <tableColumn id="8" xr3:uid="{CB5D645A-0CB7-42C0-BDE1-2B6EBCDF0DCC}" name="2.1" dataDxfId="6"/>
    <tableColumn id="9" xr3:uid="{CEF46BE1-9A68-475A-9C01-EC1360BD6E9B}" name="2.2" dataDxfId="5"/>
    <tableColumn id="10" xr3:uid="{DDE2EE11-5216-4D35-A340-5F148223784C}" name="2.3" dataDxfId="4"/>
    <tableColumn id="11" xr3:uid="{E4819E85-CE4B-4A8A-9D40-A37DC1BAF8E9}" name="3" dataDxfId="3"/>
    <tableColumn id="12" xr3:uid="{EB8BC219-B2AE-44FD-9C41-383092B98B16}" name="4.1" dataDxfId="2"/>
    <tableColumn id="13" xr3:uid="{A86C0304-FBBE-4B05-A356-F2F5A50E7725}" name="4.2" dataDxfId="1"/>
    <tableColumn id="14" xr3:uid="{135658E9-7195-4547-A934-DCE1B10BCBC7}" name="4.3"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fi.com/network-security-vulnerability-scann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zoomScale="90" zoomScaleNormal="90" workbookViewId="0">
      <selection activeCell="C15" sqref="C15"/>
    </sheetView>
  </sheetViews>
  <sheetFormatPr baseColWidth="10" defaultColWidth="9.140625" defaultRowHeight="15" x14ac:dyDescent="0.25"/>
  <cols>
    <col min="1" max="1" width="6.85546875" style="1" customWidth="1"/>
    <col min="2" max="2" width="26" style="1" customWidth="1"/>
    <col min="3" max="3" width="96.28515625" style="1" customWidth="1"/>
    <col min="4" max="4" width="26.5703125" style="1" customWidth="1"/>
    <col min="5" max="5" width="25.42578125" style="3" customWidth="1"/>
    <col min="6" max="6" width="60.85546875" style="1" customWidth="1"/>
    <col min="7" max="7" width="19.140625" style="3" customWidth="1"/>
    <col min="8" max="8" width="17.140625" style="3" customWidth="1"/>
    <col min="9" max="9" width="40.42578125" style="1" customWidth="1"/>
    <col min="10" max="10" width="11.28515625" style="1" customWidth="1"/>
    <col min="11" max="16384" width="9.140625" style="1"/>
  </cols>
  <sheetData>
    <row r="1" spans="1:8" ht="33" customHeight="1" thickBot="1" x14ac:dyDescent="0.3">
      <c r="A1" s="2" t="s">
        <v>2</v>
      </c>
      <c r="B1" s="2" t="s">
        <v>0</v>
      </c>
      <c r="C1" s="2" t="s">
        <v>1</v>
      </c>
      <c r="D1" s="2" t="s">
        <v>4</v>
      </c>
      <c r="E1" s="2" t="s">
        <v>12</v>
      </c>
      <c r="F1" s="2" t="s">
        <v>11</v>
      </c>
      <c r="G1" s="2" t="s">
        <v>13</v>
      </c>
      <c r="H1" s="2" t="s">
        <v>19</v>
      </c>
    </row>
    <row r="2" spans="1:8" x14ac:dyDescent="0.25">
      <c r="A2" s="10">
        <v>1</v>
      </c>
      <c r="B2" s="11" t="s">
        <v>6</v>
      </c>
      <c r="C2" s="12" t="s">
        <v>57</v>
      </c>
      <c r="D2" s="13" t="s">
        <v>70</v>
      </c>
      <c r="E2" s="13"/>
      <c r="F2" s="13" t="s">
        <v>144</v>
      </c>
      <c r="G2" s="13" t="s">
        <v>136</v>
      </c>
      <c r="H2" s="100" t="s">
        <v>136</v>
      </c>
    </row>
    <row r="3" spans="1:8" x14ac:dyDescent="0.25">
      <c r="A3" s="14">
        <v>2</v>
      </c>
      <c r="B3" s="15" t="s">
        <v>20</v>
      </c>
      <c r="C3" s="16" t="s">
        <v>140</v>
      </c>
      <c r="D3" s="15" t="s">
        <v>70</v>
      </c>
      <c r="E3" s="15"/>
      <c r="F3" s="15" t="s">
        <v>150</v>
      </c>
      <c r="G3" s="15" t="s">
        <v>136</v>
      </c>
      <c r="H3" s="101" t="s">
        <v>136</v>
      </c>
    </row>
    <row r="4" spans="1:8" x14ac:dyDescent="0.25">
      <c r="A4" s="14">
        <v>3</v>
      </c>
      <c r="B4" s="15" t="s">
        <v>21</v>
      </c>
      <c r="C4" s="17" t="s">
        <v>49</v>
      </c>
      <c r="D4" s="15" t="s">
        <v>70</v>
      </c>
      <c r="E4" s="15"/>
      <c r="F4" s="15" t="s">
        <v>149</v>
      </c>
      <c r="G4" s="15" t="s">
        <v>136</v>
      </c>
      <c r="H4" s="101" t="s">
        <v>135</v>
      </c>
    </row>
    <row r="5" spans="1:8" x14ac:dyDescent="0.25">
      <c r="A5" s="14">
        <v>4</v>
      </c>
      <c r="B5" s="15" t="s">
        <v>22</v>
      </c>
      <c r="C5" s="17" t="s">
        <v>50</v>
      </c>
      <c r="D5" s="15" t="s">
        <v>70</v>
      </c>
      <c r="E5" s="15"/>
      <c r="F5" s="15" t="s">
        <v>149</v>
      </c>
      <c r="G5" s="15" t="s">
        <v>136</v>
      </c>
      <c r="H5" s="101" t="s">
        <v>135</v>
      </c>
    </row>
    <row r="6" spans="1:8" x14ac:dyDescent="0.25">
      <c r="A6" s="14">
        <v>5</v>
      </c>
      <c r="B6" s="15" t="s">
        <v>23</v>
      </c>
      <c r="C6" s="17" t="s">
        <v>58</v>
      </c>
      <c r="D6" s="15" t="s">
        <v>70</v>
      </c>
      <c r="E6" s="15"/>
      <c r="F6" s="15" t="s">
        <v>147</v>
      </c>
      <c r="G6" s="15" t="s">
        <v>136</v>
      </c>
      <c r="H6" s="101" t="s">
        <v>135</v>
      </c>
    </row>
    <row r="7" spans="1:8" x14ac:dyDescent="0.25">
      <c r="A7" s="14">
        <v>6</v>
      </c>
      <c r="B7" s="15" t="s">
        <v>24</v>
      </c>
      <c r="C7" s="17" t="s">
        <v>46</v>
      </c>
      <c r="D7" s="15" t="s">
        <v>70</v>
      </c>
      <c r="E7" s="15"/>
      <c r="F7" s="15" t="s">
        <v>149</v>
      </c>
      <c r="G7" s="15" t="s">
        <v>134</v>
      </c>
      <c r="H7" s="101" t="s">
        <v>135</v>
      </c>
    </row>
    <row r="8" spans="1:8" x14ac:dyDescent="0.25">
      <c r="A8" s="14">
        <v>7</v>
      </c>
      <c r="B8" s="15" t="s">
        <v>25</v>
      </c>
      <c r="C8" s="16" t="s">
        <v>141</v>
      </c>
      <c r="D8" s="15" t="s">
        <v>70</v>
      </c>
      <c r="E8" s="15"/>
      <c r="F8" s="15" t="s">
        <v>149</v>
      </c>
      <c r="G8" s="15" t="s">
        <v>136</v>
      </c>
      <c r="H8" s="101" t="s">
        <v>136</v>
      </c>
    </row>
    <row r="9" spans="1:8" s="4" customFormat="1" x14ac:dyDescent="0.25">
      <c r="A9" s="14">
        <v>8</v>
      </c>
      <c r="B9" s="15" t="s">
        <v>26</v>
      </c>
      <c r="C9" s="17" t="s">
        <v>59</v>
      </c>
      <c r="D9" s="15" t="s">
        <v>70</v>
      </c>
      <c r="E9" s="15"/>
      <c r="F9" s="15" t="s">
        <v>144</v>
      </c>
      <c r="G9" s="15" t="s">
        <v>134</v>
      </c>
      <c r="H9" s="101" t="s">
        <v>135</v>
      </c>
    </row>
    <row r="10" spans="1:8" s="4" customFormat="1" x14ac:dyDescent="0.25">
      <c r="A10" s="14">
        <v>9</v>
      </c>
      <c r="B10" s="15" t="s">
        <v>27</v>
      </c>
      <c r="C10" s="17" t="s">
        <v>60</v>
      </c>
      <c r="D10" s="15" t="s">
        <v>70</v>
      </c>
      <c r="E10" s="15"/>
      <c r="F10" s="15" t="s">
        <v>149</v>
      </c>
      <c r="G10" s="15" t="s">
        <v>136</v>
      </c>
      <c r="H10" s="101" t="s">
        <v>136</v>
      </c>
    </row>
    <row r="11" spans="1:8" s="4" customFormat="1" x14ac:dyDescent="0.25">
      <c r="A11" s="14">
        <v>10</v>
      </c>
      <c r="B11" s="15" t="s">
        <v>28</v>
      </c>
      <c r="C11" s="17" t="s">
        <v>47</v>
      </c>
      <c r="D11" s="15" t="s">
        <v>70</v>
      </c>
      <c r="E11" s="15"/>
      <c r="F11" s="15" t="s">
        <v>149</v>
      </c>
      <c r="G11" s="15" t="s">
        <v>136</v>
      </c>
      <c r="H11" s="101" t="s">
        <v>136</v>
      </c>
    </row>
    <row r="12" spans="1:8" s="4" customFormat="1" x14ac:dyDescent="0.25">
      <c r="A12" s="14">
        <v>11</v>
      </c>
      <c r="B12" s="15" t="s">
        <v>29</v>
      </c>
      <c r="C12" s="17" t="s">
        <v>48</v>
      </c>
      <c r="D12" s="15" t="s">
        <v>70</v>
      </c>
      <c r="E12" s="15"/>
      <c r="F12" s="15" t="s">
        <v>151</v>
      </c>
      <c r="G12" s="15" t="s">
        <v>136</v>
      </c>
      <c r="H12" s="101" t="s">
        <v>136</v>
      </c>
    </row>
    <row r="13" spans="1:8" s="4" customFormat="1" x14ac:dyDescent="0.25">
      <c r="A13" s="14">
        <v>12</v>
      </c>
      <c r="B13" s="15" t="s">
        <v>30</v>
      </c>
      <c r="C13" s="17" t="s">
        <v>61</v>
      </c>
      <c r="D13" s="15" t="s">
        <v>70</v>
      </c>
      <c r="E13" s="15"/>
      <c r="F13" s="15" t="s">
        <v>149</v>
      </c>
      <c r="G13" s="15" t="s">
        <v>136</v>
      </c>
      <c r="H13" s="101" t="s">
        <v>136</v>
      </c>
    </row>
    <row r="14" spans="1:8" s="4" customFormat="1" x14ac:dyDescent="0.25">
      <c r="A14" s="14">
        <v>13</v>
      </c>
      <c r="B14" s="15" t="s">
        <v>31</v>
      </c>
      <c r="C14" s="17" t="s">
        <v>62</v>
      </c>
      <c r="D14" s="15" t="s">
        <v>71</v>
      </c>
      <c r="E14" s="15" t="s">
        <v>72</v>
      </c>
      <c r="F14" s="15" t="s">
        <v>152</v>
      </c>
      <c r="G14" s="15" t="s">
        <v>136</v>
      </c>
      <c r="H14" s="101" t="s">
        <v>135</v>
      </c>
    </row>
    <row r="15" spans="1:8" s="4" customFormat="1" x14ac:dyDescent="0.25">
      <c r="A15" s="14">
        <v>14</v>
      </c>
      <c r="B15" s="15" t="s">
        <v>32</v>
      </c>
      <c r="C15" s="17" t="s">
        <v>314</v>
      </c>
      <c r="D15" s="15" t="s">
        <v>71</v>
      </c>
      <c r="E15" s="15" t="s">
        <v>76</v>
      </c>
      <c r="F15" s="15" t="s">
        <v>77</v>
      </c>
      <c r="G15" s="15" t="s">
        <v>136</v>
      </c>
      <c r="H15" s="101" t="s">
        <v>135</v>
      </c>
    </row>
    <row r="16" spans="1:8" s="4" customFormat="1" x14ac:dyDescent="0.25">
      <c r="A16" s="14">
        <v>15</v>
      </c>
      <c r="B16" s="15" t="s">
        <v>33</v>
      </c>
      <c r="C16" s="16" t="s">
        <v>51</v>
      </c>
      <c r="D16" s="15" t="s">
        <v>71</v>
      </c>
      <c r="E16" s="15" t="s">
        <v>72</v>
      </c>
      <c r="F16" s="15" t="s">
        <v>153</v>
      </c>
      <c r="G16" s="15" t="s">
        <v>136</v>
      </c>
      <c r="H16" s="101" t="s">
        <v>135</v>
      </c>
    </row>
    <row r="17" spans="1:8" s="4" customFormat="1" x14ac:dyDescent="0.25">
      <c r="A17" s="14">
        <v>16</v>
      </c>
      <c r="B17" s="15" t="s">
        <v>34</v>
      </c>
      <c r="C17" s="17" t="s">
        <v>52</v>
      </c>
      <c r="D17" s="15" t="s">
        <v>71</v>
      </c>
      <c r="E17" s="15" t="s">
        <v>73</v>
      </c>
      <c r="F17" s="15" t="s">
        <v>145</v>
      </c>
      <c r="G17" s="15" t="s">
        <v>136</v>
      </c>
      <c r="H17" s="101" t="s">
        <v>135</v>
      </c>
    </row>
    <row r="18" spans="1:8" s="4" customFormat="1" x14ac:dyDescent="0.25">
      <c r="A18" s="14">
        <v>17</v>
      </c>
      <c r="B18" s="15" t="s">
        <v>35</v>
      </c>
      <c r="C18" s="17" t="s">
        <v>63</v>
      </c>
      <c r="D18" s="15" t="s">
        <v>71</v>
      </c>
      <c r="E18" s="15" t="s">
        <v>75</v>
      </c>
      <c r="F18" s="15" t="s">
        <v>145</v>
      </c>
      <c r="G18" s="15" t="s">
        <v>136</v>
      </c>
      <c r="H18" s="101" t="s">
        <v>135</v>
      </c>
    </row>
    <row r="19" spans="1:8" s="4" customFormat="1" x14ac:dyDescent="0.25">
      <c r="A19" s="14">
        <v>18</v>
      </c>
      <c r="B19" s="15" t="s">
        <v>36</v>
      </c>
      <c r="C19" s="16" t="s">
        <v>64</v>
      </c>
      <c r="D19" s="15" t="s">
        <v>71</v>
      </c>
      <c r="E19" s="15" t="s">
        <v>74</v>
      </c>
      <c r="F19" s="15" t="s">
        <v>151</v>
      </c>
      <c r="G19" s="15" t="s">
        <v>136</v>
      </c>
      <c r="H19" s="101" t="s">
        <v>135</v>
      </c>
    </row>
    <row r="20" spans="1:8" s="4" customFormat="1" x14ac:dyDescent="0.25">
      <c r="A20" s="14">
        <v>19</v>
      </c>
      <c r="B20" s="15" t="s">
        <v>37</v>
      </c>
      <c r="C20" s="17" t="s">
        <v>56</v>
      </c>
      <c r="D20" s="15" t="s">
        <v>70</v>
      </c>
      <c r="E20" s="15"/>
      <c r="F20" s="15" t="s">
        <v>145</v>
      </c>
      <c r="G20" s="15" t="s">
        <v>136</v>
      </c>
      <c r="H20" s="101" t="s">
        <v>136</v>
      </c>
    </row>
    <row r="21" spans="1:8" s="4" customFormat="1" x14ac:dyDescent="0.25">
      <c r="A21" s="14">
        <v>20</v>
      </c>
      <c r="B21" s="15" t="s">
        <v>38</v>
      </c>
      <c r="C21" s="17" t="s">
        <v>65</v>
      </c>
      <c r="D21" s="15" t="s">
        <v>70</v>
      </c>
      <c r="E21" s="15"/>
      <c r="F21" s="15" t="s">
        <v>149</v>
      </c>
      <c r="G21" s="15" t="s">
        <v>136</v>
      </c>
      <c r="H21" s="101" t="s">
        <v>136</v>
      </c>
    </row>
    <row r="22" spans="1:8" s="4" customFormat="1" x14ac:dyDescent="0.25">
      <c r="A22" s="14">
        <v>21</v>
      </c>
      <c r="B22" s="15" t="s">
        <v>39</v>
      </c>
      <c r="C22" s="17" t="s">
        <v>66</v>
      </c>
      <c r="D22" s="15" t="s">
        <v>70</v>
      </c>
      <c r="E22" s="15"/>
      <c r="F22" s="15" t="s">
        <v>149</v>
      </c>
      <c r="G22" s="15" t="s">
        <v>136</v>
      </c>
      <c r="H22" s="101" t="s">
        <v>136</v>
      </c>
    </row>
    <row r="23" spans="1:8" s="4" customFormat="1" x14ac:dyDescent="0.25">
      <c r="A23" s="14">
        <v>22</v>
      </c>
      <c r="B23" s="15" t="s">
        <v>40</v>
      </c>
      <c r="C23" s="17" t="s">
        <v>67</v>
      </c>
      <c r="D23" s="15" t="s">
        <v>70</v>
      </c>
      <c r="E23" s="15"/>
      <c r="F23" s="15" t="s">
        <v>149</v>
      </c>
      <c r="G23" s="15" t="s">
        <v>134</v>
      </c>
      <c r="H23" s="101" t="s">
        <v>136</v>
      </c>
    </row>
    <row r="24" spans="1:8" s="4" customFormat="1" x14ac:dyDescent="0.25">
      <c r="A24" s="14">
        <v>23</v>
      </c>
      <c r="B24" s="15" t="s">
        <v>41</v>
      </c>
      <c r="C24" s="17" t="s">
        <v>55</v>
      </c>
      <c r="D24" s="15" t="s">
        <v>70</v>
      </c>
      <c r="E24" s="15"/>
      <c r="F24" s="15" t="s">
        <v>145</v>
      </c>
      <c r="G24" s="15" t="s">
        <v>134</v>
      </c>
      <c r="H24" s="101" t="s">
        <v>136</v>
      </c>
    </row>
    <row r="25" spans="1:8" s="4" customFormat="1" x14ac:dyDescent="0.25">
      <c r="A25" s="18">
        <v>24</v>
      </c>
      <c r="B25" s="15" t="s">
        <v>42</v>
      </c>
      <c r="C25" s="17" t="s">
        <v>68</v>
      </c>
      <c r="D25" s="15" t="s">
        <v>70</v>
      </c>
      <c r="E25" s="15"/>
      <c r="F25" s="15" t="s">
        <v>149</v>
      </c>
      <c r="G25" s="15" t="s">
        <v>136</v>
      </c>
      <c r="H25" s="101" t="s">
        <v>136</v>
      </c>
    </row>
    <row r="26" spans="1:8" s="4" customFormat="1" x14ac:dyDescent="0.25">
      <c r="A26" s="18">
        <v>25</v>
      </c>
      <c r="B26" s="15" t="s">
        <v>43</v>
      </c>
      <c r="C26" s="17" t="s">
        <v>53</v>
      </c>
      <c r="D26" s="15" t="s">
        <v>70</v>
      </c>
      <c r="E26" s="15"/>
      <c r="F26" s="15" t="s">
        <v>147</v>
      </c>
      <c r="G26" s="15" t="s">
        <v>136</v>
      </c>
      <c r="H26" s="101" t="s">
        <v>136</v>
      </c>
    </row>
    <row r="27" spans="1:8" s="4" customFormat="1" x14ac:dyDescent="0.25">
      <c r="A27" s="18">
        <v>26</v>
      </c>
      <c r="B27" s="15" t="s">
        <v>44</v>
      </c>
      <c r="C27" s="17" t="s">
        <v>54</v>
      </c>
      <c r="D27" s="15" t="s">
        <v>70</v>
      </c>
      <c r="E27" s="15"/>
      <c r="F27" s="15" t="s">
        <v>154</v>
      </c>
      <c r="G27" s="15" t="s">
        <v>136</v>
      </c>
      <c r="H27" s="101" t="s">
        <v>135</v>
      </c>
    </row>
    <row r="28" spans="1:8" s="4" customFormat="1" x14ac:dyDescent="0.25">
      <c r="A28" s="18">
        <v>27</v>
      </c>
      <c r="B28" s="15" t="s">
        <v>45</v>
      </c>
      <c r="C28" s="17" t="s">
        <v>69</v>
      </c>
      <c r="D28" s="15" t="s">
        <v>70</v>
      </c>
      <c r="E28" s="15"/>
      <c r="F28" s="15" t="s">
        <v>154</v>
      </c>
      <c r="G28" s="15" t="s">
        <v>136</v>
      </c>
      <c r="H28" s="101" t="s">
        <v>135</v>
      </c>
    </row>
    <row r="29" spans="1:8" s="4" customFormat="1" x14ac:dyDescent="0.25">
      <c r="A29" s="18">
        <v>28</v>
      </c>
      <c r="B29" s="4" t="s">
        <v>117</v>
      </c>
      <c r="C29" s="28" t="s">
        <v>179</v>
      </c>
      <c r="D29" s="4" t="s">
        <v>70</v>
      </c>
      <c r="F29" s="4" t="s">
        <v>145</v>
      </c>
      <c r="G29" s="4" t="s">
        <v>136</v>
      </c>
      <c r="H29" s="23" t="s">
        <v>135</v>
      </c>
    </row>
    <row r="30" spans="1:8" s="4" customFormat="1" x14ac:dyDescent="0.25">
      <c r="A30" s="18">
        <v>29</v>
      </c>
      <c r="B30" s="4" t="s">
        <v>118</v>
      </c>
      <c r="C30" s="28" t="s">
        <v>180</v>
      </c>
      <c r="D30" s="4" t="s">
        <v>70</v>
      </c>
      <c r="F30" s="15" t="s">
        <v>181</v>
      </c>
      <c r="G30" s="4" t="s">
        <v>136</v>
      </c>
      <c r="H30" s="23" t="s">
        <v>136</v>
      </c>
    </row>
    <row r="31" spans="1:8" s="4" customFormat="1" x14ac:dyDescent="0.25"/>
    <row r="33" spans="1:3" x14ac:dyDescent="0.25">
      <c r="A33" s="6" t="s">
        <v>14</v>
      </c>
      <c r="B33" s="6" t="s">
        <v>10</v>
      </c>
      <c r="C33" s="7"/>
    </row>
    <row r="34" spans="1:3" x14ac:dyDescent="0.25">
      <c r="A34" s="7"/>
      <c r="B34" s="162" t="s">
        <v>148</v>
      </c>
      <c r="C34" s="162"/>
    </row>
    <row r="35" spans="1:3" x14ac:dyDescent="0.25">
      <c r="A35" s="7"/>
      <c r="B35" s="162" t="s">
        <v>142</v>
      </c>
      <c r="C35" s="162"/>
    </row>
    <row r="36" spans="1:3" x14ac:dyDescent="0.25">
      <c r="A36" s="7"/>
      <c r="B36" s="8"/>
      <c r="C36" s="7"/>
    </row>
    <row r="37" spans="1:3" x14ac:dyDescent="0.25">
      <c r="A37" s="7" t="s">
        <v>15</v>
      </c>
      <c r="B37" s="163" t="s">
        <v>143</v>
      </c>
      <c r="C37" s="163"/>
    </row>
    <row r="38" spans="1:3" x14ac:dyDescent="0.25">
      <c r="A38" s="7"/>
      <c r="B38" s="7"/>
      <c r="C38" s="7"/>
    </row>
    <row r="39" spans="1:3" x14ac:dyDescent="0.25">
      <c r="A39" s="7" t="s">
        <v>16</v>
      </c>
      <c r="B39" s="9" t="s">
        <v>133</v>
      </c>
      <c r="C39" s="7"/>
    </row>
    <row r="40" spans="1:3" x14ac:dyDescent="0.25">
      <c r="A40" s="7"/>
      <c r="B40" s="9"/>
      <c r="C40" s="7"/>
    </row>
    <row r="41" spans="1:3" x14ac:dyDescent="0.25">
      <c r="A41" s="7" t="s">
        <v>17</v>
      </c>
      <c r="B41" s="9" t="s">
        <v>264</v>
      </c>
      <c r="C41" s="7"/>
    </row>
  </sheetData>
  <autoFilter ref="A1:C2" xr:uid="{00000000-0009-0000-0000-000000000000}"/>
  <mergeCells count="3">
    <mergeCell ref="B34:C34"/>
    <mergeCell ref="B35:C35"/>
    <mergeCell ref="B37:C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zoomScale="70" zoomScaleNormal="70" workbookViewId="0">
      <selection activeCell="A36" sqref="A36:C36"/>
    </sheetView>
  </sheetViews>
  <sheetFormatPr baseColWidth="10" defaultColWidth="9.140625" defaultRowHeight="15" x14ac:dyDescent="0.25"/>
  <cols>
    <col min="1" max="1" width="8.5703125" style="1" customWidth="1"/>
    <col min="2" max="2" width="71.28515625" style="1" customWidth="1"/>
    <col min="3" max="3" width="119" style="1" customWidth="1"/>
    <col min="4" max="4" width="23.42578125" style="1" customWidth="1"/>
    <col min="5" max="5" width="40.42578125" style="1" customWidth="1"/>
    <col min="6" max="6" width="23.7109375" style="1" customWidth="1"/>
    <col min="7" max="7" width="18.5703125" style="1" customWidth="1"/>
    <col min="8" max="16384" width="9.140625" style="1"/>
  </cols>
  <sheetData>
    <row r="1" spans="1:7" s="3" customFormat="1" x14ac:dyDescent="0.25">
      <c r="A1" s="164" t="s">
        <v>18</v>
      </c>
      <c r="B1" s="164"/>
      <c r="C1" s="164"/>
      <c r="D1" s="164"/>
    </row>
    <row r="2" spans="1:7" ht="33" customHeight="1" thickBot="1" x14ac:dyDescent="0.3">
      <c r="A2" s="2" t="s">
        <v>2</v>
      </c>
      <c r="B2" s="2" t="s">
        <v>3</v>
      </c>
      <c r="C2" s="2" t="s">
        <v>1</v>
      </c>
      <c r="D2" s="2" t="s">
        <v>12</v>
      </c>
      <c r="E2" s="2" t="s">
        <v>11</v>
      </c>
      <c r="F2" s="2" t="s">
        <v>13</v>
      </c>
      <c r="G2" s="2" t="s">
        <v>19</v>
      </c>
    </row>
    <row r="3" spans="1:7" x14ac:dyDescent="0.25">
      <c r="A3" s="10">
        <v>1</v>
      </c>
      <c r="B3" s="11" t="s">
        <v>78</v>
      </c>
      <c r="C3" s="12" t="s">
        <v>79</v>
      </c>
      <c r="D3" s="13"/>
      <c r="E3" s="13" t="s">
        <v>155</v>
      </c>
      <c r="F3" s="13"/>
      <c r="G3" s="13"/>
    </row>
    <row r="4" spans="1:7" x14ac:dyDescent="0.25">
      <c r="A4" s="14">
        <v>2</v>
      </c>
      <c r="B4" s="15" t="s">
        <v>80</v>
      </c>
      <c r="C4" s="16" t="s">
        <v>81</v>
      </c>
      <c r="D4" s="15"/>
      <c r="E4" s="15" t="s">
        <v>146</v>
      </c>
      <c r="F4" s="15"/>
      <c r="G4" s="15"/>
    </row>
    <row r="5" spans="1:7" x14ac:dyDescent="0.25">
      <c r="A5" s="14">
        <v>3</v>
      </c>
      <c r="B5" s="15" t="s">
        <v>82</v>
      </c>
      <c r="C5" s="17" t="s">
        <v>83</v>
      </c>
      <c r="D5" s="15"/>
      <c r="E5" s="15" t="s">
        <v>146</v>
      </c>
      <c r="F5" s="15"/>
      <c r="G5" s="15"/>
    </row>
    <row r="6" spans="1:7" x14ac:dyDescent="0.25">
      <c r="A6" s="14">
        <v>4</v>
      </c>
      <c r="B6" s="15" t="s">
        <v>84</v>
      </c>
      <c r="C6" s="17" t="s">
        <v>85</v>
      </c>
      <c r="D6" s="15"/>
      <c r="E6" s="15" t="s">
        <v>146</v>
      </c>
      <c r="F6" s="15"/>
      <c r="G6" s="15"/>
    </row>
    <row r="7" spans="1:7" x14ac:dyDescent="0.25">
      <c r="A7" s="14">
        <v>5</v>
      </c>
      <c r="B7" s="15" t="s">
        <v>87</v>
      </c>
      <c r="C7" s="17" t="s">
        <v>86</v>
      </c>
      <c r="D7" s="15"/>
      <c r="E7" s="15" t="s">
        <v>155</v>
      </c>
      <c r="F7" s="15"/>
      <c r="G7" s="15"/>
    </row>
    <row r="8" spans="1:7" s="3" customFormat="1" ht="14.25" customHeight="1" x14ac:dyDescent="0.25">
      <c r="A8" s="14">
        <v>6</v>
      </c>
      <c r="B8" s="15" t="s">
        <v>190</v>
      </c>
      <c r="C8" s="17" t="s">
        <v>88</v>
      </c>
      <c r="D8" s="15"/>
      <c r="E8" s="15" t="s">
        <v>156</v>
      </c>
      <c r="F8" s="15"/>
      <c r="G8" s="15"/>
    </row>
    <row r="9" spans="1:7" s="3" customFormat="1" ht="15" customHeight="1" x14ac:dyDescent="0.25">
      <c r="A9" s="14">
        <v>7</v>
      </c>
      <c r="B9" s="15" t="s">
        <v>89</v>
      </c>
      <c r="C9" s="16" t="s">
        <v>90</v>
      </c>
      <c r="D9" s="15"/>
      <c r="E9" s="15" t="s">
        <v>146</v>
      </c>
      <c r="F9" s="15"/>
      <c r="G9" s="15"/>
    </row>
    <row r="10" spans="1:7" s="3" customFormat="1" x14ac:dyDescent="0.25">
      <c r="A10" s="14">
        <v>8</v>
      </c>
      <c r="B10" s="15" t="s">
        <v>91</v>
      </c>
      <c r="C10" s="17" t="s">
        <v>92</v>
      </c>
      <c r="D10" s="15"/>
      <c r="E10" s="15" t="s">
        <v>93</v>
      </c>
      <c r="F10" s="15"/>
      <c r="G10" s="15"/>
    </row>
    <row r="11" spans="1:7" x14ac:dyDescent="0.25">
      <c r="A11" s="14">
        <v>9</v>
      </c>
      <c r="B11" s="15" t="s">
        <v>94</v>
      </c>
      <c r="C11" s="17" t="s">
        <v>95</v>
      </c>
      <c r="D11" s="15"/>
      <c r="E11" s="15" t="s">
        <v>93</v>
      </c>
      <c r="F11" s="15"/>
      <c r="G11" s="15"/>
    </row>
    <row r="12" spans="1:7" x14ac:dyDescent="0.25">
      <c r="A12" s="14">
        <v>10</v>
      </c>
      <c r="B12" s="15" t="s">
        <v>97</v>
      </c>
      <c r="C12" s="17" t="s">
        <v>96</v>
      </c>
      <c r="D12" s="15"/>
      <c r="E12" s="15" t="s">
        <v>146</v>
      </c>
      <c r="F12" s="15"/>
      <c r="G12" s="15"/>
    </row>
    <row r="13" spans="1:7" x14ac:dyDescent="0.25">
      <c r="A13" s="14">
        <v>11</v>
      </c>
      <c r="B13" s="15" t="s">
        <v>99</v>
      </c>
      <c r="C13" s="17" t="s">
        <v>98</v>
      </c>
      <c r="D13" s="15"/>
      <c r="E13" s="15" t="s">
        <v>146</v>
      </c>
      <c r="F13" s="15"/>
      <c r="G13" s="15"/>
    </row>
    <row r="14" spans="1:7" x14ac:dyDescent="0.25">
      <c r="A14" s="14">
        <v>12</v>
      </c>
      <c r="B14" s="15" t="s">
        <v>101</v>
      </c>
      <c r="C14" s="17" t="s">
        <v>100</v>
      </c>
      <c r="D14" s="15"/>
      <c r="E14" s="15" t="s">
        <v>146</v>
      </c>
      <c r="F14" s="15"/>
      <c r="G14" s="15"/>
    </row>
    <row r="15" spans="1:7" x14ac:dyDescent="0.25">
      <c r="A15" s="14">
        <v>13</v>
      </c>
      <c r="B15" s="15" t="s">
        <v>103</v>
      </c>
      <c r="C15" s="17" t="s">
        <v>102</v>
      </c>
      <c r="D15" s="15"/>
      <c r="E15" s="15" t="s">
        <v>93</v>
      </c>
      <c r="F15" s="15"/>
      <c r="G15" s="15"/>
    </row>
    <row r="16" spans="1:7" s="3" customFormat="1" x14ac:dyDescent="0.25">
      <c r="A16" s="14">
        <v>14</v>
      </c>
      <c r="B16" s="15" t="s">
        <v>105</v>
      </c>
      <c r="C16" s="17" t="s">
        <v>104</v>
      </c>
      <c r="D16" s="15"/>
      <c r="E16" s="15" t="s">
        <v>157</v>
      </c>
      <c r="F16" s="15"/>
      <c r="G16" s="15"/>
    </row>
    <row r="17" spans="1:9" s="3" customFormat="1" ht="13.5" customHeight="1" x14ac:dyDescent="0.25">
      <c r="A17" s="14">
        <v>15</v>
      </c>
      <c r="B17" s="15" t="s">
        <v>106</v>
      </c>
      <c r="C17" s="16" t="s">
        <v>107</v>
      </c>
      <c r="D17" s="15"/>
      <c r="E17" s="15" t="s">
        <v>146</v>
      </c>
      <c r="F17" s="15"/>
      <c r="G17" s="15"/>
    </row>
    <row r="18" spans="1:9" s="3" customFormat="1" x14ac:dyDescent="0.25">
      <c r="A18" s="14">
        <v>16</v>
      </c>
      <c r="B18" s="15" t="s">
        <v>109</v>
      </c>
      <c r="C18" s="17" t="s">
        <v>108</v>
      </c>
      <c r="D18" s="15"/>
      <c r="E18" s="15" t="s">
        <v>146</v>
      </c>
      <c r="F18" s="15"/>
      <c r="G18" s="15"/>
    </row>
    <row r="19" spans="1:9" s="3" customFormat="1" ht="15.75" thickBot="1" x14ac:dyDescent="0.3">
      <c r="A19" s="14">
        <v>17</v>
      </c>
      <c r="B19" s="15" t="s">
        <v>110</v>
      </c>
      <c r="C19" s="17" t="s">
        <v>111</v>
      </c>
      <c r="D19" s="15"/>
      <c r="E19" s="15" t="s">
        <v>155</v>
      </c>
      <c r="F19" s="15"/>
      <c r="G19" s="15"/>
    </row>
    <row r="20" spans="1:9" x14ac:dyDescent="0.25">
      <c r="A20" s="10">
        <v>18</v>
      </c>
      <c r="B20" s="11" t="s">
        <v>170</v>
      </c>
      <c r="C20" s="12" t="s">
        <v>112</v>
      </c>
      <c r="D20" s="13"/>
      <c r="E20" s="13" t="s">
        <v>146</v>
      </c>
      <c r="F20" s="13"/>
      <c r="G20" s="13"/>
      <c r="H20" s="10"/>
    </row>
    <row r="21" spans="1:9" x14ac:dyDescent="0.25">
      <c r="A21" s="14">
        <v>19</v>
      </c>
      <c r="B21" s="15" t="s">
        <v>171</v>
      </c>
      <c r="C21" s="29" t="s">
        <v>113</v>
      </c>
      <c r="D21" s="15"/>
      <c r="E21" s="15" t="s">
        <v>146</v>
      </c>
      <c r="G21" s="15"/>
      <c r="H21" s="14"/>
    </row>
    <row r="22" spans="1:9" x14ac:dyDescent="0.25">
      <c r="A22" s="14">
        <v>20</v>
      </c>
      <c r="B22" s="15" t="s">
        <v>172</v>
      </c>
      <c r="C22" s="17" t="s">
        <v>178</v>
      </c>
      <c r="D22" s="15"/>
      <c r="E22" s="15" t="s">
        <v>155</v>
      </c>
      <c r="F22" s="15"/>
      <c r="G22" s="15"/>
      <c r="H22" s="14"/>
    </row>
    <row r="23" spans="1:9" x14ac:dyDescent="0.25">
      <c r="A23" s="14">
        <v>21</v>
      </c>
      <c r="B23" s="15" t="s">
        <v>173</v>
      </c>
      <c r="C23" s="17" t="s">
        <v>116</v>
      </c>
      <c r="D23" s="15"/>
      <c r="E23" s="15" t="s">
        <v>155</v>
      </c>
      <c r="F23" s="15"/>
      <c r="G23" s="15"/>
      <c r="H23" s="14"/>
    </row>
    <row r="27" spans="1:9" x14ac:dyDescent="0.25">
      <c r="A27" s="164" t="s">
        <v>189</v>
      </c>
      <c r="B27" s="164"/>
      <c r="C27" s="164"/>
      <c r="D27" s="164"/>
      <c r="E27" s="3"/>
      <c r="F27" s="3"/>
      <c r="G27" s="3"/>
      <c r="H27" s="3"/>
    </row>
    <row r="28" spans="1:9" ht="21.75" customHeight="1" thickBot="1" x14ac:dyDescent="0.3">
      <c r="A28" s="2" t="s">
        <v>2</v>
      </c>
      <c r="B28" s="2" t="s">
        <v>3</v>
      </c>
      <c r="C28" s="2" t="s">
        <v>1</v>
      </c>
      <c r="D28" s="5" t="s">
        <v>4</v>
      </c>
      <c r="E28" s="5" t="s">
        <v>176</v>
      </c>
      <c r="F28" s="5" t="s">
        <v>177</v>
      </c>
      <c r="G28" s="2" t="s">
        <v>13</v>
      </c>
      <c r="H28" s="2" t="s">
        <v>19</v>
      </c>
      <c r="I28" s="3"/>
    </row>
    <row r="29" spans="1:9" x14ac:dyDescent="0.25">
      <c r="A29" s="14">
        <v>1</v>
      </c>
      <c r="B29" s="15" t="s">
        <v>114</v>
      </c>
      <c r="C29" s="17" t="s">
        <v>115</v>
      </c>
      <c r="D29" s="15"/>
      <c r="E29" s="15" t="s">
        <v>146</v>
      </c>
      <c r="F29" s="15"/>
      <c r="G29" s="15"/>
      <c r="H29" s="14"/>
      <c r="I29" s="1" t="s">
        <v>183</v>
      </c>
    </row>
    <row r="30" spans="1:9" x14ac:dyDescent="0.25">
      <c r="A30" s="14">
        <v>2</v>
      </c>
      <c r="B30" s="15" t="s">
        <v>169</v>
      </c>
      <c r="C30" s="17" t="s">
        <v>182</v>
      </c>
      <c r="D30" s="15"/>
      <c r="E30" s="15" t="s">
        <v>146</v>
      </c>
      <c r="F30" s="15"/>
      <c r="G30" s="15"/>
      <c r="H30" s="14"/>
      <c r="I30" s="1" t="s">
        <v>183</v>
      </c>
    </row>
    <row r="31" spans="1:9" x14ac:dyDescent="0.25">
      <c r="A31" s="14">
        <v>3</v>
      </c>
      <c r="B31" s="15" t="s">
        <v>119</v>
      </c>
      <c r="C31" s="17" t="s">
        <v>120</v>
      </c>
      <c r="D31" s="15"/>
      <c r="E31" s="15" t="s">
        <v>155</v>
      </c>
      <c r="F31" s="15"/>
      <c r="G31" s="15"/>
      <c r="H31" s="14"/>
      <c r="I31" s="1" t="s">
        <v>184</v>
      </c>
    </row>
    <row r="32" spans="1:9" x14ac:dyDescent="0.25">
      <c r="A32" s="14">
        <v>4</v>
      </c>
      <c r="B32" s="15" t="s">
        <v>121</v>
      </c>
      <c r="C32" s="17" t="s">
        <v>185</v>
      </c>
      <c r="D32" s="15"/>
      <c r="E32" s="15" t="s">
        <v>155</v>
      </c>
      <c r="F32" s="15"/>
      <c r="G32" s="15"/>
      <c r="H32" s="14"/>
      <c r="I32" s="1" t="s">
        <v>186</v>
      </c>
    </row>
    <row r="33" spans="1:9" x14ac:dyDescent="0.25">
      <c r="A33" s="14">
        <v>5</v>
      </c>
      <c r="B33" s="15" t="s">
        <v>122</v>
      </c>
      <c r="C33" s="17" t="s">
        <v>123</v>
      </c>
      <c r="D33" s="15"/>
      <c r="E33" s="15" t="s">
        <v>155</v>
      </c>
      <c r="F33" s="15"/>
      <c r="G33" s="15"/>
      <c r="H33" s="14"/>
      <c r="I33" s="1" t="s">
        <v>186</v>
      </c>
    </row>
    <row r="34" spans="1:9" x14ac:dyDescent="0.25">
      <c r="A34" s="1">
        <v>6</v>
      </c>
      <c r="B34" s="1" t="s">
        <v>310</v>
      </c>
      <c r="C34" s="160" t="s">
        <v>311</v>
      </c>
      <c r="E34" s="1" t="s">
        <v>312</v>
      </c>
      <c r="I34" s="159" t="s">
        <v>313</v>
      </c>
    </row>
    <row r="36" spans="1:9" ht="19.5" customHeight="1" x14ac:dyDescent="0.25">
      <c r="A36" s="164"/>
      <c r="B36" s="164"/>
      <c r="C36" s="164"/>
    </row>
  </sheetData>
  <autoFilter ref="A2:C3" xr:uid="{00000000-0009-0000-0000-000001000000}"/>
  <mergeCells count="3">
    <mergeCell ref="A1:D1"/>
    <mergeCell ref="A27:D27"/>
    <mergeCell ref="A36:C36"/>
  </mergeCells>
  <hyperlinks>
    <hyperlink ref="C2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663D-1905-470F-A2D4-C5B38865406E}">
  <dimension ref="A1:FB74"/>
  <sheetViews>
    <sheetView zoomScale="60" zoomScaleNormal="60" workbookViewId="0">
      <pane xSplit="1" topLeftCell="C1" activePane="topRight" state="frozen"/>
      <selection pane="topRight" activeCell="A6" sqref="A6"/>
    </sheetView>
  </sheetViews>
  <sheetFormatPr baseColWidth="10" defaultColWidth="9.140625" defaultRowHeight="15" x14ac:dyDescent="0.25"/>
  <cols>
    <col min="1" max="1" width="31.28515625" style="135" customWidth="1"/>
    <col min="2" max="2" width="25.7109375" style="135" hidden="1" customWidth="1"/>
    <col min="3" max="3" width="46.28515625" style="135" customWidth="1"/>
    <col min="4" max="25" width="25.7109375" style="135" hidden="1" customWidth="1"/>
    <col min="26" max="26" width="49.28515625" style="135" customWidth="1"/>
    <col min="27" max="27" width="36" style="135" hidden="1" customWidth="1"/>
    <col min="28" max="28" width="48.7109375" style="135" customWidth="1"/>
    <col min="29" max="69" width="25.7109375" style="135" hidden="1" customWidth="1"/>
    <col min="70" max="70" width="36.140625" style="135" customWidth="1"/>
    <col min="71" max="71" width="11.140625" style="135" hidden="1" customWidth="1"/>
    <col min="72" max="72" width="37.42578125" style="135" customWidth="1"/>
    <col min="73" max="77" width="25.7109375" style="135" hidden="1" customWidth="1"/>
    <col min="78" max="78" width="48.140625" style="135" customWidth="1"/>
    <col min="79" max="83" width="25.7109375" style="135" hidden="1" customWidth="1"/>
    <col min="84" max="84" width="63.85546875" style="135" customWidth="1"/>
    <col min="85" max="85" width="25.7109375" style="135" hidden="1" customWidth="1"/>
    <col min="86" max="86" width="32.140625" style="135" customWidth="1"/>
    <col min="87" max="155" width="25.7109375" style="135" hidden="1" customWidth="1"/>
    <col min="156" max="156" width="36.42578125" style="135" customWidth="1"/>
    <col min="157" max="158" width="25.7109375" style="135" hidden="1" customWidth="1"/>
    <col min="159" max="159" width="9.140625" style="135"/>
    <col min="160" max="160" width="11.85546875" style="135" bestFit="1" customWidth="1"/>
    <col min="161" max="16384" width="9.140625" style="135"/>
  </cols>
  <sheetData>
    <row r="1" spans="1:158" s="136" customFormat="1" ht="48.75" customHeight="1" x14ac:dyDescent="0.25">
      <c r="A1" s="164" t="s">
        <v>309</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64"/>
      <c r="AG1" s="164"/>
      <c r="AH1" s="164"/>
      <c r="AI1" s="164"/>
      <c r="AJ1" s="164"/>
      <c r="AK1" s="164"/>
      <c r="AL1" s="164"/>
      <c r="AM1" s="164"/>
      <c r="AN1" s="164"/>
      <c r="AO1" s="164"/>
      <c r="AP1" s="164"/>
      <c r="AQ1" s="164"/>
      <c r="AR1" s="164"/>
      <c r="AS1" s="164"/>
      <c r="AT1" s="164"/>
      <c r="AU1" s="164"/>
      <c r="AV1" s="164"/>
      <c r="AW1" s="164"/>
      <c r="AX1" s="164"/>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64"/>
      <c r="BY1" s="164"/>
      <c r="BZ1" s="164"/>
      <c r="CA1" s="164"/>
      <c r="CB1" s="164"/>
      <c r="CC1" s="164"/>
      <c r="CD1" s="164"/>
      <c r="CE1" s="164"/>
      <c r="CF1" s="164"/>
    </row>
    <row r="2" spans="1:158" ht="38.25" customHeight="1" thickBot="1" x14ac:dyDescent="0.3">
      <c r="A2" s="180" t="s">
        <v>269</v>
      </c>
      <c r="B2" s="162"/>
      <c r="C2" s="162"/>
      <c r="D2" s="162"/>
      <c r="E2" s="162"/>
      <c r="F2" s="162"/>
      <c r="G2" s="162"/>
      <c r="H2" s="162"/>
      <c r="I2" s="162"/>
      <c r="J2" s="162"/>
      <c r="K2" s="162"/>
      <c r="L2" s="162"/>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c r="DH2" s="162"/>
      <c r="DI2" s="162"/>
      <c r="DJ2" s="162"/>
      <c r="DK2" s="162"/>
      <c r="DL2" s="162"/>
      <c r="DM2" s="162"/>
      <c r="DN2" s="162"/>
      <c r="DO2" s="162"/>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row>
    <row r="3" spans="1:158" ht="38.25" customHeight="1" thickTop="1" thickBot="1" x14ac:dyDescent="0.4">
      <c r="A3" s="170" t="s">
        <v>9</v>
      </c>
      <c r="B3" s="168" t="s">
        <v>288</v>
      </c>
      <c r="C3" s="169"/>
      <c r="D3" s="165" t="s">
        <v>125</v>
      </c>
      <c r="E3" s="166"/>
      <c r="F3" s="166"/>
      <c r="G3" s="166"/>
      <c r="H3" s="166"/>
      <c r="I3" s="166"/>
      <c r="J3" s="166"/>
      <c r="K3" s="166"/>
      <c r="L3" s="166"/>
      <c r="M3" s="166"/>
      <c r="N3" s="166"/>
      <c r="O3" s="166"/>
      <c r="P3" s="166"/>
      <c r="Q3" s="166"/>
      <c r="R3" s="166"/>
      <c r="S3" s="166"/>
      <c r="T3" s="166"/>
      <c r="U3" s="166"/>
      <c r="V3" s="166"/>
      <c r="W3" s="166"/>
      <c r="X3" s="166"/>
      <c r="Y3" s="166"/>
      <c r="Z3" s="166"/>
      <c r="AA3" s="167"/>
      <c r="AB3" s="175" t="s">
        <v>126</v>
      </c>
      <c r="AC3" s="176"/>
      <c r="AD3" s="165" t="s">
        <v>127</v>
      </c>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7"/>
      <c r="BT3" s="175" t="s">
        <v>129</v>
      </c>
      <c r="BU3" s="173"/>
      <c r="BV3" s="172" t="s">
        <v>130</v>
      </c>
      <c r="BW3" s="174"/>
      <c r="BX3" s="174"/>
      <c r="BY3" s="174"/>
      <c r="BZ3" s="174"/>
      <c r="CA3" s="173"/>
      <c r="CB3" s="172" t="s">
        <v>131</v>
      </c>
      <c r="CC3" s="174"/>
      <c r="CD3" s="174"/>
      <c r="CE3" s="174"/>
      <c r="CF3" s="174"/>
      <c r="CG3" s="173"/>
      <c r="CH3" s="172" t="s">
        <v>132</v>
      </c>
      <c r="CI3" s="173"/>
      <c r="CJ3" s="172" t="s">
        <v>282</v>
      </c>
      <c r="CK3" s="174"/>
      <c r="CL3" s="174"/>
      <c r="CM3" s="174"/>
      <c r="CN3" s="174"/>
      <c r="CO3" s="174"/>
      <c r="CP3" s="174"/>
      <c r="CQ3" s="174"/>
      <c r="CR3" s="174"/>
      <c r="CS3" s="174"/>
      <c r="CT3" s="174"/>
      <c r="CU3" s="174"/>
      <c r="CV3" s="174"/>
      <c r="CW3" s="174"/>
      <c r="CX3" s="174"/>
      <c r="CY3" s="174"/>
      <c r="CZ3" s="174"/>
      <c r="DA3" s="174"/>
      <c r="DB3" s="174"/>
      <c r="DC3" s="174"/>
      <c r="DD3" s="174"/>
      <c r="DE3" s="174"/>
      <c r="DF3" s="174"/>
      <c r="DG3" s="174"/>
      <c r="DH3" s="174"/>
      <c r="DI3" s="174"/>
      <c r="DJ3" s="174"/>
      <c r="DK3" s="174"/>
      <c r="DL3" s="174"/>
      <c r="DM3" s="174"/>
      <c r="DN3" s="174"/>
      <c r="DO3" s="174"/>
      <c r="DP3" s="174"/>
      <c r="DQ3" s="174"/>
      <c r="DR3" s="174"/>
      <c r="DS3" s="174"/>
      <c r="DT3" s="174"/>
      <c r="DU3" s="174"/>
      <c r="DV3" s="174"/>
      <c r="DW3" s="174"/>
      <c r="DX3" s="174"/>
      <c r="DY3" s="174"/>
      <c r="DZ3" s="174"/>
      <c r="EA3" s="174"/>
      <c r="EB3" s="174"/>
      <c r="EC3" s="174"/>
      <c r="ED3" s="174"/>
      <c r="EE3" s="174"/>
      <c r="EF3" s="174"/>
      <c r="EG3" s="174"/>
      <c r="EH3" s="174"/>
      <c r="EI3" s="174"/>
      <c r="EJ3" s="174"/>
      <c r="EK3" s="174"/>
      <c r="EL3" s="174"/>
      <c r="EM3" s="174"/>
      <c r="EN3" s="174"/>
      <c r="EO3" s="174"/>
      <c r="EP3" s="174"/>
      <c r="EQ3" s="174"/>
      <c r="ER3" s="174"/>
      <c r="ES3" s="174"/>
      <c r="ET3" s="174"/>
      <c r="EU3" s="174"/>
      <c r="EV3" s="174"/>
      <c r="EW3" s="174"/>
      <c r="EX3" s="174"/>
      <c r="EY3" s="174"/>
      <c r="EZ3" s="174"/>
      <c r="FA3" s="173"/>
      <c r="FB3" s="181" t="s">
        <v>128</v>
      </c>
    </row>
    <row r="4" spans="1:158" ht="23.25" hidden="1" customHeight="1" thickTop="1" thickBot="1" x14ac:dyDescent="0.3">
      <c r="A4" s="170"/>
      <c r="B4" s="184" t="s">
        <v>280</v>
      </c>
      <c r="C4" s="186" t="s">
        <v>168</v>
      </c>
      <c r="D4" s="177" t="s">
        <v>196</v>
      </c>
      <c r="E4" s="178"/>
      <c r="F4" s="177" t="s">
        <v>197</v>
      </c>
      <c r="G4" s="178"/>
      <c r="H4" s="177" t="s">
        <v>198</v>
      </c>
      <c r="I4" s="178"/>
      <c r="J4" s="177" t="s">
        <v>216</v>
      </c>
      <c r="K4" s="178"/>
      <c r="L4" s="177" t="s">
        <v>206</v>
      </c>
      <c r="M4" s="178"/>
      <c r="N4" s="177" t="s">
        <v>199</v>
      </c>
      <c r="O4" s="178"/>
      <c r="P4" s="177" t="s">
        <v>200</v>
      </c>
      <c r="Q4" s="178"/>
      <c r="R4" s="177" t="s">
        <v>201</v>
      </c>
      <c r="S4" s="178"/>
      <c r="T4" s="177" t="s">
        <v>202</v>
      </c>
      <c r="U4" s="178"/>
      <c r="V4" s="177" t="s">
        <v>203</v>
      </c>
      <c r="W4" s="178"/>
      <c r="X4" s="177" t="s">
        <v>244</v>
      </c>
      <c r="Y4" s="178"/>
      <c r="Z4" s="177" t="s">
        <v>265</v>
      </c>
      <c r="AA4" s="179"/>
      <c r="AB4" s="188" t="s">
        <v>204</v>
      </c>
      <c r="AC4" s="189"/>
      <c r="AD4" s="190" t="s">
        <v>287</v>
      </c>
      <c r="AE4" s="191"/>
      <c r="AF4" s="192" t="s">
        <v>195</v>
      </c>
      <c r="AG4" s="191"/>
      <c r="AH4" s="192" t="s">
        <v>245</v>
      </c>
      <c r="AI4" s="191"/>
      <c r="AJ4" s="192" t="s">
        <v>246</v>
      </c>
      <c r="AK4" s="191"/>
      <c r="AL4" s="177" t="s">
        <v>247</v>
      </c>
      <c r="AM4" s="178"/>
      <c r="AN4" s="177" t="s">
        <v>248</v>
      </c>
      <c r="AO4" s="178"/>
      <c r="AP4" s="177" t="s">
        <v>249</v>
      </c>
      <c r="AQ4" s="178"/>
      <c r="AR4" s="177" t="s">
        <v>286</v>
      </c>
      <c r="AS4" s="178"/>
      <c r="AT4" s="177" t="s">
        <v>284</v>
      </c>
      <c r="AU4" s="178"/>
      <c r="AV4" s="177" t="s">
        <v>255</v>
      </c>
      <c r="AW4" s="178"/>
      <c r="AX4" s="177" t="s">
        <v>256</v>
      </c>
      <c r="AY4" s="178"/>
      <c r="AZ4" s="177" t="s">
        <v>257</v>
      </c>
      <c r="BA4" s="178"/>
      <c r="BB4" s="177" t="s">
        <v>258</v>
      </c>
      <c r="BC4" s="178"/>
      <c r="BD4" s="177" t="s">
        <v>259</v>
      </c>
      <c r="BE4" s="178"/>
      <c r="BF4" s="177" t="s">
        <v>205</v>
      </c>
      <c r="BG4" s="178"/>
      <c r="BH4" s="177" t="s">
        <v>207</v>
      </c>
      <c r="BI4" s="178"/>
      <c r="BJ4" s="177" t="s">
        <v>208</v>
      </c>
      <c r="BK4" s="178"/>
      <c r="BL4" s="177" t="s">
        <v>285</v>
      </c>
      <c r="BM4" s="178"/>
      <c r="BN4" s="177" t="s">
        <v>209</v>
      </c>
      <c r="BO4" s="178"/>
      <c r="BP4" s="177" t="s">
        <v>210</v>
      </c>
      <c r="BQ4" s="178"/>
      <c r="BR4" s="177" t="s">
        <v>265</v>
      </c>
      <c r="BS4" s="179"/>
      <c r="BT4" s="188" t="s">
        <v>211</v>
      </c>
      <c r="BU4" s="189"/>
      <c r="BV4" s="188" t="s">
        <v>212</v>
      </c>
      <c r="BW4" s="193"/>
      <c r="BX4" s="194" t="s">
        <v>213</v>
      </c>
      <c r="BY4" s="193"/>
      <c r="BZ4" s="194" t="s">
        <v>265</v>
      </c>
      <c r="CA4" s="189"/>
      <c r="CB4" s="188" t="s">
        <v>214</v>
      </c>
      <c r="CC4" s="193"/>
      <c r="CD4" s="194" t="s">
        <v>215</v>
      </c>
      <c r="CE4" s="193"/>
      <c r="CF4" s="194" t="s">
        <v>265</v>
      </c>
      <c r="CG4" s="189"/>
      <c r="CH4" s="188" t="s">
        <v>268</v>
      </c>
      <c r="CI4" s="189"/>
      <c r="CJ4" s="188" t="s">
        <v>217</v>
      </c>
      <c r="CK4" s="193"/>
      <c r="CL4" s="194" t="s">
        <v>218</v>
      </c>
      <c r="CM4" s="193"/>
      <c r="CN4" s="194" t="s">
        <v>219</v>
      </c>
      <c r="CO4" s="193"/>
      <c r="CP4" s="194" t="s">
        <v>220</v>
      </c>
      <c r="CQ4" s="193"/>
      <c r="CR4" s="194" t="s">
        <v>221</v>
      </c>
      <c r="CS4" s="193"/>
      <c r="CT4" s="194" t="s">
        <v>222</v>
      </c>
      <c r="CU4" s="193"/>
      <c r="CV4" s="194" t="s">
        <v>223</v>
      </c>
      <c r="CW4" s="193"/>
      <c r="CX4" s="194" t="s">
        <v>224</v>
      </c>
      <c r="CY4" s="193"/>
      <c r="CZ4" s="194" t="s">
        <v>225</v>
      </c>
      <c r="DA4" s="193"/>
      <c r="DB4" s="194" t="s">
        <v>226</v>
      </c>
      <c r="DC4" s="193"/>
      <c r="DD4" s="194" t="s">
        <v>227</v>
      </c>
      <c r="DE4" s="193"/>
      <c r="DF4" s="194" t="s">
        <v>228</v>
      </c>
      <c r="DG4" s="193"/>
      <c r="DH4" s="194" t="s">
        <v>229</v>
      </c>
      <c r="DI4" s="193"/>
      <c r="DJ4" s="194" t="s">
        <v>230</v>
      </c>
      <c r="DK4" s="193"/>
      <c r="DL4" s="194" t="s">
        <v>231</v>
      </c>
      <c r="DM4" s="193"/>
      <c r="DN4" s="194" t="s">
        <v>232</v>
      </c>
      <c r="DO4" s="193"/>
      <c r="DP4" s="194" t="s">
        <v>233</v>
      </c>
      <c r="DQ4" s="193"/>
      <c r="DR4" s="194" t="s">
        <v>234</v>
      </c>
      <c r="DS4" s="193"/>
      <c r="DT4" s="194" t="s">
        <v>235</v>
      </c>
      <c r="DU4" s="193"/>
      <c r="DV4" s="194" t="s">
        <v>236</v>
      </c>
      <c r="DW4" s="193"/>
      <c r="DX4" s="194" t="s">
        <v>237</v>
      </c>
      <c r="DY4" s="193"/>
      <c r="DZ4" s="194" t="s">
        <v>238</v>
      </c>
      <c r="EA4" s="193"/>
      <c r="EB4" s="194" t="s">
        <v>239</v>
      </c>
      <c r="EC4" s="193"/>
      <c r="ED4" s="194" t="s">
        <v>240</v>
      </c>
      <c r="EE4" s="193"/>
      <c r="EF4" s="194" t="s">
        <v>241</v>
      </c>
      <c r="EG4" s="193"/>
      <c r="EH4" s="194" t="s">
        <v>242</v>
      </c>
      <c r="EI4" s="193"/>
      <c r="EJ4" s="194" t="s">
        <v>243</v>
      </c>
      <c r="EK4" s="193"/>
      <c r="EL4" s="194" t="s">
        <v>250</v>
      </c>
      <c r="EM4" s="193"/>
      <c r="EN4" s="194" t="s">
        <v>251</v>
      </c>
      <c r="EO4" s="193"/>
      <c r="EP4" s="194" t="s">
        <v>252</v>
      </c>
      <c r="EQ4" s="193"/>
      <c r="ER4" s="194" t="s">
        <v>253</v>
      </c>
      <c r="ES4" s="193"/>
      <c r="ET4" s="194" t="s">
        <v>261</v>
      </c>
      <c r="EU4" s="193"/>
      <c r="EV4" s="194" t="s">
        <v>254</v>
      </c>
      <c r="EW4" s="193"/>
      <c r="EX4" s="194" t="s">
        <v>260</v>
      </c>
      <c r="EY4" s="193"/>
      <c r="EZ4" s="194" t="s">
        <v>265</v>
      </c>
      <c r="FA4" s="189"/>
      <c r="FB4" s="182"/>
    </row>
    <row r="5" spans="1:158" ht="21.75" hidden="1" customHeight="1" thickTop="1" thickBot="1" x14ac:dyDescent="0.3">
      <c r="A5" s="171"/>
      <c r="B5" s="185"/>
      <c r="C5" s="187"/>
      <c r="D5" s="41" t="s">
        <v>267</v>
      </c>
      <c r="E5" s="42" t="s">
        <v>266</v>
      </c>
      <c r="F5" s="41" t="s">
        <v>267</v>
      </c>
      <c r="G5" s="42" t="s">
        <v>266</v>
      </c>
      <c r="H5" s="41" t="s">
        <v>267</v>
      </c>
      <c r="I5" s="42" t="s">
        <v>266</v>
      </c>
      <c r="J5" s="41" t="s">
        <v>267</v>
      </c>
      <c r="K5" s="42" t="s">
        <v>266</v>
      </c>
      <c r="L5" s="41" t="s">
        <v>267</v>
      </c>
      <c r="M5" s="42" t="s">
        <v>266</v>
      </c>
      <c r="N5" s="41" t="s">
        <v>267</v>
      </c>
      <c r="O5" s="42" t="s">
        <v>266</v>
      </c>
      <c r="P5" s="41" t="s">
        <v>267</v>
      </c>
      <c r="Q5" s="42" t="s">
        <v>266</v>
      </c>
      <c r="R5" s="41" t="s">
        <v>267</v>
      </c>
      <c r="S5" s="42" t="s">
        <v>266</v>
      </c>
      <c r="T5" s="41" t="s">
        <v>267</v>
      </c>
      <c r="U5" s="42" t="s">
        <v>266</v>
      </c>
      <c r="V5" s="41" t="s">
        <v>267</v>
      </c>
      <c r="W5" s="42" t="s">
        <v>266</v>
      </c>
      <c r="X5" s="41" t="s">
        <v>267</v>
      </c>
      <c r="Y5" s="42" t="s">
        <v>266</v>
      </c>
      <c r="Z5" s="41" t="s">
        <v>267</v>
      </c>
      <c r="AA5" s="46" t="s">
        <v>266</v>
      </c>
      <c r="AB5" s="43" t="s">
        <v>267</v>
      </c>
      <c r="AC5" s="46" t="s">
        <v>266</v>
      </c>
      <c r="AD5" s="43" t="s">
        <v>267</v>
      </c>
      <c r="AE5" s="42" t="s">
        <v>266</v>
      </c>
      <c r="AF5" s="43" t="s">
        <v>267</v>
      </c>
      <c r="AG5" s="42" t="s">
        <v>266</v>
      </c>
      <c r="AH5" s="41" t="s">
        <v>267</v>
      </c>
      <c r="AI5" s="42" t="s">
        <v>266</v>
      </c>
      <c r="AJ5" s="41" t="s">
        <v>267</v>
      </c>
      <c r="AK5" s="42" t="s">
        <v>266</v>
      </c>
      <c r="AL5" s="41" t="s">
        <v>267</v>
      </c>
      <c r="AM5" s="42" t="s">
        <v>266</v>
      </c>
      <c r="AN5" s="41" t="s">
        <v>267</v>
      </c>
      <c r="AO5" s="42" t="s">
        <v>266</v>
      </c>
      <c r="AP5" s="41" t="s">
        <v>267</v>
      </c>
      <c r="AQ5" s="42" t="s">
        <v>266</v>
      </c>
      <c r="AR5" s="41" t="s">
        <v>267</v>
      </c>
      <c r="AS5" s="42" t="s">
        <v>266</v>
      </c>
      <c r="AT5" s="41" t="s">
        <v>267</v>
      </c>
      <c r="AU5" s="42" t="s">
        <v>266</v>
      </c>
      <c r="AV5" s="41" t="s">
        <v>267</v>
      </c>
      <c r="AW5" s="42" t="s">
        <v>266</v>
      </c>
      <c r="AX5" s="41" t="s">
        <v>267</v>
      </c>
      <c r="AY5" s="42" t="s">
        <v>266</v>
      </c>
      <c r="AZ5" s="41" t="s">
        <v>267</v>
      </c>
      <c r="BA5" s="42" t="s">
        <v>266</v>
      </c>
      <c r="BB5" s="41" t="s">
        <v>267</v>
      </c>
      <c r="BC5" s="42" t="s">
        <v>266</v>
      </c>
      <c r="BD5" s="41" t="s">
        <v>267</v>
      </c>
      <c r="BE5" s="42" t="s">
        <v>266</v>
      </c>
      <c r="BF5" s="41" t="s">
        <v>267</v>
      </c>
      <c r="BG5" s="42" t="s">
        <v>266</v>
      </c>
      <c r="BH5" s="41" t="s">
        <v>267</v>
      </c>
      <c r="BI5" s="42" t="s">
        <v>266</v>
      </c>
      <c r="BJ5" s="41" t="s">
        <v>267</v>
      </c>
      <c r="BK5" s="42" t="s">
        <v>266</v>
      </c>
      <c r="BL5" s="41" t="s">
        <v>267</v>
      </c>
      <c r="BM5" s="42" t="s">
        <v>266</v>
      </c>
      <c r="BN5" s="41" t="s">
        <v>267</v>
      </c>
      <c r="BO5" s="42" t="s">
        <v>266</v>
      </c>
      <c r="BP5" s="41" t="s">
        <v>267</v>
      </c>
      <c r="BQ5" s="42" t="s">
        <v>266</v>
      </c>
      <c r="BR5" s="41" t="s">
        <v>267</v>
      </c>
      <c r="BS5" s="46" t="s">
        <v>266</v>
      </c>
      <c r="BT5" s="43" t="s">
        <v>267</v>
      </c>
      <c r="BU5" s="46" t="s">
        <v>266</v>
      </c>
      <c r="BV5" s="43" t="s">
        <v>267</v>
      </c>
      <c r="BW5" s="42" t="s">
        <v>266</v>
      </c>
      <c r="BX5" s="41" t="s">
        <v>267</v>
      </c>
      <c r="BY5" s="42" t="s">
        <v>266</v>
      </c>
      <c r="BZ5" s="41" t="s">
        <v>267</v>
      </c>
      <c r="CA5" s="46" t="s">
        <v>266</v>
      </c>
      <c r="CB5" s="43" t="s">
        <v>267</v>
      </c>
      <c r="CC5" s="42" t="s">
        <v>266</v>
      </c>
      <c r="CD5" s="41" t="s">
        <v>267</v>
      </c>
      <c r="CE5" s="42" t="s">
        <v>266</v>
      </c>
      <c r="CF5" s="41" t="s">
        <v>267</v>
      </c>
      <c r="CG5" s="46" t="s">
        <v>266</v>
      </c>
      <c r="CH5" s="43" t="s">
        <v>267</v>
      </c>
      <c r="CI5" s="46" t="s">
        <v>266</v>
      </c>
      <c r="CJ5" s="43" t="s">
        <v>267</v>
      </c>
      <c r="CK5" s="42" t="s">
        <v>266</v>
      </c>
      <c r="CL5" s="41" t="s">
        <v>267</v>
      </c>
      <c r="CM5" s="42" t="s">
        <v>266</v>
      </c>
      <c r="CN5" s="41" t="s">
        <v>267</v>
      </c>
      <c r="CO5" s="42" t="s">
        <v>266</v>
      </c>
      <c r="CP5" s="41" t="s">
        <v>267</v>
      </c>
      <c r="CQ5" s="42" t="s">
        <v>266</v>
      </c>
      <c r="CR5" s="41" t="s">
        <v>267</v>
      </c>
      <c r="CS5" s="42" t="s">
        <v>266</v>
      </c>
      <c r="CT5" s="41" t="s">
        <v>267</v>
      </c>
      <c r="CU5" s="42" t="s">
        <v>266</v>
      </c>
      <c r="CV5" s="41" t="s">
        <v>267</v>
      </c>
      <c r="CW5" s="42" t="s">
        <v>266</v>
      </c>
      <c r="CX5" s="41" t="s">
        <v>267</v>
      </c>
      <c r="CY5" s="42" t="s">
        <v>266</v>
      </c>
      <c r="CZ5" s="41" t="s">
        <v>267</v>
      </c>
      <c r="DA5" s="42" t="s">
        <v>266</v>
      </c>
      <c r="DB5" s="41" t="s">
        <v>267</v>
      </c>
      <c r="DC5" s="42" t="s">
        <v>266</v>
      </c>
      <c r="DD5" s="41" t="s">
        <v>267</v>
      </c>
      <c r="DE5" s="42" t="s">
        <v>266</v>
      </c>
      <c r="DF5" s="41" t="s">
        <v>267</v>
      </c>
      <c r="DG5" s="42" t="s">
        <v>266</v>
      </c>
      <c r="DH5" s="41" t="s">
        <v>267</v>
      </c>
      <c r="DI5" s="42" t="s">
        <v>266</v>
      </c>
      <c r="DJ5" s="41" t="s">
        <v>267</v>
      </c>
      <c r="DK5" s="42" t="s">
        <v>266</v>
      </c>
      <c r="DL5" s="41" t="s">
        <v>267</v>
      </c>
      <c r="DM5" s="42" t="s">
        <v>266</v>
      </c>
      <c r="DN5" s="41" t="s">
        <v>267</v>
      </c>
      <c r="DO5" s="42" t="s">
        <v>266</v>
      </c>
      <c r="DP5" s="41" t="s">
        <v>267</v>
      </c>
      <c r="DQ5" s="42" t="s">
        <v>266</v>
      </c>
      <c r="DR5" s="41" t="s">
        <v>267</v>
      </c>
      <c r="DS5" s="42" t="s">
        <v>266</v>
      </c>
      <c r="DT5" s="41" t="s">
        <v>267</v>
      </c>
      <c r="DU5" s="42" t="s">
        <v>266</v>
      </c>
      <c r="DV5" s="41" t="s">
        <v>267</v>
      </c>
      <c r="DW5" s="42" t="s">
        <v>266</v>
      </c>
      <c r="DX5" s="41" t="s">
        <v>267</v>
      </c>
      <c r="DY5" s="42" t="s">
        <v>266</v>
      </c>
      <c r="DZ5" s="41" t="s">
        <v>267</v>
      </c>
      <c r="EA5" s="42" t="s">
        <v>266</v>
      </c>
      <c r="EB5" s="41" t="s">
        <v>267</v>
      </c>
      <c r="EC5" s="42" t="s">
        <v>266</v>
      </c>
      <c r="ED5" s="41" t="s">
        <v>267</v>
      </c>
      <c r="EE5" s="42" t="s">
        <v>266</v>
      </c>
      <c r="EF5" s="41" t="s">
        <v>267</v>
      </c>
      <c r="EG5" s="42" t="s">
        <v>266</v>
      </c>
      <c r="EH5" s="41" t="s">
        <v>267</v>
      </c>
      <c r="EI5" s="42" t="s">
        <v>266</v>
      </c>
      <c r="EJ5" s="41" t="s">
        <v>267</v>
      </c>
      <c r="EK5" s="42" t="s">
        <v>266</v>
      </c>
      <c r="EL5" s="41" t="s">
        <v>267</v>
      </c>
      <c r="EM5" s="42" t="s">
        <v>266</v>
      </c>
      <c r="EN5" s="41" t="s">
        <v>267</v>
      </c>
      <c r="EO5" s="42" t="s">
        <v>266</v>
      </c>
      <c r="EP5" s="41" t="s">
        <v>267</v>
      </c>
      <c r="EQ5" s="42" t="s">
        <v>266</v>
      </c>
      <c r="ER5" s="41" t="s">
        <v>267</v>
      </c>
      <c r="ES5" s="42" t="s">
        <v>266</v>
      </c>
      <c r="ET5" s="41" t="s">
        <v>267</v>
      </c>
      <c r="EU5" s="42" t="s">
        <v>266</v>
      </c>
      <c r="EV5" s="41" t="s">
        <v>267</v>
      </c>
      <c r="EW5" s="42" t="s">
        <v>266</v>
      </c>
      <c r="EX5" s="41" t="s">
        <v>267</v>
      </c>
      <c r="EY5" s="42" t="s">
        <v>266</v>
      </c>
      <c r="EZ5" s="41" t="s">
        <v>267</v>
      </c>
      <c r="FA5" s="47" t="s">
        <v>266</v>
      </c>
      <c r="FB5" s="183"/>
    </row>
    <row r="6" spans="1:158" ht="15.75" thickTop="1" x14ac:dyDescent="0.25">
      <c r="A6" s="222" t="s">
        <v>20</v>
      </c>
      <c r="B6" s="84">
        <v>3385</v>
      </c>
      <c r="C6" s="84">
        <v>33</v>
      </c>
      <c r="D6" s="38">
        <v>8</v>
      </c>
      <c r="E6" s="161">
        <v>807</v>
      </c>
      <c r="F6" s="38">
        <v>8</v>
      </c>
      <c r="G6" s="161">
        <v>288</v>
      </c>
      <c r="H6" s="38"/>
      <c r="I6" s="161"/>
      <c r="J6" s="38"/>
      <c r="K6" s="161"/>
      <c r="L6" s="38"/>
      <c r="M6" s="161"/>
      <c r="N6" s="38"/>
      <c r="O6" s="161"/>
      <c r="P6" s="38"/>
      <c r="Q6" s="161"/>
      <c r="R6" s="38"/>
      <c r="S6" s="161"/>
      <c r="T6" s="38"/>
      <c r="U6" s="161"/>
      <c r="V6" s="38"/>
      <c r="W6" s="161"/>
      <c r="X6" s="38"/>
      <c r="Y6" s="161"/>
      <c r="Z6" s="38">
        <v>8</v>
      </c>
      <c r="AA6" s="35">
        <v>1095</v>
      </c>
      <c r="AB6" s="44"/>
      <c r="AC6" s="35"/>
      <c r="AD6" s="44"/>
      <c r="AE6" s="77"/>
      <c r="AF6" s="44">
        <v>15</v>
      </c>
      <c r="AG6" s="161">
        <v>94</v>
      </c>
      <c r="AH6" s="38">
        <v>8</v>
      </c>
      <c r="AI6" s="161">
        <v>100</v>
      </c>
      <c r="AJ6" s="38"/>
      <c r="AK6" s="161"/>
      <c r="AL6" s="38">
        <v>8</v>
      </c>
      <c r="AM6" s="161">
        <v>346</v>
      </c>
      <c r="AN6" s="38">
        <v>8</v>
      </c>
      <c r="AO6" s="161">
        <v>114</v>
      </c>
      <c r="AP6" s="38"/>
      <c r="AQ6" s="161"/>
      <c r="AR6" s="38">
        <v>8</v>
      </c>
      <c r="AS6" s="161">
        <v>164</v>
      </c>
      <c r="AT6" s="38"/>
      <c r="AU6" s="161"/>
      <c r="AV6" s="38"/>
      <c r="AW6" s="161"/>
      <c r="AX6" s="38"/>
      <c r="AY6" s="161"/>
      <c r="AZ6" s="38"/>
      <c r="BA6" s="161"/>
      <c r="BB6" s="38"/>
      <c r="BC6" s="161"/>
      <c r="BD6" s="38"/>
      <c r="BE6" s="161"/>
      <c r="BF6" s="38">
        <v>33</v>
      </c>
      <c r="BG6" s="161">
        <v>1024</v>
      </c>
      <c r="BH6" s="38"/>
      <c r="BI6" s="161"/>
      <c r="BJ6" s="38">
        <v>8</v>
      </c>
      <c r="BK6" s="161">
        <v>359</v>
      </c>
      <c r="BL6" s="38"/>
      <c r="BM6" s="161"/>
      <c r="BN6" s="38"/>
      <c r="BO6" s="161"/>
      <c r="BP6" s="38"/>
      <c r="BQ6" s="161"/>
      <c r="BR6" s="38">
        <v>33</v>
      </c>
      <c r="BS6" s="35">
        <v>2201</v>
      </c>
      <c r="BT6" s="44"/>
      <c r="BU6" s="35"/>
      <c r="BV6" s="44">
        <v>12</v>
      </c>
      <c r="BW6" s="161">
        <v>89</v>
      </c>
      <c r="BX6" s="38"/>
      <c r="BY6" s="161"/>
      <c r="BZ6" s="38">
        <v>12</v>
      </c>
      <c r="CA6" s="35">
        <v>89</v>
      </c>
      <c r="CB6" s="44"/>
      <c r="CC6" s="161"/>
      <c r="CD6" s="38"/>
      <c r="CE6" s="161"/>
      <c r="CF6" s="38"/>
      <c r="CG6" s="35"/>
      <c r="CH6" s="44"/>
      <c r="CI6" s="35"/>
      <c r="CJ6" s="44"/>
      <c r="CK6" s="161"/>
      <c r="CL6" s="38"/>
      <c r="CM6" s="161"/>
      <c r="CN6" s="38"/>
      <c r="CO6" s="161"/>
      <c r="CP6" s="38"/>
      <c r="CQ6" s="161"/>
      <c r="CR6" s="38"/>
      <c r="CS6" s="161"/>
      <c r="CT6" s="38"/>
      <c r="CU6" s="161"/>
      <c r="CV6" s="38"/>
      <c r="CW6" s="161"/>
      <c r="CX6" s="38"/>
      <c r="CY6" s="161"/>
      <c r="CZ6" s="38"/>
      <c r="DA6" s="161"/>
      <c r="DB6" s="38"/>
      <c r="DC6" s="161"/>
      <c r="DD6" s="38"/>
      <c r="DE6" s="161"/>
      <c r="DF6" s="38"/>
      <c r="DG6" s="161"/>
      <c r="DH6" s="38"/>
      <c r="DI6" s="161"/>
      <c r="DJ6" s="38"/>
      <c r="DK6" s="161"/>
      <c r="DL6" s="38"/>
      <c r="DM6" s="161"/>
      <c r="DN6" s="38"/>
      <c r="DO6" s="161"/>
      <c r="DP6" s="38"/>
      <c r="DQ6" s="161"/>
      <c r="DR6" s="38"/>
      <c r="DS6" s="161"/>
      <c r="DT6" s="38"/>
      <c r="DU6" s="161"/>
      <c r="DV6" s="38"/>
      <c r="DW6" s="161"/>
      <c r="DX6" s="38"/>
      <c r="DY6" s="161"/>
      <c r="DZ6" s="38"/>
      <c r="EA6" s="161"/>
      <c r="EB6" s="38"/>
      <c r="EC6" s="161"/>
      <c r="ED6" s="38"/>
      <c r="EE6" s="161"/>
      <c r="EF6" s="38"/>
      <c r="EG6" s="161"/>
      <c r="EH6" s="38"/>
      <c r="EI6" s="161"/>
      <c r="EJ6" s="38"/>
      <c r="EK6" s="161"/>
      <c r="EL6" s="38"/>
      <c r="EM6" s="161"/>
      <c r="EN6" s="38"/>
      <c r="EO6" s="161"/>
      <c r="EP6" s="38"/>
      <c r="EQ6" s="161"/>
      <c r="ER6" s="38"/>
      <c r="ES6" s="161"/>
      <c r="ET6" s="38"/>
      <c r="EU6" s="161"/>
      <c r="EV6" s="38"/>
      <c r="EW6" s="161"/>
      <c r="EX6" s="38"/>
      <c r="EY6" s="161"/>
      <c r="EZ6" s="38"/>
      <c r="FB6" s="48"/>
    </row>
    <row r="7" spans="1:158" hidden="1" x14ac:dyDescent="0.25">
      <c r="A7" s="34" t="s">
        <v>31</v>
      </c>
      <c r="B7" s="86">
        <v>254</v>
      </c>
      <c r="C7" s="86">
        <v>74</v>
      </c>
      <c r="D7" s="39"/>
      <c r="F7" s="39"/>
      <c r="H7" s="39"/>
      <c r="J7" s="39"/>
      <c r="L7" s="39"/>
      <c r="N7" s="39"/>
      <c r="P7" s="39"/>
      <c r="R7" s="39"/>
      <c r="T7" s="39"/>
      <c r="V7" s="39"/>
      <c r="X7" s="39"/>
      <c r="Z7" s="39"/>
      <c r="AA7" s="35"/>
      <c r="AB7" s="37"/>
      <c r="AC7" s="35"/>
      <c r="AD7" s="37"/>
      <c r="AE7" s="78"/>
      <c r="AF7" s="37"/>
      <c r="AH7" s="39"/>
      <c r="AJ7" s="39"/>
      <c r="AL7" s="39"/>
      <c r="AN7" s="39"/>
      <c r="AP7" s="39"/>
      <c r="AR7" s="39"/>
      <c r="AT7" s="39"/>
      <c r="AV7" s="39"/>
      <c r="AX7" s="39"/>
      <c r="AZ7" s="39"/>
      <c r="BB7" s="39"/>
      <c r="BD7" s="39"/>
      <c r="BF7" s="39"/>
      <c r="BH7" s="39"/>
      <c r="BJ7" s="39"/>
      <c r="BL7" s="39"/>
      <c r="BN7" s="39"/>
      <c r="BP7" s="39"/>
      <c r="BR7" s="39"/>
      <c r="BS7" s="35"/>
      <c r="BT7" s="37"/>
      <c r="BU7" s="35"/>
      <c r="BV7" s="37"/>
      <c r="BX7" s="39"/>
      <c r="BZ7" s="39"/>
      <c r="CA7" s="35"/>
      <c r="CB7" s="37"/>
      <c r="CD7" s="39"/>
      <c r="CF7" s="39"/>
      <c r="CG7" s="35"/>
      <c r="CH7" s="37"/>
      <c r="CI7" s="35"/>
      <c r="CJ7" s="37"/>
      <c r="CL7" s="39"/>
      <c r="CN7" s="39"/>
      <c r="CP7" s="39"/>
      <c r="CR7" s="39"/>
      <c r="CT7" s="39"/>
      <c r="CV7" s="39"/>
      <c r="CX7" s="39"/>
      <c r="CZ7" s="39"/>
      <c r="DB7" s="39"/>
      <c r="DD7" s="39"/>
      <c r="DF7" s="39"/>
      <c r="DH7" s="39"/>
      <c r="DJ7" s="39"/>
      <c r="DL7" s="39"/>
      <c r="DN7" s="39"/>
      <c r="DP7" s="39"/>
      <c r="DR7" s="39"/>
      <c r="DT7" s="39"/>
      <c r="DV7" s="39"/>
      <c r="DX7" s="39"/>
      <c r="DZ7" s="39"/>
      <c r="EB7" s="39"/>
      <c r="ED7" s="39"/>
      <c r="EF7" s="39"/>
      <c r="EH7" s="39"/>
      <c r="EJ7" s="39"/>
      <c r="EL7" s="39"/>
      <c r="EN7" s="39"/>
      <c r="EP7" s="39"/>
      <c r="ER7" s="39"/>
      <c r="ET7" s="39"/>
      <c r="EV7" s="39"/>
      <c r="EX7" s="39"/>
      <c r="EZ7" s="39"/>
      <c r="FB7" s="49" t="s">
        <v>281</v>
      </c>
    </row>
    <row r="8" spans="1:158" hidden="1" x14ac:dyDescent="0.25">
      <c r="A8" s="34" t="s">
        <v>39</v>
      </c>
      <c r="B8" s="86">
        <v>790</v>
      </c>
      <c r="C8" s="86">
        <v>1</v>
      </c>
      <c r="D8" s="39"/>
      <c r="F8" s="39"/>
      <c r="H8" s="39"/>
      <c r="J8" s="39"/>
      <c r="L8" s="39"/>
      <c r="N8" s="39"/>
      <c r="P8" s="39"/>
      <c r="R8" s="39"/>
      <c r="T8" s="39"/>
      <c r="V8" s="39"/>
      <c r="X8" s="39"/>
      <c r="Z8" s="39"/>
      <c r="AA8" s="35"/>
      <c r="AB8" s="37"/>
      <c r="AC8" s="35"/>
      <c r="AD8" s="37"/>
      <c r="AE8" s="78"/>
      <c r="AF8" s="37"/>
      <c r="AH8" s="39"/>
      <c r="AJ8" s="39"/>
      <c r="AL8" s="39"/>
      <c r="AN8" s="39"/>
      <c r="AP8" s="39"/>
      <c r="AR8" s="39"/>
      <c r="AT8" s="39"/>
      <c r="AV8" s="39"/>
      <c r="AX8" s="39"/>
      <c r="AZ8" s="39"/>
      <c r="BB8" s="39"/>
      <c r="BD8" s="39"/>
      <c r="BF8" s="39"/>
      <c r="BH8" s="39"/>
      <c r="BJ8" s="39"/>
      <c r="BL8" s="39"/>
      <c r="BN8" s="39"/>
      <c r="BP8" s="39"/>
      <c r="BR8" s="39"/>
      <c r="BS8" s="35"/>
      <c r="BT8" s="37"/>
      <c r="BU8" s="35"/>
      <c r="BV8" s="37"/>
      <c r="BX8" s="39"/>
      <c r="BZ8" s="39"/>
      <c r="CA8" s="35"/>
      <c r="CB8" s="37"/>
      <c r="CD8" s="39"/>
      <c r="CF8" s="39"/>
      <c r="CG8" s="35"/>
      <c r="CH8" s="37"/>
      <c r="CI8" s="35"/>
      <c r="CJ8" s="37"/>
      <c r="CL8" s="39"/>
      <c r="CN8" s="39"/>
      <c r="CP8" s="39"/>
      <c r="CR8" s="39"/>
      <c r="CT8" s="39"/>
      <c r="CV8" s="39"/>
      <c r="CX8" s="39"/>
      <c r="CZ8" s="39"/>
      <c r="DB8" s="39"/>
      <c r="DD8" s="39"/>
      <c r="DF8" s="39"/>
      <c r="DH8" s="39"/>
      <c r="DJ8" s="39"/>
      <c r="DL8" s="39"/>
      <c r="DN8" s="39"/>
      <c r="DP8" s="39"/>
      <c r="DR8" s="39"/>
      <c r="DT8" s="39"/>
      <c r="DV8" s="39"/>
      <c r="DX8" s="39"/>
      <c r="DZ8" s="39"/>
      <c r="EB8" s="39"/>
      <c r="ED8" s="39"/>
      <c r="EF8" s="39"/>
      <c r="EH8" s="39"/>
      <c r="EJ8" s="39"/>
      <c r="EL8" s="39"/>
      <c r="EN8" s="39"/>
      <c r="EP8" s="39"/>
      <c r="ER8" s="39"/>
      <c r="ET8" s="39"/>
      <c r="EV8" s="39"/>
      <c r="EX8" s="39"/>
      <c r="EZ8" s="39"/>
      <c r="FB8" s="49" t="s">
        <v>281</v>
      </c>
    </row>
    <row r="9" spans="1:158" hidden="1" x14ac:dyDescent="0.25">
      <c r="A9" s="34" t="s">
        <v>21</v>
      </c>
      <c r="B9" s="86">
        <v>8890</v>
      </c>
      <c r="C9" s="86">
        <v>8515</v>
      </c>
      <c r="D9" s="39"/>
      <c r="F9" s="39"/>
      <c r="H9" s="39"/>
      <c r="J9" s="39"/>
      <c r="L9" s="39"/>
      <c r="N9" s="39"/>
      <c r="P9" s="39"/>
      <c r="R9" s="39"/>
      <c r="T9" s="39"/>
      <c r="V9" s="39"/>
      <c r="X9" s="39"/>
      <c r="Z9" s="39"/>
      <c r="AA9" s="35"/>
      <c r="AB9" s="37"/>
      <c r="AC9" s="35"/>
      <c r="AD9" s="37"/>
      <c r="AE9" s="78"/>
      <c r="AF9" s="37"/>
      <c r="AH9" s="39"/>
      <c r="AJ9" s="39"/>
      <c r="AL9" s="39"/>
      <c r="AN9" s="39"/>
      <c r="AP9" s="39"/>
      <c r="AR9" s="39"/>
      <c r="AT9" s="39"/>
      <c r="AV9" s="39"/>
      <c r="AX9" s="39"/>
      <c r="AZ9" s="39"/>
      <c r="BB9" s="39"/>
      <c r="BD9" s="39"/>
      <c r="BF9" s="39"/>
      <c r="BH9" s="39"/>
      <c r="BJ9" s="39"/>
      <c r="BL9" s="39"/>
      <c r="BN9" s="39"/>
      <c r="BP9" s="39"/>
      <c r="BR9" s="39"/>
      <c r="BS9" s="35"/>
      <c r="BT9" s="37"/>
      <c r="BU9" s="35"/>
      <c r="BV9" s="37"/>
      <c r="BX9" s="39"/>
      <c r="BZ9" s="39"/>
      <c r="CA9" s="35"/>
      <c r="CB9" s="37"/>
      <c r="CD9" s="39"/>
      <c r="CF9" s="39"/>
      <c r="CG9" s="35"/>
      <c r="CH9" s="37"/>
      <c r="CI9" s="35"/>
      <c r="CJ9" s="37"/>
      <c r="CL9" s="39"/>
      <c r="CN9" s="39"/>
      <c r="CP9" s="39"/>
      <c r="CR9" s="39"/>
      <c r="CT9" s="39"/>
      <c r="CV9" s="39"/>
      <c r="CX9" s="39"/>
      <c r="CZ9" s="39"/>
      <c r="DB9" s="39"/>
      <c r="DD9" s="39"/>
      <c r="DF9" s="39"/>
      <c r="DH9" s="39"/>
      <c r="DJ9" s="39"/>
      <c r="DL9" s="39"/>
      <c r="DN9" s="39"/>
      <c r="DP9" s="39"/>
      <c r="DR9" s="39"/>
      <c r="DT9" s="39"/>
      <c r="DV9" s="39"/>
      <c r="DX9" s="39"/>
      <c r="DZ9" s="39"/>
      <c r="EB9" s="39"/>
      <c r="ED9" s="39"/>
      <c r="EF9" s="39"/>
      <c r="EH9" s="39"/>
      <c r="EJ9" s="39"/>
      <c r="EL9" s="39"/>
      <c r="EN9" s="39"/>
      <c r="EP9" s="39"/>
      <c r="ER9" s="39"/>
      <c r="ET9" s="39"/>
      <c r="EV9" s="39"/>
      <c r="EX9" s="39"/>
      <c r="EZ9" s="39"/>
      <c r="FB9" s="49" t="s">
        <v>281</v>
      </c>
    </row>
    <row r="10" spans="1:158" x14ac:dyDescent="0.25">
      <c r="A10" s="34" t="s">
        <v>22</v>
      </c>
      <c r="B10" s="86">
        <v>2108</v>
      </c>
      <c r="C10" s="86">
        <v>1062</v>
      </c>
      <c r="D10" s="39"/>
      <c r="F10" s="39"/>
      <c r="H10" s="39"/>
      <c r="J10" s="39"/>
      <c r="L10" s="39"/>
      <c r="N10" s="39"/>
      <c r="P10" s="39"/>
      <c r="R10" s="39"/>
      <c r="T10" s="39"/>
      <c r="V10" s="39"/>
      <c r="X10" s="39"/>
      <c r="Z10" s="39"/>
      <c r="AA10" s="35"/>
      <c r="AB10" s="37"/>
      <c r="AC10" s="35"/>
      <c r="AD10" s="37"/>
      <c r="AE10" s="78"/>
      <c r="AF10" s="37"/>
      <c r="AH10" s="39"/>
      <c r="AJ10" s="39"/>
      <c r="AL10" s="39"/>
      <c r="AN10" s="39"/>
      <c r="AP10" s="39"/>
      <c r="AR10" s="39"/>
      <c r="AT10" s="39"/>
      <c r="AV10" s="39"/>
      <c r="AX10" s="39"/>
      <c r="AZ10" s="39"/>
      <c r="BB10" s="39"/>
      <c r="BD10" s="39"/>
      <c r="BF10" s="39">
        <v>882</v>
      </c>
      <c r="BG10" s="135">
        <v>1654</v>
      </c>
      <c r="BH10" s="39">
        <v>83</v>
      </c>
      <c r="BI10" s="135">
        <v>183</v>
      </c>
      <c r="BJ10" s="39">
        <v>57</v>
      </c>
      <c r="BK10" s="135">
        <v>121</v>
      </c>
      <c r="BL10" s="39">
        <v>73</v>
      </c>
      <c r="BM10" s="135">
        <v>136</v>
      </c>
      <c r="BN10" s="39"/>
      <c r="BP10" s="39"/>
      <c r="BR10" s="39">
        <v>1050</v>
      </c>
      <c r="BS10" s="35">
        <v>2094</v>
      </c>
      <c r="BT10" s="37"/>
      <c r="BU10" s="35"/>
      <c r="BV10" s="37"/>
      <c r="BX10" s="39"/>
      <c r="BZ10" s="39"/>
      <c r="CA10" s="35"/>
      <c r="CB10" s="37"/>
      <c r="CD10" s="39"/>
      <c r="CF10" s="39"/>
      <c r="CG10" s="35"/>
      <c r="CH10" s="37"/>
      <c r="CI10" s="35"/>
      <c r="CJ10" s="37">
        <v>13</v>
      </c>
      <c r="CK10" s="135">
        <v>14</v>
      </c>
      <c r="CL10" s="39"/>
      <c r="CN10" s="39"/>
      <c r="CP10" s="39"/>
      <c r="CR10" s="39"/>
      <c r="CT10" s="39"/>
      <c r="CV10" s="39"/>
      <c r="CX10" s="39"/>
      <c r="CZ10" s="39"/>
      <c r="DB10" s="39"/>
      <c r="DD10" s="39"/>
      <c r="DF10" s="39"/>
      <c r="DH10" s="39"/>
      <c r="DJ10" s="39"/>
      <c r="DL10" s="39"/>
      <c r="DN10" s="39"/>
      <c r="DP10" s="39"/>
      <c r="DR10" s="39"/>
      <c r="DT10" s="39"/>
      <c r="DV10" s="39"/>
      <c r="DX10" s="39"/>
      <c r="DZ10" s="39"/>
      <c r="EB10" s="39"/>
      <c r="ED10" s="39"/>
      <c r="EF10" s="39"/>
      <c r="EH10" s="39"/>
      <c r="EJ10" s="39"/>
      <c r="EL10" s="39"/>
      <c r="EN10" s="39"/>
      <c r="EP10" s="39"/>
      <c r="ER10" s="39"/>
      <c r="ET10" s="39"/>
      <c r="EV10" s="39"/>
      <c r="EX10" s="39"/>
      <c r="EZ10" s="39">
        <v>13</v>
      </c>
      <c r="FA10" s="135">
        <v>14</v>
      </c>
      <c r="FB10" s="49"/>
    </row>
    <row r="11" spans="1:158" x14ac:dyDescent="0.25">
      <c r="A11" s="34" t="s">
        <v>23</v>
      </c>
      <c r="B11" s="86">
        <v>17835</v>
      </c>
      <c r="C11" s="86">
        <v>17770</v>
      </c>
      <c r="D11" s="39"/>
      <c r="F11" s="39"/>
      <c r="H11" s="39">
        <v>17095</v>
      </c>
      <c r="I11" s="135">
        <v>17127</v>
      </c>
      <c r="J11" s="39">
        <v>92</v>
      </c>
      <c r="K11" s="135">
        <v>94</v>
      </c>
      <c r="L11" s="39"/>
      <c r="N11" s="39"/>
      <c r="P11" s="39"/>
      <c r="R11" s="39"/>
      <c r="T11" s="39"/>
      <c r="V11" s="39"/>
      <c r="X11" s="39"/>
      <c r="Z11" s="39">
        <v>17184</v>
      </c>
      <c r="AA11" s="35">
        <v>17221</v>
      </c>
      <c r="AB11" s="37"/>
      <c r="AC11" s="35"/>
      <c r="AD11" s="37"/>
      <c r="AE11" s="78"/>
      <c r="AF11" s="37"/>
      <c r="AH11" s="39"/>
      <c r="AJ11" s="39"/>
      <c r="AL11" s="39"/>
      <c r="AN11" s="39"/>
      <c r="AP11" s="39"/>
      <c r="AR11" s="39"/>
      <c r="AT11" s="39"/>
      <c r="AV11" s="39"/>
      <c r="AX11" s="39"/>
      <c r="AZ11" s="39"/>
      <c r="BB11" s="39"/>
      <c r="BD11" s="39"/>
      <c r="BF11" s="39">
        <v>145</v>
      </c>
      <c r="BG11" s="135">
        <v>146</v>
      </c>
      <c r="BH11" s="39"/>
      <c r="BJ11" s="39">
        <v>91</v>
      </c>
      <c r="BK11" s="135">
        <v>92</v>
      </c>
      <c r="BL11" s="39"/>
      <c r="BN11" s="39"/>
      <c r="BP11" s="39"/>
      <c r="BR11" s="39">
        <v>233</v>
      </c>
      <c r="BS11" s="35">
        <v>238</v>
      </c>
      <c r="BT11" s="37"/>
      <c r="BU11" s="35"/>
      <c r="BV11" s="37"/>
      <c r="BX11" s="39"/>
      <c r="BZ11" s="39"/>
      <c r="CA11" s="35"/>
      <c r="CB11" s="37">
        <v>91</v>
      </c>
      <c r="CC11" s="135">
        <v>92</v>
      </c>
      <c r="CD11" s="39"/>
      <c r="CF11" s="39">
        <v>91</v>
      </c>
      <c r="CG11" s="35">
        <v>92</v>
      </c>
      <c r="CH11" s="37"/>
      <c r="CI11" s="35"/>
      <c r="CJ11" s="37"/>
      <c r="CL11" s="39">
        <v>95</v>
      </c>
      <c r="CM11" s="135">
        <v>96</v>
      </c>
      <c r="CN11" s="39">
        <v>91</v>
      </c>
      <c r="CO11" s="135">
        <v>96</v>
      </c>
      <c r="CP11" s="39"/>
      <c r="CR11" s="39"/>
      <c r="CT11" s="39"/>
      <c r="CV11" s="39"/>
      <c r="CX11" s="39"/>
      <c r="CZ11" s="39"/>
      <c r="DB11" s="39"/>
      <c r="DD11" s="39"/>
      <c r="DF11" s="39"/>
      <c r="DH11" s="39"/>
      <c r="DJ11" s="39"/>
      <c r="DL11" s="39"/>
      <c r="DN11" s="39"/>
      <c r="DP11" s="39"/>
      <c r="DR11" s="39"/>
      <c r="DT11" s="39"/>
      <c r="DV11" s="39"/>
      <c r="DX11" s="39"/>
      <c r="DZ11" s="39"/>
      <c r="EB11" s="39"/>
      <c r="ED11" s="39"/>
      <c r="EF11" s="39"/>
      <c r="EH11" s="39"/>
      <c r="EJ11" s="39"/>
      <c r="EL11" s="39"/>
      <c r="EN11" s="39"/>
      <c r="EP11" s="39"/>
      <c r="ER11" s="39"/>
      <c r="ET11" s="39">
        <v>91</v>
      </c>
      <c r="EU11" s="135">
        <v>92</v>
      </c>
      <c r="EV11" s="39"/>
      <c r="EX11" s="39"/>
      <c r="EZ11" s="39">
        <v>271</v>
      </c>
      <c r="FA11" s="135">
        <v>284</v>
      </c>
      <c r="FB11" s="49"/>
    </row>
    <row r="12" spans="1:158" hidden="1" x14ac:dyDescent="0.25">
      <c r="A12" s="34" t="s">
        <v>37</v>
      </c>
      <c r="B12" s="86">
        <v>294</v>
      </c>
      <c r="C12" s="86">
        <v>289</v>
      </c>
      <c r="D12" s="39"/>
      <c r="F12" s="39"/>
      <c r="H12" s="39"/>
      <c r="J12" s="39"/>
      <c r="L12" s="39"/>
      <c r="N12" s="39"/>
      <c r="P12" s="39"/>
      <c r="R12" s="39"/>
      <c r="T12" s="39"/>
      <c r="V12" s="39"/>
      <c r="X12" s="39"/>
      <c r="Z12" s="39"/>
      <c r="AA12" s="35"/>
      <c r="AB12" s="37"/>
      <c r="AC12" s="35"/>
      <c r="AD12" s="37"/>
      <c r="AE12" s="78"/>
      <c r="AF12" s="37"/>
      <c r="AH12" s="39"/>
      <c r="AJ12" s="39"/>
      <c r="AL12" s="39"/>
      <c r="AN12" s="39"/>
      <c r="AP12" s="39"/>
      <c r="AR12" s="39"/>
      <c r="AT12" s="39"/>
      <c r="AV12" s="39"/>
      <c r="AX12" s="39"/>
      <c r="AZ12" s="39"/>
      <c r="BB12" s="39"/>
      <c r="BD12" s="39"/>
      <c r="BF12" s="39"/>
      <c r="BH12" s="39"/>
      <c r="BJ12" s="39"/>
      <c r="BL12" s="39"/>
      <c r="BN12" s="39"/>
      <c r="BP12" s="39"/>
      <c r="BR12" s="39"/>
      <c r="BS12" s="35"/>
      <c r="BT12" s="37"/>
      <c r="BU12" s="35"/>
      <c r="BV12" s="37"/>
      <c r="BX12" s="39"/>
      <c r="BZ12" s="39"/>
      <c r="CA12" s="35"/>
      <c r="CB12" s="37"/>
      <c r="CD12" s="39"/>
      <c r="CF12" s="39"/>
      <c r="CG12" s="35"/>
      <c r="CH12" s="37"/>
      <c r="CI12" s="35"/>
      <c r="CJ12" s="37"/>
      <c r="CL12" s="39"/>
      <c r="CN12" s="39"/>
      <c r="CP12" s="39"/>
      <c r="CR12" s="39"/>
      <c r="CT12" s="39"/>
      <c r="CV12" s="39"/>
      <c r="CX12" s="39"/>
      <c r="CZ12" s="39"/>
      <c r="DB12" s="39"/>
      <c r="DD12" s="39"/>
      <c r="DF12" s="39"/>
      <c r="DH12" s="39"/>
      <c r="DJ12" s="39"/>
      <c r="DL12" s="39"/>
      <c r="DN12" s="39"/>
      <c r="DP12" s="39"/>
      <c r="DR12" s="39"/>
      <c r="DT12" s="39"/>
      <c r="DV12" s="39"/>
      <c r="DX12" s="39"/>
      <c r="DZ12" s="39"/>
      <c r="EB12" s="39"/>
      <c r="ED12" s="39"/>
      <c r="EF12" s="39"/>
      <c r="EH12" s="39"/>
      <c r="EJ12" s="39"/>
      <c r="EL12" s="39"/>
      <c r="EN12" s="39"/>
      <c r="EP12" s="39"/>
      <c r="ER12" s="39"/>
      <c r="ET12" s="39"/>
      <c r="EV12" s="39"/>
      <c r="EX12" s="39"/>
      <c r="EZ12" s="39"/>
      <c r="FB12" s="49" t="s">
        <v>281</v>
      </c>
    </row>
    <row r="13" spans="1:158" x14ac:dyDescent="0.25">
      <c r="A13" s="34" t="s">
        <v>43</v>
      </c>
      <c r="B13" s="86">
        <v>12301</v>
      </c>
      <c r="C13" s="86">
        <v>1016</v>
      </c>
      <c r="D13" s="39"/>
      <c r="F13" s="39">
        <v>123</v>
      </c>
      <c r="G13" s="135">
        <v>1121</v>
      </c>
      <c r="H13" s="39"/>
      <c r="J13" s="39"/>
      <c r="L13" s="39">
        <v>49</v>
      </c>
      <c r="M13" s="135">
        <v>1014</v>
      </c>
      <c r="N13" s="39"/>
      <c r="P13" s="39"/>
      <c r="R13" s="39"/>
      <c r="T13" s="39"/>
      <c r="V13" s="39"/>
      <c r="X13" s="39"/>
      <c r="Z13" s="39">
        <v>165</v>
      </c>
      <c r="AA13" s="35">
        <v>2135</v>
      </c>
      <c r="AB13" s="37">
        <v>37</v>
      </c>
      <c r="AC13" s="35">
        <v>577</v>
      </c>
      <c r="AD13" s="37"/>
      <c r="AE13" s="78"/>
      <c r="AF13" s="37"/>
      <c r="AH13" s="39">
        <v>13</v>
      </c>
      <c r="AI13" s="135">
        <v>104</v>
      </c>
      <c r="AJ13" s="39"/>
      <c r="AL13" s="39">
        <v>107</v>
      </c>
      <c r="AM13" s="135">
        <v>1976</v>
      </c>
      <c r="AN13" s="39">
        <v>13</v>
      </c>
      <c r="AO13" s="135">
        <v>112</v>
      </c>
      <c r="AP13" s="39"/>
      <c r="AR13" s="39">
        <v>435</v>
      </c>
      <c r="AS13" s="135">
        <v>2114</v>
      </c>
      <c r="AT13" s="39">
        <v>21</v>
      </c>
      <c r="AU13" s="135">
        <v>109</v>
      </c>
      <c r="AV13" s="39">
        <v>27</v>
      </c>
      <c r="AW13" s="135">
        <v>386</v>
      </c>
      <c r="AX13" s="39"/>
      <c r="AZ13" s="39"/>
      <c r="BB13" s="39"/>
      <c r="BD13" s="39"/>
      <c r="BF13" s="39">
        <v>10</v>
      </c>
      <c r="BG13" s="135">
        <v>11</v>
      </c>
      <c r="BH13" s="39"/>
      <c r="BJ13" s="39">
        <v>233</v>
      </c>
      <c r="BK13" s="135">
        <v>4366</v>
      </c>
      <c r="BL13" s="39">
        <v>17</v>
      </c>
      <c r="BM13" s="135">
        <v>182</v>
      </c>
      <c r="BN13" s="39"/>
      <c r="BP13" s="39"/>
      <c r="BR13" s="39">
        <v>822</v>
      </c>
      <c r="BS13" s="35">
        <v>9360</v>
      </c>
      <c r="BT13" s="37"/>
      <c r="BU13" s="35"/>
      <c r="BV13" s="37"/>
      <c r="BX13" s="39"/>
      <c r="BZ13" s="39"/>
      <c r="CA13" s="35"/>
      <c r="CB13" s="37"/>
      <c r="CD13" s="39"/>
      <c r="CF13" s="39"/>
      <c r="CG13" s="35"/>
      <c r="CH13" s="37">
        <v>19</v>
      </c>
      <c r="CI13" s="35">
        <v>229</v>
      </c>
      <c r="CJ13" s="37"/>
      <c r="CL13" s="39"/>
      <c r="CN13" s="39"/>
      <c r="CP13" s="39"/>
      <c r="CR13" s="39"/>
      <c r="CT13" s="39"/>
      <c r="CV13" s="39"/>
      <c r="CX13" s="39"/>
      <c r="CZ13" s="39"/>
      <c r="DB13" s="39"/>
      <c r="DD13" s="39"/>
      <c r="DF13" s="39"/>
      <c r="DH13" s="39"/>
      <c r="DJ13" s="39"/>
      <c r="DL13" s="39"/>
      <c r="DN13" s="39"/>
      <c r="DP13" s="39"/>
      <c r="DR13" s="39"/>
      <c r="DT13" s="39"/>
      <c r="DV13" s="39"/>
      <c r="DX13" s="39"/>
      <c r="DZ13" s="39"/>
      <c r="EB13" s="39"/>
      <c r="ED13" s="39"/>
      <c r="EF13" s="39"/>
      <c r="EH13" s="39"/>
      <c r="EJ13" s="39"/>
      <c r="EL13" s="39"/>
      <c r="EN13" s="39"/>
      <c r="EP13" s="39"/>
      <c r="ER13" s="39"/>
      <c r="ET13" s="39"/>
      <c r="EV13" s="39"/>
      <c r="EX13" s="39"/>
      <c r="EZ13" s="39"/>
      <c r="FB13" s="49"/>
    </row>
    <row r="14" spans="1:158" hidden="1" x14ac:dyDescent="0.25">
      <c r="A14" s="34" t="s">
        <v>40</v>
      </c>
      <c r="B14" s="86">
        <v>48039</v>
      </c>
      <c r="C14" s="86">
        <v>44465</v>
      </c>
      <c r="D14" s="39"/>
      <c r="F14" s="39"/>
      <c r="H14" s="39"/>
      <c r="J14" s="39"/>
      <c r="L14" s="39"/>
      <c r="N14" s="39"/>
      <c r="P14" s="39"/>
      <c r="R14" s="39"/>
      <c r="T14" s="39"/>
      <c r="V14" s="39"/>
      <c r="X14" s="39"/>
      <c r="Z14" s="39"/>
      <c r="AA14" s="35"/>
      <c r="AB14" s="37"/>
      <c r="AC14" s="35"/>
      <c r="AD14" s="37"/>
      <c r="AE14" s="78"/>
      <c r="AF14" s="37"/>
      <c r="AH14" s="39"/>
      <c r="AJ14" s="39"/>
      <c r="AL14" s="39"/>
      <c r="AN14" s="39"/>
      <c r="AP14" s="39"/>
      <c r="AR14" s="39"/>
      <c r="AT14" s="39"/>
      <c r="AV14" s="39"/>
      <c r="AX14" s="39"/>
      <c r="AZ14" s="39"/>
      <c r="BB14" s="39"/>
      <c r="BD14" s="39"/>
      <c r="BF14" s="39"/>
      <c r="BH14" s="39"/>
      <c r="BJ14" s="39"/>
      <c r="BL14" s="39"/>
      <c r="BN14" s="39"/>
      <c r="BP14" s="39"/>
      <c r="BR14" s="39"/>
      <c r="BS14" s="35"/>
      <c r="BT14" s="37"/>
      <c r="BU14" s="35"/>
      <c r="BV14" s="37"/>
      <c r="BX14" s="39"/>
      <c r="BZ14" s="39"/>
      <c r="CA14" s="35"/>
      <c r="CB14" s="37"/>
      <c r="CD14" s="39"/>
      <c r="CF14" s="39"/>
      <c r="CG14" s="35"/>
      <c r="CH14" s="37"/>
      <c r="CI14" s="35"/>
      <c r="CJ14" s="37"/>
      <c r="CL14" s="39"/>
      <c r="CN14" s="39"/>
      <c r="CP14" s="39"/>
      <c r="CR14" s="39"/>
      <c r="CT14" s="39"/>
      <c r="CV14" s="39"/>
      <c r="CX14" s="39"/>
      <c r="CZ14" s="39"/>
      <c r="DB14" s="39"/>
      <c r="DD14" s="39"/>
      <c r="DF14" s="39"/>
      <c r="DH14" s="39"/>
      <c r="DJ14" s="39"/>
      <c r="DL14" s="39"/>
      <c r="DN14" s="39"/>
      <c r="DP14" s="39"/>
      <c r="DR14" s="39"/>
      <c r="DT14" s="39"/>
      <c r="DV14" s="39"/>
      <c r="DX14" s="39"/>
      <c r="DZ14" s="39"/>
      <c r="EB14" s="39"/>
      <c r="ED14" s="39"/>
      <c r="EF14" s="39"/>
      <c r="EH14" s="39"/>
      <c r="EJ14" s="39"/>
      <c r="EL14" s="39"/>
      <c r="EN14" s="39"/>
      <c r="EP14" s="39"/>
      <c r="ER14" s="39"/>
      <c r="ET14" s="39"/>
      <c r="EV14" s="39"/>
      <c r="EX14" s="39"/>
      <c r="EZ14" s="39"/>
      <c r="FB14" s="49" t="s">
        <v>281</v>
      </c>
    </row>
    <row r="15" spans="1:158" hidden="1" x14ac:dyDescent="0.25">
      <c r="A15" s="34" t="s">
        <v>41</v>
      </c>
      <c r="B15" s="86">
        <v>49472</v>
      </c>
      <c r="C15" s="86">
        <v>18363</v>
      </c>
      <c r="D15" s="39"/>
      <c r="F15" s="39"/>
      <c r="H15" s="39"/>
      <c r="J15" s="39"/>
      <c r="L15" s="39"/>
      <c r="N15" s="39"/>
      <c r="P15" s="39"/>
      <c r="R15" s="39"/>
      <c r="T15" s="39"/>
      <c r="V15" s="39"/>
      <c r="X15" s="39"/>
      <c r="Z15" s="39"/>
      <c r="AA15" s="35"/>
      <c r="AB15" s="37"/>
      <c r="AC15" s="35"/>
      <c r="AD15" s="37"/>
      <c r="AE15" s="78"/>
      <c r="AF15" s="37"/>
      <c r="AH15" s="39"/>
      <c r="AJ15" s="39"/>
      <c r="AL15" s="39"/>
      <c r="AN15" s="39"/>
      <c r="AP15" s="39"/>
      <c r="AR15" s="39"/>
      <c r="AT15" s="39"/>
      <c r="AV15" s="39"/>
      <c r="AX15" s="39"/>
      <c r="AZ15" s="39"/>
      <c r="BB15" s="39"/>
      <c r="BD15" s="39"/>
      <c r="BF15" s="39"/>
      <c r="BH15" s="39"/>
      <c r="BJ15" s="39"/>
      <c r="BL15" s="39"/>
      <c r="BN15" s="39"/>
      <c r="BP15" s="39"/>
      <c r="BR15" s="39"/>
      <c r="BS15" s="35"/>
      <c r="BT15" s="37"/>
      <c r="BU15" s="35"/>
      <c r="BV15" s="37"/>
      <c r="BX15" s="39"/>
      <c r="BZ15" s="39"/>
      <c r="CA15" s="35"/>
      <c r="CB15" s="37"/>
      <c r="CD15" s="39"/>
      <c r="CF15" s="39"/>
      <c r="CG15" s="35"/>
      <c r="CH15" s="37"/>
      <c r="CI15" s="35"/>
      <c r="CJ15" s="37"/>
      <c r="CL15" s="39"/>
      <c r="CN15" s="39"/>
      <c r="CP15" s="39"/>
      <c r="CR15" s="39"/>
      <c r="CT15" s="39"/>
      <c r="CV15" s="39"/>
      <c r="CX15" s="39"/>
      <c r="CZ15" s="39"/>
      <c r="DB15" s="39"/>
      <c r="DD15" s="39"/>
      <c r="DF15" s="39"/>
      <c r="DH15" s="39"/>
      <c r="DJ15" s="39"/>
      <c r="DL15" s="39"/>
      <c r="DN15" s="39"/>
      <c r="DP15" s="39"/>
      <c r="DR15" s="39"/>
      <c r="DT15" s="39"/>
      <c r="DV15" s="39"/>
      <c r="DX15" s="39"/>
      <c r="DZ15" s="39"/>
      <c r="EB15" s="39"/>
      <c r="ED15" s="39"/>
      <c r="EF15" s="39"/>
      <c r="EH15" s="39"/>
      <c r="EJ15" s="39"/>
      <c r="EL15" s="39"/>
      <c r="EN15" s="39"/>
      <c r="EP15" s="39"/>
      <c r="ER15" s="39"/>
      <c r="ET15" s="39"/>
      <c r="EV15" s="39"/>
      <c r="EX15" s="39"/>
      <c r="EZ15" s="39"/>
      <c r="FB15" s="49" t="s">
        <v>281</v>
      </c>
    </row>
    <row r="16" spans="1:158" hidden="1" x14ac:dyDescent="0.25">
      <c r="A16" s="34" t="s">
        <v>32</v>
      </c>
      <c r="B16" s="86">
        <v>7335</v>
      </c>
      <c r="C16" s="86">
        <v>1085</v>
      </c>
      <c r="D16" s="39"/>
      <c r="F16" s="39"/>
      <c r="H16" s="39"/>
      <c r="J16" s="39"/>
      <c r="L16" s="39"/>
      <c r="N16" s="39"/>
      <c r="P16" s="39"/>
      <c r="R16" s="39"/>
      <c r="T16" s="39"/>
      <c r="V16" s="39"/>
      <c r="X16" s="39"/>
      <c r="Z16" s="39"/>
      <c r="AA16" s="35"/>
      <c r="AB16" s="37"/>
      <c r="AC16" s="35"/>
      <c r="AD16" s="37"/>
      <c r="AE16" s="78"/>
      <c r="AF16" s="37"/>
      <c r="AH16" s="39"/>
      <c r="AJ16" s="39"/>
      <c r="AL16" s="39"/>
      <c r="AN16" s="39"/>
      <c r="AP16" s="39"/>
      <c r="AR16" s="39"/>
      <c r="AT16" s="39"/>
      <c r="AV16" s="39"/>
      <c r="AX16" s="39"/>
      <c r="AZ16" s="39"/>
      <c r="BB16" s="39"/>
      <c r="BD16" s="39"/>
      <c r="BF16" s="39"/>
      <c r="BH16" s="39"/>
      <c r="BJ16" s="39"/>
      <c r="BL16" s="39"/>
      <c r="BN16" s="39"/>
      <c r="BP16" s="39"/>
      <c r="BR16" s="39"/>
      <c r="BS16" s="35"/>
      <c r="BT16" s="37"/>
      <c r="BU16" s="35"/>
      <c r="BV16" s="37"/>
      <c r="BX16" s="39"/>
      <c r="BZ16" s="39"/>
      <c r="CA16" s="35"/>
      <c r="CB16" s="37"/>
      <c r="CD16" s="39"/>
      <c r="CF16" s="39"/>
      <c r="CG16" s="35"/>
      <c r="CH16" s="37"/>
      <c r="CI16" s="35"/>
      <c r="CJ16" s="37"/>
      <c r="CL16" s="39"/>
      <c r="CN16" s="39"/>
      <c r="CP16" s="39"/>
      <c r="CR16" s="39"/>
      <c r="CT16" s="39"/>
      <c r="CV16" s="39"/>
      <c r="CX16" s="39"/>
      <c r="CZ16" s="39"/>
      <c r="DB16" s="39"/>
      <c r="DD16" s="39"/>
      <c r="DF16" s="39"/>
      <c r="DH16" s="39"/>
      <c r="DJ16" s="39"/>
      <c r="DL16" s="39"/>
      <c r="DN16" s="39"/>
      <c r="DP16" s="39"/>
      <c r="DR16" s="39"/>
      <c r="DT16" s="39"/>
      <c r="DV16" s="39"/>
      <c r="DX16" s="39"/>
      <c r="DZ16" s="39"/>
      <c r="EB16" s="39"/>
      <c r="ED16" s="39"/>
      <c r="EF16" s="39"/>
      <c r="EH16" s="39"/>
      <c r="EJ16" s="39"/>
      <c r="EL16" s="39"/>
      <c r="EN16" s="39"/>
      <c r="EP16" s="39"/>
      <c r="ER16" s="39"/>
      <c r="ET16" s="39"/>
      <c r="EV16" s="39"/>
      <c r="EX16" s="39"/>
      <c r="EZ16" s="39"/>
      <c r="FB16" s="49" t="s">
        <v>281</v>
      </c>
    </row>
    <row r="17" spans="1:158" hidden="1" x14ac:dyDescent="0.25">
      <c r="A17" s="34" t="s">
        <v>33</v>
      </c>
      <c r="B17" s="86">
        <v>5344</v>
      </c>
      <c r="C17" s="86">
        <v>2592</v>
      </c>
      <c r="D17" s="39"/>
      <c r="F17" s="39"/>
      <c r="H17" s="39"/>
      <c r="J17" s="39"/>
      <c r="L17" s="39"/>
      <c r="N17" s="39"/>
      <c r="P17" s="39"/>
      <c r="R17" s="39"/>
      <c r="T17" s="39"/>
      <c r="V17" s="39"/>
      <c r="X17" s="39"/>
      <c r="Z17" s="39"/>
      <c r="AA17" s="35"/>
      <c r="AB17" s="37"/>
      <c r="AC17" s="35"/>
      <c r="AD17" s="37"/>
      <c r="AE17" s="78"/>
      <c r="AF17" s="37"/>
      <c r="AH17" s="39"/>
      <c r="AJ17" s="39"/>
      <c r="AL17" s="39"/>
      <c r="AN17" s="39"/>
      <c r="AP17" s="39"/>
      <c r="AR17" s="39"/>
      <c r="AT17" s="39"/>
      <c r="AV17" s="39"/>
      <c r="AX17" s="39"/>
      <c r="AZ17" s="39"/>
      <c r="BB17" s="39"/>
      <c r="BD17" s="39"/>
      <c r="BF17" s="39"/>
      <c r="BH17" s="39"/>
      <c r="BJ17" s="39"/>
      <c r="BL17" s="39"/>
      <c r="BN17" s="39"/>
      <c r="BP17" s="39"/>
      <c r="BR17" s="39"/>
      <c r="BS17" s="35"/>
      <c r="BT17" s="37"/>
      <c r="BU17" s="35"/>
      <c r="BV17" s="37"/>
      <c r="BX17" s="39"/>
      <c r="BZ17" s="39"/>
      <c r="CA17" s="35"/>
      <c r="CB17" s="37"/>
      <c r="CD17" s="39"/>
      <c r="CF17" s="39"/>
      <c r="CG17" s="35"/>
      <c r="CH17" s="37"/>
      <c r="CI17" s="35"/>
      <c r="CJ17" s="37"/>
      <c r="CL17" s="39"/>
      <c r="CN17" s="39"/>
      <c r="CP17" s="39"/>
      <c r="CR17" s="39"/>
      <c r="CT17" s="39"/>
      <c r="CV17" s="39"/>
      <c r="CX17" s="39"/>
      <c r="CZ17" s="39"/>
      <c r="DB17" s="39"/>
      <c r="DD17" s="39"/>
      <c r="DF17" s="39"/>
      <c r="DH17" s="39"/>
      <c r="DJ17" s="39"/>
      <c r="DL17" s="39"/>
      <c r="DN17" s="39"/>
      <c r="DP17" s="39"/>
      <c r="DR17" s="39"/>
      <c r="DT17" s="39"/>
      <c r="DV17" s="39"/>
      <c r="DX17" s="39"/>
      <c r="DZ17" s="39"/>
      <c r="EB17" s="39"/>
      <c r="ED17" s="39"/>
      <c r="EF17" s="39"/>
      <c r="EH17" s="39"/>
      <c r="EJ17" s="39"/>
      <c r="EL17" s="39"/>
      <c r="EN17" s="39"/>
      <c r="EP17" s="39"/>
      <c r="ER17" s="39"/>
      <c r="ET17" s="39"/>
      <c r="EV17" s="39"/>
      <c r="EX17" s="39"/>
      <c r="EZ17" s="39"/>
      <c r="FB17" s="49" t="s">
        <v>281</v>
      </c>
    </row>
    <row r="18" spans="1:158" x14ac:dyDescent="0.25">
      <c r="A18" s="223" t="s">
        <v>6</v>
      </c>
      <c r="B18" s="224">
        <v>73619</v>
      </c>
      <c r="C18" s="224">
        <v>58944</v>
      </c>
      <c r="D18" s="39"/>
      <c r="E18" s="134"/>
      <c r="F18" s="39"/>
      <c r="G18" s="134"/>
      <c r="H18" s="39"/>
      <c r="I18" s="134"/>
      <c r="J18" s="39">
        <v>1273</v>
      </c>
      <c r="K18" s="134">
        <v>1511</v>
      </c>
      <c r="L18" s="39">
        <v>602</v>
      </c>
      <c r="M18" s="134">
        <v>792</v>
      </c>
      <c r="N18" s="39">
        <v>2032</v>
      </c>
      <c r="O18" s="134">
        <v>2241</v>
      </c>
      <c r="P18" s="39">
        <v>303</v>
      </c>
      <c r="Q18" s="134">
        <v>493</v>
      </c>
      <c r="R18" s="39">
        <v>655</v>
      </c>
      <c r="S18" s="134">
        <v>1369</v>
      </c>
      <c r="T18" s="39"/>
      <c r="U18" s="134"/>
      <c r="V18" s="39"/>
      <c r="W18" s="134"/>
      <c r="X18" s="39"/>
      <c r="Y18" s="134"/>
      <c r="Z18" s="39">
        <v>3522</v>
      </c>
      <c r="AA18" s="35">
        <v>6406</v>
      </c>
      <c r="AB18" s="37"/>
      <c r="AC18" s="35"/>
      <c r="AD18" s="37"/>
      <c r="AE18" s="78"/>
      <c r="AF18" s="37"/>
      <c r="AG18" s="134"/>
      <c r="AH18" s="39"/>
      <c r="AI18" s="134"/>
      <c r="AJ18" s="39"/>
      <c r="AK18" s="134"/>
      <c r="AL18" s="39"/>
      <c r="AM18" s="134"/>
      <c r="AN18" s="39"/>
      <c r="AO18" s="134"/>
      <c r="AP18" s="39"/>
      <c r="AQ18" s="134"/>
      <c r="AR18" s="39">
        <v>686</v>
      </c>
      <c r="AS18" s="134">
        <v>880</v>
      </c>
      <c r="AT18" s="39"/>
      <c r="AU18" s="134"/>
      <c r="AV18" s="39"/>
      <c r="AW18" s="134"/>
      <c r="AX18" s="39"/>
      <c r="AY18" s="134"/>
      <c r="AZ18" s="39"/>
      <c r="BA18" s="134"/>
      <c r="BB18" s="39"/>
      <c r="BC18" s="134"/>
      <c r="BD18" s="39"/>
      <c r="BE18" s="134"/>
      <c r="BF18" s="39"/>
      <c r="BG18" s="134"/>
      <c r="BH18" s="39"/>
      <c r="BI18" s="134"/>
      <c r="BJ18" s="39">
        <v>430</v>
      </c>
      <c r="BK18" s="134">
        <v>626</v>
      </c>
      <c r="BL18" s="39"/>
      <c r="BM18" s="134"/>
      <c r="BN18" s="39">
        <v>617</v>
      </c>
      <c r="BO18" s="134">
        <v>829</v>
      </c>
      <c r="BP18" s="39"/>
      <c r="BQ18" s="134"/>
      <c r="BR18" s="39">
        <v>1053</v>
      </c>
      <c r="BS18" s="35">
        <v>2335</v>
      </c>
      <c r="BT18" s="37"/>
      <c r="BU18" s="35"/>
      <c r="BV18" s="37"/>
      <c r="BW18" s="134"/>
      <c r="BX18" s="39">
        <v>1089</v>
      </c>
      <c r="BY18" s="134">
        <v>1322</v>
      </c>
      <c r="BZ18" s="39">
        <v>1089</v>
      </c>
      <c r="CA18" s="35">
        <v>1322</v>
      </c>
      <c r="CB18" s="37"/>
      <c r="CC18" s="134"/>
      <c r="CD18" s="39"/>
      <c r="CE18" s="134"/>
      <c r="CF18" s="39"/>
      <c r="CG18" s="35"/>
      <c r="CH18" s="37"/>
      <c r="CI18" s="35"/>
      <c r="CJ18" s="37"/>
      <c r="CK18" s="134"/>
      <c r="CL18" s="39"/>
      <c r="CM18" s="134"/>
      <c r="CN18" s="39"/>
      <c r="CO18" s="134"/>
      <c r="CP18" s="39">
        <v>54163</v>
      </c>
      <c r="CQ18" s="134">
        <v>63012</v>
      </c>
      <c r="CR18" s="39">
        <v>354</v>
      </c>
      <c r="CS18" s="134">
        <v>544</v>
      </c>
      <c r="CT18" s="39"/>
      <c r="CU18" s="134"/>
      <c r="CV18" s="39"/>
      <c r="CW18" s="134"/>
      <c r="CX18" s="39"/>
      <c r="CY18" s="134"/>
      <c r="CZ18" s="39"/>
      <c r="DA18" s="134"/>
      <c r="DB18" s="39"/>
      <c r="DC18" s="134"/>
      <c r="DD18" s="39"/>
      <c r="DE18" s="134"/>
      <c r="DF18" s="39"/>
      <c r="DG18" s="134"/>
      <c r="DH18" s="39"/>
      <c r="DI18" s="134"/>
      <c r="DJ18" s="39"/>
      <c r="DK18" s="134"/>
      <c r="DL18" s="39"/>
      <c r="DM18" s="134"/>
      <c r="DN18" s="39"/>
      <c r="DO18" s="134"/>
      <c r="DP18" s="39"/>
      <c r="DQ18" s="134"/>
      <c r="DR18" s="39"/>
      <c r="DS18" s="134"/>
      <c r="DT18" s="39"/>
      <c r="DU18" s="134"/>
      <c r="DV18" s="39"/>
      <c r="DW18" s="134"/>
      <c r="DX18" s="39"/>
      <c r="DY18" s="134"/>
      <c r="DZ18" s="39"/>
      <c r="EA18" s="134"/>
      <c r="EB18" s="39"/>
      <c r="EC18" s="134"/>
      <c r="ED18" s="39"/>
      <c r="EE18" s="134"/>
      <c r="EF18" s="39"/>
      <c r="EG18" s="134"/>
      <c r="EH18" s="39"/>
      <c r="EI18" s="134"/>
      <c r="EJ18" s="39"/>
      <c r="EK18" s="134"/>
      <c r="EL18" s="39"/>
      <c r="EM18" s="134"/>
      <c r="EN18" s="39"/>
      <c r="EO18" s="134"/>
      <c r="EP18" s="39"/>
      <c r="EQ18" s="134"/>
      <c r="ER18" s="39"/>
      <c r="ES18" s="134"/>
      <c r="ET18" s="39"/>
      <c r="EU18" s="134"/>
      <c r="EV18" s="39"/>
      <c r="EW18" s="134"/>
      <c r="EX18" s="39"/>
      <c r="EY18" s="134"/>
      <c r="EZ18" s="39">
        <v>54508</v>
      </c>
      <c r="FA18" s="134">
        <v>63556</v>
      </c>
      <c r="FB18" s="49"/>
    </row>
    <row r="19" spans="1:158" x14ac:dyDescent="0.25">
      <c r="A19" s="34" t="s">
        <v>24</v>
      </c>
      <c r="B19" s="86">
        <v>2531</v>
      </c>
      <c r="C19" s="86">
        <v>2241</v>
      </c>
      <c r="D19" s="39"/>
      <c r="F19" s="39"/>
      <c r="H19" s="39"/>
      <c r="J19" s="39"/>
      <c r="L19" s="39"/>
      <c r="N19" s="39"/>
      <c r="P19" s="39"/>
      <c r="R19" s="39"/>
      <c r="T19" s="39">
        <v>1727</v>
      </c>
      <c r="U19" s="135">
        <v>1728</v>
      </c>
      <c r="V19" s="39"/>
      <c r="X19" s="39"/>
      <c r="Z19" s="39">
        <v>1727</v>
      </c>
      <c r="AA19" s="35">
        <v>1728</v>
      </c>
      <c r="AB19" s="37"/>
      <c r="AC19" s="35"/>
      <c r="AD19" s="37"/>
      <c r="AE19" s="78"/>
      <c r="AF19" s="37"/>
      <c r="AH19" s="39"/>
      <c r="AJ19" s="39"/>
      <c r="AL19" s="39"/>
      <c r="AN19" s="39"/>
      <c r="AP19" s="39"/>
      <c r="AR19" s="39"/>
      <c r="AT19" s="39"/>
      <c r="AV19" s="39"/>
      <c r="AX19" s="39"/>
      <c r="AZ19" s="39"/>
      <c r="BB19" s="39"/>
      <c r="BD19" s="39"/>
      <c r="BF19" s="39"/>
      <c r="BH19" s="39"/>
      <c r="BJ19" s="39"/>
      <c r="BL19" s="39"/>
      <c r="BN19" s="39"/>
      <c r="BP19" s="39"/>
      <c r="BR19" s="39"/>
      <c r="BS19" s="35"/>
      <c r="BT19" s="37"/>
      <c r="BU19" s="35"/>
      <c r="BV19" s="37"/>
      <c r="BX19" s="39"/>
      <c r="BZ19" s="39"/>
      <c r="CA19" s="35"/>
      <c r="CB19" s="37"/>
      <c r="CD19" s="39">
        <v>17</v>
      </c>
      <c r="CE19" s="135">
        <v>20</v>
      </c>
      <c r="CF19" s="39">
        <v>17</v>
      </c>
      <c r="CG19" s="35">
        <v>20</v>
      </c>
      <c r="CH19" s="37"/>
      <c r="CI19" s="35"/>
      <c r="CJ19" s="37"/>
      <c r="CL19" s="39"/>
      <c r="CN19" s="39"/>
      <c r="CP19" s="39"/>
      <c r="CR19" s="39"/>
      <c r="CT19" s="39">
        <v>155</v>
      </c>
      <c r="CU19" s="135">
        <v>331</v>
      </c>
      <c r="CV19" s="39">
        <v>6</v>
      </c>
      <c r="CW19" s="135">
        <v>22</v>
      </c>
      <c r="CX19" s="39">
        <v>43</v>
      </c>
      <c r="CY19" s="135">
        <v>47</v>
      </c>
      <c r="CZ19" s="39">
        <v>2</v>
      </c>
      <c r="DA19" s="135">
        <v>2</v>
      </c>
      <c r="DB19" s="39">
        <v>2</v>
      </c>
      <c r="DC19" s="135">
        <v>2</v>
      </c>
      <c r="DD19" s="39">
        <v>4</v>
      </c>
      <c r="DE19" s="135">
        <v>5</v>
      </c>
      <c r="DF19" s="39">
        <v>362</v>
      </c>
      <c r="DG19" s="135">
        <v>374</v>
      </c>
      <c r="DH19" s="39"/>
      <c r="DJ19" s="39"/>
      <c r="DL19" s="39"/>
      <c r="DN19" s="39"/>
      <c r="DP19" s="39"/>
      <c r="DR19" s="39"/>
      <c r="DT19" s="39"/>
      <c r="DV19" s="39"/>
      <c r="DX19" s="39"/>
      <c r="DZ19" s="39"/>
      <c r="EB19" s="39"/>
      <c r="ED19" s="39"/>
      <c r="EF19" s="39"/>
      <c r="EH19" s="39"/>
      <c r="EJ19" s="39"/>
      <c r="EL19" s="39"/>
      <c r="EN19" s="39"/>
      <c r="EP19" s="39"/>
      <c r="ER19" s="39"/>
      <c r="ET19" s="39"/>
      <c r="EV19" s="39"/>
      <c r="EX19" s="39"/>
      <c r="EZ19" s="39">
        <v>507</v>
      </c>
      <c r="FA19" s="135">
        <v>783</v>
      </c>
      <c r="FB19" s="49"/>
    </row>
    <row r="20" spans="1:158" x14ac:dyDescent="0.25">
      <c r="A20" s="34" t="s">
        <v>25</v>
      </c>
      <c r="B20" s="86">
        <v>8362</v>
      </c>
      <c r="C20" s="86">
        <v>2829</v>
      </c>
      <c r="D20" s="39"/>
      <c r="F20" s="39"/>
      <c r="H20" s="39"/>
      <c r="J20" s="39"/>
      <c r="L20" s="39">
        <v>500</v>
      </c>
      <c r="M20" s="135">
        <v>809</v>
      </c>
      <c r="N20" s="39"/>
      <c r="P20" s="39"/>
      <c r="R20" s="39"/>
      <c r="T20" s="39"/>
      <c r="V20" s="39"/>
      <c r="X20" s="39"/>
      <c r="Z20" s="39">
        <v>500</v>
      </c>
      <c r="AA20" s="35">
        <v>809</v>
      </c>
      <c r="AB20" s="37"/>
      <c r="AC20" s="35"/>
      <c r="AD20" s="37"/>
      <c r="AE20" s="78"/>
      <c r="AF20" s="37"/>
      <c r="AH20" s="39"/>
      <c r="AJ20" s="39"/>
      <c r="AL20" s="39"/>
      <c r="AN20" s="39"/>
      <c r="AP20" s="39"/>
      <c r="AR20" s="39">
        <v>46</v>
      </c>
      <c r="AS20" s="135">
        <v>83</v>
      </c>
      <c r="AT20" s="39"/>
      <c r="AV20" s="39"/>
      <c r="AX20" s="39"/>
      <c r="AZ20" s="39"/>
      <c r="BB20" s="39"/>
      <c r="BD20" s="39"/>
      <c r="BF20" s="39">
        <v>348</v>
      </c>
      <c r="BG20" s="135">
        <v>573</v>
      </c>
      <c r="BH20" s="39"/>
      <c r="BJ20" s="39">
        <v>53</v>
      </c>
      <c r="BK20" s="135">
        <v>86</v>
      </c>
      <c r="BL20" s="39"/>
      <c r="BN20" s="39"/>
      <c r="BP20" s="39"/>
      <c r="BR20" s="39">
        <v>728</v>
      </c>
      <c r="BS20" s="35">
        <v>1307</v>
      </c>
      <c r="BT20" s="37"/>
      <c r="BU20" s="35"/>
      <c r="BV20" s="37"/>
      <c r="BX20" s="39"/>
      <c r="BZ20" s="39"/>
      <c r="CA20" s="35"/>
      <c r="CB20" s="37"/>
      <c r="CD20" s="39"/>
      <c r="CF20" s="39"/>
      <c r="CG20" s="35"/>
      <c r="CH20" s="37">
        <v>64</v>
      </c>
      <c r="CI20" s="35">
        <v>105</v>
      </c>
      <c r="CJ20" s="37"/>
      <c r="CL20" s="39"/>
      <c r="CN20" s="39"/>
      <c r="CP20" s="39"/>
      <c r="CR20" s="39"/>
      <c r="CT20" s="39"/>
      <c r="CV20" s="39"/>
      <c r="CX20" s="39"/>
      <c r="CZ20" s="39"/>
      <c r="DB20" s="39"/>
      <c r="DD20" s="39"/>
      <c r="DF20" s="39"/>
      <c r="DH20" s="39">
        <v>115</v>
      </c>
      <c r="DI20" s="135">
        <v>260</v>
      </c>
      <c r="DJ20" s="39">
        <v>121</v>
      </c>
      <c r="DK20" s="135">
        <v>257</v>
      </c>
      <c r="DL20" s="39">
        <v>1133</v>
      </c>
      <c r="DM20" s="135">
        <v>2063</v>
      </c>
      <c r="DN20" s="39">
        <v>585</v>
      </c>
      <c r="DO20" s="135">
        <v>1012</v>
      </c>
      <c r="DP20" s="39"/>
      <c r="DR20" s="39">
        <v>553</v>
      </c>
      <c r="DS20" s="135">
        <v>983</v>
      </c>
      <c r="DT20" s="39">
        <v>528</v>
      </c>
      <c r="DU20" s="135">
        <v>585</v>
      </c>
      <c r="DV20" s="39">
        <v>375</v>
      </c>
      <c r="DW20" s="135">
        <v>696</v>
      </c>
      <c r="DX20" s="39">
        <v>219</v>
      </c>
      <c r="DY20" s="135">
        <v>342</v>
      </c>
      <c r="DZ20" s="39"/>
      <c r="EB20" s="39"/>
      <c r="ED20" s="39"/>
      <c r="EF20" s="39"/>
      <c r="EH20" s="39"/>
      <c r="EJ20" s="39"/>
      <c r="EL20" s="39"/>
      <c r="EN20" s="39"/>
      <c r="EP20" s="39"/>
      <c r="ER20" s="39"/>
      <c r="ET20" s="39"/>
      <c r="EV20" s="39"/>
      <c r="EX20" s="39"/>
      <c r="EZ20" s="39">
        <v>2710</v>
      </c>
      <c r="FA20" s="135">
        <v>6141</v>
      </c>
      <c r="FB20" s="49"/>
    </row>
    <row r="21" spans="1:158" hidden="1" x14ac:dyDescent="0.25">
      <c r="A21" s="34" t="s">
        <v>26</v>
      </c>
      <c r="B21" s="86">
        <v>10492</v>
      </c>
      <c r="C21" s="86">
        <v>8473</v>
      </c>
      <c r="D21" s="39"/>
      <c r="F21" s="39"/>
      <c r="H21" s="39"/>
      <c r="J21" s="39"/>
      <c r="L21" s="39"/>
      <c r="N21" s="39"/>
      <c r="P21" s="39"/>
      <c r="R21" s="39"/>
      <c r="T21" s="39"/>
      <c r="V21" s="39"/>
      <c r="X21" s="39"/>
      <c r="Z21" s="39"/>
      <c r="AA21" s="35"/>
      <c r="AB21" s="37"/>
      <c r="AC21" s="35"/>
      <c r="AD21" s="37"/>
      <c r="AE21" s="78"/>
      <c r="AF21" s="37"/>
      <c r="AH21" s="39"/>
      <c r="AJ21" s="39"/>
      <c r="AL21" s="39"/>
      <c r="AN21" s="39"/>
      <c r="AP21" s="39"/>
      <c r="AR21" s="39"/>
      <c r="AT21" s="39"/>
      <c r="AV21" s="39"/>
      <c r="AX21" s="39"/>
      <c r="AZ21" s="39"/>
      <c r="BB21" s="39"/>
      <c r="BD21" s="39"/>
      <c r="BF21" s="39"/>
      <c r="BH21" s="39"/>
      <c r="BJ21" s="39"/>
      <c r="BL21" s="39"/>
      <c r="BN21" s="39"/>
      <c r="BP21" s="39"/>
      <c r="BR21" s="39"/>
      <c r="BS21" s="35"/>
      <c r="BT21" s="37"/>
      <c r="BU21" s="35"/>
      <c r="BV21" s="37"/>
      <c r="BX21" s="39"/>
      <c r="BZ21" s="39"/>
      <c r="CA21" s="35"/>
      <c r="CB21" s="37"/>
      <c r="CD21" s="39"/>
      <c r="CF21" s="39"/>
      <c r="CG21" s="35"/>
      <c r="CH21" s="37"/>
      <c r="CI21" s="35"/>
      <c r="CJ21" s="37"/>
      <c r="CL21" s="39"/>
      <c r="CN21" s="39"/>
      <c r="CP21" s="39"/>
      <c r="CR21" s="39"/>
      <c r="CT21" s="39"/>
      <c r="CV21" s="39"/>
      <c r="CX21" s="39"/>
      <c r="CZ21" s="39"/>
      <c r="DB21" s="39"/>
      <c r="DD21" s="39"/>
      <c r="DF21" s="39"/>
      <c r="DH21" s="39"/>
      <c r="DJ21" s="39"/>
      <c r="DL21" s="39"/>
      <c r="DN21" s="39"/>
      <c r="DP21" s="39"/>
      <c r="DR21" s="39"/>
      <c r="DT21" s="39"/>
      <c r="DV21" s="39"/>
      <c r="DX21" s="39"/>
      <c r="DZ21" s="39"/>
      <c r="EB21" s="39"/>
      <c r="ED21" s="39"/>
      <c r="EF21" s="39"/>
      <c r="EH21" s="39"/>
      <c r="EJ21" s="39"/>
      <c r="EL21" s="39"/>
      <c r="EN21" s="39"/>
      <c r="EP21" s="39"/>
      <c r="ER21" s="39"/>
      <c r="ET21" s="39"/>
      <c r="EV21" s="39"/>
      <c r="EX21" s="39"/>
      <c r="EZ21" s="39"/>
      <c r="FB21" s="49" t="s">
        <v>281</v>
      </c>
    </row>
    <row r="22" spans="1:158" x14ac:dyDescent="0.25">
      <c r="A22" s="34" t="s">
        <v>27</v>
      </c>
      <c r="B22" s="86">
        <v>2109</v>
      </c>
      <c r="C22" s="86">
        <v>56</v>
      </c>
      <c r="D22" s="39">
        <v>11</v>
      </c>
      <c r="E22" s="135">
        <v>160</v>
      </c>
      <c r="F22" s="39">
        <v>11</v>
      </c>
      <c r="G22" s="135">
        <v>110</v>
      </c>
      <c r="H22" s="39"/>
      <c r="J22" s="39"/>
      <c r="L22" s="39"/>
      <c r="N22" s="39"/>
      <c r="P22" s="39"/>
      <c r="R22" s="39"/>
      <c r="T22" s="39"/>
      <c r="V22" s="39"/>
      <c r="X22" s="39"/>
      <c r="Z22" s="39">
        <v>16</v>
      </c>
      <c r="AA22" s="35">
        <v>270</v>
      </c>
      <c r="AB22" s="37"/>
      <c r="AC22" s="35"/>
      <c r="AD22" s="37">
        <v>21</v>
      </c>
      <c r="AE22" s="78">
        <v>1017</v>
      </c>
      <c r="AF22" s="37"/>
      <c r="AH22" s="39"/>
      <c r="AJ22" s="39"/>
      <c r="AL22" s="39">
        <v>11</v>
      </c>
      <c r="AM22" s="135">
        <v>330</v>
      </c>
      <c r="AN22" s="39"/>
      <c r="AP22" s="39"/>
      <c r="AR22" s="39"/>
      <c r="AT22" s="39"/>
      <c r="AV22" s="39"/>
      <c r="AX22" s="39"/>
      <c r="AZ22" s="39"/>
      <c r="BB22" s="39"/>
      <c r="BD22" s="39"/>
      <c r="BF22" s="39">
        <v>21</v>
      </c>
      <c r="BG22" s="135">
        <v>48</v>
      </c>
      <c r="BH22" s="39"/>
      <c r="BJ22" s="39">
        <v>11</v>
      </c>
      <c r="BK22" s="135">
        <v>274</v>
      </c>
      <c r="BL22" s="39">
        <v>11</v>
      </c>
      <c r="BM22" s="135">
        <v>90</v>
      </c>
      <c r="BN22" s="39"/>
      <c r="BP22" s="39"/>
      <c r="BR22" s="39">
        <v>41</v>
      </c>
      <c r="BS22" s="35">
        <v>1759</v>
      </c>
      <c r="BT22" s="37">
        <v>11</v>
      </c>
      <c r="BU22" s="35">
        <v>80</v>
      </c>
      <c r="BV22" s="37"/>
      <c r="BX22" s="39"/>
      <c r="BZ22" s="39"/>
      <c r="CA22" s="35"/>
      <c r="CB22" s="37"/>
      <c r="CD22" s="39"/>
      <c r="CF22" s="39"/>
      <c r="CG22" s="35"/>
      <c r="CH22" s="37"/>
      <c r="CI22" s="35"/>
      <c r="CJ22" s="37"/>
      <c r="CL22" s="39"/>
      <c r="CN22" s="39"/>
      <c r="CP22" s="39"/>
      <c r="CR22" s="39"/>
      <c r="CT22" s="39"/>
      <c r="CV22" s="39"/>
      <c r="CX22" s="39"/>
      <c r="CZ22" s="39"/>
      <c r="DB22" s="39"/>
      <c r="DD22" s="39"/>
      <c r="DF22" s="39"/>
      <c r="DH22" s="39"/>
      <c r="DJ22" s="39"/>
      <c r="DL22" s="39"/>
      <c r="DN22" s="39"/>
      <c r="DP22" s="39"/>
      <c r="DR22" s="39"/>
      <c r="DT22" s="39"/>
      <c r="DV22" s="39"/>
      <c r="DX22" s="39"/>
      <c r="DZ22" s="39"/>
      <c r="EB22" s="39"/>
      <c r="ED22" s="39"/>
      <c r="EF22" s="39"/>
      <c r="EH22" s="39"/>
      <c r="EJ22" s="39"/>
      <c r="EL22" s="39"/>
      <c r="EN22" s="39"/>
      <c r="EP22" s="39"/>
      <c r="ER22" s="39"/>
      <c r="ET22" s="39"/>
      <c r="EV22" s="39"/>
      <c r="EX22" s="39"/>
      <c r="EZ22" s="39"/>
      <c r="FB22" s="49"/>
    </row>
    <row r="23" spans="1:158" hidden="1" x14ac:dyDescent="0.25">
      <c r="A23" s="34" t="s">
        <v>44</v>
      </c>
      <c r="B23" s="86">
        <v>74763</v>
      </c>
      <c r="C23" s="86">
        <v>56797</v>
      </c>
      <c r="D23" s="39"/>
      <c r="F23" s="39"/>
      <c r="H23" s="39"/>
      <c r="J23" s="39"/>
      <c r="L23" s="39"/>
      <c r="N23" s="39"/>
      <c r="P23" s="39"/>
      <c r="R23" s="39"/>
      <c r="T23" s="39"/>
      <c r="V23" s="39"/>
      <c r="X23" s="39"/>
      <c r="Z23" s="39"/>
      <c r="AA23" s="35"/>
      <c r="AB23" s="37"/>
      <c r="AC23" s="35"/>
      <c r="AD23" s="37"/>
      <c r="AE23" s="78"/>
      <c r="AF23" s="37"/>
      <c r="AH23" s="39"/>
      <c r="AJ23" s="39"/>
      <c r="AL23" s="39"/>
      <c r="AN23" s="39"/>
      <c r="AP23" s="39"/>
      <c r="AR23" s="39"/>
      <c r="AT23" s="39"/>
      <c r="AV23" s="39"/>
      <c r="AX23" s="39"/>
      <c r="AZ23" s="39"/>
      <c r="BB23" s="39"/>
      <c r="BD23" s="39"/>
      <c r="BF23" s="39"/>
      <c r="BH23" s="39"/>
      <c r="BJ23" s="39"/>
      <c r="BL23" s="39"/>
      <c r="BN23" s="39"/>
      <c r="BP23" s="39"/>
      <c r="BR23" s="39"/>
      <c r="BS23" s="35"/>
      <c r="BT23" s="37"/>
      <c r="BU23" s="35"/>
      <c r="BV23" s="37"/>
      <c r="BX23" s="39"/>
      <c r="BZ23" s="39"/>
      <c r="CA23" s="35"/>
      <c r="CB23" s="37"/>
      <c r="CD23" s="39"/>
      <c r="CF23" s="39"/>
      <c r="CG23" s="35"/>
      <c r="CH23" s="37"/>
      <c r="CI23" s="35"/>
      <c r="CJ23" s="37"/>
      <c r="CL23" s="39"/>
      <c r="CN23" s="39"/>
      <c r="CP23" s="39"/>
      <c r="CR23" s="39"/>
      <c r="CT23" s="39"/>
      <c r="CV23" s="39"/>
      <c r="CX23" s="39"/>
      <c r="CZ23" s="39"/>
      <c r="DB23" s="39"/>
      <c r="DD23" s="39"/>
      <c r="DF23" s="39"/>
      <c r="DH23" s="39"/>
      <c r="DJ23" s="39"/>
      <c r="DL23" s="39"/>
      <c r="DN23" s="39"/>
      <c r="DP23" s="39"/>
      <c r="DR23" s="39"/>
      <c r="DT23" s="39"/>
      <c r="DV23" s="39"/>
      <c r="DX23" s="39"/>
      <c r="DZ23" s="39"/>
      <c r="EB23" s="39"/>
      <c r="ED23" s="39"/>
      <c r="EF23" s="39"/>
      <c r="EH23" s="39"/>
      <c r="EJ23" s="39"/>
      <c r="EL23" s="39"/>
      <c r="EN23" s="39"/>
      <c r="EP23" s="39"/>
      <c r="ER23" s="39"/>
      <c r="ET23" s="39"/>
      <c r="EV23" s="39"/>
      <c r="EX23" s="39"/>
      <c r="EZ23" s="39"/>
      <c r="FB23" s="49" t="s">
        <v>281</v>
      </c>
    </row>
    <row r="24" spans="1:158" hidden="1" x14ac:dyDescent="0.25">
      <c r="A24" s="34" t="s">
        <v>34</v>
      </c>
      <c r="B24" s="86">
        <v>1187</v>
      </c>
      <c r="C24" s="86">
        <v>994</v>
      </c>
      <c r="D24" s="39"/>
      <c r="F24" s="39"/>
      <c r="H24" s="39"/>
      <c r="J24" s="39"/>
      <c r="L24" s="39"/>
      <c r="N24" s="39"/>
      <c r="P24" s="39"/>
      <c r="R24" s="39"/>
      <c r="T24" s="39"/>
      <c r="V24" s="39"/>
      <c r="X24" s="39"/>
      <c r="Z24" s="39"/>
      <c r="AA24" s="35"/>
      <c r="AB24" s="37"/>
      <c r="AC24" s="35"/>
      <c r="AD24" s="37"/>
      <c r="AE24" s="78"/>
      <c r="AF24" s="37"/>
      <c r="AH24" s="39"/>
      <c r="AJ24" s="39"/>
      <c r="AL24" s="39"/>
      <c r="AN24" s="39"/>
      <c r="AP24" s="39"/>
      <c r="AR24" s="39"/>
      <c r="AT24" s="39"/>
      <c r="AV24" s="39"/>
      <c r="AX24" s="39"/>
      <c r="AZ24" s="39"/>
      <c r="BB24" s="39"/>
      <c r="BD24" s="39"/>
      <c r="BF24" s="39"/>
      <c r="BH24" s="39"/>
      <c r="BJ24" s="39"/>
      <c r="BL24" s="39"/>
      <c r="BN24" s="39"/>
      <c r="BP24" s="39"/>
      <c r="BR24" s="39"/>
      <c r="BS24" s="35"/>
      <c r="BT24" s="37"/>
      <c r="BU24" s="35"/>
      <c r="BV24" s="37"/>
      <c r="BX24" s="39"/>
      <c r="BZ24" s="39"/>
      <c r="CA24" s="35"/>
      <c r="CB24" s="37"/>
      <c r="CD24" s="39"/>
      <c r="CF24" s="39"/>
      <c r="CG24" s="35"/>
      <c r="CH24" s="37"/>
      <c r="CI24" s="35"/>
      <c r="CJ24" s="37"/>
      <c r="CL24" s="39"/>
      <c r="CN24" s="39"/>
      <c r="CP24" s="39"/>
      <c r="CR24" s="39"/>
      <c r="CT24" s="39"/>
      <c r="CV24" s="39"/>
      <c r="CX24" s="39"/>
      <c r="CZ24" s="39"/>
      <c r="DB24" s="39"/>
      <c r="DD24" s="39"/>
      <c r="DF24" s="39"/>
      <c r="DH24" s="39"/>
      <c r="DJ24" s="39"/>
      <c r="DL24" s="39"/>
      <c r="DN24" s="39"/>
      <c r="DP24" s="39"/>
      <c r="DR24" s="39"/>
      <c r="DT24" s="39"/>
      <c r="DV24" s="39"/>
      <c r="DX24" s="39"/>
      <c r="DZ24" s="39"/>
      <c r="EB24" s="39"/>
      <c r="ED24" s="39"/>
      <c r="EF24" s="39"/>
      <c r="EH24" s="39"/>
      <c r="EJ24" s="39"/>
      <c r="EL24" s="39"/>
      <c r="EN24" s="39"/>
      <c r="EP24" s="39"/>
      <c r="ER24" s="39"/>
      <c r="ET24" s="39"/>
      <c r="EV24" s="39"/>
      <c r="EX24" s="39"/>
      <c r="EZ24" s="39"/>
      <c r="FB24" s="49" t="s">
        <v>281</v>
      </c>
    </row>
    <row r="25" spans="1:158" hidden="1" x14ac:dyDescent="0.25">
      <c r="A25" s="34" t="s">
        <v>38</v>
      </c>
      <c r="B25" s="86">
        <v>98</v>
      </c>
      <c r="C25" s="86">
        <v>75</v>
      </c>
      <c r="D25" s="39"/>
      <c r="F25" s="39"/>
      <c r="H25" s="39"/>
      <c r="J25" s="39"/>
      <c r="L25" s="39"/>
      <c r="N25" s="39"/>
      <c r="P25" s="39"/>
      <c r="R25" s="39"/>
      <c r="T25" s="39"/>
      <c r="V25" s="39"/>
      <c r="X25" s="39"/>
      <c r="Z25" s="39"/>
      <c r="AA25" s="35"/>
      <c r="AB25" s="37"/>
      <c r="AC25" s="35"/>
      <c r="AD25" s="37"/>
      <c r="AE25" s="78"/>
      <c r="AF25" s="37"/>
      <c r="AH25" s="39"/>
      <c r="AJ25" s="39"/>
      <c r="AL25" s="39"/>
      <c r="AN25" s="39"/>
      <c r="AP25" s="39"/>
      <c r="AR25" s="39"/>
      <c r="AT25" s="39"/>
      <c r="AV25" s="39"/>
      <c r="AX25" s="39"/>
      <c r="AZ25" s="39"/>
      <c r="BB25" s="39"/>
      <c r="BD25" s="39"/>
      <c r="BF25" s="39"/>
      <c r="BH25" s="39"/>
      <c r="BJ25" s="39"/>
      <c r="BL25" s="39"/>
      <c r="BN25" s="39"/>
      <c r="BP25" s="39"/>
      <c r="BR25" s="39"/>
      <c r="BS25" s="35"/>
      <c r="BT25" s="37"/>
      <c r="BU25" s="35"/>
      <c r="BV25" s="37"/>
      <c r="BX25" s="39"/>
      <c r="BZ25" s="39"/>
      <c r="CA25" s="35"/>
      <c r="CB25" s="37"/>
      <c r="CD25" s="39"/>
      <c r="CF25" s="39"/>
      <c r="CG25" s="35"/>
      <c r="CH25" s="37"/>
      <c r="CI25" s="35"/>
      <c r="CJ25" s="37"/>
      <c r="CL25" s="39"/>
      <c r="CN25" s="39"/>
      <c r="CP25" s="39"/>
      <c r="CR25" s="39"/>
      <c r="CT25" s="39"/>
      <c r="CV25" s="39"/>
      <c r="CX25" s="39"/>
      <c r="CZ25" s="39"/>
      <c r="DB25" s="39"/>
      <c r="DD25" s="39"/>
      <c r="DF25" s="39"/>
      <c r="DH25" s="39"/>
      <c r="DJ25" s="39"/>
      <c r="DL25" s="39"/>
      <c r="DN25" s="39"/>
      <c r="DP25" s="39"/>
      <c r="DR25" s="39"/>
      <c r="DT25" s="39"/>
      <c r="DV25" s="39"/>
      <c r="DX25" s="39"/>
      <c r="DZ25" s="39"/>
      <c r="EB25" s="39"/>
      <c r="ED25" s="39"/>
      <c r="EF25" s="39"/>
      <c r="EH25" s="39"/>
      <c r="EJ25" s="39"/>
      <c r="EL25" s="39"/>
      <c r="EN25" s="39"/>
      <c r="EP25" s="39"/>
      <c r="ER25" s="39"/>
      <c r="ET25" s="39"/>
      <c r="EV25" s="39"/>
      <c r="EX25" s="39"/>
      <c r="EZ25" s="39"/>
      <c r="FB25" s="49" t="s">
        <v>281</v>
      </c>
    </row>
    <row r="26" spans="1:158" x14ac:dyDescent="0.25">
      <c r="A26" s="34" t="s">
        <v>28</v>
      </c>
      <c r="B26" s="86">
        <v>23342</v>
      </c>
      <c r="C26" s="86">
        <v>798</v>
      </c>
      <c r="D26" s="39"/>
      <c r="F26" s="39">
        <v>215</v>
      </c>
      <c r="G26" s="135">
        <v>1657</v>
      </c>
      <c r="H26" s="39"/>
      <c r="J26" s="39"/>
      <c r="L26" s="39">
        <v>215</v>
      </c>
      <c r="M26" s="135">
        <v>2459</v>
      </c>
      <c r="N26" s="39"/>
      <c r="P26" s="39"/>
      <c r="R26" s="39"/>
      <c r="T26" s="39"/>
      <c r="V26" s="39"/>
      <c r="X26" s="39"/>
      <c r="Z26" s="39">
        <v>215</v>
      </c>
      <c r="AA26" s="35">
        <v>4028</v>
      </c>
      <c r="AB26" s="37"/>
      <c r="AC26" s="35"/>
      <c r="AD26" s="37"/>
      <c r="AE26" s="78"/>
      <c r="AF26" s="37"/>
      <c r="AH26" s="39"/>
      <c r="AJ26" s="39"/>
      <c r="AL26" s="39">
        <v>215</v>
      </c>
      <c r="AM26" s="135">
        <v>1624</v>
      </c>
      <c r="AN26" s="39">
        <v>215</v>
      </c>
      <c r="AO26" s="135">
        <v>1547</v>
      </c>
      <c r="AP26" s="39"/>
      <c r="AR26" s="39"/>
      <c r="AT26" s="39">
        <v>215</v>
      </c>
      <c r="AU26" s="135">
        <v>1455</v>
      </c>
      <c r="AV26" s="39">
        <v>321</v>
      </c>
      <c r="AW26" s="135">
        <v>1633</v>
      </c>
      <c r="AX26" s="39">
        <v>692</v>
      </c>
      <c r="AY26" s="135">
        <v>2280</v>
      </c>
      <c r="AZ26" s="39">
        <v>215</v>
      </c>
      <c r="BA26" s="135">
        <v>1569</v>
      </c>
      <c r="BB26" s="39">
        <v>215</v>
      </c>
      <c r="BC26" s="135">
        <v>1570</v>
      </c>
      <c r="BD26" s="39">
        <v>215</v>
      </c>
      <c r="BE26" s="135">
        <v>1505</v>
      </c>
      <c r="BF26" s="39">
        <v>215</v>
      </c>
      <c r="BG26" s="135">
        <v>1810</v>
      </c>
      <c r="BH26" s="39"/>
      <c r="BJ26" s="39">
        <v>215</v>
      </c>
      <c r="BK26" s="135">
        <v>2731</v>
      </c>
      <c r="BL26" s="39"/>
      <c r="BN26" s="39"/>
      <c r="BP26" s="39"/>
      <c r="BR26" s="39">
        <v>798</v>
      </c>
      <c r="BS26" s="35">
        <v>17812</v>
      </c>
      <c r="BT26" s="37"/>
      <c r="BU26" s="35"/>
      <c r="BV26" s="37"/>
      <c r="BX26" s="39"/>
      <c r="BZ26" s="39"/>
      <c r="CA26" s="35"/>
      <c r="CB26" s="37"/>
      <c r="CD26" s="39"/>
      <c r="CF26" s="39"/>
      <c r="CG26" s="35"/>
      <c r="CH26" s="37"/>
      <c r="CI26" s="35"/>
      <c r="CJ26" s="37"/>
      <c r="CL26" s="39"/>
      <c r="CN26" s="39"/>
      <c r="CP26" s="39"/>
      <c r="CR26" s="39"/>
      <c r="CT26" s="39"/>
      <c r="CV26" s="39"/>
      <c r="CX26" s="39"/>
      <c r="CZ26" s="39"/>
      <c r="DB26" s="39"/>
      <c r="DD26" s="39"/>
      <c r="DF26" s="39"/>
      <c r="DH26" s="39"/>
      <c r="DJ26" s="39"/>
      <c r="DL26" s="39"/>
      <c r="DN26" s="39"/>
      <c r="DP26" s="39">
        <v>215</v>
      </c>
      <c r="DQ26" s="135">
        <v>1502</v>
      </c>
      <c r="DR26" s="39"/>
      <c r="DT26" s="39"/>
      <c r="DV26" s="39"/>
      <c r="DX26" s="39"/>
      <c r="DZ26" s="39"/>
      <c r="EB26" s="39"/>
      <c r="ED26" s="39"/>
      <c r="EF26" s="39"/>
      <c r="EH26" s="39"/>
      <c r="EJ26" s="39"/>
      <c r="EL26" s="39"/>
      <c r="EN26" s="39"/>
      <c r="EP26" s="39"/>
      <c r="ER26" s="39"/>
      <c r="ET26" s="39"/>
      <c r="EV26" s="39"/>
      <c r="EX26" s="39"/>
      <c r="EZ26" s="39">
        <v>215</v>
      </c>
      <c r="FA26" s="135">
        <v>1502</v>
      </c>
      <c r="FB26" s="49"/>
    </row>
    <row r="27" spans="1:158" x14ac:dyDescent="0.25">
      <c r="A27" s="34" t="s">
        <v>29</v>
      </c>
      <c r="B27" s="86">
        <v>7896</v>
      </c>
      <c r="C27" s="86">
        <v>630</v>
      </c>
      <c r="D27" s="39"/>
      <c r="F27" s="39"/>
      <c r="H27" s="39"/>
      <c r="J27" s="39"/>
      <c r="L27" s="39"/>
      <c r="N27" s="39"/>
      <c r="P27" s="39"/>
      <c r="R27" s="39"/>
      <c r="T27" s="39"/>
      <c r="V27" s="39"/>
      <c r="X27" s="39"/>
      <c r="Z27" s="39"/>
      <c r="AA27" s="35"/>
      <c r="AB27" s="37"/>
      <c r="AC27" s="35"/>
      <c r="AD27" s="37"/>
      <c r="AE27" s="78"/>
      <c r="AF27" s="37"/>
      <c r="AH27" s="39"/>
      <c r="AJ27" s="39"/>
      <c r="AL27" s="39"/>
      <c r="AN27" s="39"/>
      <c r="AP27" s="39"/>
      <c r="AR27" s="39"/>
      <c r="AT27" s="39"/>
      <c r="AV27" s="39"/>
      <c r="AX27" s="39"/>
      <c r="AZ27" s="39"/>
      <c r="BB27" s="39"/>
      <c r="BD27" s="39"/>
      <c r="BF27" s="39"/>
      <c r="BH27" s="39"/>
      <c r="BJ27" s="39"/>
      <c r="BL27" s="39"/>
      <c r="BN27" s="39"/>
      <c r="BP27" s="39"/>
      <c r="BR27" s="39"/>
      <c r="BS27" s="35"/>
      <c r="BT27" s="37"/>
      <c r="BU27" s="35"/>
      <c r="BV27" s="37"/>
      <c r="BX27" s="39"/>
      <c r="BZ27" s="39"/>
      <c r="CA27" s="35"/>
      <c r="CB27" s="37"/>
      <c r="CD27" s="39"/>
      <c r="CF27" s="39"/>
      <c r="CG27" s="35"/>
      <c r="CH27" s="37"/>
      <c r="CI27" s="35"/>
      <c r="CJ27" s="37"/>
      <c r="CL27" s="39"/>
      <c r="CN27" s="39"/>
      <c r="CP27" s="39"/>
      <c r="CR27" s="39"/>
      <c r="CT27" s="39"/>
      <c r="CV27" s="39"/>
      <c r="CX27" s="39"/>
      <c r="CZ27" s="39"/>
      <c r="DB27" s="39"/>
      <c r="DD27" s="39"/>
      <c r="DF27" s="39"/>
      <c r="DH27" s="39"/>
      <c r="DJ27" s="39"/>
      <c r="DL27" s="39"/>
      <c r="DN27" s="39"/>
      <c r="DP27" s="39"/>
      <c r="DR27" s="39"/>
      <c r="DT27" s="39"/>
      <c r="DV27" s="39"/>
      <c r="DX27" s="39"/>
      <c r="DZ27" s="39"/>
      <c r="EB27" s="39"/>
      <c r="ED27" s="39"/>
      <c r="EF27" s="39"/>
      <c r="EH27" s="39"/>
      <c r="EJ27" s="39"/>
      <c r="EL27" s="39">
        <v>629</v>
      </c>
      <c r="EM27" s="135">
        <v>7896</v>
      </c>
      <c r="EN27" s="39"/>
      <c r="EP27" s="39"/>
      <c r="ER27" s="39"/>
      <c r="ET27" s="39"/>
      <c r="EV27" s="39"/>
      <c r="EX27" s="39"/>
      <c r="EZ27" s="39">
        <v>629</v>
      </c>
      <c r="FA27" s="135">
        <v>7896</v>
      </c>
      <c r="FB27" s="49"/>
    </row>
    <row r="28" spans="1:158" x14ac:dyDescent="0.25">
      <c r="A28" s="34" t="s">
        <v>30</v>
      </c>
      <c r="B28" s="86">
        <v>21783</v>
      </c>
      <c r="C28" s="86">
        <v>20645</v>
      </c>
      <c r="D28" s="39"/>
      <c r="F28" s="39"/>
      <c r="H28" s="39">
        <v>1</v>
      </c>
      <c r="I28" s="135">
        <v>584</v>
      </c>
      <c r="J28" s="39"/>
      <c r="L28" s="39"/>
      <c r="N28" s="39"/>
      <c r="P28" s="39"/>
      <c r="R28" s="39"/>
      <c r="T28" s="39">
        <v>9</v>
      </c>
      <c r="U28" s="135">
        <v>18</v>
      </c>
      <c r="V28" s="39">
        <v>20630</v>
      </c>
      <c r="W28" s="135">
        <v>20653</v>
      </c>
      <c r="X28" s="39">
        <v>5</v>
      </c>
      <c r="Y28" s="135">
        <v>5</v>
      </c>
      <c r="Z28" s="39">
        <v>20633</v>
      </c>
      <c r="AA28" s="35">
        <v>21260</v>
      </c>
      <c r="AB28" s="37">
        <v>0</v>
      </c>
      <c r="AC28" s="35">
        <v>0</v>
      </c>
      <c r="AD28" s="37">
        <v>9</v>
      </c>
      <c r="AE28" s="78">
        <v>60</v>
      </c>
      <c r="AF28" s="37"/>
      <c r="AH28" s="39"/>
      <c r="AJ28" s="39"/>
      <c r="AL28" s="39"/>
      <c r="AN28" s="39"/>
      <c r="AP28" s="39"/>
      <c r="AR28" s="39"/>
      <c r="AT28" s="39"/>
      <c r="AV28" s="39">
        <v>2</v>
      </c>
      <c r="AW28" s="135">
        <v>2</v>
      </c>
      <c r="AX28" s="39"/>
      <c r="AZ28" s="39"/>
      <c r="BB28" s="39"/>
      <c r="BD28" s="39"/>
      <c r="BF28" s="39">
        <v>1</v>
      </c>
      <c r="BG28" s="135">
        <v>10</v>
      </c>
      <c r="BH28" s="39">
        <v>9</v>
      </c>
      <c r="BI28" s="135">
        <v>11</v>
      </c>
      <c r="BJ28" s="39">
        <v>1</v>
      </c>
      <c r="BK28" s="135">
        <v>10</v>
      </c>
      <c r="BL28" s="39"/>
      <c r="BN28" s="39">
        <v>9</v>
      </c>
      <c r="BO28" s="135">
        <v>404</v>
      </c>
      <c r="BP28" s="39">
        <v>5</v>
      </c>
      <c r="BQ28" s="135">
        <v>5</v>
      </c>
      <c r="BR28" s="39">
        <v>15</v>
      </c>
      <c r="BS28" s="35">
        <v>502</v>
      </c>
      <c r="BT28" s="37"/>
      <c r="BU28" s="35"/>
      <c r="BV28" s="37"/>
      <c r="BX28" s="39"/>
      <c r="BZ28" s="39"/>
      <c r="CA28" s="35"/>
      <c r="CB28" s="37"/>
      <c r="CD28" s="39"/>
      <c r="CF28" s="39"/>
      <c r="CG28" s="35"/>
      <c r="CH28" s="37">
        <v>1</v>
      </c>
      <c r="CI28" s="35">
        <v>10</v>
      </c>
      <c r="CJ28" s="37">
        <v>9</v>
      </c>
      <c r="CK28" s="135">
        <v>11</v>
      </c>
      <c r="CL28" s="39"/>
      <c r="CN28" s="39"/>
      <c r="CP28" s="39"/>
      <c r="CR28" s="39"/>
      <c r="CT28" s="39"/>
      <c r="CV28" s="39"/>
      <c r="CX28" s="39"/>
      <c r="CZ28" s="39"/>
      <c r="DB28" s="39"/>
      <c r="DD28" s="39"/>
      <c r="DF28" s="39"/>
      <c r="DH28" s="39"/>
      <c r="DJ28" s="39"/>
      <c r="DL28" s="39"/>
      <c r="DN28" s="39"/>
      <c r="DP28" s="39"/>
      <c r="DR28" s="39"/>
      <c r="DT28" s="39"/>
      <c r="DV28" s="39"/>
      <c r="DX28" s="39"/>
      <c r="DZ28" s="39"/>
      <c r="EB28" s="39"/>
      <c r="ED28" s="39"/>
      <c r="EF28" s="39"/>
      <c r="EH28" s="39"/>
      <c r="EJ28" s="39"/>
      <c r="EL28" s="39"/>
      <c r="EN28" s="39"/>
      <c r="EP28" s="39"/>
      <c r="ER28" s="39"/>
      <c r="ET28" s="39"/>
      <c r="EV28" s="39"/>
      <c r="EX28" s="39"/>
      <c r="EZ28" s="39">
        <v>9</v>
      </c>
      <c r="FA28" s="135">
        <v>11</v>
      </c>
      <c r="FB28" s="49"/>
    </row>
    <row r="29" spans="1:158" hidden="1" x14ac:dyDescent="0.25">
      <c r="A29" s="34" t="s">
        <v>45</v>
      </c>
      <c r="B29" s="86">
        <v>3734</v>
      </c>
      <c r="C29" s="86">
        <v>2771</v>
      </c>
      <c r="D29" s="39"/>
      <c r="F29" s="39"/>
      <c r="H29" s="39"/>
      <c r="J29" s="39"/>
      <c r="L29" s="39"/>
      <c r="N29" s="39"/>
      <c r="P29" s="39"/>
      <c r="R29" s="39"/>
      <c r="T29" s="39"/>
      <c r="V29" s="39"/>
      <c r="X29" s="39"/>
      <c r="Z29" s="39"/>
      <c r="AA29" s="35"/>
      <c r="AB29" s="37"/>
      <c r="AC29" s="35"/>
      <c r="AD29" s="37"/>
      <c r="AE29" s="78"/>
      <c r="AF29" s="37"/>
      <c r="AH29" s="39"/>
      <c r="AJ29" s="39"/>
      <c r="AL29" s="39"/>
      <c r="AN29" s="39"/>
      <c r="AP29" s="39"/>
      <c r="AR29" s="39"/>
      <c r="AT29" s="39"/>
      <c r="AV29" s="39"/>
      <c r="AX29" s="39"/>
      <c r="AZ29" s="39"/>
      <c r="BB29" s="39"/>
      <c r="BD29" s="39"/>
      <c r="BF29" s="39"/>
      <c r="BH29" s="39"/>
      <c r="BJ29" s="39"/>
      <c r="BL29" s="39"/>
      <c r="BN29" s="39"/>
      <c r="BP29" s="39"/>
      <c r="BR29" s="39"/>
      <c r="BS29" s="35"/>
      <c r="BT29" s="37"/>
      <c r="BU29" s="35"/>
      <c r="BV29" s="37"/>
      <c r="BX29" s="39"/>
      <c r="BZ29" s="39"/>
      <c r="CA29" s="35"/>
      <c r="CB29" s="37"/>
      <c r="CD29" s="39"/>
      <c r="CF29" s="39"/>
      <c r="CG29" s="35"/>
      <c r="CH29" s="37"/>
      <c r="CI29" s="35"/>
      <c r="CJ29" s="37"/>
      <c r="CL29" s="39"/>
      <c r="CN29" s="39"/>
      <c r="CP29" s="39"/>
      <c r="CR29" s="39"/>
      <c r="CT29" s="39"/>
      <c r="CV29" s="39"/>
      <c r="CX29" s="39"/>
      <c r="CZ29" s="39"/>
      <c r="DB29" s="39"/>
      <c r="DD29" s="39"/>
      <c r="DF29" s="39"/>
      <c r="DH29" s="39"/>
      <c r="DJ29" s="39"/>
      <c r="DL29" s="39"/>
      <c r="DN29" s="39"/>
      <c r="DP29" s="39"/>
      <c r="DR29" s="39"/>
      <c r="DT29" s="39"/>
      <c r="DV29" s="39"/>
      <c r="DX29" s="39"/>
      <c r="DZ29" s="39"/>
      <c r="EB29" s="39"/>
      <c r="ED29" s="39"/>
      <c r="EF29" s="39"/>
      <c r="EH29" s="39"/>
      <c r="EJ29" s="39"/>
      <c r="EL29" s="39"/>
      <c r="EN29" s="39"/>
      <c r="EP29" s="39"/>
      <c r="ER29" s="39"/>
      <c r="ET29" s="39"/>
      <c r="EV29" s="39"/>
      <c r="EX29" s="39"/>
      <c r="EZ29" s="39"/>
      <c r="FB29" s="49" t="s">
        <v>281</v>
      </c>
    </row>
    <row r="30" spans="1:158" hidden="1" x14ac:dyDescent="0.25">
      <c r="A30" s="34" t="s">
        <v>35</v>
      </c>
      <c r="B30" s="86">
        <v>1548</v>
      </c>
      <c r="C30" s="86">
        <v>60</v>
      </c>
      <c r="D30" s="39"/>
      <c r="F30" s="39"/>
      <c r="H30" s="39"/>
      <c r="J30" s="39"/>
      <c r="L30" s="39"/>
      <c r="N30" s="39"/>
      <c r="P30" s="39"/>
      <c r="R30" s="39"/>
      <c r="T30" s="39"/>
      <c r="V30" s="39"/>
      <c r="X30" s="39"/>
      <c r="Z30" s="39"/>
      <c r="AA30" s="35"/>
      <c r="AB30" s="37"/>
      <c r="AC30" s="35"/>
      <c r="AD30" s="37"/>
      <c r="AE30" s="78"/>
      <c r="AF30" s="37"/>
      <c r="AH30" s="39"/>
      <c r="AJ30" s="39"/>
      <c r="AL30" s="39"/>
      <c r="AN30" s="39"/>
      <c r="AP30" s="39"/>
      <c r="AR30" s="39"/>
      <c r="AT30" s="39"/>
      <c r="AV30" s="39"/>
      <c r="AX30" s="39"/>
      <c r="AZ30" s="39"/>
      <c r="BB30" s="39"/>
      <c r="BD30" s="39"/>
      <c r="BF30" s="39"/>
      <c r="BH30" s="39"/>
      <c r="BJ30" s="39"/>
      <c r="BL30" s="39"/>
      <c r="BN30" s="39"/>
      <c r="BP30" s="39"/>
      <c r="BR30" s="39"/>
      <c r="BS30" s="35"/>
      <c r="BT30" s="37"/>
      <c r="BU30" s="35"/>
      <c r="BV30" s="37"/>
      <c r="BX30" s="39"/>
      <c r="BZ30" s="39"/>
      <c r="CA30" s="35"/>
      <c r="CB30" s="37"/>
      <c r="CD30" s="39"/>
      <c r="CF30" s="39"/>
      <c r="CG30" s="35"/>
      <c r="CH30" s="37"/>
      <c r="CI30" s="35"/>
      <c r="CJ30" s="37"/>
      <c r="CL30" s="39"/>
      <c r="CN30" s="39"/>
      <c r="CP30" s="39"/>
      <c r="CR30" s="39"/>
      <c r="CT30" s="39"/>
      <c r="CV30" s="39"/>
      <c r="CX30" s="39"/>
      <c r="CZ30" s="39"/>
      <c r="DB30" s="39"/>
      <c r="DD30" s="39"/>
      <c r="DF30" s="39"/>
      <c r="DH30" s="39"/>
      <c r="DJ30" s="39"/>
      <c r="DL30" s="39"/>
      <c r="DN30" s="39"/>
      <c r="DP30" s="39"/>
      <c r="DR30" s="39"/>
      <c r="DT30" s="39"/>
      <c r="DV30" s="39"/>
      <c r="DX30" s="39"/>
      <c r="DZ30" s="39"/>
      <c r="EB30" s="39"/>
      <c r="ED30" s="39"/>
      <c r="EF30" s="39"/>
      <c r="EH30" s="39"/>
      <c r="EJ30" s="39"/>
      <c r="EL30" s="39"/>
      <c r="EN30" s="39"/>
      <c r="EP30" s="39"/>
      <c r="ER30" s="39"/>
      <c r="ET30" s="39"/>
      <c r="EV30" s="39"/>
      <c r="EX30" s="39"/>
      <c r="EZ30" s="39"/>
      <c r="FB30" s="49" t="s">
        <v>281</v>
      </c>
    </row>
    <row r="31" spans="1:158" ht="15.75" thickBot="1" x14ac:dyDescent="0.3">
      <c r="A31" s="34" t="s">
        <v>118</v>
      </c>
      <c r="B31" s="86">
        <v>569</v>
      </c>
      <c r="C31" s="86">
        <v>564</v>
      </c>
      <c r="D31" s="39">
        <v>176</v>
      </c>
      <c r="E31" s="135">
        <v>181</v>
      </c>
      <c r="F31" s="39"/>
      <c r="H31" s="39"/>
      <c r="J31" s="39"/>
      <c r="L31" s="39"/>
      <c r="N31" s="39"/>
      <c r="P31" s="39"/>
      <c r="R31" s="39"/>
      <c r="T31" s="39"/>
      <c r="V31" s="39"/>
      <c r="X31" s="39"/>
      <c r="Z31" s="39">
        <v>176</v>
      </c>
      <c r="AA31" s="35">
        <v>181</v>
      </c>
      <c r="AB31" s="37"/>
      <c r="AC31" s="35"/>
      <c r="AD31" s="37"/>
      <c r="AE31" s="78"/>
      <c r="AF31" s="37"/>
      <c r="AH31" s="39"/>
      <c r="AJ31" s="39"/>
      <c r="AL31" s="39"/>
      <c r="AN31" s="39"/>
      <c r="AP31" s="39"/>
      <c r="AR31" s="39">
        <v>39</v>
      </c>
      <c r="AS31" s="135">
        <v>39</v>
      </c>
      <c r="AT31" s="39"/>
      <c r="AV31" s="39"/>
      <c r="AX31" s="39"/>
      <c r="AZ31" s="39"/>
      <c r="BB31" s="39"/>
      <c r="BD31" s="39"/>
      <c r="BF31" s="39"/>
      <c r="BH31" s="39"/>
      <c r="BJ31" s="39"/>
      <c r="BL31" s="39"/>
      <c r="BN31" s="39"/>
      <c r="BP31" s="39"/>
      <c r="BR31" s="39">
        <v>39</v>
      </c>
      <c r="BS31" s="35">
        <v>39</v>
      </c>
      <c r="BT31" s="37"/>
      <c r="BU31" s="35"/>
      <c r="BV31" s="37"/>
      <c r="BX31" s="39"/>
      <c r="BZ31" s="39"/>
      <c r="CA31" s="35"/>
      <c r="CB31" s="37"/>
      <c r="CD31" s="39"/>
      <c r="CF31" s="39"/>
      <c r="CG31" s="35"/>
      <c r="CH31" s="37"/>
      <c r="CI31" s="35"/>
      <c r="CJ31" s="37"/>
      <c r="CL31" s="39"/>
      <c r="CN31" s="39"/>
      <c r="CP31" s="39"/>
      <c r="CR31" s="39"/>
      <c r="CT31" s="39"/>
      <c r="CV31" s="39"/>
      <c r="CX31" s="39"/>
      <c r="CZ31" s="39"/>
      <c r="DB31" s="39"/>
      <c r="DD31" s="39"/>
      <c r="DF31" s="39"/>
      <c r="DH31" s="39">
        <v>10</v>
      </c>
      <c r="DI31" s="135">
        <v>10</v>
      </c>
      <c r="DJ31" s="39"/>
      <c r="DL31" s="39"/>
      <c r="DN31" s="39"/>
      <c r="DP31" s="39"/>
      <c r="DR31" s="39"/>
      <c r="DT31" s="39"/>
      <c r="DV31" s="39"/>
      <c r="DX31" s="39"/>
      <c r="DZ31" s="39"/>
      <c r="EB31" s="39"/>
      <c r="ED31" s="39"/>
      <c r="EF31" s="39"/>
      <c r="EH31" s="39"/>
      <c r="EJ31" s="39"/>
      <c r="EL31" s="39"/>
      <c r="EN31" s="39"/>
      <c r="EP31" s="39"/>
      <c r="ER31" s="39"/>
      <c r="ET31" s="39"/>
      <c r="EV31" s="39"/>
      <c r="EX31" s="39">
        <v>339</v>
      </c>
      <c r="EY31" s="135">
        <v>339</v>
      </c>
      <c r="EZ31" s="39">
        <v>349</v>
      </c>
      <c r="FA31" s="135">
        <v>349</v>
      </c>
      <c r="FB31" s="49"/>
    </row>
    <row r="32" spans="1:158" hidden="1" x14ac:dyDescent="0.25">
      <c r="A32" s="34" t="s">
        <v>117</v>
      </c>
      <c r="B32" s="86">
        <v>4272</v>
      </c>
      <c r="C32" s="86">
        <v>3721</v>
      </c>
      <c r="D32" s="39"/>
      <c r="F32" s="39"/>
      <c r="H32" s="39"/>
      <c r="J32" s="39"/>
      <c r="L32" s="39"/>
      <c r="N32" s="39"/>
      <c r="P32" s="39"/>
      <c r="R32" s="39"/>
      <c r="T32" s="39"/>
      <c r="V32" s="39"/>
      <c r="X32" s="39"/>
      <c r="Z32" s="39"/>
      <c r="AA32" s="35"/>
      <c r="AB32" s="37"/>
      <c r="AC32" s="35"/>
      <c r="AD32" s="37"/>
      <c r="AE32" s="78"/>
      <c r="AF32" s="37"/>
      <c r="AH32" s="39"/>
      <c r="AJ32" s="39"/>
      <c r="AL32" s="39"/>
      <c r="AN32" s="39"/>
      <c r="AP32" s="39"/>
      <c r="AR32" s="39"/>
      <c r="AT32" s="39"/>
      <c r="AV32" s="39"/>
      <c r="AX32" s="39"/>
      <c r="AZ32" s="39"/>
      <c r="BB32" s="39"/>
      <c r="BD32" s="39"/>
      <c r="BF32" s="39"/>
      <c r="BH32" s="39"/>
      <c r="BJ32" s="39"/>
      <c r="BL32" s="39"/>
      <c r="BN32" s="39"/>
      <c r="BP32" s="39"/>
      <c r="BR32" s="39"/>
      <c r="BS32" s="35"/>
      <c r="BT32" s="37"/>
      <c r="BU32" s="35"/>
      <c r="BV32" s="37"/>
      <c r="BX32" s="39"/>
      <c r="BZ32" s="39"/>
      <c r="CA32" s="35"/>
      <c r="CB32" s="37"/>
      <c r="CD32" s="39"/>
      <c r="CF32" s="39"/>
      <c r="CG32" s="35"/>
      <c r="CH32" s="37"/>
      <c r="CI32" s="35"/>
      <c r="CJ32" s="37"/>
      <c r="CL32" s="39"/>
      <c r="CN32" s="39"/>
      <c r="CP32" s="39"/>
      <c r="CR32" s="39"/>
      <c r="CT32" s="39"/>
      <c r="CV32" s="39"/>
      <c r="CX32" s="39"/>
      <c r="CZ32" s="39"/>
      <c r="DB32" s="39"/>
      <c r="DD32" s="39"/>
      <c r="DF32" s="39"/>
      <c r="DH32" s="39"/>
      <c r="DJ32" s="39"/>
      <c r="DL32" s="39"/>
      <c r="DN32" s="39"/>
      <c r="DP32" s="39"/>
      <c r="DR32" s="39"/>
      <c r="DT32" s="39"/>
      <c r="DV32" s="39"/>
      <c r="DX32" s="39"/>
      <c r="DZ32" s="39"/>
      <c r="EB32" s="39"/>
      <c r="ED32" s="39"/>
      <c r="EF32" s="39"/>
      <c r="EH32" s="39"/>
      <c r="EJ32" s="39"/>
      <c r="EL32" s="39"/>
      <c r="EN32" s="39"/>
      <c r="EP32" s="39"/>
      <c r="ER32" s="39"/>
      <c r="ET32" s="39"/>
      <c r="EV32" s="39"/>
      <c r="EX32" s="39"/>
      <c r="EZ32" s="39"/>
      <c r="FB32" s="49" t="s">
        <v>281</v>
      </c>
    </row>
    <row r="33" spans="1:158" hidden="1" x14ac:dyDescent="0.25">
      <c r="A33" s="35" t="s">
        <v>36</v>
      </c>
      <c r="B33" s="86" t="s">
        <v>175</v>
      </c>
      <c r="C33" s="86" t="s">
        <v>175</v>
      </c>
      <c r="D33" s="39"/>
      <c r="E33" s="134"/>
      <c r="F33" s="39"/>
      <c r="G33" s="134"/>
      <c r="H33" s="39"/>
      <c r="I33" s="134"/>
      <c r="J33" s="39"/>
      <c r="K33" s="134"/>
      <c r="L33" s="39"/>
      <c r="M33" s="134"/>
      <c r="N33" s="39"/>
      <c r="O33" s="134"/>
      <c r="P33" s="39"/>
      <c r="Q33" s="134"/>
      <c r="R33" s="39"/>
      <c r="S33" s="134"/>
      <c r="T33" s="39"/>
      <c r="U33" s="134"/>
      <c r="V33" s="39"/>
      <c r="W33" s="134"/>
      <c r="X33" s="39"/>
      <c r="Y33" s="134"/>
      <c r="Z33" s="39"/>
      <c r="AA33" s="35"/>
      <c r="AB33" s="37"/>
      <c r="AC33" s="35"/>
      <c r="AD33" s="37"/>
      <c r="AE33" s="78"/>
      <c r="AF33" s="37"/>
      <c r="AG33" s="134"/>
      <c r="AH33" s="39"/>
      <c r="AI33" s="134"/>
      <c r="AJ33" s="39"/>
      <c r="AK33" s="134"/>
      <c r="AL33" s="39"/>
      <c r="AM33" s="134"/>
      <c r="AN33" s="39"/>
      <c r="AO33" s="134"/>
      <c r="AP33" s="39"/>
      <c r="AQ33" s="134"/>
      <c r="AR33" s="39"/>
      <c r="AS33" s="134"/>
      <c r="AT33" s="39"/>
      <c r="AU33" s="134"/>
      <c r="AV33" s="39"/>
      <c r="AW33" s="134"/>
      <c r="AX33" s="39"/>
      <c r="AY33" s="134"/>
      <c r="AZ33" s="39"/>
      <c r="BA33" s="134"/>
      <c r="BB33" s="39"/>
      <c r="BC33" s="134"/>
      <c r="BD33" s="39"/>
      <c r="BE33" s="134"/>
      <c r="BF33" s="39"/>
      <c r="BG33" s="134"/>
      <c r="BH33" s="39"/>
      <c r="BI33" s="134"/>
      <c r="BJ33" s="39"/>
      <c r="BK33" s="134"/>
      <c r="BL33" s="39"/>
      <c r="BM33" s="134"/>
      <c r="BN33" s="39"/>
      <c r="BO33" s="134"/>
      <c r="BP33" s="39"/>
      <c r="BQ33" s="134"/>
      <c r="BR33" s="39"/>
      <c r="BS33" s="35"/>
      <c r="BT33" s="37"/>
      <c r="BU33" s="35"/>
      <c r="BV33" s="37"/>
      <c r="BW33" s="134"/>
      <c r="BX33" s="39"/>
      <c r="BY33" s="134"/>
      <c r="BZ33" s="39"/>
      <c r="CA33" s="35"/>
      <c r="CB33" s="37"/>
      <c r="CC33" s="134"/>
      <c r="CD33" s="39"/>
      <c r="CE33" s="134"/>
      <c r="CF33" s="39"/>
      <c r="CG33" s="35"/>
      <c r="CH33" s="37"/>
      <c r="CI33" s="35"/>
      <c r="CJ33" s="37"/>
      <c r="CK33" s="134"/>
      <c r="CL33" s="39"/>
      <c r="CM33" s="134"/>
      <c r="CN33" s="39"/>
      <c r="CO33" s="134"/>
      <c r="CP33" s="39"/>
      <c r="CQ33" s="134"/>
      <c r="CR33" s="39"/>
      <c r="CS33" s="134"/>
      <c r="CT33" s="39"/>
      <c r="CU33" s="134"/>
      <c r="CV33" s="39"/>
      <c r="CW33" s="134"/>
      <c r="CX33" s="39"/>
      <c r="CY33" s="134"/>
      <c r="CZ33" s="39"/>
      <c r="DA33" s="134"/>
      <c r="DB33" s="39"/>
      <c r="DC33" s="134"/>
      <c r="DD33" s="39"/>
      <c r="DE33" s="134"/>
      <c r="DF33" s="39"/>
      <c r="DG33" s="134"/>
      <c r="DH33" s="39"/>
      <c r="DI33" s="134"/>
      <c r="DJ33" s="39"/>
      <c r="DK33" s="134"/>
      <c r="DL33" s="39"/>
      <c r="DM33" s="134"/>
      <c r="DN33" s="39"/>
      <c r="DO33" s="134"/>
      <c r="DP33" s="39"/>
      <c r="DQ33" s="134"/>
      <c r="DR33" s="39"/>
      <c r="DS33" s="134"/>
      <c r="DT33" s="39"/>
      <c r="DU33" s="134"/>
      <c r="DV33" s="39"/>
      <c r="DW33" s="134"/>
      <c r="DX33" s="39"/>
      <c r="DY33" s="134"/>
      <c r="DZ33" s="39"/>
      <c r="EA33" s="134"/>
      <c r="EB33" s="39"/>
      <c r="EC33" s="134"/>
      <c r="ED33" s="39"/>
      <c r="EE33" s="134"/>
      <c r="EF33" s="39"/>
      <c r="EG33" s="134"/>
      <c r="EH33" s="39"/>
      <c r="EI33" s="134"/>
      <c r="EJ33" s="39"/>
      <c r="EK33" s="134"/>
      <c r="EL33" s="39"/>
      <c r="EM33" s="134"/>
      <c r="EN33" s="39"/>
      <c r="EO33" s="134"/>
      <c r="EP33" s="39"/>
      <c r="EQ33" s="134"/>
      <c r="ER33" s="39"/>
      <c r="ES33" s="134"/>
      <c r="ET33" s="39"/>
      <c r="EU33" s="134"/>
      <c r="EV33" s="39"/>
      <c r="EW33" s="134"/>
      <c r="EX33" s="39"/>
      <c r="EY33" s="134"/>
      <c r="EZ33" s="39"/>
      <c r="FA33" s="134"/>
      <c r="FB33" s="49" t="s">
        <v>281</v>
      </c>
    </row>
    <row r="34" spans="1:158" ht="15.75" hidden="1" thickBot="1" x14ac:dyDescent="0.3">
      <c r="A34" s="36" t="s">
        <v>42</v>
      </c>
      <c r="B34" s="88">
        <v>24</v>
      </c>
      <c r="C34" s="88">
        <v>8</v>
      </c>
      <c r="D34" s="40"/>
      <c r="E34" s="137"/>
      <c r="F34" s="40"/>
      <c r="G34" s="137"/>
      <c r="H34" s="40"/>
      <c r="I34" s="137"/>
      <c r="J34" s="40"/>
      <c r="K34" s="137"/>
      <c r="L34" s="40"/>
      <c r="M34" s="137"/>
      <c r="N34" s="40"/>
      <c r="O34" s="137"/>
      <c r="P34" s="40"/>
      <c r="Q34" s="137"/>
      <c r="R34" s="40"/>
      <c r="S34" s="137"/>
      <c r="T34" s="40"/>
      <c r="U34" s="137"/>
      <c r="V34" s="40"/>
      <c r="W34" s="137"/>
      <c r="X34" s="40"/>
      <c r="Y34" s="137"/>
      <c r="Z34" s="40"/>
      <c r="AA34" s="138"/>
      <c r="AB34" s="45"/>
      <c r="AC34" s="138"/>
      <c r="AD34" s="45"/>
      <c r="AE34" s="139"/>
      <c r="AF34" s="45"/>
      <c r="AG34" s="137"/>
      <c r="AH34" s="40"/>
      <c r="AI34" s="137"/>
      <c r="AJ34" s="40"/>
      <c r="AK34" s="137"/>
      <c r="AL34" s="40"/>
      <c r="AM34" s="137"/>
      <c r="AN34" s="40"/>
      <c r="AO34" s="137"/>
      <c r="AP34" s="40"/>
      <c r="AQ34" s="137"/>
      <c r="AR34" s="40"/>
      <c r="AS34" s="137"/>
      <c r="AT34" s="40"/>
      <c r="AU34" s="137"/>
      <c r="AV34" s="40"/>
      <c r="AW34" s="137"/>
      <c r="AX34" s="40"/>
      <c r="AY34" s="137"/>
      <c r="AZ34" s="40"/>
      <c r="BA34" s="137"/>
      <c r="BB34" s="40"/>
      <c r="BC34" s="137"/>
      <c r="BD34" s="40"/>
      <c r="BE34" s="137"/>
      <c r="BF34" s="40"/>
      <c r="BG34" s="137"/>
      <c r="BH34" s="40"/>
      <c r="BI34" s="137"/>
      <c r="BJ34" s="40"/>
      <c r="BK34" s="137"/>
      <c r="BL34" s="40"/>
      <c r="BM34" s="137"/>
      <c r="BN34" s="40"/>
      <c r="BO34" s="137"/>
      <c r="BP34" s="40"/>
      <c r="BQ34" s="137"/>
      <c r="BR34" s="40"/>
      <c r="BS34" s="138"/>
      <c r="BT34" s="45"/>
      <c r="BU34" s="138"/>
      <c r="BV34" s="45"/>
      <c r="BW34" s="137"/>
      <c r="BX34" s="40"/>
      <c r="BY34" s="137"/>
      <c r="BZ34" s="40"/>
      <c r="CA34" s="138"/>
      <c r="CB34" s="45"/>
      <c r="CC34" s="137"/>
      <c r="CD34" s="40"/>
      <c r="CE34" s="137"/>
      <c r="CF34" s="40"/>
      <c r="CG34" s="138"/>
      <c r="CH34" s="45"/>
      <c r="CI34" s="138"/>
      <c r="CJ34" s="45"/>
      <c r="CK34" s="137"/>
      <c r="CL34" s="40"/>
      <c r="CM34" s="137"/>
      <c r="CN34" s="40"/>
      <c r="CO34" s="137"/>
      <c r="CP34" s="40"/>
      <c r="CQ34" s="137"/>
      <c r="CR34" s="40"/>
      <c r="CS34" s="137"/>
      <c r="CT34" s="40"/>
      <c r="CU34" s="137"/>
      <c r="CV34" s="40"/>
      <c r="CW34" s="137"/>
      <c r="CX34" s="40"/>
      <c r="CY34" s="137"/>
      <c r="CZ34" s="40"/>
      <c r="DA34" s="137"/>
      <c r="DB34" s="40"/>
      <c r="DC34" s="137"/>
      <c r="DD34" s="40"/>
      <c r="DE34" s="137"/>
      <c r="DF34" s="40"/>
      <c r="DG34" s="137"/>
      <c r="DH34" s="40"/>
      <c r="DI34" s="137"/>
      <c r="DJ34" s="40"/>
      <c r="DK34" s="137"/>
      <c r="DL34" s="40"/>
      <c r="DM34" s="137"/>
      <c r="DN34" s="40"/>
      <c r="DO34" s="137"/>
      <c r="DP34" s="40"/>
      <c r="DQ34" s="137"/>
      <c r="DR34" s="40"/>
      <c r="DS34" s="137"/>
      <c r="DT34" s="40"/>
      <c r="DU34" s="137"/>
      <c r="DV34" s="40"/>
      <c r="DW34" s="137"/>
      <c r="DX34" s="40"/>
      <c r="DY34" s="137"/>
      <c r="DZ34" s="40"/>
      <c r="EA34" s="137"/>
      <c r="EB34" s="40"/>
      <c r="EC34" s="137"/>
      <c r="ED34" s="40"/>
      <c r="EE34" s="137"/>
      <c r="EF34" s="40"/>
      <c r="EG34" s="137"/>
      <c r="EH34" s="40"/>
      <c r="EI34" s="137"/>
      <c r="EJ34" s="40"/>
      <c r="EK34" s="137"/>
      <c r="EL34" s="40"/>
      <c r="EM34" s="137"/>
      <c r="EN34" s="40"/>
      <c r="EO34" s="137"/>
      <c r="EP34" s="40"/>
      <c r="EQ34" s="137"/>
      <c r="ER34" s="40"/>
      <c r="ES34" s="137"/>
      <c r="ET34" s="40"/>
      <c r="EU34" s="137"/>
      <c r="EV34" s="40"/>
      <c r="EW34" s="137"/>
      <c r="EX34" s="40"/>
      <c r="EY34" s="137"/>
      <c r="EZ34" s="40"/>
      <c r="FA34" s="137"/>
      <c r="FB34" s="50" t="s">
        <v>281</v>
      </c>
    </row>
    <row r="35" spans="1:158" x14ac:dyDescent="0.25">
      <c r="A35" s="91" t="s">
        <v>279</v>
      </c>
      <c r="B35" s="92">
        <f t="shared" ref="B35:AG35" si="0">SUM(B7,B16,B17,B24,B30,B33)</f>
        <v>15668</v>
      </c>
      <c r="C35" s="92">
        <f t="shared" si="0"/>
        <v>4805</v>
      </c>
      <c r="D35" s="92">
        <f t="shared" si="0"/>
        <v>0</v>
      </c>
      <c r="E35" s="92">
        <f t="shared" si="0"/>
        <v>0</v>
      </c>
      <c r="F35" s="92">
        <f t="shared" si="0"/>
        <v>0</v>
      </c>
      <c r="G35" s="92">
        <f t="shared" si="0"/>
        <v>0</v>
      </c>
      <c r="H35" s="92">
        <f t="shared" si="0"/>
        <v>0</v>
      </c>
      <c r="I35" s="92">
        <f t="shared" si="0"/>
        <v>0</v>
      </c>
      <c r="J35" s="92">
        <f t="shared" si="0"/>
        <v>0</v>
      </c>
      <c r="K35" s="92">
        <f t="shared" si="0"/>
        <v>0</v>
      </c>
      <c r="L35" s="92">
        <f t="shared" si="0"/>
        <v>0</v>
      </c>
      <c r="M35" s="92">
        <f t="shared" si="0"/>
        <v>0</v>
      </c>
      <c r="N35" s="92">
        <f t="shared" si="0"/>
        <v>0</v>
      </c>
      <c r="O35" s="92">
        <f t="shared" si="0"/>
        <v>0</v>
      </c>
      <c r="P35" s="92">
        <f t="shared" si="0"/>
        <v>0</v>
      </c>
      <c r="Q35" s="92">
        <f t="shared" si="0"/>
        <v>0</v>
      </c>
      <c r="R35" s="92">
        <f t="shared" si="0"/>
        <v>0</v>
      </c>
      <c r="S35" s="92">
        <f t="shared" si="0"/>
        <v>0</v>
      </c>
      <c r="T35" s="92">
        <f t="shared" si="0"/>
        <v>0</v>
      </c>
      <c r="U35" s="92">
        <f t="shared" si="0"/>
        <v>0</v>
      </c>
      <c r="V35" s="92">
        <f t="shared" si="0"/>
        <v>0</v>
      </c>
      <c r="W35" s="92">
        <f t="shared" si="0"/>
        <v>0</v>
      </c>
      <c r="X35" s="92">
        <f t="shared" si="0"/>
        <v>0</v>
      </c>
      <c r="Y35" s="92">
        <f t="shared" si="0"/>
        <v>0</v>
      </c>
      <c r="Z35" s="92">
        <f t="shared" si="0"/>
        <v>0</v>
      </c>
      <c r="AA35" s="92">
        <f t="shared" si="0"/>
        <v>0</v>
      </c>
      <c r="AB35" s="92">
        <f t="shared" si="0"/>
        <v>0</v>
      </c>
      <c r="AC35" s="92">
        <f t="shared" si="0"/>
        <v>0</v>
      </c>
      <c r="AD35" s="92">
        <f t="shared" si="0"/>
        <v>0</v>
      </c>
      <c r="AE35" s="92">
        <f t="shared" si="0"/>
        <v>0</v>
      </c>
      <c r="AF35" s="92">
        <f t="shared" si="0"/>
        <v>0</v>
      </c>
      <c r="AG35" s="92">
        <f t="shared" si="0"/>
        <v>0</v>
      </c>
      <c r="AH35" s="92">
        <f t="shared" ref="AH35:BM35" si="1">SUM(AH7,AH16,AH17,AH24,AH30,AH33)</f>
        <v>0</v>
      </c>
      <c r="AI35" s="92">
        <f t="shared" si="1"/>
        <v>0</v>
      </c>
      <c r="AJ35" s="92">
        <f t="shared" si="1"/>
        <v>0</v>
      </c>
      <c r="AK35" s="92">
        <f t="shared" si="1"/>
        <v>0</v>
      </c>
      <c r="AL35" s="92">
        <f t="shared" si="1"/>
        <v>0</v>
      </c>
      <c r="AM35" s="92">
        <f t="shared" si="1"/>
        <v>0</v>
      </c>
      <c r="AN35" s="92">
        <f t="shared" si="1"/>
        <v>0</v>
      </c>
      <c r="AO35" s="92">
        <f t="shared" si="1"/>
        <v>0</v>
      </c>
      <c r="AP35" s="92">
        <f t="shared" si="1"/>
        <v>0</v>
      </c>
      <c r="AQ35" s="92">
        <f t="shared" si="1"/>
        <v>0</v>
      </c>
      <c r="AR35" s="92">
        <f t="shared" si="1"/>
        <v>0</v>
      </c>
      <c r="AS35" s="92">
        <f t="shared" si="1"/>
        <v>0</v>
      </c>
      <c r="AT35" s="92">
        <f t="shared" si="1"/>
        <v>0</v>
      </c>
      <c r="AU35" s="92">
        <f t="shared" si="1"/>
        <v>0</v>
      </c>
      <c r="AV35" s="92">
        <f t="shared" si="1"/>
        <v>0</v>
      </c>
      <c r="AW35" s="92">
        <f t="shared" si="1"/>
        <v>0</v>
      </c>
      <c r="AX35" s="92">
        <f t="shared" si="1"/>
        <v>0</v>
      </c>
      <c r="AY35" s="92">
        <f t="shared" si="1"/>
        <v>0</v>
      </c>
      <c r="AZ35" s="92">
        <f t="shared" si="1"/>
        <v>0</v>
      </c>
      <c r="BA35" s="92">
        <f t="shared" si="1"/>
        <v>0</v>
      </c>
      <c r="BB35" s="92">
        <f t="shared" si="1"/>
        <v>0</v>
      </c>
      <c r="BC35" s="92">
        <f t="shared" si="1"/>
        <v>0</v>
      </c>
      <c r="BD35" s="92">
        <f t="shared" si="1"/>
        <v>0</v>
      </c>
      <c r="BE35" s="92">
        <f t="shared" si="1"/>
        <v>0</v>
      </c>
      <c r="BF35" s="92">
        <f t="shared" si="1"/>
        <v>0</v>
      </c>
      <c r="BG35" s="92">
        <f t="shared" si="1"/>
        <v>0</v>
      </c>
      <c r="BH35" s="92">
        <f t="shared" si="1"/>
        <v>0</v>
      </c>
      <c r="BI35" s="92">
        <f t="shared" si="1"/>
        <v>0</v>
      </c>
      <c r="BJ35" s="92">
        <f t="shared" si="1"/>
        <v>0</v>
      </c>
      <c r="BK35" s="92">
        <f t="shared" si="1"/>
        <v>0</v>
      </c>
      <c r="BL35" s="92">
        <f t="shared" si="1"/>
        <v>0</v>
      </c>
      <c r="BM35" s="92">
        <f t="shared" si="1"/>
        <v>0</v>
      </c>
      <c r="BN35" s="92">
        <f t="shared" ref="BN35:CS35" si="2">SUM(BN7,BN16,BN17,BN24,BN30,BN33)</f>
        <v>0</v>
      </c>
      <c r="BO35" s="92">
        <f t="shared" si="2"/>
        <v>0</v>
      </c>
      <c r="BP35" s="92">
        <f t="shared" si="2"/>
        <v>0</v>
      </c>
      <c r="BQ35" s="92">
        <f t="shared" si="2"/>
        <v>0</v>
      </c>
      <c r="BR35" s="92">
        <f t="shared" si="2"/>
        <v>0</v>
      </c>
      <c r="BS35" s="92">
        <f t="shared" si="2"/>
        <v>0</v>
      </c>
      <c r="BT35" s="92">
        <f t="shared" si="2"/>
        <v>0</v>
      </c>
      <c r="BU35" s="92">
        <f t="shared" si="2"/>
        <v>0</v>
      </c>
      <c r="BV35" s="92">
        <f t="shared" si="2"/>
        <v>0</v>
      </c>
      <c r="BW35" s="92">
        <f t="shared" si="2"/>
        <v>0</v>
      </c>
      <c r="BX35" s="92">
        <f t="shared" si="2"/>
        <v>0</v>
      </c>
      <c r="BY35" s="92">
        <f t="shared" si="2"/>
        <v>0</v>
      </c>
      <c r="BZ35" s="92">
        <f t="shared" si="2"/>
        <v>0</v>
      </c>
      <c r="CA35" s="92">
        <f t="shared" si="2"/>
        <v>0</v>
      </c>
      <c r="CB35" s="92">
        <f t="shared" si="2"/>
        <v>0</v>
      </c>
      <c r="CC35" s="92">
        <f t="shared" si="2"/>
        <v>0</v>
      </c>
      <c r="CD35" s="92">
        <f t="shared" si="2"/>
        <v>0</v>
      </c>
      <c r="CE35" s="92">
        <f t="shared" si="2"/>
        <v>0</v>
      </c>
      <c r="CF35" s="92">
        <f t="shared" si="2"/>
        <v>0</v>
      </c>
      <c r="CG35" s="92">
        <f t="shared" si="2"/>
        <v>0</v>
      </c>
      <c r="CH35" s="92">
        <f t="shared" si="2"/>
        <v>0</v>
      </c>
      <c r="CI35" s="92">
        <f t="shared" si="2"/>
        <v>0</v>
      </c>
      <c r="CJ35" s="92">
        <f t="shared" si="2"/>
        <v>0</v>
      </c>
      <c r="CK35" s="92">
        <f t="shared" si="2"/>
        <v>0</v>
      </c>
      <c r="CL35" s="92">
        <f t="shared" si="2"/>
        <v>0</v>
      </c>
      <c r="CM35" s="92">
        <f t="shared" si="2"/>
        <v>0</v>
      </c>
      <c r="CN35" s="92">
        <f t="shared" si="2"/>
        <v>0</v>
      </c>
      <c r="CO35" s="92">
        <f t="shared" si="2"/>
        <v>0</v>
      </c>
      <c r="CP35" s="92">
        <f t="shared" si="2"/>
        <v>0</v>
      </c>
      <c r="CQ35" s="92">
        <f t="shared" si="2"/>
        <v>0</v>
      </c>
      <c r="CR35" s="92">
        <f t="shared" si="2"/>
        <v>0</v>
      </c>
      <c r="CS35" s="92">
        <f t="shared" si="2"/>
        <v>0</v>
      </c>
      <c r="CT35" s="92">
        <f t="shared" ref="CT35:DY35" si="3">SUM(CT7,CT16,CT17,CT24,CT30,CT33)</f>
        <v>0</v>
      </c>
      <c r="CU35" s="92">
        <f t="shared" si="3"/>
        <v>0</v>
      </c>
      <c r="CV35" s="92">
        <f t="shared" si="3"/>
        <v>0</v>
      </c>
      <c r="CW35" s="92">
        <f t="shared" si="3"/>
        <v>0</v>
      </c>
      <c r="CX35" s="92">
        <f t="shared" si="3"/>
        <v>0</v>
      </c>
      <c r="CY35" s="92">
        <f t="shared" si="3"/>
        <v>0</v>
      </c>
      <c r="CZ35" s="92">
        <f t="shared" si="3"/>
        <v>0</v>
      </c>
      <c r="DA35" s="92">
        <f t="shared" si="3"/>
        <v>0</v>
      </c>
      <c r="DB35" s="92">
        <f t="shared" si="3"/>
        <v>0</v>
      </c>
      <c r="DC35" s="92">
        <f t="shared" si="3"/>
        <v>0</v>
      </c>
      <c r="DD35" s="92">
        <f t="shared" si="3"/>
        <v>0</v>
      </c>
      <c r="DE35" s="92">
        <f t="shared" si="3"/>
        <v>0</v>
      </c>
      <c r="DF35" s="92">
        <f t="shared" si="3"/>
        <v>0</v>
      </c>
      <c r="DG35" s="92">
        <f t="shared" si="3"/>
        <v>0</v>
      </c>
      <c r="DH35" s="92">
        <f t="shared" si="3"/>
        <v>0</v>
      </c>
      <c r="DI35" s="92">
        <f t="shared" si="3"/>
        <v>0</v>
      </c>
      <c r="DJ35" s="92">
        <f t="shared" si="3"/>
        <v>0</v>
      </c>
      <c r="DK35" s="92">
        <f t="shared" si="3"/>
        <v>0</v>
      </c>
      <c r="DL35" s="92">
        <f t="shared" si="3"/>
        <v>0</v>
      </c>
      <c r="DM35" s="92">
        <f t="shared" si="3"/>
        <v>0</v>
      </c>
      <c r="DN35" s="92">
        <f t="shared" si="3"/>
        <v>0</v>
      </c>
      <c r="DO35" s="92">
        <f t="shared" si="3"/>
        <v>0</v>
      </c>
      <c r="DP35" s="92">
        <f t="shared" si="3"/>
        <v>0</v>
      </c>
      <c r="DQ35" s="92">
        <f t="shared" si="3"/>
        <v>0</v>
      </c>
      <c r="DR35" s="92">
        <f t="shared" si="3"/>
        <v>0</v>
      </c>
      <c r="DS35" s="92">
        <f t="shared" si="3"/>
        <v>0</v>
      </c>
      <c r="DT35" s="92">
        <f t="shared" si="3"/>
        <v>0</v>
      </c>
      <c r="DU35" s="92">
        <f t="shared" si="3"/>
        <v>0</v>
      </c>
      <c r="DV35" s="92">
        <f t="shared" si="3"/>
        <v>0</v>
      </c>
      <c r="DW35" s="92">
        <f t="shared" si="3"/>
        <v>0</v>
      </c>
      <c r="DX35" s="92">
        <f t="shared" si="3"/>
        <v>0</v>
      </c>
      <c r="DY35" s="92">
        <f t="shared" si="3"/>
        <v>0</v>
      </c>
      <c r="DZ35" s="92">
        <f t="shared" ref="DZ35:FA35" si="4">SUM(DZ7,DZ16,DZ17,DZ24,DZ30,DZ33)</f>
        <v>0</v>
      </c>
      <c r="EA35" s="92">
        <f t="shared" si="4"/>
        <v>0</v>
      </c>
      <c r="EB35" s="92">
        <f t="shared" si="4"/>
        <v>0</v>
      </c>
      <c r="EC35" s="92">
        <f t="shared" si="4"/>
        <v>0</v>
      </c>
      <c r="ED35" s="92">
        <f t="shared" si="4"/>
        <v>0</v>
      </c>
      <c r="EE35" s="92">
        <f t="shared" si="4"/>
        <v>0</v>
      </c>
      <c r="EF35" s="92">
        <f t="shared" si="4"/>
        <v>0</v>
      </c>
      <c r="EG35" s="92">
        <f t="shared" si="4"/>
        <v>0</v>
      </c>
      <c r="EH35" s="92">
        <f t="shared" si="4"/>
        <v>0</v>
      </c>
      <c r="EI35" s="92">
        <f t="shared" si="4"/>
        <v>0</v>
      </c>
      <c r="EJ35" s="92">
        <f t="shared" si="4"/>
        <v>0</v>
      </c>
      <c r="EK35" s="92">
        <f t="shared" si="4"/>
        <v>0</v>
      </c>
      <c r="EL35" s="92">
        <f t="shared" si="4"/>
        <v>0</v>
      </c>
      <c r="EM35" s="92">
        <f t="shared" si="4"/>
        <v>0</v>
      </c>
      <c r="EN35" s="92">
        <f t="shared" si="4"/>
        <v>0</v>
      </c>
      <c r="EO35" s="92">
        <f t="shared" si="4"/>
        <v>0</v>
      </c>
      <c r="EP35" s="92">
        <f t="shared" si="4"/>
        <v>0</v>
      </c>
      <c r="EQ35" s="92">
        <f t="shared" si="4"/>
        <v>0</v>
      </c>
      <c r="ER35" s="92">
        <f t="shared" si="4"/>
        <v>0</v>
      </c>
      <c r="ES35" s="92">
        <f t="shared" si="4"/>
        <v>0</v>
      </c>
      <c r="ET35" s="92">
        <f t="shared" si="4"/>
        <v>0</v>
      </c>
      <c r="EU35" s="92">
        <f t="shared" si="4"/>
        <v>0</v>
      </c>
      <c r="EV35" s="92">
        <f t="shared" si="4"/>
        <v>0</v>
      </c>
      <c r="EW35" s="92">
        <f t="shared" si="4"/>
        <v>0</v>
      </c>
      <c r="EX35" s="92">
        <f t="shared" si="4"/>
        <v>0</v>
      </c>
      <c r="EY35" s="92">
        <f t="shared" si="4"/>
        <v>0</v>
      </c>
      <c r="EZ35" s="92">
        <f t="shared" si="4"/>
        <v>0</v>
      </c>
      <c r="FA35" s="93">
        <f t="shared" si="4"/>
        <v>0</v>
      </c>
      <c r="FB35" s="134"/>
    </row>
    <row r="36" spans="1:158" x14ac:dyDescent="0.25">
      <c r="A36" s="94" t="s">
        <v>278</v>
      </c>
      <c r="B36" s="90">
        <f t="shared" ref="B36:AG36" si="5">SUM(B6,B8:B15,B18:B23,B25:B29,B31,B32,B34)</f>
        <v>376708</v>
      </c>
      <c r="C36" s="90">
        <f t="shared" si="5"/>
        <v>250066</v>
      </c>
      <c r="D36" s="90">
        <f t="shared" si="5"/>
        <v>195</v>
      </c>
      <c r="E36" s="90">
        <f t="shared" si="5"/>
        <v>1148</v>
      </c>
      <c r="F36" s="90">
        <f t="shared" si="5"/>
        <v>357</v>
      </c>
      <c r="G36" s="90">
        <f t="shared" si="5"/>
        <v>3176</v>
      </c>
      <c r="H36" s="90">
        <f t="shared" si="5"/>
        <v>17096</v>
      </c>
      <c r="I36" s="90">
        <f t="shared" si="5"/>
        <v>17711</v>
      </c>
      <c r="J36" s="90">
        <f t="shared" si="5"/>
        <v>1365</v>
      </c>
      <c r="K36" s="90">
        <f t="shared" si="5"/>
        <v>1605</v>
      </c>
      <c r="L36" s="90">
        <f t="shared" si="5"/>
        <v>1366</v>
      </c>
      <c r="M36" s="90">
        <f t="shared" si="5"/>
        <v>5074</v>
      </c>
      <c r="N36" s="90">
        <f t="shared" si="5"/>
        <v>2032</v>
      </c>
      <c r="O36" s="90">
        <f t="shared" si="5"/>
        <v>2241</v>
      </c>
      <c r="P36" s="90">
        <f t="shared" si="5"/>
        <v>303</v>
      </c>
      <c r="Q36" s="90">
        <f t="shared" si="5"/>
        <v>493</v>
      </c>
      <c r="R36" s="90">
        <f t="shared" si="5"/>
        <v>655</v>
      </c>
      <c r="S36" s="90">
        <f t="shared" si="5"/>
        <v>1369</v>
      </c>
      <c r="T36" s="90">
        <f t="shared" si="5"/>
        <v>1736</v>
      </c>
      <c r="U36" s="90">
        <f t="shared" si="5"/>
        <v>1746</v>
      </c>
      <c r="V36" s="90">
        <f t="shared" si="5"/>
        <v>20630</v>
      </c>
      <c r="W36" s="90">
        <f t="shared" si="5"/>
        <v>20653</v>
      </c>
      <c r="X36" s="90">
        <f t="shared" si="5"/>
        <v>5</v>
      </c>
      <c r="Y36" s="90">
        <f t="shared" si="5"/>
        <v>5</v>
      </c>
      <c r="Z36" s="90">
        <f t="shared" si="5"/>
        <v>44146</v>
      </c>
      <c r="AA36" s="90">
        <f t="shared" si="5"/>
        <v>55133</v>
      </c>
      <c r="AB36" s="90">
        <f t="shared" si="5"/>
        <v>37</v>
      </c>
      <c r="AC36" s="90">
        <f t="shared" si="5"/>
        <v>577</v>
      </c>
      <c r="AD36" s="90">
        <f t="shared" si="5"/>
        <v>30</v>
      </c>
      <c r="AE36" s="90">
        <f t="shared" si="5"/>
        <v>1077</v>
      </c>
      <c r="AF36" s="90">
        <f t="shared" si="5"/>
        <v>15</v>
      </c>
      <c r="AG36" s="90">
        <f t="shared" si="5"/>
        <v>94</v>
      </c>
      <c r="AH36" s="90">
        <f t="shared" ref="AH36:BM36" si="6">SUM(AH6,AH8:AH15,AH18:AH23,AH25:AH29,AH31,AH32,AH34)</f>
        <v>21</v>
      </c>
      <c r="AI36" s="90">
        <f t="shared" si="6"/>
        <v>204</v>
      </c>
      <c r="AJ36" s="90">
        <f t="shared" si="6"/>
        <v>0</v>
      </c>
      <c r="AK36" s="90">
        <f t="shared" si="6"/>
        <v>0</v>
      </c>
      <c r="AL36" s="90">
        <f t="shared" si="6"/>
        <v>341</v>
      </c>
      <c r="AM36" s="90">
        <f t="shared" si="6"/>
        <v>4276</v>
      </c>
      <c r="AN36" s="90">
        <f t="shared" si="6"/>
        <v>236</v>
      </c>
      <c r="AO36" s="90">
        <f t="shared" si="6"/>
        <v>1773</v>
      </c>
      <c r="AP36" s="90">
        <f t="shared" si="6"/>
        <v>0</v>
      </c>
      <c r="AQ36" s="90">
        <f t="shared" si="6"/>
        <v>0</v>
      </c>
      <c r="AR36" s="90">
        <f t="shared" si="6"/>
        <v>1214</v>
      </c>
      <c r="AS36" s="90">
        <f t="shared" si="6"/>
        <v>3280</v>
      </c>
      <c r="AT36" s="90">
        <f t="shared" si="6"/>
        <v>236</v>
      </c>
      <c r="AU36" s="90">
        <f t="shared" si="6"/>
        <v>1564</v>
      </c>
      <c r="AV36" s="90">
        <f t="shared" si="6"/>
        <v>350</v>
      </c>
      <c r="AW36" s="90">
        <f t="shared" si="6"/>
        <v>2021</v>
      </c>
      <c r="AX36" s="90">
        <f t="shared" si="6"/>
        <v>692</v>
      </c>
      <c r="AY36" s="90">
        <f t="shared" si="6"/>
        <v>2280</v>
      </c>
      <c r="AZ36" s="90">
        <f t="shared" si="6"/>
        <v>215</v>
      </c>
      <c r="BA36" s="90">
        <f t="shared" si="6"/>
        <v>1569</v>
      </c>
      <c r="BB36" s="90">
        <f t="shared" si="6"/>
        <v>215</v>
      </c>
      <c r="BC36" s="90">
        <f t="shared" si="6"/>
        <v>1570</v>
      </c>
      <c r="BD36" s="90">
        <f t="shared" si="6"/>
        <v>215</v>
      </c>
      <c r="BE36" s="90">
        <f t="shared" si="6"/>
        <v>1505</v>
      </c>
      <c r="BF36" s="90">
        <f t="shared" si="6"/>
        <v>1655</v>
      </c>
      <c r="BG36" s="90">
        <f t="shared" si="6"/>
        <v>5276</v>
      </c>
      <c r="BH36" s="90">
        <f t="shared" si="6"/>
        <v>92</v>
      </c>
      <c r="BI36" s="90">
        <f t="shared" si="6"/>
        <v>194</v>
      </c>
      <c r="BJ36" s="90">
        <f t="shared" si="6"/>
        <v>1099</v>
      </c>
      <c r="BK36" s="90">
        <f t="shared" si="6"/>
        <v>8665</v>
      </c>
      <c r="BL36" s="90">
        <f t="shared" si="6"/>
        <v>101</v>
      </c>
      <c r="BM36" s="90">
        <f t="shared" si="6"/>
        <v>408</v>
      </c>
      <c r="BN36" s="90">
        <f t="shared" ref="BN36:CS36" si="7">SUM(BN6,BN8:BN15,BN18:BN23,BN25:BN29,BN31,BN32,BN34)</f>
        <v>626</v>
      </c>
      <c r="BO36" s="90">
        <f t="shared" si="7"/>
        <v>1233</v>
      </c>
      <c r="BP36" s="90">
        <f t="shared" si="7"/>
        <v>5</v>
      </c>
      <c r="BQ36" s="90">
        <f t="shared" si="7"/>
        <v>5</v>
      </c>
      <c r="BR36" s="90">
        <f t="shared" si="7"/>
        <v>4812</v>
      </c>
      <c r="BS36" s="90">
        <f t="shared" si="7"/>
        <v>37647</v>
      </c>
      <c r="BT36" s="90">
        <f t="shared" si="7"/>
        <v>11</v>
      </c>
      <c r="BU36" s="90">
        <f t="shared" si="7"/>
        <v>80</v>
      </c>
      <c r="BV36" s="90">
        <f t="shared" si="7"/>
        <v>12</v>
      </c>
      <c r="BW36" s="90">
        <f t="shared" si="7"/>
        <v>89</v>
      </c>
      <c r="BX36" s="90">
        <f t="shared" si="7"/>
        <v>1089</v>
      </c>
      <c r="BY36" s="90">
        <f t="shared" si="7"/>
        <v>1322</v>
      </c>
      <c r="BZ36" s="90">
        <f t="shared" si="7"/>
        <v>1101</v>
      </c>
      <c r="CA36" s="90">
        <f t="shared" si="7"/>
        <v>1411</v>
      </c>
      <c r="CB36" s="90">
        <f t="shared" si="7"/>
        <v>91</v>
      </c>
      <c r="CC36" s="90">
        <f t="shared" si="7"/>
        <v>92</v>
      </c>
      <c r="CD36" s="90">
        <f t="shared" si="7"/>
        <v>17</v>
      </c>
      <c r="CE36" s="90">
        <f t="shared" si="7"/>
        <v>20</v>
      </c>
      <c r="CF36" s="90">
        <f t="shared" si="7"/>
        <v>108</v>
      </c>
      <c r="CG36" s="90">
        <f t="shared" si="7"/>
        <v>112</v>
      </c>
      <c r="CH36" s="90">
        <f t="shared" si="7"/>
        <v>84</v>
      </c>
      <c r="CI36" s="90">
        <f t="shared" si="7"/>
        <v>344</v>
      </c>
      <c r="CJ36" s="90">
        <f t="shared" si="7"/>
        <v>22</v>
      </c>
      <c r="CK36" s="90">
        <f t="shared" si="7"/>
        <v>25</v>
      </c>
      <c r="CL36" s="90">
        <f t="shared" si="7"/>
        <v>95</v>
      </c>
      <c r="CM36" s="90">
        <f t="shared" si="7"/>
        <v>96</v>
      </c>
      <c r="CN36" s="90">
        <f t="shared" si="7"/>
        <v>91</v>
      </c>
      <c r="CO36" s="90">
        <f t="shared" si="7"/>
        <v>96</v>
      </c>
      <c r="CP36" s="90">
        <f t="shared" si="7"/>
        <v>54163</v>
      </c>
      <c r="CQ36" s="90">
        <f t="shared" si="7"/>
        <v>63012</v>
      </c>
      <c r="CR36" s="90">
        <f t="shared" si="7"/>
        <v>354</v>
      </c>
      <c r="CS36" s="90">
        <f t="shared" si="7"/>
        <v>544</v>
      </c>
      <c r="CT36" s="90">
        <f t="shared" ref="CT36:DY36" si="8">SUM(CT6,CT8:CT15,CT18:CT23,CT25:CT29,CT31,CT32,CT34)</f>
        <v>155</v>
      </c>
      <c r="CU36" s="90">
        <f t="shared" si="8"/>
        <v>331</v>
      </c>
      <c r="CV36" s="90">
        <f t="shared" si="8"/>
        <v>6</v>
      </c>
      <c r="CW36" s="90">
        <f t="shared" si="8"/>
        <v>22</v>
      </c>
      <c r="CX36" s="90">
        <f t="shared" si="8"/>
        <v>43</v>
      </c>
      <c r="CY36" s="90">
        <f t="shared" si="8"/>
        <v>47</v>
      </c>
      <c r="CZ36" s="90">
        <f t="shared" si="8"/>
        <v>2</v>
      </c>
      <c r="DA36" s="90">
        <f t="shared" si="8"/>
        <v>2</v>
      </c>
      <c r="DB36" s="90">
        <f t="shared" si="8"/>
        <v>2</v>
      </c>
      <c r="DC36" s="90">
        <f t="shared" si="8"/>
        <v>2</v>
      </c>
      <c r="DD36" s="90">
        <f t="shared" si="8"/>
        <v>4</v>
      </c>
      <c r="DE36" s="90">
        <f t="shared" si="8"/>
        <v>5</v>
      </c>
      <c r="DF36" s="90">
        <f t="shared" si="8"/>
        <v>362</v>
      </c>
      <c r="DG36" s="90">
        <f t="shared" si="8"/>
        <v>374</v>
      </c>
      <c r="DH36" s="90">
        <f t="shared" si="8"/>
        <v>125</v>
      </c>
      <c r="DI36" s="90">
        <f t="shared" si="8"/>
        <v>270</v>
      </c>
      <c r="DJ36" s="90">
        <f t="shared" si="8"/>
        <v>121</v>
      </c>
      <c r="DK36" s="90">
        <f t="shared" si="8"/>
        <v>257</v>
      </c>
      <c r="DL36" s="90">
        <f t="shared" si="8"/>
        <v>1133</v>
      </c>
      <c r="DM36" s="90">
        <f t="shared" si="8"/>
        <v>2063</v>
      </c>
      <c r="DN36" s="90">
        <f t="shared" si="8"/>
        <v>585</v>
      </c>
      <c r="DO36" s="90">
        <f t="shared" si="8"/>
        <v>1012</v>
      </c>
      <c r="DP36" s="90">
        <f t="shared" si="8"/>
        <v>215</v>
      </c>
      <c r="DQ36" s="90">
        <f t="shared" si="8"/>
        <v>1502</v>
      </c>
      <c r="DR36" s="90">
        <f t="shared" si="8"/>
        <v>553</v>
      </c>
      <c r="DS36" s="90">
        <f t="shared" si="8"/>
        <v>983</v>
      </c>
      <c r="DT36" s="90">
        <f t="shared" si="8"/>
        <v>528</v>
      </c>
      <c r="DU36" s="90">
        <f t="shared" si="8"/>
        <v>585</v>
      </c>
      <c r="DV36" s="90">
        <f t="shared" si="8"/>
        <v>375</v>
      </c>
      <c r="DW36" s="90">
        <f t="shared" si="8"/>
        <v>696</v>
      </c>
      <c r="DX36" s="90">
        <f t="shared" si="8"/>
        <v>219</v>
      </c>
      <c r="DY36" s="90">
        <f t="shared" si="8"/>
        <v>342</v>
      </c>
      <c r="DZ36" s="90">
        <f t="shared" ref="DZ36:FA36" si="9">SUM(DZ6,DZ8:DZ15,DZ18:DZ23,DZ25:DZ29,DZ31,DZ32,DZ34)</f>
        <v>0</v>
      </c>
      <c r="EA36" s="90">
        <f t="shared" si="9"/>
        <v>0</v>
      </c>
      <c r="EB36" s="90">
        <f t="shared" si="9"/>
        <v>0</v>
      </c>
      <c r="EC36" s="90">
        <f t="shared" si="9"/>
        <v>0</v>
      </c>
      <c r="ED36" s="90">
        <f t="shared" si="9"/>
        <v>0</v>
      </c>
      <c r="EE36" s="90">
        <f t="shared" si="9"/>
        <v>0</v>
      </c>
      <c r="EF36" s="90">
        <f t="shared" si="9"/>
        <v>0</v>
      </c>
      <c r="EG36" s="90">
        <f t="shared" si="9"/>
        <v>0</v>
      </c>
      <c r="EH36" s="90">
        <f t="shared" si="9"/>
        <v>0</v>
      </c>
      <c r="EI36" s="90">
        <f t="shared" si="9"/>
        <v>0</v>
      </c>
      <c r="EJ36" s="90">
        <f t="shared" si="9"/>
        <v>0</v>
      </c>
      <c r="EK36" s="90">
        <f t="shared" si="9"/>
        <v>0</v>
      </c>
      <c r="EL36" s="90">
        <f t="shared" si="9"/>
        <v>629</v>
      </c>
      <c r="EM36" s="90">
        <f t="shared" si="9"/>
        <v>7896</v>
      </c>
      <c r="EN36" s="90">
        <f t="shared" si="9"/>
        <v>0</v>
      </c>
      <c r="EO36" s="90">
        <f t="shared" si="9"/>
        <v>0</v>
      </c>
      <c r="EP36" s="90">
        <f t="shared" si="9"/>
        <v>0</v>
      </c>
      <c r="EQ36" s="90">
        <f t="shared" si="9"/>
        <v>0</v>
      </c>
      <c r="ER36" s="90">
        <f t="shared" si="9"/>
        <v>0</v>
      </c>
      <c r="ES36" s="90">
        <f t="shared" si="9"/>
        <v>0</v>
      </c>
      <c r="ET36" s="90">
        <f t="shared" si="9"/>
        <v>91</v>
      </c>
      <c r="EU36" s="90">
        <f t="shared" si="9"/>
        <v>92</v>
      </c>
      <c r="EV36" s="90">
        <f t="shared" si="9"/>
        <v>0</v>
      </c>
      <c r="EW36" s="90">
        <f t="shared" si="9"/>
        <v>0</v>
      </c>
      <c r="EX36" s="90">
        <f t="shared" si="9"/>
        <v>339</v>
      </c>
      <c r="EY36" s="90">
        <f t="shared" si="9"/>
        <v>339</v>
      </c>
      <c r="EZ36" s="90">
        <f t="shared" si="9"/>
        <v>59211</v>
      </c>
      <c r="FA36" s="95">
        <f t="shared" si="9"/>
        <v>80536</v>
      </c>
    </row>
    <row r="37" spans="1:158" ht="15.75" thickBot="1" x14ac:dyDescent="0.3">
      <c r="A37" s="96" t="s">
        <v>192</v>
      </c>
      <c r="B37" s="97">
        <f t="shared" ref="B37:AG37" si="10">SUM(B6:B34)</f>
        <v>392376</v>
      </c>
      <c r="C37" s="97">
        <f t="shared" si="10"/>
        <v>254871</v>
      </c>
      <c r="D37" s="97">
        <f t="shared" si="10"/>
        <v>195</v>
      </c>
      <c r="E37" s="97">
        <f t="shared" si="10"/>
        <v>1148</v>
      </c>
      <c r="F37" s="97">
        <f t="shared" si="10"/>
        <v>357</v>
      </c>
      <c r="G37" s="97">
        <f t="shared" si="10"/>
        <v>3176</v>
      </c>
      <c r="H37" s="97">
        <f t="shared" si="10"/>
        <v>17096</v>
      </c>
      <c r="I37" s="97">
        <f t="shared" si="10"/>
        <v>17711</v>
      </c>
      <c r="J37" s="97">
        <f t="shared" si="10"/>
        <v>1365</v>
      </c>
      <c r="K37" s="97">
        <f t="shared" si="10"/>
        <v>1605</v>
      </c>
      <c r="L37" s="97">
        <f t="shared" si="10"/>
        <v>1366</v>
      </c>
      <c r="M37" s="97">
        <f t="shared" si="10"/>
        <v>5074</v>
      </c>
      <c r="N37" s="97">
        <f t="shared" si="10"/>
        <v>2032</v>
      </c>
      <c r="O37" s="97">
        <f t="shared" si="10"/>
        <v>2241</v>
      </c>
      <c r="P37" s="97">
        <f t="shared" si="10"/>
        <v>303</v>
      </c>
      <c r="Q37" s="97">
        <f t="shared" si="10"/>
        <v>493</v>
      </c>
      <c r="R37" s="97">
        <f t="shared" si="10"/>
        <v>655</v>
      </c>
      <c r="S37" s="97">
        <f t="shared" si="10"/>
        <v>1369</v>
      </c>
      <c r="T37" s="97">
        <f t="shared" si="10"/>
        <v>1736</v>
      </c>
      <c r="U37" s="97">
        <f t="shared" si="10"/>
        <v>1746</v>
      </c>
      <c r="V37" s="97">
        <f t="shared" si="10"/>
        <v>20630</v>
      </c>
      <c r="W37" s="97">
        <f t="shared" si="10"/>
        <v>20653</v>
      </c>
      <c r="X37" s="97">
        <f t="shared" si="10"/>
        <v>5</v>
      </c>
      <c r="Y37" s="97">
        <f t="shared" si="10"/>
        <v>5</v>
      </c>
      <c r="Z37" s="97">
        <f t="shared" si="10"/>
        <v>44146</v>
      </c>
      <c r="AA37" s="97">
        <f t="shared" si="10"/>
        <v>55133</v>
      </c>
      <c r="AB37" s="97">
        <f t="shared" si="10"/>
        <v>37</v>
      </c>
      <c r="AC37" s="97">
        <f t="shared" si="10"/>
        <v>577</v>
      </c>
      <c r="AD37" s="97">
        <f t="shared" si="10"/>
        <v>30</v>
      </c>
      <c r="AE37" s="97">
        <f t="shared" si="10"/>
        <v>1077</v>
      </c>
      <c r="AF37" s="97">
        <f t="shared" si="10"/>
        <v>15</v>
      </c>
      <c r="AG37" s="97">
        <f t="shared" si="10"/>
        <v>94</v>
      </c>
      <c r="AH37" s="97">
        <f t="shared" ref="AH37:BM37" si="11">SUM(AH6:AH34)</f>
        <v>21</v>
      </c>
      <c r="AI37" s="97">
        <f t="shared" si="11"/>
        <v>204</v>
      </c>
      <c r="AJ37" s="97">
        <f t="shared" si="11"/>
        <v>0</v>
      </c>
      <c r="AK37" s="97">
        <f t="shared" si="11"/>
        <v>0</v>
      </c>
      <c r="AL37" s="97">
        <f t="shared" si="11"/>
        <v>341</v>
      </c>
      <c r="AM37" s="97">
        <f t="shared" si="11"/>
        <v>4276</v>
      </c>
      <c r="AN37" s="97">
        <f t="shared" si="11"/>
        <v>236</v>
      </c>
      <c r="AO37" s="97">
        <f t="shared" si="11"/>
        <v>1773</v>
      </c>
      <c r="AP37" s="97">
        <f t="shared" si="11"/>
        <v>0</v>
      </c>
      <c r="AQ37" s="97">
        <f t="shared" si="11"/>
        <v>0</v>
      </c>
      <c r="AR37" s="97">
        <f t="shared" si="11"/>
        <v>1214</v>
      </c>
      <c r="AS37" s="97">
        <f t="shared" si="11"/>
        <v>3280</v>
      </c>
      <c r="AT37" s="97">
        <f t="shared" si="11"/>
        <v>236</v>
      </c>
      <c r="AU37" s="97">
        <f t="shared" si="11"/>
        <v>1564</v>
      </c>
      <c r="AV37" s="97">
        <f t="shared" si="11"/>
        <v>350</v>
      </c>
      <c r="AW37" s="97">
        <f t="shared" si="11"/>
        <v>2021</v>
      </c>
      <c r="AX37" s="97">
        <f t="shared" si="11"/>
        <v>692</v>
      </c>
      <c r="AY37" s="97">
        <f t="shared" si="11"/>
        <v>2280</v>
      </c>
      <c r="AZ37" s="97">
        <f t="shared" si="11"/>
        <v>215</v>
      </c>
      <c r="BA37" s="97">
        <f t="shared" si="11"/>
        <v>1569</v>
      </c>
      <c r="BB37" s="97">
        <f t="shared" si="11"/>
        <v>215</v>
      </c>
      <c r="BC37" s="97">
        <f t="shared" si="11"/>
        <v>1570</v>
      </c>
      <c r="BD37" s="97">
        <f t="shared" si="11"/>
        <v>215</v>
      </c>
      <c r="BE37" s="97">
        <f t="shared" si="11"/>
        <v>1505</v>
      </c>
      <c r="BF37" s="97">
        <f t="shared" si="11"/>
        <v>1655</v>
      </c>
      <c r="BG37" s="97">
        <f t="shared" si="11"/>
        <v>5276</v>
      </c>
      <c r="BH37" s="97">
        <f t="shared" si="11"/>
        <v>92</v>
      </c>
      <c r="BI37" s="97">
        <f t="shared" si="11"/>
        <v>194</v>
      </c>
      <c r="BJ37" s="97">
        <f t="shared" si="11"/>
        <v>1099</v>
      </c>
      <c r="BK37" s="97">
        <f t="shared" si="11"/>
        <v>8665</v>
      </c>
      <c r="BL37" s="97">
        <f t="shared" si="11"/>
        <v>101</v>
      </c>
      <c r="BM37" s="97">
        <f t="shared" si="11"/>
        <v>408</v>
      </c>
      <c r="BN37" s="97">
        <f t="shared" ref="BN37:CS37" si="12">SUM(BN6:BN34)</f>
        <v>626</v>
      </c>
      <c r="BO37" s="97">
        <f t="shared" si="12"/>
        <v>1233</v>
      </c>
      <c r="BP37" s="97">
        <f t="shared" si="12"/>
        <v>5</v>
      </c>
      <c r="BQ37" s="97">
        <f t="shared" si="12"/>
        <v>5</v>
      </c>
      <c r="BR37" s="97">
        <f t="shared" si="12"/>
        <v>4812</v>
      </c>
      <c r="BS37" s="97">
        <f t="shared" si="12"/>
        <v>37647</v>
      </c>
      <c r="BT37" s="97">
        <f t="shared" si="12"/>
        <v>11</v>
      </c>
      <c r="BU37" s="97">
        <f t="shared" si="12"/>
        <v>80</v>
      </c>
      <c r="BV37" s="97">
        <f t="shared" si="12"/>
        <v>12</v>
      </c>
      <c r="BW37" s="97">
        <f t="shared" si="12"/>
        <v>89</v>
      </c>
      <c r="BX37" s="97">
        <f t="shared" si="12"/>
        <v>1089</v>
      </c>
      <c r="BY37" s="97">
        <f t="shared" si="12"/>
        <v>1322</v>
      </c>
      <c r="BZ37" s="97">
        <f t="shared" si="12"/>
        <v>1101</v>
      </c>
      <c r="CA37" s="97">
        <f t="shared" si="12"/>
        <v>1411</v>
      </c>
      <c r="CB37" s="97">
        <f t="shared" si="12"/>
        <v>91</v>
      </c>
      <c r="CC37" s="97">
        <f t="shared" si="12"/>
        <v>92</v>
      </c>
      <c r="CD37" s="97">
        <f t="shared" si="12"/>
        <v>17</v>
      </c>
      <c r="CE37" s="97">
        <f t="shared" si="12"/>
        <v>20</v>
      </c>
      <c r="CF37" s="97">
        <f t="shared" si="12"/>
        <v>108</v>
      </c>
      <c r="CG37" s="97">
        <f t="shared" si="12"/>
        <v>112</v>
      </c>
      <c r="CH37" s="97">
        <f t="shared" si="12"/>
        <v>84</v>
      </c>
      <c r="CI37" s="97">
        <f t="shared" si="12"/>
        <v>344</v>
      </c>
      <c r="CJ37" s="97">
        <f t="shared" si="12"/>
        <v>22</v>
      </c>
      <c r="CK37" s="97">
        <f t="shared" si="12"/>
        <v>25</v>
      </c>
      <c r="CL37" s="97">
        <f t="shared" si="12"/>
        <v>95</v>
      </c>
      <c r="CM37" s="97">
        <f t="shared" si="12"/>
        <v>96</v>
      </c>
      <c r="CN37" s="97">
        <f t="shared" si="12"/>
        <v>91</v>
      </c>
      <c r="CO37" s="97">
        <f t="shared" si="12"/>
        <v>96</v>
      </c>
      <c r="CP37" s="97">
        <f t="shared" si="12"/>
        <v>54163</v>
      </c>
      <c r="CQ37" s="97">
        <f t="shared" si="12"/>
        <v>63012</v>
      </c>
      <c r="CR37" s="97">
        <f t="shared" si="12"/>
        <v>354</v>
      </c>
      <c r="CS37" s="97">
        <f t="shared" si="12"/>
        <v>544</v>
      </c>
      <c r="CT37" s="97">
        <f t="shared" ref="CT37:DY37" si="13">SUM(CT6:CT34)</f>
        <v>155</v>
      </c>
      <c r="CU37" s="97">
        <f t="shared" si="13"/>
        <v>331</v>
      </c>
      <c r="CV37" s="97">
        <f t="shared" si="13"/>
        <v>6</v>
      </c>
      <c r="CW37" s="97">
        <f t="shared" si="13"/>
        <v>22</v>
      </c>
      <c r="CX37" s="97">
        <f t="shared" si="13"/>
        <v>43</v>
      </c>
      <c r="CY37" s="97">
        <f t="shared" si="13"/>
        <v>47</v>
      </c>
      <c r="CZ37" s="97">
        <f t="shared" si="13"/>
        <v>2</v>
      </c>
      <c r="DA37" s="97">
        <f t="shared" si="13"/>
        <v>2</v>
      </c>
      <c r="DB37" s="97">
        <f t="shared" si="13"/>
        <v>2</v>
      </c>
      <c r="DC37" s="97">
        <f t="shared" si="13"/>
        <v>2</v>
      </c>
      <c r="DD37" s="97">
        <f t="shared" si="13"/>
        <v>4</v>
      </c>
      <c r="DE37" s="97">
        <f t="shared" si="13"/>
        <v>5</v>
      </c>
      <c r="DF37" s="97">
        <f t="shared" si="13"/>
        <v>362</v>
      </c>
      <c r="DG37" s="97">
        <f t="shared" si="13"/>
        <v>374</v>
      </c>
      <c r="DH37" s="97">
        <f t="shared" si="13"/>
        <v>125</v>
      </c>
      <c r="DI37" s="97">
        <f t="shared" si="13"/>
        <v>270</v>
      </c>
      <c r="DJ37" s="97">
        <f t="shared" si="13"/>
        <v>121</v>
      </c>
      <c r="DK37" s="97">
        <f t="shared" si="13"/>
        <v>257</v>
      </c>
      <c r="DL37" s="97">
        <f t="shared" si="13"/>
        <v>1133</v>
      </c>
      <c r="DM37" s="97">
        <f t="shared" si="13"/>
        <v>2063</v>
      </c>
      <c r="DN37" s="97">
        <f t="shared" si="13"/>
        <v>585</v>
      </c>
      <c r="DO37" s="97">
        <f t="shared" si="13"/>
        <v>1012</v>
      </c>
      <c r="DP37" s="97">
        <f t="shared" si="13"/>
        <v>215</v>
      </c>
      <c r="DQ37" s="97">
        <f t="shared" si="13"/>
        <v>1502</v>
      </c>
      <c r="DR37" s="97">
        <f t="shared" si="13"/>
        <v>553</v>
      </c>
      <c r="DS37" s="97">
        <f t="shared" si="13"/>
        <v>983</v>
      </c>
      <c r="DT37" s="97">
        <f t="shared" si="13"/>
        <v>528</v>
      </c>
      <c r="DU37" s="97">
        <f t="shared" si="13"/>
        <v>585</v>
      </c>
      <c r="DV37" s="97">
        <f t="shared" si="13"/>
        <v>375</v>
      </c>
      <c r="DW37" s="97">
        <f t="shared" si="13"/>
        <v>696</v>
      </c>
      <c r="DX37" s="97">
        <f t="shared" si="13"/>
        <v>219</v>
      </c>
      <c r="DY37" s="97">
        <f t="shared" si="13"/>
        <v>342</v>
      </c>
      <c r="DZ37" s="97">
        <f t="shared" ref="DZ37:FA37" si="14">SUM(DZ6:DZ34)</f>
        <v>0</v>
      </c>
      <c r="EA37" s="97">
        <f t="shared" si="14"/>
        <v>0</v>
      </c>
      <c r="EB37" s="97">
        <f t="shared" si="14"/>
        <v>0</v>
      </c>
      <c r="EC37" s="97">
        <f t="shared" si="14"/>
        <v>0</v>
      </c>
      <c r="ED37" s="97">
        <f t="shared" si="14"/>
        <v>0</v>
      </c>
      <c r="EE37" s="97">
        <f t="shared" si="14"/>
        <v>0</v>
      </c>
      <c r="EF37" s="97">
        <f t="shared" si="14"/>
        <v>0</v>
      </c>
      <c r="EG37" s="97">
        <f t="shared" si="14"/>
        <v>0</v>
      </c>
      <c r="EH37" s="97">
        <f t="shared" si="14"/>
        <v>0</v>
      </c>
      <c r="EI37" s="97">
        <f t="shared" si="14"/>
        <v>0</v>
      </c>
      <c r="EJ37" s="97">
        <f t="shared" si="14"/>
        <v>0</v>
      </c>
      <c r="EK37" s="97">
        <f t="shared" si="14"/>
        <v>0</v>
      </c>
      <c r="EL37" s="97">
        <f t="shared" si="14"/>
        <v>629</v>
      </c>
      <c r="EM37" s="97">
        <f t="shared" si="14"/>
        <v>7896</v>
      </c>
      <c r="EN37" s="97">
        <f t="shared" si="14"/>
        <v>0</v>
      </c>
      <c r="EO37" s="97">
        <f t="shared" si="14"/>
        <v>0</v>
      </c>
      <c r="EP37" s="97">
        <f t="shared" si="14"/>
        <v>0</v>
      </c>
      <c r="EQ37" s="97">
        <f t="shared" si="14"/>
        <v>0</v>
      </c>
      <c r="ER37" s="97">
        <f t="shared" si="14"/>
        <v>0</v>
      </c>
      <c r="ES37" s="97">
        <f t="shared" si="14"/>
        <v>0</v>
      </c>
      <c r="ET37" s="97">
        <f t="shared" si="14"/>
        <v>91</v>
      </c>
      <c r="EU37" s="97">
        <f t="shared" si="14"/>
        <v>92</v>
      </c>
      <c r="EV37" s="97">
        <f t="shared" si="14"/>
        <v>0</v>
      </c>
      <c r="EW37" s="97">
        <f t="shared" si="14"/>
        <v>0</v>
      </c>
      <c r="EX37" s="97">
        <f t="shared" si="14"/>
        <v>339</v>
      </c>
      <c r="EY37" s="97">
        <f t="shared" si="14"/>
        <v>339</v>
      </c>
      <c r="EZ37" s="97">
        <f t="shared" si="14"/>
        <v>59211</v>
      </c>
      <c r="FA37" s="98">
        <f t="shared" si="14"/>
        <v>80536</v>
      </c>
    </row>
    <row r="39" spans="1:158" ht="59.25" customHeight="1" thickBot="1" x14ac:dyDescent="0.3">
      <c r="A39" s="180" t="s">
        <v>270</v>
      </c>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2"/>
      <c r="BZ39" s="162"/>
      <c r="CA39" s="162"/>
      <c r="CB39" s="162"/>
      <c r="CC39" s="162"/>
      <c r="CD39" s="162"/>
      <c r="CE39" s="162"/>
      <c r="CF39" s="162"/>
      <c r="CG39" s="162"/>
      <c r="CH39" s="162"/>
      <c r="CI39" s="162"/>
      <c r="CJ39" s="162"/>
      <c r="CK39" s="162"/>
      <c r="CL39" s="162"/>
      <c r="CM39" s="162"/>
      <c r="CN39" s="162"/>
      <c r="CO39" s="162"/>
      <c r="CP39" s="162"/>
      <c r="CQ39" s="162"/>
      <c r="CR39" s="162"/>
      <c r="CS39" s="162"/>
      <c r="CT39" s="162"/>
      <c r="CU39" s="162"/>
      <c r="CV39" s="162"/>
      <c r="CW39" s="162"/>
      <c r="CX39" s="162"/>
      <c r="CY39" s="162"/>
      <c r="CZ39" s="162"/>
      <c r="DA39" s="162"/>
      <c r="DB39" s="162"/>
      <c r="DC39" s="162"/>
      <c r="DD39" s="162"/>
      <c r="DE39" s="162"/>
      <c r="DF39" s="162"/>
      <c r="DG39" s="162"/>
      <c r="DH39" s="162"/>
      <c r="DI39" s="162"/>
      <c r="DJ39" s="162"/>
      <c r="DK39" s="162"/>
      <c r="DL39" s="162"/>
      <c r="DM39" s="162"/>
      <c r="DN39" s="162"/>
      <c r="DO39" s="162"/>
      <c r="DP39" s="162"/>
      <c r="DQ39" s="162"/>
      <c r="DR39" s="162"/>
      <c r="DS39" s="162"/>
      <c r="DT39" s="162"/>
      <c r="DU39" s="162"/>
      <c r="DV39" s="162"/>
      <c r="DW39" s="162"/>
      <c r="DX39" s="162"/>
      <c r="DY39" s="162"/>
      <c r="DZ39" s="162"/>
      <c r="EA39" s="162"/>
      <c r="EB39" s="162"/>
      <c r="EC39" s="162"/>
      <c r="ED39" s="162"/>
      <c r="EE39" s="162"/>
      <c r="EF39" s="162"/>
      <c r="EG39" s="162"/>
      <c r="EH39" s="162"/>
      <c r="EI39" s="162"/>
      <c r="EJ39" s="162"/>
      <c r="EK39" s="162"/>
      <c r="EL39" s="162"/>
      <c r="EM39" s="162"/>
      <c r="EN39" s="162"/>
      <c r="EO39" s="162"/>
      <c r="EP39" s="162"/>
      <c r="EQ39" s="162"/>
      <c r="ER39" s="162"/>
      <c r="ES39" s="162"/>
      <c r="ET39" s="162"/>
      <c r="EU39" s="162"/>
      <c r="EV39" s="162"/>
    </row>
    <row r="40" spans="1:158" ht="32.25" customHeight="1" thickTop="1" thickBot="1" x14ac:dyDescent="0.4">
      <c r="A40" s="170" t="s">
        <v>9</v>
      </c>
      <c r="B40" s="195" t="s">
        <v>288</v>
      </c>
      <c r="C40" s="196"/>
      <c r="D40" s="175" t="s">
        <v>125</v>
      </c>
      <c r="E40" s="174"/>
      <c r="F40" s="174"/>
      <c r="G40" s="174"/>
      <c r="H40" s="174"/>
      <c r="I40" s="174"/>
      <c r="J40" s="174"/>
      <c r="K40" s="174"/>
      <c r="L40" s="174"/>
      <c r="M40" s="174"/>
      <c r="N40" s="174"/>
      <c r="O40" s="174"/>
      <c r="P40" s="174"/>
      <c r="Q40" s="174"/>
      <c r="R40" s="174"/>
      <c r="S40" s="174"/>
      <c r="T40" s="174"/>
      <c r="U40" s="174"/>
      <c r="V40" s="174"/>
      <c r="W40" s="174"/>
      <c r="X40" s="174"/>
      <c r="Y40" s="174"/>
      <c r="Z40" s="174"/>
      <c r="AA40" s="173"/>
      <c r="AB40" s="172" t="s">
        <v>126</v>
      </c>
      <c r="AC40" s="174"/>
      <c r="AD40" s="165" t="s">
        <v>127</v>
      </c>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7"/>
      <c r="BT40" s="174" t="s">
        <v>129</v>
      </c>
      <c r="BU40" s="173"/>
      <c r="BV40" s="172" t="s">
        <v>130</v>
      </c>
      <c r="BW40" s="174"/>
      <c r="BX40" s="174"/>
      <c r="BY40" s="174"/>
      <c r="BZ40" s="174"/>
      <c r="CA40" s="176"/>
      <c r="CB40" s="165" t="s">
        <v>131</v>
      </c>
      <c r="CC40" s="166"/>
      <c r="CD40" s="166"/>
      <c r="CE40" s="166"/>
      <c r="CF40" s="166"/>
      <c r="CG40" s="167"/>
      <c r="CH40" s="165" t="s">
        <v>132</v>
      </c>
      <c r="CI40" s="167"/>
      <c r="CJ40" s="165" t="s">
        <v>283</v>
      </c>
      <c r="CK40" s="166"/>
      <c r="CL40" s="166"/>
      <c r="CM40" s="166"/>
      <c r="CN40" s="166"/>
      <c r="CO40" s="166"/>
      <c r="CP40" s="166"/>
      <c r="CQ40" s="166"/>
      <c r="CR40" s="166"/>
      <c r="CS40" s="166"/>
      <c r="CT40" s="166"/>
      <c r="CU40" s="166"/>
      <c r="CV40" s="166"/>
      <c r="CW40" s="166"/>
      <c r="CX40" s="166"/>
      <c r="CY40" s="166"/>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166"/>
      <c r="EH40" s="166"/>
      <c r="EI40" s="166"/>
      <c r="EJ40" s="166"/>
      <c r="EK40" s="166"/>
      <c r="EL40" s="166"/>
      <c r="EM40" s="166"/>
      <c r="EN40" s="166"/>
      <c r="EO40" s="166"/>
      <c r="EP40" s="166"/>
      <c r="EQ40" s="166"/>
      <c r="ER40" s="166"/>
      <c r="ES40" s="166"/>
      <c r="ET40" s="166"/>
      <c r="EU40" s="166"/>
      <c r="EV40" s="166"/>
      <c r="EW40" s="166"/>
      <c r="EX40" s="166"/>
      <c r="EY40" s="166"/>
      <c r="EZ40" s="166"/>
      <c r="FA40" s="198"/>
      <c r="FB40" s="181" t="s">
        <v>128</v>
      </c>
    </row>
    <row r="41" spans="1:158" ht="16.5" hidden="1" customHeight="1" thickBot="1" x14ac:dyDescent="0.3">
      <c r="A41" s="170"/>
      <c r="B41" s="199" t="s">
        <v>280</v>
      </c>
      <c r="C41" s="201" t="s">
        <v>168</v>
      </c>
      <c r="D41" s="197" t="s">
        <v>196</v>
      </c>
      <c r="E41" s="197"/>
      <c r="F41" s="197" t="s">
        <v>197</v>
      </c>
      <c r="G41" s="197"/>
      <c r="H41" s="197" t="s">
        <v>198</v>
      </c>
      <c r="I41" s="197"/>
      <c r="J41" s="197" t="s">
        <v>216</v>
      </c>
      <c r="K41" s="197"/>
      <c r="L41" s="197" t="s">
        <v>206</v>
      </c>
      <c r="M41" s="197"/>
      <c r="N41" s="197" t="s">
        <v>199</v>
      </c>
      <c r="O41" s="197"/>
      <c r="P41" s="197" t="s">
        <v>200</v>
      </c>
      <c r="Q41" s="197"/>
      <c r="R41" s="197" t="s">
        <v>201</v>
      </c>
      <c r="S41" s="197"/>
      <c r="T41" s="197" t="s">
        <v>202</v>
      </c>
      <c r="U41" s="197"/>
      <c r="V41" s="197" t="s">
        <v>203</v>
      </c>
      <c r="W41" s="197"/>
      <c r="X41" s="197" t="s">
        <v>244</v>
      </c>
      <c r="Y41" s="197"/>
      <c r="Z41" s="197" t="s">
        <v>265</v>
      </c>
      <c r="AA41" s="203"/>
      <c r="AB41" s="204" t="s">
        <v>204</v>
      </c>
      <c r="AC41" s="203"/>
      <c r="AD41" s="205" t="s">
        <v>287</v>
      </c>
      <c r="AE41" s="206"/>
      <c r="AF41" s="205" t="s">
        <v>195</v>
      </c>
      <c r="AG41" s="206"/>
      <c r="AH41" s="206" t="s">
        <v>245</v>
      </c>
      <c r="AI41" s="206"/>
      <c r="AJ41" s="206" t="s">
        <v>246</v>
      </c>
      <c r="AK41" s="206"/>
      <c r="AL41" s="197" t="s">
        <v>247</v>
      </c>
      <c r="AM41" s="197"/>
      <c r="AN41" s="197" t="s">
        <v>248</v>
      </c>
      <c r="AO41" s="197"/>
      <c r="AP41" s="197" t="s">
        <v>249</v>
      </c>
      <c r="AQ41" s="197"/>
      <c r="AR41" s="197" t="s">
        <v>286</v>
      </c>
      <c r="AS41" s="197"/>
      <c r="AT41" s="197" t="s">
        <v>284</v>
      </c>
      <c r="AU41" s="197"/>
      <c r="AV41" s="197" t="s">
        <v>255</v>
      </c>
      <c r="AW41" s="197"/>
      <c r="AX41" s="197" t="s">
        <v>256</v>
      </c>
      <c r="AY41" s="197"/>
      <c r="AZ41" s="197" t="s">
        <v>257</v>
      </c>
      <c r="BA41" s="197"/>
      <c r="BB41" s="197" t="s">
        <v>258</v>
      </c>
      <c r="BC41" s="197"/>
      <c r="BD41" s="197" t="s">
        <v>259</v>
      </c>
      <c r="BE41" s="197"/>
      <c r="BF41" s="197" t="s">
        <v>205</v>
      </c>
      <c r="BG41" s="197"/>
      <c r="BH41" s="197" t="s">
        <v>207</v>
      </c>
      <c r="BI41" s="197"/>
      <c r="BJ41" s="197" t="s">
        <v>208</v>
      </c>
      <c r="BK41" s="197"/>
      <c r="BL41" s="197" t="s">
        <v>285</v>
      </c>
      <c r="BM41" s="197"/>
      <c r="BN41" s="197" t="s">
        <v>209</v>
      </c>
      <c r="BO41" s="197"/>
      <c r="BP41" s="197" t="s">
        <v>210</v>
      </c>
      <c r="BQ41" s="197"/>
      <c r="BR41" s="197" t="s">
        <v>265</v>
      </c>
      <c r="BS41" s="203"/>
      <c r="BT41" s="204" t="s">
        <v>211</v>
      </c>
      <c r="BU41" s="203"/>
      <c r="BV41" s="204" t="s">
        <v>212</v>
      </c>
      <c r="BW41" s="197"/>
      <c r="BX41" s="197" t="s">
        <v>213</v>
      </c>
      <c r="BY41" s="197"/>
      <c r="BZ41" s="197" t="s">
        <v>265</v>
      </c>
      <c r="CA41" s="203"/>
      <c r="CB41" s="204" t="s">
        <v>214</v>
      </c>
      <c r="CC41" s="197"/>
      <c r="CD41" s="197" t="s">
        <v>215</v>
      </c>
      <c r="CE41" s="197"/>
      <c r="CF41" s="197" t="s">
        <v>265</v>
      </c>
      <c r="CG41" s="203"/>
      <c r="CH41" s="204" t="s">
        <v>268</v>
      </c>
      <c r="CI41" s="203"/>
      <c r="CJ41" s="204" t="s">
        <v>217</v>
      </c>
      <c r="CK41" s="197"/>
      <c r="CL41" s="197" t="s">
        <v>218</v>
      </c>
      <c r="CM41" s="197"/>
      <c r="CN41" s="197" t="s">
        <v>219</v>
      </c>
      <c r="CO41" s="197"/>
      <c r="CP41" s="197" t="s">
        <v>220</v>
      </c>
      <c r="CQ41" s="197"/>
      <c r="CR41" s="197" t="s">
        <v>221</v>
      </c>
      <c r="CS41" s="197"/>
      <c r="CT41" s="197" t="s">
        <v>222</v>
      </c>
      <c r="CU41" s="197"/>
      <c r="CV41" s="197" t="s">
        <v>223</v>
      </c>
      <c r="CW41" s="197"/>
      <c r="CX41" s="197" t="s">
        <v>224</v>
      </c>
      <c r="CY41" s="197"/>
      <c r="CZ41" s="197" t="s">
        <v>225</v>
      </c>
      <c r="DA41" s="197"/>
      <c r="DB41" s="197" t="s">
        <v>226</v>
      </c>
      <c r="DC41" s="197"/>
      <c r="DD41" s="197" t="s">
        <v>227</v>
      </c>
      <c r="DE41" s="197"/>
      <c r="DF41" s="197" t="s">
        <v>228</v>
      </c>
      <c r="DG41" s="197"/>
      <c r="DH41" s="197" t="s">
        <v>229</v>
      </c>
      <c r="DI41" s="197"/>
      <c r="DJ41" s="197" t="s">
        <v>230</v>
      </c>
      <c r="DK41" s="197"/>
      <c r="DL41" s="197" t="s">
        <v>231</v>
      </c>
      <c r="DM41" s="197"/>
      <c r="DN41" s="197" t="s">
        <v>232</v>
      </c>
      <c r="DO41" s="197"/>
      <c r="DP41" s="197" t="s">
        <v>233</v>
      </c>
      <c r="DQ41" s="197"/>
      <c r="DR41" s="197" t="s">
        <v>234</v>
      </c>
      <c r="DS41" s="197"/>
      <c r="DT41" s="197" t="s">
        <v>235</v>
      </c>
      <c r="DU41" s="197"/>
      <c r="DV41" s="197" t="s">
        <v>236</v>
      </c>
      <c r="DW41" s="197"/>
      <c r="DX41" s="197" t="s">
        <v>237</v>
      </c>
      <c r="DY41" s="197"/>
      <c r="DZ41" s="197" t="s">
        <v>238</v>
      </c>
      <c r="EA41" s="197"/>
      <c r="EB41" s="197" t="s">
        <v>239</v>
      </c>
      <c r="EC41" s="197"/>
      <c r="ED41" s="197" t="s">
        <v>240</v>
      </c>
      <c r="EE41" s="197"/>
      <c r="EF41" s="197" t="s">
        <v>241</v>
      </c>
      <c r="EG41" s="197"/>
      <c r="EH41" s="197" t="s">
        <v>242</v>
      </c>
      <c r="EI41" s="197"/>
      <c r="EJ41" s="197" t="s">
        <v>243</v>
      </c>
      <c r="EK41" s="197"/>
      <c r="EL41" s="197" t="s">
        <v>250</v>
      </c>
      <c r="EM41" s="197"/>
      <c r="EN41" s="197" t="s">
        <v>251</v>
      </c>
      <c r="EO41" s="197"/>
      <c r="EP41" s="197" t="s">
        <v>252</v>
      </c>
      <c r="EQ41" s="197"/>
      <c r="ER41" s="197" t="s">
        <v>253</v>
      </c>
      <c r="ES41" s="197"/>
      <c r="ET41" s="197" t="s">
        <v>261</v>
      </c>
      <c r="EU41" s="197"/>
      <c r="EV41" s="197" t="s">
        <v>254</v>
      </c>
      <c r="EW41" s="197"/>
      <c r="EX41" s="197" t="s">
        <v>260</v>
      </c>
      <c r="EY41" s="197"/>
      <c r="EZ41" s="197" t="s">
        <v>265</v>
      </c>
      <c r="FA41" s="207"/>
      <c r="FB41" s="182"/>
    </row>
    <row r="42" spans="1:158" ht="16.5" hidden="1" customHeight="1" thickTop="1" thickBot="1" x14ac:dyDescent="0.3">
      <c r="A42" s="171"/>
      <c r="B42" s="200"/>
      <c r="C42" s="202"/>
      <c r="D42" s="41" t="s">
        <v>267</v>
      </c>
      <c r="E42" s="42" t="s">
        <v>266</v>
      </c>
      <c r="F42" s="41" t="s">
        <v>267</v>
      </c>
      <c r="G42" s="42" t="s">
        <v>266</v>
      </c>
      <c r="H42" s="41" t="s">
        <v>267</v>
      </c>
      <c r="I42" s="42" t="s">
        <v>266</v>
      </c>
      <c r="J42" s="41" t="s">
        <v>267</v>
      </c>
      <c r="K42" s="42" t="s">
        <v>266</v>
      </c>
      <c r="L42" s="41" t="s">
        <v>267</v>
      </c>
      <c r="M42" s="42" t="s">
        <v>266</v>
      </c>
      <c r="N42" s="41" t="s">
        <v>267</v>
      </c>
      <c r="O42" s="42" t="s">
        <v>266</v>
      </c>
      <c r="P42" s="41" t="s">
        <v>267</v>
      </c>
      <c r="Q42" s="42" t="s">
        <v>266</v>
      </c>
      <c r="R42" s="41" t="s">
        <v>267</v>
      </c>
      <c r="S42" s="42" t="s">
        <v>266</v>
      </c>
      <c r="T42" s="41" t="s">
        <v>267</v>
      </c>
      <c r="U42" s="42" t="s">
        <v>266</v>
      </c>
      <c r="V42" s="41" t="s">
        <v>267</v>
      </c>
      <c r="W42" s="42" t="s">
        <v>266</v>
      </c>
      <c r="X42" s="41" t="s">
        <v>267</v>
      </c>
      <c r="Y42" s="42" t="s">
        <v>266</v>
      </c>
      <c r="Z42" s="41" t="s">
        <v>267</v>
      </c>
      <c r="AA42" s="46" t="s">
        <v>266</v>
      </c>
      <c r="AB42" s="43" t="s">
        <v>267</v>
      </c>
      <c r="AC42" s="46" t="s">
        <v>266</v>
      </c>
      <c r="AD42" s="43" t="s">
        <v>267</v>
      </c>
      <c r="AE42" s="42" t="s">
        <v>266</v>
      </c>
      <c r="AF42" s="43" t="s">
        <v>267</v>
      </c>
      <c r="AG42" s="42" t="s">
        <v>266</v>
      </c>
      <c r="AH42" s="41" t="s">
        <v>267</v>
      </c>
      <c r="AI42" s="42" t="s">
        <v>266</v>
      </c>
      <c r="AJ42" s="41" t="s">
        <v>267</v>
      </c>
      <c r="AK42" s="42" t="s">
        <v>266</v>
      </c>
      <c r="AL42" s="41" t="s">
        <v>267</v>
      </c>
      <c r="AM42" s="42" t="s">
        <v>266</v>
      </c>
      <c r="AN42" s="41" t="s">
        <v>267</v>
      </c>
      <c r="AO42" s="42" t="s">
        <v>266</v>
      </c>
      <c r="AP42" s="41" t="s">
        <v>267</v>
      </c>
      <c r="AQ42" s="42" t="s">
        <v>266</v>
      </c>
      <c r="AR42" s="41" t="s">
        <v>267</v>
      </c>
      <c r="AS42" s="42" t="s">
        <v>266</v>
      </c>
      <c r="AT42" s="41" t="s">
        <v>267</v>
      </c>
      <c r="AU42" s="42" t="s">
        <v>266</v>
      </c>
      <c r="AV42" s="41" t="s">
        <v>267</v>
      </c>
      <c r="AW42" s="42" t="s">
        <v>266</v>
      </c>
      <c r="AX42" s="41" t="s">
        <v>267</v>
      </c>
      <c r="AY42" s="42" t="s">
        <v>266</v>
      </c>
      <c r="AZ42" s="41" t="s">
        <v>267</v>
      </c>
      <c r="BA42" s="42" t="s">
        <v>266</v>
      </c>
      <c r="BB42" s="41" t="s">
        <v>267</v>
      </c>
      <c r="BC42" s="42" t="s">
        <v>266</v>
      </c>
      <c r="BD42" s="41" t="s">
        <v>267</v>
      </c>
      <c r="BE42" s="42" t="s">
        <v>266</v>
      </c>
      <c r="BF42" s="41" t="s">
        <v>267</v>
      </c>
      <c r="BG42" s="42" t="s">
        <v>266</v>
      </c>
      <c r="BH42" s="41" t="s">
        <v>267</v>
      </c>
      <c r="BI42" s="42" t="s">
        <v>266</v>
      </c>
      <c r="BJ42" s="41" t="s">
        <v>267</v>
      </c>
      <c r="BK42" s="42" t="s">
        <v>266</v>
      </c>
      <c r="BL42" s="41" t="s">
        <v>267</v>
      </c>
      <c r="BM42" s="42" t="s">
        <v>266</v>
      </c>
      <c r="BN42" s="41" t="s">
        <v>267</v>
      </c>
      <c r="BO42" s="42" t="s">
        <v>266</v>
      </c>
      <c r="BP42" s="41" t="s">
        <v>267</v>
      </c>
      <c r="BQ42" s="42" t="s">
        <v>266</v>
      </c>
      <c r="BR42" s="41" t="s">
        <v>267</v>
      </c>
      <c r="BS42" s="46" t="s">
        <v>266</v>
      </c>
      <c r="BT42" s="43" t="s">
        <v>267</v>
      </c>
      <c r="BU42" s="46" t="s">
        <v>266</v>
      </c>
      <c r="BV42" s="43" t="s">
        <v>267</v>
      </c>
      <c r="BW42" s="42" t="s">
        <v>266</v>
      </c>
      <c r="BX42" s="41" t="s">
        <v>267</v>
      </c>
      <c r="BY42" s="42" t="s">
        <v>266</v>
      </c>
      <c r="BZ42" s="41" t="s">
        <v>267</v>
      </c>
      <c r="CA42" s="46" t="s">
        <v>266</v>
      </c>
      <c r="CB42" s="43" t="s">
        <v>267</v>
      </c>
      <c r="CC42" s="42" t="s">
        <v>266</v>
      </c>
      <c r="CD42" s="41" t="s">
        <v>267</v>
      </c>
      <c r="CE42" s="42" t="s">
        <v>266</v>
      </c>
      <c r="CF42" s="41" t="s">
        <v>267</v>
      </c>
      <c r="CG42" s="46" t="s">
        <v>266</v>
      </c>
      <c r="CH42" s="43" t="s">
        <v>267</v>
      </c>
      <c r="CI42" s="46" t="s">
        <v>266</v>
      </c>
      <c r="CJ42" s="43" t="s">
        <v>267</v>
      </c>
      <c r="CK42" s="42" t="s">
        <v>266</v>
      </c>
      <c r="CL42" s="41" t="s">
        <v>267</v>
      </c>
      <c r="CM42" s="42" t="s">
        <v>266</v>
      </c>
      <c r="CN42" s="41" t="s">
        <v>267</v>
      </c>
      <c r="CO42" s="42" t="s">
        <v>266</v>
      </c>
      <c r="CP42" s="41" t="s">
        <v>267</v>
      </c>
      <c r="CQ42" s="42" t="s">
        <v>266</v>
      </c>
      <c r="CR42" s="41" t="s">
        <v>267</v>
      </c>
      <c r="CS42" s="42" t="s">
        <v>266</v>
      </c>
      <c r="CT42" s="41" t="s">
        <v>267</v>
      </c>
      <c r="CU42" s="42" t="s">
        <v>266</v>
      </c>
      <c r="CV42" s="41" t="s">
        <v>267</v>
      </c>
      <c r="CW42" s="42" t="s">
        <v>266</v>
      </c>
      <c r="CX42" s="41" t="s">
        <v>267</v>
      </c>
      <c r="CY42" s="42" t="s">
        <v>266</v>
      </c>
      <c r="CZ42" s="41" t="s">
        <v>267</v>
      </c>
      <c r="DA42" s="42" t="s">
        <v>266</v>
      </c>
      <c r="DB42" s="41" t="s">
        <v>267</v>
      </c>
      <c r="DC42" s="42" t="s">
        <v>266</v>
      </c>
      <c r="DD42" s="41" t="s">
        <v>267</v>
      </c>
      <c r="DE42" s="42" t="s">
        <v>266</v>
      </c>
      <c r="DF42" s="41" t="s">
        <v>267</v>
      </c>
      <c r="DG42" s="42" t="s">
        <v>266</v>
      </c>
      <c r="DH42" s="41" t="s">
        <v>267</v>
      </c>
      <c r="DI42" s="42" t="s">
        <v>266</v>
      </c>
      <c r="DJ42" s="41" t="s">
        <v>267</v>
      </c>
      <c r="DK42" s="42" t="s">
        <v>266</v>
      </c>
      <c r="DL42" s="41" t="s">
        <v>267</v>
      </c>
      <c r="DM42" s="42" t="s">
        <v>266</v>
      </c>
      <c r="DN42" s="41" t="s">
        <v>267</v>
      </c>
      <c r="DO42" s="42" t="s">
        <v>266</v>
      </c>
      <c r="DP42" s="41" t="s">
        <v>267</v>
      </c>
      <c r="DQ42" s="42" t="s">
        <v>266</v>
      </c>
      <c r="DR42" s="41" t="s">
        <v>267</v>
      </c>
      <c r="DS42" s="42" t="s">
        <v>266</v>
      </c>
      <c r="DT42" s="41" t="s">
        <v>267</v>
      </c>
      <c r="DU42" s="42" t="s">
        <v>266</v>
      </c>
      <c r="DV42" s="41" t="s">
        <v>267</v>
      </c>
      <c r="DW42" s="42" t="s">
        <v>266</v>
      </c>
      <c r="DX42" s="41" t="s">
        <v>267</v>
      </c>
      <c r="DY42" s="42" t="s">
        <v>266</v>
      </c>
      <c r="DZ42" s="41" t="s">
        <v>267</v>
      </c>
      <c r="EA42" s="42" t="s">
        <v>266</v>
      </c>
      <c r="EB42" s="41" t="s">
        <v>267</v>
      </c>
      <c r="EC42" s="42" t="s">
        <v>266</v>
      </c>
      <c r="ED42" s="41" t="s">
        <v>267</v>
      </c>
      <c r="EE42" s="42" t="s">
        <v>266</v>
      </c>
      <c r="EF42" s="41" t="s">
        <v>267</v>
      </c>
      <c r="EG42" s="42" t="s">
        <v>266</v>
      </c>
      <c r="EH42" s="41" t="s">
        <v>267</v>
      </c>
      <c r="EI42" s="42" t="s">
        <v>266</v>
      </c>
      <c r="EJ42" s="41" t="s">
        <v>267</v>
      </c>
      <c r="EK42" s="42" t="s">
        <v>266</v>
      </c>
      <c r="EL42" s="41" t="s">
        <v>267</v>
      </c>
      <c r="EM42" s="42" t="s">
        <v>266</v>
      </c>
      <c r="EN42" s="41" t="s">
        <v>267</v>
      </c>
      <c r="EO42" s="42" t="s">
        <v>266</v>
      </c>
      <c r="EP42" s="41" t="s">
        <v>267</v>
      </c>
      <c r="EQ42" s="42" t="s">
        <v>266</v>
      </c>
      <c r="ER42" s="41" t="s">
        <v>267</v>
      </c>
      <c r="ES42" s="42" t="s">
        <v>266</v>
      </c>
      <c r="ET42" s="41" t="s">
        <v>267</v>
      </c>
      <c r="EU42" s="42" t="s">
        <v>266</v>
      </c>
      <c r="EV42" s="41" t="s">
        <v>267</v>
      </c>
      <c r="EW42" s="42" t="s">
        <v>266</v>
      </c>
      <c r="EX42" s="41" t="s">
        <v>267</v>
      </c>
      <c r="EY42" s="42" t="s">
        <v>266</v>
      </c>
      <c r="EZ42" s="41" t="s">
        <v>267</v>
      </c>
      <c r="FA42" s="47" t="s">
        <v>266</v>
      </c>
      <c r="FB42" s="183"/>
    </row>
    <row r="43" spans="1:158" ht="15.75" thickTop="1" x14ac:dyDescent="0.25">
      <c r="A43" s="222" t="s">
        <v>20</v>
      </c>
      <c r="B43" s="84">
        <v>17044</v>
      </c>
      <c r="C43" s="85">
        <v>4950</v>
      </c>
      <c r="D43" s="38">
        <v>529</v>
      </c>
      <c r="E43" s="135">
        <v>656</v>
      </c>
      <c r="F43" s="38">
        <v>767</v>
      </c>
      <c r="G43" s="135">
        <v>2500</v>
      </c>
      <c r="H43" s="38"/>
      <c r="J43" s="38"/>
      <c r="L43" s="38"/>
      <c r="N43" s="38"/>
      <c r="P43" s="38"/>
      <c r="R43" s="38"/>
      <c r="T43" s="38"/>
      <c r="V43" s="38"/>
      <c r="X43" s="38"/>
      <c r="Z43" s="38">
        <v>1271</v>
      </c>
      <c r="AA43" s="35">
        <v>3156</v>
      </c>
      <c r="AB43" s="44"/>
      <c r="AC43" s="35"/>
      <c r="AD43" s="44"/>
      <c r="AE43" s="77"/>
      <c r="AF43" s="44">
        <v>42</v>
      </c>
      <c r="AG43" s="135">
        <v>88</v>
      </c>
      <c r="AH43" s="38">
        <v>113</v>
      </c>
      <c r="AI43" s="135">
        <v>255</v>
      </c>
      <c r="AJ43" s="38"/>
      <c r="AL43" s="38">
        <v>1186</v>
      </c>
      <c r="AM43" s="135">
        <v>4819</v>
      </c>
      <c r="AN43" s="38">
        <v>181</v>
      </c>
      <c r="AO43" s="135">
        <v>432</v>
      </c>
      <c r="AP43" s="38"/>
      <c r="AR43" s="38">
        <v>375</v>
      </c>
      <c r="AS43" s="135">
        <v>1591</v>
      </c>
      <c r="AT43" s="38"/>
      <c r="AV43" s="38"/>
      <c r="AX43" s="38"/>
      <c r="AZ43" s="38"/>
      <c r="BB43" s="38"/>
      <c r="BD43" s="38"/>
      <c r="BF43" s="38">
        <v>865</v>
      </c>
      <c r="BG43" s="135">
        <v>1764</v>
      </c>
      <c r="BH43" s="38"/>
      <c r="BJ43" s="38">
        <v>1434</v>
      </c>
      <c r="BK43" s="135">
        <v>4853</v>
      </c>
      <c r="BL43" s="38"/>
      <c r="BN43" s="38"/>
      <c r="BP43" s="38"/>
      <c r="BR43" s="38">
        <v>3758</v>
      </c>
      <c r="BS43" s="35">
        <v>13802</v>
      </c>
      <c r="BT43" s="44"/>
      <c r="BU43" s="35"/>
      <c r="BV43" s="44">
        <v>42</v>
      </c>
      <c r="BW43" s="135">
        <v>86</v>
      </c>
      <c r="BX43" s="38"/>
      <c r="BZ43" s="38">
        <v>42</v>
      </c>
      <c r="CA43" s="35">
        <v>86</v>
      </c>
      <c r="CB43" s="44"/>
      <c r="CD43" s="38"/>
      <c r="CF43" s="38"/>
      <c r="CG43" s="35"/>
      <c r="CH43" s="44"/>
      <c r="CI43" s="35"/>
      <c r="CJ43" s="44"/>
      <c r="CL43" s="38"/>
      <c r="CN43" s="38"/>
      <c r="CP43" s="38"/>
      <c r="CR43" s="38"/>
      <c r="CT43" s="38"/>
      <c r="CV43" s="38"/>
      <c r="CX43" s="38"/>
      <c r="CZ43" s="38"/>
      <c r="DB43" s="38"/>
      <c r="DD43" s="38"/>
      <c r="DF43" s="38"/>
      <c r="DH43" s="38"/>
      <c r="DJ43" s="38"/>
      <c r="DL43" s="38"/>
      <c r="DN43" s="38"/>
      <c r="DP43" s="38"/>
      <c r="DR43" s="38"/>
      <c r="DT43" s="38"/>
      <c r="DV43" s="38"/>
      <c r="DX43" s="38"/>
      <c r="DZ43" s="38"/>
      <c r="EB43" s="38"/>
      <c r="ED43" s="38"/>
      <c r="EF43" s="38"/>
      <c r="EH43" s="38"/>
      <c r="EJ43" s="38"/>
      <c r="EL43" s="38"/>
      <c r="EN43" s="38"/>
      <c r="EP43" s="38"/>
      <c r="ER43" s="38"/>
      <c r="ET43" s="38"/>
      <c r="EV43" s="38"/>
      <c r="EX43" s="38"/>
      <c r="EZ43" s="38"/>
      <c r="FB43" s="48"/>
    </row>
    <row r="44" spans="1:158" hidden="1" x14ac:dyDescent="0.25">
      <c r="A44" s="34" t="s">
        <v>31</v>
      </c>
      <c r="B44" s="86">
        <v>2274</v>
      </c>
      <c r="C44" s="87">
        <v>565</v>
      </c>
      <c r="D44" s="39"/>
      <c r="F44" s="39"/>
      <c r="H44" s="39"/>
      <c r="J44" s="39"/>
      <c r="L44" s="39"/>
      <c r="N44" s="39"/>
      <c r="P44" s="39"/>
      <c r="R44" s="39"/>
      <c r="T44" s="39"/>
      <c r="V44" s="39"/>
      <c r="X44" s="39"/>
      <c r="Z44" s="39"/>
      <c r="AA44" s="35"/>
      <c r="AB44" s="37"/>
      <c r="AC44" s="35"/>
      <c r="AD44" s="37"/>
      <c r="AE44" s="78"/>
      <c r="AF44" s="37"/>
      <c r="AH44" s="39"/>
      <c r="AJ44" s="39"/>
      <c r="AL44" s="39"/>
      <c r="AN44" s="39"/>
      <c r="AP44" s="39"/>
      <c r="AR44" s="39"/>
      <c r="AT44" s="39"/>
      <c r="AV44" s="39"/>
      <c r="AX44" s="39"/>
      <c r="AZ44" s="39"/>
      <c r="BB44" s="39"/>
      <c r="BD44" s="39"/>
      <c r="BF44" s="39"/>
      <c r="BH44" s="39"/>
      <c r="BJ44" s="39"/>
      <c r="BL44" s="39"/>
      <c r="BN44" s="39"/>
      <c r="BP44" s="39"/>
      <c r="BR44" s="39"/>
      <c r="BS44" s="35"/>
      <c r="BT44" s="37"/>
      <c r="BU44" s="35"/>
      <c r="BV44" s="37"/>
      <c r="BX44" s="39"/>
      <c r="BZ44" s="39"/>
      <c r="CA44" s="35"/>
      <c r="CB44" s="37"/>
      <c r="CD44" s="39"/>
      <c r="CF44" s="39"/>
      <c r="CG44" s="35"/>
      <c r="CH44" s="37"/>
      <c r="CI44" s="35"/>
      <c r="CJ44" s="37"/>
      <c r="CL44" s="39"/>
      <c r="CN44" s="39"/>
      <c r="CP44" s="39"/>
      <c r="CR44" s="39"/>
      <c r="CT44" s="39"/>
      <c r="CV44" s="39"/>
      <c r="CX44" s="39"/>
      <c r="CZ44" s="39"/>
      <c r="DB44" s="39"/>
      <c r="DD44" s="39"/>
      <c r="DF44" s="39"/>
      <c r="DH44" s="39"/>
      <c r="DJ44" s="39"/>
      <c r="DL44" s="39"/>
      <c r="DN44" s="39"/>
      <c r="DP44" s="39"/>
      <c r="DR44" s="39"/>
      <c r="DT44" s="39"/>
      <c r="DV44" s="39"/>
      <c r="DX44" s="39"/>
      <c r="DZ44" s="39"/>
      <c r="EB44" s="39"/>
      <c r="ED44" s="39"/>
      <c r="EF44" s="39"/>
      <c r="EH44" s="39"/>
      <c r="EJ44" s="39"/>
      <c r="EL44" s="39"/>
      <c r="EN44" s="39"/>
      <c r="EP44" s="39"/>
      <c r="ER44" s="39"/>
      <c r="ET44" s="39"/>
      <c r="EV44" s="39"/>
      <c r="EX44" s="39"/>
      <c r="EZ44" s="39"/>
      <c r="FB44" s="49" t="s">
        <v>281</v>
      </c>
    </row>
    <row r="45" spans="1:158" hidden="1" x14ac:dyDescent="0.25">
      <c r="A45" s="34" t="s">
        <v>39</v>
      </c>
      <c r="B45" s="86">
        <v>20458</v>
      </c>
      <c r="C45" s="87">
        <v>2</v>
      </c>
      <c r="D45" s="39"/>
      <c r="F45" s="39"/>
      <c r="H45" s="39"/>
      <c r="J45" s="39"/>
      <c r="L45" s="39"/>
      <c r="N45" s="39"/>
      <c r="P45" s="39"/>
      <c r="R45" s="39"/>
      <c r="T45" s="39"/>
      <c r="V45" s="39"/>
      <c r="X45" s="39"/>
      <c r="Z45" s="39"/>
      <c r="AA45" s="35"/>
      <c r="AB45" s="37"/>
      <c r="AC45" s="35"/>
      <c r="AD45" s="37"/>
      <c r="AE45" s="78"/>
      <c r="AF45" s="37"/>
      <c r="AH45" s="39"/>
      <c r="AJ45" s="39"/>
      <c r="AL45" s="39"/>
      <c r="AN45" s="39"/>
      <c r="AP45" s="39"/>
      <c r="AR45" s="39"/>
      <c r="AT45" s="39"/>
      <c r="AV45" s="39"/>
      <c r="AX45" s="39"/>
      <c r="AZ45" s="39"/>
      <c r="BB45" s="39"/>
      <c r="BD45" s="39"/>
      <c r="BF45" s="39"/>
      <c r="BH45" s="39"/>
      <c r="BJ45" s="39"/>
      <c r="BL45" s="39"/>
      <c r="BN45" s="39"/>
      <c r="BP45" s="39"/>
      <c r="BR45" s="39"/>
      <c r="BS45" s="35"/>
      <c r="BT45" s="37"/>
      <c r="BU45" s="35"/>
      <c r="BV45" s="37"/>
      <c r="BX45" s="39"/>
      <c r="BZ45" s="39"/>
      <c r="CA45" s="35"/>
      <c r="CB45" s="37"/>
      <c r="CD45" s="39"/>
      <c r="CF45" s="39"/>
      <c r="CG45" s="35"/>
      <c r="CH45" s="37"/>
      <c r="CI45" s="35"/>
      <c r="CJ45" s="37"/>
      <c r="CL45" s="39"/>
      <c r="CN45" s="39"/>
      <c r="CP45" s="39"/>
      <c r="CR45" s="39"/>
      <c r="CT45" s="39"/>
      <c r="CV45" s="39"/>
      <c r="CX45" s="39"/>
      <c r="CZ45" s="39"/>
      <c r="DB45" s="39"/>
      <c r="DD45" s="39"/>
      <c r="DF45" s="39"/>
      <c r="DH45" s="39"/>
      <c r="DJ45" s="39"/>
      <c r="DL45" s="39"/>
      <c r="DN45" s="39"/>
      <c r="DP45" s="39"/>
      <c r="DR45" s="39"/>
      <c r="DT45" s="39"/>
      <c r="DV45" s="39"/>
      <c r="DX45" s="39"/>
      <c r="DZ45" s="39"/>
      <c r="EB45" s="39"/>
      <c r="ED45" s="39"/>
      <c r="EF45" s="39"/>
      <c r="EH45" s="39"/>
      <c r="EJ45" s="39"/>
      <c r="EL45" s="39"/>
      <c r="EN45" s="39"/>
      <c r="EP45" s="39"/>
      <c r="ER45" s="39"/>
      <c r="ET45" s="39"/>
      <c r="EV45" s="39"/>
      <c r="EX45" s="39"/>
      <c r="EZ45" s="39"/>
      <c r="FB45" s="49" t="s">
        <v>281</v>
      </c>
    </row>
    <row r="46" spans="1:158" ht="18" hidden="1" customHeight="1" x14ac:dyDescent="0.25">
      <c r="A46" s="34" t="s">
        <v>21</v>
      </c>
      <c r="B46" s="86">
        <v>290</v>
      </c>
      <c r="C46" s="87">
        <v>207</v>
      </c>
      <c r="D46" s="39"/>
      <c r="F46" s="39"/>
      <c r="H46" s="39"/>
      <c r="J46" s="39"/>
      <c r="L46" s="39"/>
      <c r="N46" s="39"/>
      <c r="P46" s="39"/>
      <c r="R46" s="39"/>
      <c r="T46" s="39"/>
      <c r="V46" s="39"/>
      <c r="X46" s="39"/>
      <c r="Z46" s="39"/>
      <c r="AA46" s="35"/>
      <c r="AB46" s="37"/>
      <c r="AC46" s="35"/>
      <c r="AD46" s="37"/>
      <c r="AE46" s="78"/>
      <c r="AF46" s="37"/>
      <c r="AH46" s="39"/>
      <c r="AJ46" s="39"/>
      <c r="AL46" s="39"/>
      <c r="AN46" s="39"/>
      <c r="AP46" s="39"/>
      <c r="AR46" s="39"/>
      <c r="AT46" s="39"/>
      <c r="AV46" s="39"/>
      <c r="AX46" s="39"/>
      <c r="AZ46" s="39"/>
      <c r="BB46" s="39"/>
      <c r="BD46" s="39"/>
      <c r="BF46" s="39"/>
      <c r="BH46" s="39"/>
      <c r="BJ46" s="39"/>
      <c r="BL46" s="39"/>
      <c r="BN46" s="39"/>
      <c r="BP46" s="39"/>
      <c r="BR46" s="39"/>
      <c r="BS46" s="35"/>
      <c r="BT46" s="37"/>
      <c r="BU46" s="35"/>
      <c r="BV46" s="37"/>
      <c r="BX46" s="39"/>
      <c r="BZ46" s="39"/>
      <c r="CA46" s="35"/>
      <c r="CB46" s="37"/>
      <c r="CD46" s="39"/>
      <c r="CF46" s="39"/>
      <c r="CG46" s="35"/>
      <c r="CH46" s="37"/>
      <c r="CI46" s="35"/>
      <c r="CJ46" s="37"/>
      <c r="CL46" s="39"/>
      <c r="CN46" s="39"/>
      <c r="CP46" s="39"/>
      <c r="CR46" s="39"/>
      <c r="CT46" s="39"/>
      <c r="CV46" s="39"/>
      <c r="CX46" s="39"/>
      <c r="CZ46" s="39"/>
      <c r="DB46" s="39"/>
      <c r="DD46" s="39"/>
      <c r="DF46" s="39"/>
      <c r="DH46" s="39"/>
      <c r="DJ46" s="39"/>
      <c r="DL46" s="39"/>
      <c r="DN46" s="39"/>
      <c r="DP46" s="39"/>
      <c r="DR46" s="39"/>
      <c r="DT46" s="39"/>
      <c r="DV46" s="39"/>
      <c r="DX46" s="39"/>
      <c r="DZ46" s="39"/>
      <c r="EB46" s="39"/>
      <c r="ED46" s="39"/>
      <c r="EF46" s="39"/>
      <c r="EH46" s="39"/>
      <c r="EJ46" s="39"/>
      <c r="EL46" s="39"/>
      <c r="EN46" s="39"/>
      <c r="EP46" s="39"/>
      <c r="ER46" s="39"/>
      <c r="ET46" s="39"/>
      <c r="EV46" s="39"/>
      <c r="EX46" s="39"/>
      <c r="EZ46" s="39"/>
      <c r="FB46" s="49" t="s">
        <v>281</v>
      </c>
    </row>
    <row r="47" spans="1:158" ht="14.25" customHeight="1" x14ac:dyDescent="0.25">
      <c r="A47" s="34" t="s">
        <v>22</v>
      </c>
      <c r="B47" s="86">
        <v>22358</v>
      </c>
      <c r="C47" s="87">
        <v>5692</v>
      </c>
      <c r="D47" s="39"/>
      <c r="F47" s="39"/>
      <c r="H47" s="39"/>
      <c r="J47" s="39"/>
      <c r="L47" s="39"/>
      <c r="N47" s="39"/>
      <c r="P47" s="39"/>
      <c r="R47" s="39"/>
      <c r="T47" s="39"/>
      <c r="V47" s="39"/>
      <c r="X47" s="39"/>
      <c r="Z47" s="39"/>
      <c r="AA47" s="35"/>
      <c r="AB47" s="37"/>
      <c r="AC47" s="35"/>
      <c r="AD47" s="37"/>
      <c r="AE47" s="78"/>
      <c r="AF47" s="37"/>
      <c r="AH47" s="39"/>
      <c r="AJ47" s="39"/>
      <c r="AL47" s="39"/>
      <c r="AN47" s="39"/>
      <c r="AP47" s="39"/>
      <c r="AR47" s="39"/>
      <c r="AT47" s="39"/>
      <c r="AV47" s="39"/>
      <c r="AX47" s="39"/>
      <c r="AZ47" s="39"/>
      <c r="BB47" s="39"/>
      <c r="BD47" s="39"/>
      <c r="BF47" s="39">
        <v>577</v>
      </c>
      <c r="BG47" s="135">
        <v>1148</v>
      </c>
      <c r="BH47" s="39">
        <v>1031</v>
      </c>
      <c r="BI47" s="135">
        <v>4046</v>
      </c>
      <c r="BJ47" s="39">
        <v>1795</v>
      </c>
      <c r="BK47" s="135">
        <v>8071</v>
      </c>
      <c r="BL47" s="39">
        <v>2292</v>
      </c>
      <c r="BM47" s="135">
        <v>9084</v>
      </c>
      <c r="BN47" s="39"/>
      <c r="BP47" s="39"/>
      <c r="BR47" s="39">
        <v>5684</v>
      </c>
      <c r="BS47" s="35">
        <v>22349</v>
      </c>
      <c r="BT47" s="37"/>
      <c r="BU47" s="35"/>
      <c r="BV47" s="37"/>
      <c r="BX47" s="39"/>
      <c r="BZ47" s="39"/>
      <c r="CA47" s="35"/>
      <c r="CB47" s="37"/>
      <c r="CD47" s="39"/>
      <c r="CF47" s="39"/>
      <c r="CG47" s="35"/>
      <c r="CH47" s="37"/>
      <c r="CI47" s="35"/>
      <c r="CJ47" s="37">
        <v>11</v>
      </c>
      <c r="CK47" s="135">
        <v>13</v>
      </c>
      <c r="CL47" s="39"/>
      <c r="CN47" s="39"/>
      <c r="CP47" s="39"/>
      <c r="CR47" s="39"/>
      <c r="CT47" s="39"/>
      <c r="CV47" s="39"/>
      <c r="CX47" s="39"/>
      <c r="CZ47" s="39"/>
      <c r="DB47" s="39"/>
      <c r="DD47" s="39"/>
      <c r="DF47" s="39"/>
      <c r="DH47" s="39"/>
      <c r="DJ47" s="39"/>
      <c r="DL47" s="39"/>
      <c r="DN47" s="39"/>
      <c r="DP47" s="39"/>
      <c r="DR47" s="39"/>
      <c r="DT47" s="39"/>
      <c r="DV47" s="39"/>
      <c r="DX47" s="39"/>
      <c r="DZ47" s="39"/>
      <c r="EB47" s="39"/>
      <c r="ED47" s="39"/>
      <c r="EF47" s="39"/>
      <c r="EH47" s="39"/>
      <c r="EJ47" s="39"/>
      <c r="EL47" s="39"/>
      <c r="EN47" s="39"/>
      <c r="EP47" s="39"/>
      <c r="ER47" s="39"/>
      <c r="ET47" s="39"/>
      <c r="EV47" s="39"/>
      <c r="EX47" s="39"/>
      <c r="EZ47" s="39">
        <v>11</v>
      </c>
      <c r="FA47" s="135">
        <v>13</v>
      </c>
      <c r="FB47" s="49"/>
    </row>
    <row r="48" spans="1:158" x14ac:dyDescent="0.25">
      <c r="A48" s="34" t="s">
        <v>23</v>
      </c>
      <c r="B48" s="86">
        <v>19249</v>
      </c>
      <c r="C48" s="87">
        <v>17788</v>
      </c>
      <c r="D48" s="39"/>
      <c r="F48" s="39"/>
      <c r="H48" s="39">
        <v>17788</v>
      </c>
      <c r="I48" s="135">
        <v>18230</v>
      </c>
      <c r="J48" s="39">
        <v>92</v>
      </c>
      <c r="K48" s="135">
        <v>139</v>
      </c>
      <c r="L48" s="39"/>
      <c r="N48" s="39"/>
      <c r="P48" s="39"/>
      <c r="R48" s="39"/>
      <c r="T48" s="39"/>
      <c r="V48" s="39"/>
      <c r="X48" s="39"/>
      <c r="Z48" s="39">
        <v>17202</v>
      </c>
      <c r="AA48" s="35">
        <v>18369</v>
      </c>
      <c r="AB48" s="37"/>
      <c r="AC48" s="35"/>
      <c r="AD48" s="37"/>
      <c r="AE48" s="78"/>
      <c r="AF48" s="37"/>
      <c r="AH48" s="39"/>
      <c r="AJ48" s="39"/>
      <c r="AL48" s="39"/>
      <c r="AN48" s="39"/>
      <c r="AP48" s="39"/>
      <c r="AR48" s="39"/>
      <c r="AT48" s="39"/>
      <c r="AV48" s="39"/>
      <c r="AX48" s="39"/>
      <c r="AZ48" s="39"/>
      <c r="BB48" s="39"/>
      <c r="BD48" s="39"/>
      <c r="BF48" s="39">
        <v>145</v>
      </c>
      <c r="BG48" s="135">
        <v>191</v>
      </c>
      <c r="BH48" s="39"/>
      <c r="BJ48" s="39">
        <v>91</v>
      </c>
      <c r="BK48" s="135">
        <v>137</v>
      </c>
      <c r="BL48" s="39"/>
      <c r="BN48" s="39"/>
      <c r="BP48" s="39"/>
      <c r="BR48" s="39">
        <v>233</v>
      </c>
      <c r="BS48" s="35">
        <v>328</v>
      </c>
      <c r="BT48" s="37"/>
      <c r="BU48" s="35"/>
      <c r="BV48" s="37"/>
      <c r="BX48" s="39"/>
      <c r="BZ48" s="39"/>
      <c r="CA48" s="35"/>
      <c r="CB48" s="37">
        <v>91</v>
      </c>
      <c r="CC48" s="135">
        <v>137</v>
      </c>
      <c r="CD48" s="39"/>
      <c r="CF48" s="39">
        <v>91</v>
      </c>
      <c r="CG48" s="35">
        <v>137</v>
      </c>
      <c r="CH48" s="37"/>
      <c r="CI48" s="35"/>
      <c r="CJ48" s="37"/>
      <c r="CL48" s="39">
        <v>95</v>
      </c>
      <c r="CM48" s="135">
        <v>141</v>
      </c>
      <c r="CN48" s="39">
        <v>91</v>
      </c>
      <c r="CO48" s="135">
        <v>137</v>
      </c>
      <c r="CP48" s="39"/>
      <c r="CR48" s="39"/>
      <c r="CT48" s="39"/>
      <c r="CV48" s="39"/>
      <c r="CX48" s="39"/>
      <c r="CZ48" s="39"/>
      <c r="DB48" s="39"/>
      <c r="DD48" s="39"/>
      <c r="DF48" s="39"/>
      <c r="DH48" s="39"/>
      <c r="DJ48" s="39"/>
      <c r="DL48" s="39"/>
      <c r="DN48" s="39"/>
      <c r="DP48" s="39"/>
      <c r="DR48" s="39"/>
      <c r="DT48" s="39"/>
      <c r="DV48" s="39"/>
      <c r="DX48" s="39"/>
      <c r="DZ48" s="39"/>
      <c r="EB48" s="39"/>
      <c r="ED48" s="39"/>
      <c r="EF48" s="39"/>
      <c r="EH48" s="39"/>
      <c r="EJ48" s="39"/>
      <c r="EL48" s="39"/>
      <c r="EN48" s="39"/>
      <c r="EP48" s="39"/>
      <c r="ER48" s="39"/>
      <c r="ET48" s="39">
        <v>91</v>
      </c>
      <c r="EU48" s="135">
        <v>137</v>
      </c>
      <c r="EV48" s="39"/>
      <c r="EX48" s="39"/>
      <c r="EZ48" s="39">
        <v>271</v>
      </c>
      <c r="FA48" s="135">
        <v>415</v>
      </c>
      <c r="FB48" s="49"/>
    </row>
    <row r="49" spans="1:158" hidden="1" x14ac:dyDescent="0.25">
      <c r="A49" s="34" t="s">
        <v>37</v>
      </c>
      <c r="B49" s="86">
        <v>138</v>
      </c>
      <c r="C49" s="87">
        <v>106</v>
      </c>
      <c r="D49" s="39"/>
      <c r="F49" s="39"/>
      <c r="H49" s="39"/>
      <c r="J49" s="39"/>
      <c r="L49" s="39"/>
      <c r="N49" s="39"/>
      <c r="P49" s="39"/>
      <c r="R49" s="39"/>
      <c r="T49" s="39"/>
      <c r="V49" s="39"/>
      <c r="X49" s="39"/>
      <c r="Z49" s="39"/>
      <c r="AA49" s="35"/>
      <c r="AB49" s="37"/>
      <c r="AC49" s="35"/>
      <c r="AD49" s="37"/>
      <c r="AE49" s="78"/>
      <c r="AF49" s="37"/>
      <c r="AH49" s="39"/>
      <c r="AJ49" s="39"/>
      <c r="AL49" s="39"/>
      <c r="AN49" s="39"/>
      <c r="AP49" s="39"/>
      <c r="AR49" s="39"/>
      <c r="AT49" s="39"/>
      <c r="AV49" s="39"/>
      <c r="AX49" s="39"/>
      <c r="AZ49" s="39"/>
      <c r="BB49" s="39"/>
      <c r="BD49" s="39"/>
      <c r="BF49" s="39"/>
      <c r="BH49" s="39"/>
      <c r="BJ49" s="39"/>
      <c r="BL49" s="39"/>
      <c r="BN49" s="39"/>
      <c r="BP49" s="39"/>
      <c r="BR49" s="39"/>
      <c r="BS49" s="35"/>
      <c r="BT49" s="37"/>
      <c r="BU49" s="35"/>
      <c r="BV49" s="37"/>
      <c r="BX49" s="39"/>
      <c r="BZ49" s="39"/>
      <c r="CA49" s="35"/>
      <c r="CB49" s="37"/>
      <c r="CD49" s="39"/>
      <c r="CF49" s="39"/>
      <c r="CG49" s="35"/>
      <c r="CH49" s="37"/>
      <c r="CI49" s="35"/>
      <c r="CJ49" s="37"/>
      <c r="CL49" s="39"/>
      <c r="CN49" s="39"/>
      <c r="CP49" s="39"/>
      <c r="CR49" s="39"/>
      <c r="CT49" s="39"/>
      <c r="CV49" s="39"/>
      <c r="CX49" s="39"/>
      <c r="CZ49" s="39"/>
      <c r="DB49" s="39"/>
      <c r="DD49" s="39"/>
      <c r="DF49" s="39"/>
      <c r="DH49" s="39"/>
      <c r="DJ49" s="39"/>
      <c r="DL49" s="39"/>
      <c r="DN49" s="39"/>
      <c r="DP49" s="39"/>
      <c r="DR49" s="39"/>
      <c r="DT49" s="39"/>
      <c r="DV49" s="39"/>
      <c r="DX49" s="39"/>
      <c r="DZ49" s="39"/>
      <c r="EB49" s="39"/>
      <c r="ED49" s="39"/>
      <c r="EF49" s="39"/>
      <c r="EH49" s="39"/>
      <c r="EJ49" s="39"/>
      <c r="EL49" s="39"/>
      <c r="EN49" s="39"/>
      <c r="EP49" s="39"/>
      <c r="ER49" s="39"/>
      <c r="ET49" s="39"/>
      <c r="EV49" s="39"/>
      <c r="EX49" s="39"/>
      <c r="EZ49" s="39"/>
      <c r="FB49" s="49" t="s">
        <v>281</v>
      </c>
    </row>
    <row r="50" spans="1:158" x14ac:dyDescent="0.25">
      <c r="A50" s="34" t="s">
        <v>43</v>
      </c>
      <c r="B50" s="86">
        <v>582</v>
      </c>
      <c r="C50" s="87">
        <v>428</v>
      </c>
      <c r="D50" s="39"/>
      <c r="F50" s="39">
        <v>20</v>
      </c>
      <c r="G50" s="135">
        <v>32</v>
      </c>
      <c r="H50" s="39"/>
      <c r="J50" s="39"/>
      <c r="L50" s="39">
        <v>49</v>
      </c>
      <c r="M50" s="135">
        <v>52</v>
      </c>
      <c r="N50" s="39"/>
      <c r="P50" s="39"/>
      <c r="R50" s="39"/>
      <c r="T50" s="39"/>
      <c r="V50" s="39"/>
      <c r="X50" s="39"/>
      <c r="Z50" s="39">
        <v>68</v>
      </c>
      <c r="AA50" s="35">
        <v>84</v>
      </c>
      <c r="AB50" s="37">
        <v>37</v>
      </c>
      <c r="AC50" s="35">
        <v>47</v>
      </c>
      <c r="AD50" s="37"/>
      <c r="AE50" s="78"/>
      <c r="AF50" s="37"/>
      <c r="AH50" s="39">
        <v>13</v>
      </c>
      <c r="AI50" s="135">
        <v>21</v>
      </c>
      <c r="AJ50" s="39"/>
      <c r="AL50" s="39">
        <v>107</v>
      </c>
      <c r="AM50" s="135">
        <v>116</v>
      </c>
      <c r="AN50" s="39">
        <v>13</v>
      </c>
      <c r="AO50" s="135">
        <v>16</v>
      </c>
      <c r="AP50" s="39"/>
      <c r="AR50" s="39">
        <v>54</v>
      </c>
      <c r="AS50" s="135">
        <v>60</v>
      </c>
      <c r="AT50" s="39">
        <v>13</v>
      </c>
      <c r="AU50" s="135">
        <v>16</v>
      </c>
      <c r="AV50" s="39">
        <v>15</v>
      </c>
      <c r="AW50" s="135">
        <v>17</v>
      </c>
      <c r="AX50" s="39"/>
      <c r="AZ50" s="39"/>
      <c r="BB50" s="39"/>
      <c r="BD50" s="39"/>
      <c r="BF50" s="39">
        <v>27</v>
      </c>
      <c r="BG50" s="135">
        <v>35</v>
      </c>
      <c r="BH50" s="39"/>
      <c r="BJ50" s="39">
        <v>113</v>
      </c>
      <c r="BK50" s="135">
        <v>125</v>
      </c>
      <c r="BL50" s="39">
        <v>17</v>
      </c>
      <c r="BM50" s="135">
        <v>23</v>
      </c>
      <c r="BN50" s="39"/>
      <c r="BP50" s="39"/>
      <c r="BR50" s="39">
        <v>328</v>
      </c>
      <c r="BS50" s="35">
        <v>429</v>
      </c>
      <c r="BT50" s="37"/>
      <c r="BU50" s="35"/>
      <c r="BV50" s="37"/>
      <c r="BX50" s="39"/>
      <c r="BZ50" s="39"/>
      <c r="CA50" s="35"/>
      <c r="CB50" s="37"/>
      <c r="CD50" s="39"/>
      <c r="CF50" s="39"/>
      <c r="CG50" s="35"/>
      <c r="CH50" s="37">
        <v>19</v>
      </c>
      <c r="CI50" s="35">
        <v>22</v>
      </c>
      <c r="CJ50" s="37"/>
      <c r="CL50" s="39"/>
      <c r="CN50" s="39"/>
      <c r="CP50" s="39"/>
      <c r="CR50" s="39"/>
      <c r="CT50" s="39"/>
      <c r="CV50" s="39"/>
      <c r="CX50" s="39"/>
      <c r="CZ50" s="39"/>
      <c r="DB50" s="39"/>
      <c r="DD50" s="39"/>
      <c r="DF50" s="39"/>
      <c r="DH50" s="39"/>
      <c r="DJ50" s="39"/>
      <c r="DL50" s="39"/>
      <c r="DN50" s="39"/>
      <c r="DP50" s="39"/>
      <c r="DR50" s="39"/>
      <c r="DT50" s="39"/>
      <c r="DV50" s="39"/>
      <c r="DX50" s="39"/>
      <c r="DZ50" s="39"/>
      <c r="EB50" s="39"/>
      <c r="ED50" s="39"/>
      <c r="EF50" s="39"/>
      <c r="EH50" s="39"/>
      <c r="EJ50" s="39"/>
      <c r="EL50" s="39"/>
      <c r="EN50" s="39"/>
      <c r="EP50" s="39"/>
      <c r="ER50" s="39"/>
      <c r="ET50" s="39"/>
      <c r="EV50" s="39"/>
      <c r="EX50" s="39"/>
      <c r="EZ50" s="39"/>
      <c r="FB50" s="49"/>
    </row>
    <row r="51" spans="1:158" hidden="1" x14ac:dyDescent="0.25">
      <c r="A51" s="34" t="s">
        <v>40</v>
      </c>
      <c r="B51" s="86">
        <v>48039</v>
      </c>
      <c r="C51" s="87">
        <v>44465</v>
      </c>
      <c r="D51" s="39"/>
      <c r="F51" s="39"/>
      <c r="H51" s="39"/>
      <c r="J51" s="39"/>
      <c r="L51" s="39"/>
      <c r="N51" s="39"/>
      <c r="P51" s="39"/>
      <c r="R51" s="39"/>
      <c r="T51" s="39"/>
      <c r="V51" s="39"/>
      <c r="X51" s="39"/>
      <c r="Z51" s="39"/>
      <c r="AA51" s="35"/>
      <c r="AB51" s="37"/>
      <c r="AC51" s="35"/>
      <c r="AD51" s="37"/>
      <c r="AE51" s="78"/>
      <c r="AF51" s="37"/>
      <c r="AH51" s="39"/>
      <c r="AJ51" s="39"/>
      <c r="AL51" s="39"/>
      <c r="AN51" s="39"/>
      <c r="AP51" s="39"/>
      <c r="AR51" s="39"/>
      <c r="AT51" s="39"/>
      <c r="AV51" s="39"/>
      <c r="AX51" s="39"/>
      <c r="AZ51" s="39"/>
      <c r="BB51" s="39"/>
      <c r="BD51" s="39"/>
      <c r="BF51" s="39"/>
      <c r="BH51" s="39"/>
      <c r="BJ51" s="39"/>
      <c r="BL51" s="39"/>
      <c r="BN51" s="39"/>
      <c r="BP51" s="39"/>
      <c r="BR51" s="39"/>
      <c r="BS51" s="35"/>
      <c r="BT51" s="37"/>
      <c r="BU51" s="35"/>
      <c r="BV51" s="37"/>
      <c r="BX51" s="39"/>
      <c r="BZ51" s="39"/>
      <c r="CA51" s="35"/>
      <c r="CB51" s="37"/>
      <c r="CD51" s="39"/>
      <c r="CF51" s="39"/>
      <c r="CG51" s="35"/>
      <c r="CH51" s="37"/>
      <c r="CI51" s="35"/>
      <c r="CJ51" s="37"/>
      <c r="CL51" s="39"/>
      <c r="CN51" s="39"/>
      <c r="CP51" s="39"/>
      <c r="CR51" s="39"/>
      <c r="CT51" s="39"/>
      <c r="CV51" s="39"/>
      <c r="CX51" s="39"/>
      <c r="CZ51" s="39"/>
      <c r="DB51" s="39"/>
      <c r="DD51" s="39"/>
      <c r="DF51" s="39"/>
      <c r="DH51" s="39"/>
      <c r="DJ51" s="39"/>
      <c r="DL51" s="39"/>
      <c r="DN51" s="39"/>
      <c r="DP51" s="39"/>
      <c r="DR51" s="39"/>
      <c r="DT51" s="39"/>
      <c r="DV51" s="39"/>
      <c r="DX51" s="39"/>
      <c r="DZ51" s="39"/>
      <c r="EB51" s="39"/>
      <c r="ED51" s="39"/>
      <c r="EF51" s="39"/>
      <c r="EH51" s="39"/>
      <c r="EJ51" s="39"/>
      <c r="EL51" s="39"/>
      <c r="EN51" s="39"/>
      <c r="EP51" s="39"/>
      <c r="ER51" s="39"/>
      <c r="ET51" s="39"/>
      <c r="EV51" s="39"/>
      <c r="EX51" s="39"/>
      <c r="EZ51" s="39"/>
      <c r="FB51" s="49" t="s">
        <v>281</v>
      </c>
    </row>
    <row r="52" spans="1:158" hidden="1" x14ac:dyDescent="0.25">
      <c r="A52" s="34" t="s">
        <v>41</v>
      </c>
      <c r="B52" s="86">
        <v>43508</v>
      </c>
      <c r="C52" s="87">
        <v>19277</v>
      </c>
      <c r="D52" s="39"/>
      <c r="F52" s="39"/>
      <c r="H52" s="39"/>
      <c r="J52" s="39"/>
      <c r="L52" s="39"/>
      <c r="N52" s="39"/>
      <c r="P52" s="39"/>
      <c r="R52" s="39"/>
      <c r="T52" s="39"/>
      <c r="V52" s="39"/>
      <c r="X52" s="39"/>
      <c r="Z52" s="39"/>
      <c r="AA52" s="35"/>
      <c r="AB52" s="37"/>
      <c r="AC52" s="35"/>
      <c r="AD52" s="37"/>
      <c r="AE52" s="78"/>
      <c r="AF52" s="37"/>
      <c r="AH52" s="39"/>
      <c r="AJ52" s="39"/>
      <c r="AL52" s="39"/>
      <c r="AN52" s="39"/>
      <c r="AP52" s="39"/>
      <c r="AR52" s="39"/>
      <c r="AT52" s="39"/>
      <c r="AV52" s="39"/>
      <c r="AX52" s="39"/>
      <c r="AZ52" s="39"/>
      <c r="BB52" s="39"/>
      <c r="BD52" s="39"/>
      <c r="BF52" s="39"/>
      <c r="BH52" s="39"/>
      <c r="BJ52" s="39"/>
      <c r="BL52" s="39"/>
      <c r="BN52" s="39"/>
      <c r="BP52" s="39"/>
      <c r="BR52" s="39"/>
      <c r="BS52" s="35"/>
      <c r="BT52" s="37"/>
      <c r="BU52" s="35"/>
      <c r="BV52" s="37"/>
      <c r="BX52" s="39"/>
      <c r="BZ52" s="39"/>
      <c r="CA52" s="35"/>
      <c r="CB52" s="37"/>
      <c r="CD52" s="39"/>
      <c r="CF52" s="39"/>
      <c r="CG52" s="35"/>
      <c r="CH52" s="37"/>
      <c r="CI52" s="35"/>
      <c r="CJ52" s="37"/>
      <c r="CL52" s="39"/>
      <c r="CN52" s="39"/>
      <c r="CP52" s="39"/>
      <c r="CR52" s="39"/>
      <c r="CT52" s="39"/>
      <c r="CV52" s="39"/>
      <c r="CX52" s="39"/>
      <c r="CZ52" s="39"/>
      <c r="DB52" s="39"/>
      <c r="DD52" s="39"/>
      <c r="DF52" s="39"/>
      <c r="DH52" s="39"/>
      <c r="DJ52" s="39"/>
      <c r="DL52" s="39"/>
      <c r="DN52" s="39"/>
      <c r="DP52" s="39"/>
      <c r="DR52" s="39"/>
      <c r="DT52" s="39"/>
      <c r="DV52" s="39"/>
      <c r="DX52" s="39"/>
      <c r="DZ52" s="39"/>
      <c r="EB52" s="39"/>
      <c r="ED52" s="39"/>
      <c r="EF52" s="39"/>
      <c r="EH52" s="39"/>
      <c r="EJ52" s="39"/>
      <c r="EL52" s="39"/>
      <c r="EN52" s="39"/>
      <c r="EP52" s="39"/>
      <c r="ER52" s="39"/>
      <c r="ET52" s="39"/>
      <c r="EV52" s="39"/>
      <c r="EX52" s="39"/>
      <c r="EZ52" s="39"/>
      <c r="FB52" s="49" t="s">
        <v>281</v>
      </c>
    </row>
    <row r="53" spans="1:158" hidden="1" x14ac:dyDescent="0.25">
      <c r="A53" s="34" t="s">
        <v>32</v>
      </c>
      <c r="B53" s="86">
        <v>17063</v>
      </c>
      <c r="C53" s="87">
        <v>4286</v>
      </c>
      <c r="D53" s="39"/>
      <c r="F53" s="39"/>
      <c r="H53" s="39"/>
      <c r="J53" s="39"/>
      <c r="L53" s="39"/>
      <c r="N53" s="39"/>
      <c r="P53" s="39"/>
      <c r="R53" s="39"/>
      <c r="T53" s="39"/>
      <c r="V53" s="39"/>
      <c r="X53" s="39"/>
      <c r="Z53" s="39"/>
      <c r="AA53" s="35"/>
      <c r="AB53" s="37"/>
      <c r="AC53" s="35"/>
      <c r="AD53" s="37"/>
      <c r="AE53" s="78"/>
      <c r="AF53" s="37"/>
      <c r="AH53" s="39"/>
      <c r="AJ53" s="39"/>
      <c r="AL53" s="39"/>
      <c r="AN53" s="39"/>
      <c r="AP53" s="39"/>
      <c r="AR53" s="39"/>
      <c r="AT53" s="39"/>
      <c r="AV53" s="39"/>
      <c r="AX53" s="39"/>
      <c r="AZ53" s="39"/>
      <c r="BB53" s="39"/>
      <c r="BD53" s="39"/>
      <c r="BF53" s="39"/>
      <c r="BH53" s="39"/>
      <c r="BJ53" s="39"/>
      <c r="BL53" s="39"/>
      <c r="BN53" s="39"/>
      <c r="BP53" s="39"/>
      <c r="BR53" s="39"/>
      <c r="BS53" s="35"/>
      <c r="BT53" s="37"/>
      <c r="BU53" s="35"/>
      <c r="BV53" s="37"/>
      <c r="BX53" s="39"/>
      <c r="BZ53" s="39"/>
      <c r="CA53" s="35"/>
      <c r="CB53" s="37"/>
      <c r="CD53" s="39"/>
      <c r="CF53" s="39"/>
      <c r="CG53" s="35"/>
      <c r="CH53" s="37"/>
      <c r="CI53" s="35"/>
      <c r="CJ53" s="37"/>
      <c r="CL53" s="39"/>
      <c r="CN53" s="39"/>
      <c r="CP53" s="39"/>
      <c r="CR53" s="39"/>
      <c r="CT53" s="39"/>
      <c r="CV53" s="39"/>
      <c r="CX53" s="39"/>
      <c r="CZ53" s="39"/>
      <c r="DB53" s="39"/>
      <c r="DD53" s="39"/>
      <c r="DF53" s="39"/>
      <c r="DH53" s="39"/>
      <c r="DJ53" s="39"/>
      <c r="DL53" s="39"/>
      <c r="DN53" s="39"/>
      <c r="DP53" s="39"/>
      <c r="DR53" s="39"/>
      <c r="DT53" s="39"/>
      <c r="DV53" s="39"/>
      <c r="DX53" s="39"/>
      <c r="DZ53" s="39"/>
      <c r="EB53" s="39"/>
      <c r="ED53" s="39"/>
      <c r="EF53" s="39"/>
      <c r="EH53" s="39"/>
      <c r="EJ53" s="39"/>
      <c r="EL53" s="39"/>
      <c r="EN53" s="39"/>
      <c r="EP53" s="39"/>
      <c r="ER53" s="39"/>
      <c r="ET53" s="39"/>
      <c r="EV53" s="39"/>
      <c r="EX53" s="39"/>
      <c r="EZ53" s="39"/>
      <c r="FB53" s="49" t="s">
        <v>281</v>
      </c>
    </row>
    <row r="54" spans="1:158" hidden="1" x14ac:dyDescent="0.25">
      <c r="A54" s="34" t="s">
        <v>33</v>
      </c>
      <c r="B54" s="86">
        <v>5344</v>
      </c>
      <c r="C54" s="87">
        <v>2592</v>
      </c>
      <c r="D54" s="39"/>
      <c r="F54" s="39"/>
      <c r="H54" s="39"/>
      <c r="J54" s="39"/>
      <c r="L54" s="39"/>
      <c r="N54" s="39"/>
      <c r="P54" s="39"/>
      <c r="R54" s="39"/>
      <c r="T54" s="39"/>
      <c r="V54" s="39"/>
      <c r="X54" s="39"/>
      <c r="Z54" s="39"/>
      <c r="AA54" s="35"/>
      <c r="AB54" s="37"/>
      <c r="AC54" s="35"/>
      <c r="AD54" s="37"/>
      <c r="AE54" s="78"/>
      <c r="AF54" s="37"/>
      <c r="AH54" s="39"/>
      <c r="AJ54" s="39"/>
      <c r="AL54" s="39"/>
      <c r="AN54" s="39"/>
      <c r="AP54" s="39"/>
      <c r="AR54" s="39"/>
      <c r="AT54" s="39"/>
      <c r="AV54" s="39"/>
      <c r="AX54" s="39"/>
      <c r="AZ54" s="39"/>
      <c r="BB54" s="39"/>
      <c r="BD54" s="39"/>
      <c r="BF54" s="39"/>
      <c r="BH54" s="39"/>
      <c r="BJ54" s="39"/>
      <c r="BL54" s="39"/>
      <c r="BN54" s="39"/>
      <c r="BP54" s="39"/>
      <c r="BR54" s="39"/>
      <c r="BS54" s="35"/>
      <c r="BT54" s="37"/>
      <c r="BU54" s="35"/>
      <c r="BV54" s="37"/>
      <c r="BX54" s="39"/>
      <c r="BZ54" s="39"/>
      <c r="CA54" s="35"/>
      <c r="CB54" s="37"/>
      <c r="CD54" s="39"/>
      <c r="CF54" s="39"/>
      <c r="CG54" s="35"/>
      <c r="CH54" s="37"/>
      <c r="CI54" s="35"/>
      <c r="CJ54" s="37"/>
      <c r="CL54" s="39"/>
      <c r="CN54" s="39"/>
      <c r="CP54" s="39"/>
      <c r="CR54" s="39"/>
      <c r="CT54" s="39"/>
      <c r="CV54" s="39"/>
      <c r="CX54" s="39"/>
      <c r="CZ54" s="39"/>
      <c r="DB54" s="39"/>
      <c r="DD54" s="39"/>
      <c r="DF54" s="39"/>
      <c r="DH54" s="39"/>
      <c r="DJ54" s="39"/>
      <c r="DL54" s="39"/>
      <c r="DN54" s="39"/>
      <c r="DP54" s="39"/>
      <c r="DR54" s="39"/>
      <c r="DT54" s="39"/>
      <c r="DV54" s="39"/>
      <c r="DX54" s="39"/>
      <c r="DZ54" s="39"/>
      <c r="EB54" s="39"/>
      <c r="ED54" s="39"/>
      <c r="EF54" s="39"/>
      <c r="EH54" s="39"/>
      <c r="EJ54" s="39"/>
      <c r="EL54" s="39"/>
      <c r="EN54" s="39"/>
      <c r="EP54" s="39"/>
      <c r="ER54" s="39"/>
      <c r="ET54" s="39"/>
      <c r="EV54" s="39"/>
      <c r="EX54" s="39"/>
      <c r="EZ54" s="39"/>
      <c r="FB54" s="49" t="s">
        <v>281</v>
      </c>
    </row>
    <row r="55" spans="1:158" x14ac:dyDescent="0.25">
      <c r="A55" s="223" t="s">
        <v>6</v>
      </c>
      <c r="B55" s="86">
        <v>76887</v>
      </c>
      <c r="C55" s="87">
        <v>61691</v>
      </c>
      <c r="D55" s="39"/>
      <c r="F55" s="39"/>
      <c r="H55" s="39"/>
      <c r="J55" s="39">
        <v>1271</v>
      </c>
      <c r="K55" s="135">
        <v>1510</v>
      </c>
      <c r="L55" s="39">
        <v>602</v>
      </c>
      <c r="M55" s="135">
        <v>792</v>
      </c>
      <c r="N55" s="39">
        <v>2032</v>
      </c>
      <c r="O55" s="135">
        <v>2241</v>
      </c>
      <c r="P55" s="39">
        <v>2725</v>
      </c>
      <c r="Q55" s="135">
        <v>2973</v>
      </c>
      <c r="R55" s="39">
        <v>658</v>
      </c>
      <c r="S55" s="135">
        <v>1374</v>
      </c>
      <c r="T55" s="39"/>
      <c r="V55" s="39"/>
      <c r="X55" s="39"/>
      <c r="Z55" s="39">
        <v>5946</v>
      </c>
      <c r="AA55" s="35">
        <v>8890</v>
      </c>
      <c r="AB55" s="37"/>
      <c r="AC55" s="35"/>
      <c r="AD55" s="37"/>
      <c r="AE55" s="78"/>
      <c r="AF55" s="37"/>
      <c r="AH55" s="39"/>
      <c r="AJ55" s="39"/>
      <c r="AL55" s="39"/>
      <c r="AN55" s="39"/>
      <c r="AP55" s="39"/>
      <c r="AR55" s="39">
        <v>691</v>
      </c>
      <c r="AS55" s="135">
        <v>8865</v>
      </c>
      <c r="AT55" s="39"/>
      <c r="AV55" s="39"/>
      <c r="AX55" s="39"/>
      <c r="AZ55" s="39"/>
      <c r="BB55" s="39"/>
      <c r="BD55" s="39"/>
      <c r="BF55" s="39"/>
      <c r="BH55" s="39"/>
      <c r="BJ55" s="39">
        <v>268</v>
      </c>
      <c r="BK55" s="135">
        <v>350</v>
      </c>
      <c r="BL55" s="39"/>
      <c r="BN55" s="39">
        <v>617</v>
      </c>
      <c r="BO55" s="135">
        <v>829</v>
      </c>
      <c r="BP55" s="39"/>
      <c r="BR55" s="39">
        <v>1370</v>
      </c>
      <c r="BS55" s="35">
        <v>2064</v>
      </c>
      <c r="BT55" s="37"/>
      <c r="BU55" s="35"/>
      <c r="BV55" s="37"/>
      <c r="BX55" s="39">
        <v>1089</v>
      </c>
      <c r="BY55" s="135">
        <v>1322</v>
      </c>
      <c r="BZ55" s="39">
        <v>1089</v>
      </c>
      <c r="CA55" s="35">
        <v>1322</v>
      </c>
      <c r="CB55" s="37"/>
      <c r="CD55" s="39"/>
      <c r="CF55" s="39"/>
      <c r="CG55" s="35"/>
      <c r="CH55" s="37"/>
      <c r="CI55" s="35"/>
      <c r="CJ55" s="37"/>
      <c r="CL55" s="39"/>
      <c r="CN55" s="39"/>
      <c r="CP55" s="39">
        <v>54157</v>
      </c>
      <c r="CQ55" s="135">
        <v>64067</v>
      </c>
      <c r="CR55" s="39">
        <v>354</v>
      </c>
      <c r="CS55" s="135">
        <v>544</v>
      </c>
      <c r="CT55" s="39"/>
      <c r="CV55" s="39"/>
      <c r="CX55" s="39"/>
      <c r="CZ55" s="39"/>
      <c r="DB55" s="39"/>
      <c r="DD55" s="39"/>
      <c r="DF55" s="39"/>
      <c r="DH55" s="39"/>
      <c r="DJ55" s="39"/>
      <c r="DL55" s="39"/>
      <c r="DN55" s="39"/>
      <c r="DP55" s="39"/>
      <c r="DR55" s="39"/>
      <c r="DT55" s="39"/>
      <c r="DV55" s="39"/>
      <c r="DX55" s="39"/>
      <c r="DZ55" s="39"/>
      <c r="EB55" s="39"/>
      <c r="ED55" s="39"/>
      <c r="EF55" s="39"/>
      <c r="EH55" s="39"/>
      <c r="EJ55" s="39"/>
      <c r="EL55" s="39"/>
      <c r="EN55" s="39"/>
      <c r="EP55" s="39"/>
      <c r="ER55" s="39"/>
      <c r="ET55" s="39"/>
      <c r="EV55" s="39"/>
      <c r="EX55" s="39"/>
      <c r="EZ55" s="39">
        <v>61691</v>
      </c>
      <c r="FA55" s="135">
        <v>64611</v>
      </c>
      <c r="FB55" s="49"/>
    </row>
    <row r="56" spans="1:158" x14ac:dyDescent="0.25">
      <c r="A56" s="34" t="s">
        <v>24</v>
      </c>
      <c r="B56" s="86">
        <v>2946</v>
      </c>
      <c r="C56" s="87">
        <v>2587</v>
      </c>
      <c r="D56" s="39"/>
      <c r="F56" s="39"/>
      <c r="H56" s="39"/>
      <c r="J56" s="39"/>
      <c r="L56" s="39"/>
      <c r="N56" s="39"/>
      <c r="P56" s="39"/>
      <c r="R56" s="39"/>
      <c r="T56" s="39">
        <v>37</v>
      </c>
      <c r="U56" s="135">
        <v>38</v>
      </c>
      <c r="V56" s="39"/>
      <c r="X56" s="39"/>
      <c r="Z56" s="39">
        <v>37</v>
      </c>
      <c r="AA56" s="35">
        <v>38</v>
      </c>
      <c r="AB56" s="37"/>
      <c r="AC56" s="35"/>
      <c r="AD56" s="37"/>
      <c r="AE56" s="78"/>
      <c r="AF56" s="37"/>
      <c r="AH56" s="39"/>
      <c r="AJ56" s="39"/>
      <c r="AL56" s="39"/>
      <c r="AN56" s="39"/>
      <c r="AP56" s="39"/>
      <c r="AR56" s="39"/>
      <c r="AT56" s="39"/>
      <c r="AV56" s="39"/>
      <c r="AX56" s="39"/>
      <c r="AZ56" s="39"/>
      <c r="BB56" s="39"/>
      <c r="BD56" s="39"/>
      <c r="BF56" s="39"/>
      <c r="BH56" s="39"/>
      <c r="BJ56" s="39"/>
      <c r="BL56" s="39"/>
      <c r="BN56" s="39"/>
      <c r="BP56" s="39"/>
      <c r="BR56" s="39"/>
      <c r="BS56" s="35"/>
      <c r="BT56" s="37"/>
      <c r="BU56" s="35"/>
      <c r="BV56" s="37"/>
      <c r="BX56" s="39"/>
      <c r="BZ56" s="39"/>
      <c r="CA56" s="35"/>
      <c r="CB56" s="37"/>
      <c r="CD56" s="39">
        <v>12</v>
      </c>
      <c r="CE56" s="135">
        <v>17</v>
      </c>
      <c r="CF56" s="39">
        <v>12</v>
      </c>
      <c r="CG56" s="35">
        <v>17</v>
      </c>
      <c r="CH56" s="37"/>
      <c r="CI56" s="35"/>
      <c r="CJ56" s="37"/>
      <c r="CL56" s="39"/>
      <c r="CN56" s="39"/>
      <c r="CP56" s="39"/>
      <c r="CR56" s="39"/>
      <c r="CT56" s="39">
        <v>2390</v>
      </c>
      <c r="CU56" s="135">
        <v>2635</v>
      </c>
      <c r="CV56" s="39">
        <v>7</v>
      </c>
      <c r="CW56" s="135">
        <v>28</v>
      </c>
      <c r="CX56" s="39">
        <v>42</v>
      </c>
      <c r="CY56" s="135">
        <v>46</v>
      </c>
      <c r="CZ56" s="39">
        <v>2</v>
      </c>
      <c r="DA56" s="135">
        <v>2</v>
      </c>
      <c r="DB56" s="39">
        <v>2</v>
      </c>
      <c r="DC56" s="135">
        <v>2</v>
      </c>
      <c r="DD56" s="39">
        <v>5</v>
      </c>
      <c r="DE56" s="135">
        <v>8</v>
      </c>
      <c r="DF56" s="39">
        <v>155</v>
      </c>
      <c r="DG56" s="135">
        <v>170</v>
      </c>
      <c r="DH56" s="39"/>
      <c r="DJ56" s="39"/>
      <c r="DL56" s="39"/>
      <c r="DN56" s="39"/>
      <c r="DP56" s="39"/>
      <c r="DR56" s="39"/>
      <c r="DT56" s="39"/>
      <c r="DV56" s="39"/>
      <c r="DX56" s="39"/>
      <c r="DZ56" s="39"/>
      <c r="EB56" s="39"/>
      <c r="ED56" s="39"/>
      <c r="EF56" s="39"/>
      <c r="EH56" s="39"/>
      <c r="EJ56" s="39"/>
      <c r="EL56" s="39"/>
      <c r="EN56" s="39"/>
      <c r="EP56" s="39"/>
      <c r="ER56" s="39"/>
      <c r="ET56" s="39"/>
      <c r="EV56" s="39"/>
      <c r="EX56" s="39"/>
      <c r="EZ56" s="39">
        <v>2548</v>
      </c>
      <c r="FA56" s="135">
        <v>2891</v>
      </c>
      <c r="FB56" s="49"/>
    </row>
    <row r="57" spans="1:158" x14ac:dyDescent="0.25">
      <c r="A57" s="34" t="s">
        <v>25</v>
      </c>
      <c r="B57" s="86">
        <v>2076</v>
      </c>
      <c r="C57" s="87">
        <v>1179</v>
      </c>
      <c r="D57" s="39"/>
      <c r="F57" s="39"/>
      <c r="H57" s="39"/>
      <c r="J57" s="39"/>
      <c r="L57" s="39">
        <v>320</v>
      </c>
      <c r="M57" s="135">
        <v>493</v>
      </c>
      <c r="N57" s="39"/>
      <c r="P57" s="39"/>
      <c r="R57" s="39"/>
      <c r="T57" s="39"/>
      <c r="V57" s="39"/>
      <c r="X57" s="39"/>
      <c r="Z57" s="39">
        <v>320</v>
      </c>
      <c r="AA57" s="35">
        <v>493</v>
      </c>
      <c r="AB57" s="37"/>
      <c r="AC57" s="35"/>
      <c r="AD57" s="37"/>
      <c r="AE57" s="78"/>
      <c r="AF57" s="37"/>
      <c r="AH57" s="39"/>
      <c r="AJ57" s="39"/>
      <c r="AL57" s="39"/>
      <c r="AN57" s="39"/>
      <c r="AP57" s="39"/>
      <c r="AR57" s="39">
        <v>46</v>
      </c>
      <c r="AS57" s="135">
        <v>58</v>
      </c>
      <c r="AT57" s="39"/>
      <c r="AV57" s="39"/>
      <c r="AX57" s="39"/>
      <c r="AZ57" s="39"/>
      <c r="BB57" s="39"/>
      <c r="BD57" s="39"/>
      <c r="BF57" s="39">
        <v>60</v>
      </c>
      <c r="BG57" s="135">
        <v>97</v>
      </c>
      <c r="BH57" s="39"/>
      <c r="BJ57" s="39">
        <v>53</v>
      </c>
      <c r="BK57" s="135">
        <v>55</v>
      </c>
      <c r="BL57" s="39"/>
      <c r="BN57" s="39"/>
      <c r="BP57" s="39"/>
      <c r="BR57" s="39">
        <v>283</v>
      </c>
      <c r="BS57" s="35">
        <v>420</v>
      </c>
      <c r="BT57" s="37"/>
      <c r="BU57" s="35"/>
      <c r="BV57" s="37"/>
      <c r="BX57" s="39"/>
      <c r="BZ57" s="39"/>
      <c r="CA57" s="35"/>
      <c r="CB57" s="37"/>
      <c r="CD57" s="39"/>
      <c r="CF57" s="39"/>
      <c r="CG57" s="35"/>
      <c r="CH57" s="37">
        <v>63</v>
      </c>
      <c r="CI57" s="35">
        <v>72</v>
      </c>
      <c r="CJ57" s="37"/>
      <c r="CL57" s="39"/>
      <c r="CN57" s="39"/>
      <c r="CP57" s="39"/>
      <c r="CR57" s="39"/>
      <c r="CT57" s="39"/>
      <c r="CV57" s="39"/>
      <c r="CX57" s="39"/>
      <c r="CZ57" s="39"/>
      <c r="DB57" s="39"/>
      <c r="DD57" s="39"/>
      <c r="DF57" s="39"/>
      <c r="DH57" s="39">
        <v>115</v>
      </c>
      <c r="DI57" s="135">
        <v>173</v>
      </c>
      <c r="DJ57" s="39">
        <v>75</v>
      </c>
      <c r="DK57" s="135">
        <v>140</v>
      </c>
      <c r="DL57" s="39">
        <v>60</v>
      </c>
      <c r="DM57" s="135">
        <v>98</v>
      </c>
      <c r="DN57" s="39">
        <v>61</v>
      </c>
      <c r="DO57" s="135">
        <v>93</v>
      </c>
      <c r="DP57" s="39"/>
      <c r="DR57" s="39">
        <v>88</v>
      </c>
      <c r="DS57" s="135">
        <v>135</v>
      </c>
      <c r="DT57" s="39">
        <v>75</v>
      </c>
      <c r="DU57" s="135">
        <v>117</v>
      </c>
      <c r="DV57" s="39">
        <v>58</v>
      </c>
      <c r="DW57" s="135">
        <v>104</v>
      </c>
      <c r="DX57" s="39">
        <v>206</v>
      </c>
      <c r="DY57" s="135">
        <v>231</v>
      </c>
      <c r="DZ57" s="39"/>
      <c r="EB57" s="39"/>
      <c r="ED57" s="39"/>
      <c r="EF57" s="39"/>
      <c r="EH57" s="39"/>
      <c r="EJ57" s="39"/>
      <c r="EL57" s="39"/>
      <c r="EN57" s="39"/>
      <c r="EP57" s="39"/>
      <c r="ER57" s="39"/>
      <c r="ET57" s="39"/>
      <c r="EV57" s="39"/>
      <c r="EX57" s="39"/>
      <c r="EZ57" s="39">
        <v>651</v>
      </c>
      <c r="FA57" s="135">
        <v>1091</v>
      </c>
      <c r="FB57" s="49"/>
    </row>
    <row r="58" spans="1:158" hidden="1" x14ac:dyDescent="0.25">
      <c r="A58" s="34" t="s">
        <v>26</v>
      </c>
      <c r="B58" s="86">
        <v>50081</v>
      </c>
      <c r="C58" s="87">
        <v>45060</v>
      </c>
      <c r="D58" s="39"/>
      <c r="F58" s="39"/>
      <c r="H58" s="39"/>
      <c r="J58" s="39"/>
      <c r="L58" s="39"/>
      <c r="N58" s="39"/>
      <c r="P58" s="39"/>
      <c r="R58" s="39"/>
      <c r="T58" s="39"/>
      <c r="V58" s="39"/>
      <c r="X58" s="39"/>
      <c r="Z58" s="39"/>
      <c r="AA58" s="35"/>
      <c r="AB58" s="37"/>
      <c r="AC58" s="35"/>
      <c r="AD58" s="37"/>
      <c r="AE58" s="78"/>
      <c r="AF58" s="37"/>
      <c r="AH58" s="39"/>
      <c r="AJ58" s="39"/>
      <c r="AL58" s="39"/>
      <c r="AN58" s="39"/>
      <c r="AP58" s="39"/>
      <c r="AR58" s="39"/>
      <c r="AT58" s="39"/>
      <c r="AV58" s="39"/>
      <c r="AX58" s="39"/>
      <c r="AZ58" s="39"/>
      <c r="BB58" s="39"/>
      <c r="BD58" s="39"/>
      <c r="BF58" s="39"/>
      <c r="BH58" s="39"/>
      <c r="BJ58" s="39"/>
      <c r="BL58" s="39"/>
      <c r="BN58" s="39"/>
      <c r="BP58" s="39"/>
      <c r="BR58" s="39"/>
      <c r="BS58" s="35"/>
      <c r="BT58" s="37"/>
      <c r="BU58" s="35"/>
      <c r="BV58" s="37"/>
      <c r="BX58" s="39"/>
      <c r="BZ58" s="39"/>
      <c r="CA58" s="35"/>
      <c r="CB58" s="37"/>
      <c r="CD58" s="39"/>
      <c r="CF58" s="39"/>
      <c r="CG58" s="35"/>
      <c r="CH58" s="37"/>
      <c r="CI58" s="35"/>
      <c r="CJ58" s="37"/>
      <c r="CL58" s="39"/>
      <c r="CN58" s="39"/>
      <c r="CP58" s="39"/>
      <c r="CR58" s="39"/>
      <c r="CT58" s="39"/>
      <c r="CV58" s="39"/>
      <c r="CX58" s="39"/>
      <c r="CZ58" s="39"/>
      <c r="DB58" s="39"/>
      <c r="DD58" s="39"/>
      <c r="DF58" s="39"/>
      <c r="DH58" s="39"/>
      <c r="DJ58" s="39"/>
      <c r="DL58" s="39"/>
      <c r="DN58" s="39"/>
      <c r="DP58" s="39"/>
      <c r="DR58" s="39"/>
      <c r="DT58" s="39"/>
      <c r="DV58" s="39"/>
      <c r="DX58" s="39"/>
      <c r="DZ58" s="39"/>
      <c r="EB58" s="39"/>
      <c r="ED58" s="39"/>
      <c r="EF58" s="39"/>
      <c r="EH58" s="39"/>
      <c r="EJ58" s="39"/>
      <c r="EL58" s="39"/>
      <c r="EN58" s="39"/>
      <c r="EP58" s="39"/>
      <c r="ER58" s="39"/>
      <c r="ET58" s="39"/>
      <c r="EV58" s="39"/>
      <c r="EX58" s="39"/>
      <c r="EZ58" s="39"/>
      <c r="FB58" s="49" t="s">
        <v>281</v>
      </c>
    </row>
    <row r="59" spans="1:158" x14ac:dyDescent="0.25">
      <c r="A59" s="34" t="s">
        <v>27</v>
      </c>
      <c r="B59" s="86">
        <v>9061</v>
      </c>
      <c r="C59" s="87">
        <v>5758</v>
      </c>
      <c r="D59" s="39">
        <v>1055</v>
      </c>
      <c r="E59" s="135">
        <v>1434</v>
      </c>
      <c r="F59" s="39">
        <v>810</v>
      </c>
      <c r="G59" s="135">
        <v>1091</v>
      </c>
      <c r="H59" s="39"/>
      <c r="J59" s="39"/>
      <c r="L59" s="39"/>
      <c r="N59" s="39"/>
      <c r="P59" s="39"/>
      <c r="R59" s="39"/>
      <c r="T59" s="39"/>
      <c r="V59" s="39"/>
      <c r="X59" s="39"/>
      <c r="Z59" s="39">
        <v>1811</v>
      </c>
      <c r="AA59" s="35">
        <v>2525</v>
      </c>
      <c r="AB59" s="37"/>
      <c r="AC59" s="35"/>
      <c r="AD59" s="37">
        <v>355</v>
      </c>
      <c r="AE59" s="78">
        <v>453</v>
      </c>
      <c r="AF59" s="37"/>
      <c r="AH59" s="39"/>
      <c r="AJ59" s="39"/>
      <c r="AL59" s="39">
        <v>1895</v>
      </c>
      <c r="AM59" s="135">
        <v>2609</v>
      </c>
      <c r="AN59" s="39"/>
      <c r="AP59" s="39"/>
      <c r="AR59" s="39"/>
      <c r="AT59" s="39"/>
      <c r="AV59" s="39"/>
      <c r="AX59" s="39"/>
      <c r="AZ59" s="39"/>
      <c r="BB59" s="39"/>
      <c r="BD59" s="39"/>
      <c r="BF59" s="39">
        <v>347</v>
      </c>
      <c r="BG59" s="135">
        <v>641</v>
      </c>
      <c r="BH59" s="39"/>
      <c r="BJ59" s="39">
        <v>857</v>
      </c>
      <c r="BK59" s="135">
        <v>1682</v>
      </c>
      <c r="BL59" s="39">
        <v>530</v>
      </c>
      <c r="BM59" s="135">
        <v>749</v>
      </c>
      <c r="BN59" s="39"/>
      <c r="BP59" s="39"/>
      <c r="BR59" s="39">
        <v>3736</v>
      </c>
      <c r="BS59" s="35">
        <v>6080</v>
      </c>
      <c r="BT59" s="37">
        <v>352</v>
      </c>
      <c r="BU59" s="35">
        <v>456</v>
      </c>
      <c r="BV59" s="37"/>
      <c r="BX59" s="39"/>
      <c r="BZ59" s="39"/>
      <c r="CA59" s="35"/>
      <c r="CB59" s="37"/>
      <c r="CD59" s="39"/>
      <c r="CF59" s="39"/>
      <c r="CG59" s="35"/>
      <c r="CH59" s="37"/>
      <c r="CI59" s="35"/>
      <c r="CJ59" s="37"/>
      <c r="CL59" s="39"/>
      <c r="CN59" s="39"/>
      <c r="CP59" s="39"/>
      <c r="CR59" s="39"/>
      <c r="CT59" s="39"/>
      <c r="CV59" s="39"/>
      <c r="CX59" s="39"/>
      <c r="CZ59" s="39"/>
      <c r="DB59" s="39"/>
      <c r="DD59" s="39"/>
      <c r="DF59" s="39"/>
      <c r="DH59" s="39"/>
      <c r="DJ59" s="39"/>
      <c r="DL59" s="39"/>
      <c r="DN59" s="39"/>
      <c r="DP59" s="39"/>
      <c r="DR59" s="39"/>
      <c r="DT59" s="39"/>
      <c r="DV59" s="39"/>
      <c r="DX59" s="39"/>
      <c r="DZ59" s="39"/>
      <c r="EB59" s="39"/>
      <c r="ED59" s="39"/>
      <c r="EF59" s="39"/>
      <c r="EH59" s="39"/>
      <c r="EJ59" s="39"/>
      <c r="EL59" s="39"/>
      <c r="EN59" s="39"/>
      <c r="EP59" s="39"/>
      <c r="ER59" s="39"/>
      <c r="ET59" s="39"/>
      <c r="EV59" s="39"/>
      <c r="EX59" s="39"/>
      <c r="EZ59" s="39">
        <v>158</v>
      </c>
      <c r="FA59" s="135">
        <v>32</v>
      </c>
      <c r="FB59" s="49"/>
    </row>
    <row r="60" spans="1:158" hidden="1" x14ac:dyDescent="0.25">
      <c r="A60" s="34" t="s">
        <v>44</v>
      </c>
      <c r="B60" s="86">
        <v>31813</v>
      </c>
      <c r="C60" s="87">
        <v>18463</v>
      </c>
      <c r="D60" s="39"/>
      <c r="F60" s="39"/>
      <c r="H60" s="39"/>
      <c r="J60" s="39"/>
      <c r="L60" s="39"/>
      <c r="N60" s="39"/>
      <c r="P60" s="39"/>
      <c r="R60" s="39"/>
      <c r="T60" s="39"/>
      <c r="V60" s="39"/>
      <c r="X60" s="39"/>
      <c r="Z60" s="39"/>
      <c r="AA60" s="35"/>
      <c r="AB60" s="37"/>
      <c r="AC60" s="35"/>
      <c r="AD60" s="37"/>
      <c r="AE60" s="78"/>
      <c r="AF60" s="37"/>
      <c r="AH60" s="39"/>
      <c r="AJ60" s="39"/>
      <c r="AL60" s="39"/>
      <c r="AN60" s="39"/>
      <c r="AP60" s="39"/>
      <c r="AR60" s="39"/>
      <c r="AT60" s="39"/>
      <c r="AV60" s="39"/>
      <c r="AX60" s="39"/>
      <c r="AZ60" s="39"/>
      <c r="BB60" s="39"/>
      <c r="BD60" s="39"/>
      <c r="BF60" s="39"/>
      <c r="BH60" s="39"/>
      <c r="BJ60" s="39"/>
      <c r="BL60" s="39"/>
      <c r="BN60" s="39"/>
      <c r="BP60" s="39"/>
      <c r="BR60" s="39"/>
      <c r="BS60" s="35"/>
      <c r="BT60" s="37"/>
      <c r="BU60" s="35"/>
      <c r="BV60" s="37"/>
      <c r="BX60" s="39"/>
      <c r="BZ60" s="39"/>
      <c r="CA60" s="35"/>
      <c r="CB60" s="37"/>
      <c r="CD60" s="39"/>
      <c r="CF60" s="39"/>
      <c r="CG60" s="35"/>
      <c r="CH60" s="37"/>
      <c r="CI60" s="35"/>
      <c r="CJ60" s="37"/>
      <c r="CL60" s="39"/>
      <c r="CN60" s="39"/>
      <c r="CP60" s="39"/>
      <c r="CR60" s="39"/>
      <c r="CT60" s="39"/>
      <c r="CV60" s="39"/>
      <c r="CX60" s="39"/>
      <c r="CZ60" s="39"/>
      <c r="DB60" s="39"/>
      <c r="DD60" s="39"/>
      <c r="DF60" s="39"/>
      <c r="DH60" s="39"/>
      <c r="DJ60" s="39"/>
      <c r="DL60" s="39"/>
      <c r="DN60" s="39"/>
      <c r="DP60" s="39"/>
      <c r="DR60" s="39"/>
      <c r="DT60" s="39"/>
      <c r="DV60" s="39"/>
      <c r="DX60" s="39"/>
      <c r="DZ60" s="39"/>
      <c r="EB60" s="39"/>
      <c r="ED60" s="39"/>
      <c r="EF60" s="39"/>
      <c r="EH60" s="39"/>
      <c r="EJ60" s="39"/>
      <c r="EL60" s="39"/>
      <c r="EN60" s="39"/>
      <c r="EP60" s="39"/>
      <c r="ER60" s="39"/>
      <c r="ET60" s="39"/>
      <c r="EV60" s="39"/>
      <c r="EX60" s="39"/>
      <c r="EZ60" s="39"/>
      <c r="FB60" s="49" t="s">
        <v>281</v>
      </c>
    </row>
    <row r="61" spans="1:158" hidden="1" x14ac:dyDescent="0.25">
      <c r="A61" s="34" t="s">
        <v>34</v>
      </c>
      <c r="B61" s="86">
        <v>2280</v>
      </c>
      <c r="C61" s="87">
        <v>1586</v>
      </c>
      <c r="D61" s="39"/>
      <c r="F61" s="39"/>
      <c r="H61" s="39"/>
      <c r="J61" s="39"/>
      <c r="L61" s="39"/>
      <c r="N61" s="39"/>
      <c r="P61" s="39"/>
      <c r="R61" s="39"/>
      <c r="T61" s="39"/>
      <c r="V61" s="39"/>
      <c r="X61" s="39"/>
      <c r="Z61" s="39"/>
      <c r="AA61" s="35"/>
      <c r="AB61" s="37"/>
      <c r="AC61" s="35"/>
      <c r="AD61" s="37"/>
      <c r="AE61" s="78"/>
      <c r="AF61" s="37"/>
      <c r="AH61" s="39"/>
      <c r="AJ61" s="39"/>
      <c r="AL61" s="39"/>
      <c r="AN61" s="39"/>
      <c r="AP61" s="39"/>
      <c r="AR61" s="39"/>
      <c r="AT61" s="39"/>
      <c r="AV61" s="39"/>
      <c r="AX61" s="39"/>
      <c r="AZ61" s="39"/>
      <c r="BB61" s="39"/>
      <c r="BD61" s="39"/>
      <c r="BF61" s="39"/>
      <c r="BH61" s="39"/>
      <c r="BJ61" s="39"/>
      <c r="BL61" s="39"/>
      <c r="BN61" s="39"/>
      <c r="BP61" s="39"/>
      <c r="BR61" s="39"/>
      <c r="BS61" s="35"/>
      <c r="BT61" s="37"/>
      <c r="BU61" s="35"/>
      <c r="BV61" s="37"/>
      <c r="BX61" s="39"/>
      <c r="BZ61" s="39"/>
      <c r="CA61" s="35"/>
      <c r="CB61" s="37"/>
      <c r="CD61" s="39"/>
      <c r="CF61" s="39"/>
      <c r="CG61" s="35"/>
      <c r="CH61" s="37"/>
      <c r="CI61" s="35"/>
      <c r="CJ61" s="37"/>
      <c r="CL61" s="39"/>
      <c r="CN61" s="39"/>
      <c r="CP61" s="39"/>
      <c r="CR61" s="39"/>
      <c r="CT61" s="39"/>
      <c r="CV61" s="39"/>
      <c r="CX61" s="39"/>
      <c r="CZ61" s="39"/>
      <c r="DB61" s="39"/>
      <c r="DD61" s="39"/>
      <c r="DF61" s="39"/>
      <c r="DH61" s="39"/>
      <c r="DJ61" s="39"/>
      <c r="DL61" s="39"/>
      <c r="DN61" s="39"/>
      <c r="DP61" s="39"/>
      <c r="DR61" s="39"/>
      <c r="DT61" s="39"/>
      <c r="DV61" s="39"/>
      <c r="DX61" s="39"/>
      <c r="DZ61" s="39"/>
      <c r="EB61" s="39"/>
      <c r="ED61" s="39"/>
      <c r="EF61" s="39"/>
      <c r="EH61" s="39"/>
      <c r="EJ61" s="39"/>
      <c r="EL61" s="39"/>
      <c r="EN61" s="39"/>
      <c r="EP61" s="39"/>
      <c r="ER61" s="39"/>
      <c r="ET61" s="39"/>
      <c r="EV61" s="39"/>
      <c r="EX61" s="39"/>
      <c r="EZ61" s="39"/>
      <c r="FB61" s="49" t="s">
        <v>281</v>
      </c>
    </row>
    <row r="62" spans="1:158" hidden="1" x14ac:dyDescent="0.25">
      <c r="A62" s="34" t="s">
        <v>38</v>
      </c>
      <c r="B62" s="86">
        <v>995</v>
      </c>
      <c r="C62" s="87">
        <v>460</v>
      </c>
      <c r="D62" s="39"/>
      <c r="F62" s="39"/>
      <c r="H62" s="39"/>
      <c r="J62" s="39"/>
      <c r="L62" s="39"/>
      <c r="N62" s="39"/>
      <c r="P62" s="39"/>
      <c r="R62" s="39"/>
      <c r="T62" s="39"/>
      <c r="V62" s="39"/>
      <c r="X62" s="39"/>
      <c r="Z62" s="39"/>
      <c r="AA62" s="35"/>
      <c r="AB62" s="37"/>
      <c r="AC62" s="35"/>
      <c r="AD62" s="37"/>
      <c r="AE62" s="78"/>
      <c r="AF62" s="37"/>
      <c r="AH62" s="39"/>
      <c r="AJ62" s="39"/>
      <c r="AL62" s="39"/>
      <c r="AN62" s="39"/>
      <c r="AP62" s="39"/>
      <c r="AR62" s="39"/>
      <c r="AT62" s="39"/>
      <c r="AV62" s="39"/>
      <c r="AX62" s="39"/>
      <c r="AZ62" s="39"/>
      <c r="BB62" s="39"/>
      <c r="BD62" s="39"/>
      <c r="BF62" s="39"/>
      <c r="BH62" s="39"/>
      <c r="BJ62" s="39"/>
      <c r="BL62" s="39"/>
      <c r="BN62" s="39"/>
      <c r="BP62" s="39"/>
      <c r="BR62" s="39"/>
      <c r="BS62" s="35"/>
      <c r="BT62" s="37"/>
      <c r="BU62" s="35"/>
      <c r="BV62" s="37"/>
      <c r="BX62" s="39"/>
      <c r="BZ62" s="39"/>
      <c r="CA62" s="35"/>
      <c r="CB62" s="37"/>
      <c r="CD62" s="39"/>
      <c r="CF62" s="39"/>
      <c r="CG62" s="35"/>
      <c r="CH62" s="37"/>
      <c r="CI62" s="35"/>
      <c r="CJ62" s="37"/>
      <c r="CL62" s="39"/>
      <c r="CN62" s="39"/>
      <c r="CP62" s="39"/>
      <c r="CR62" s="39"/>
      <c r="CT62" s="39"/>
      <c r="CV62" s="39"/>
      <c r="CX62" s="39"/>
      <c r="CZ62" s="39"/>
      <c r="DB62" s="39"/>
      <c r="DD62" s="39"/>
      <c r="DF62" s="39"/>
      <c r="DH62" s="39"/>
      <c r="DJ62" s="39"/>
      <c r="DL62" s="39"/>
      <c r="DN62" s="39"/>
      <c r="DP62" s="39"/>
      <c r="DR62" s="39"/>
      <c r="DT62" s="39"/>
      <c r="DV62" s="39"/>
      <c r="DX62" s="39"/>
      <c r="DZ62" s="39"/>
      <c r="EB62" s="39"/>
      <c r="ED62" s="39"/>
      <c r="EF62" s="39"/>
      <c r="EH62" s="39"/>
      <c r="EJ62" s="39"/>
      <c r="EL62" s="39"/>
      <c r="EN62" s="39"/>
      <c r="EP62" s="39"/>
      <c r="ER62" s="39"/>
      <c r="ET62" s="39"/>
      <c r="EV62" s="39"/>
      <c r="EX62" s="39"/>
      <c r="EZ62" s="39"/>
      <c r="FB62" s="49" t="s">
        <v>281</v>
      </c>
    </row>
    <row r="63" spans="1:158" x14ac:dyDescent="0.25">
      <c r="A63" s="34" t="s">
        <v>28</v>
      </c>
      <c r="B63" s="86">
        <v>53276</v>
      </c>
      <c r="C63" s="87">
        <v>7192</v>
      </c>
      <c r="D63" s="39"/>
      <c r="F63" s="39">
        <v>32</v>
      </c>
      <c r="G63" s="135">
        <v>158</v>
      </c>
      <c r="H63" s="39"/>
      <c r="J63" s="39"/>
      <c r="L63" s="39">
        <v>32</v>
      </c>
      <c r="M63" s="135">
        <v>157</v>
      </c>
      <c r="N63" s="39"/>
      <c r="P63" s="39"/>
      <c r="R63" s="39"/>
      <c r="T63" s="39"/>
      <c r="V63" s="39"/>
      <c r="X63" s="39"/>
      <c r="Z63" s="39">
        <v>44</v>
      </c>
      <c r="AA63" s="35">
        <v>315</v>
      </c>
      <c r="AB63" s="37"/>
      <c r="AC63" s="35"/>
      <c r="AD63" s="37"/>
      <c r="AE63" s="78"/>
      <c r="AF63" s="37"/>
      <c r="AH63" s="39"/>
      <c r="AJ63" s="39"/>
      <c r="AL63" s="39">
        <v>32</v>
      </c>
      <c r="AM63" s="135">
        <v>158</v>
      </c>
      <c r="AN63" s="39">
        <v>32</v>
      </c>
      <c r="AO63" s="135">
        <v>158</v>
      </c>
      <c r="AP63" s="39"/>
      <c r="AR63" s="39"/>
      <c r="AT63" s="39">
        <v>800</v>
      </c>
      <c r="AU63" s="135">
        <v>3010</v>
      </c>
      <c r="AV63" s="39">
        <v>6671</v>
      </c>
      <c r="AW63" s="135">
        <v>25033</v>
      </c>
      <c r="AX63" s="39">
        <v>77</v>
      </c>
      <c r="AY63" s="135">
        <v>229</v>
      </c>
      <c r="AZ63" s="39">
        <v>32</v>
      </c>
      <c r="BA63" s="135">
        <v>158</v>
      </c>
      <c r="BB63" s="39">
        <v>4878</v>
      </c>
      <c r="BC63" s="135">
        <v>23583</v>
      </c>
      <c r="BD63" s="39">
        <v>32</v>
      </c>
      <c r="BE63" s="135">
        <v>158</v>
      </c>
      <c r="BF63" s="39">
        <v>32</v>
      </c>
      <c r="BG63" s="135">
        <v>158</v>
      </c>
      <c r="BH63" s="39"/>
      <c r="BJ63" s="39">
        <v>32</v>
      </c>
      <c r="BK63" s="135">
        <v>158</v>
      </c>
      <c r="BL63" s="39"/>
      <c r="BN63" s="39"/>
      <c r="BP63" s="39"/>
      <c r="BR63" s="39">
        <v>7192</v>
      </c>
      <c r="BS63" s="35">
        <v>52803</v>
      </c>
      <c r="BT63" s="37"/>
      <c r="BU63" s="35"/>
      <c r="BV63" s="37"/>
      <c r="BX63" s="39"/>
      <c r="BZ63" s="39"/>
      <c r="CA63" s="35"/>
      <c r="CB63" s="37"/>
      <c r="CD63" s="39"/>
      <c r="CF63" s="39"/>
      <c r="CG63" s="35"/>
      <c r="CH63" s="37"/>
      <c r="CI63" s="35"/>
      <c r="CJ63" s="37"/>
      <c r="CL63" s="39"/>
      <c r="CN63" s="39"/>
      <c r="CP63" s="39"/>
      <c r="CR63" s="39"/>
      <c r="CT63" s="39"/>
      <c r="CV63" s="39"/>
      <c r="CX63" s="39"/>
      <c r="CZ63" s="39"/>
      <c r="DB63" s="39"/>
      <c r="DD63" s="39"/>
      <c r="DF63" s="39"/>
      <c r="DH63" s="39"/>
      <c r="DJ63" s="39"/>
      <c r="DL63" s="39"/>
      <c r="DN63" s="39"/>
      <c r="DP63" s="39">
        <v>32</v>
      </c>
      <c r="DQ63" s="135">
        <v>158</v>
      </c>
      <c r="DR63" s="39"/>
      <c r="DT63" s="39"/>
      <c r="DV63" s="39"/>
      <c r="DX63" s="39"/>
      <c r="DZ63" s="39"/>
      <c r="EB63" s="39"/>
      <c r="ED63" s="39"/>
      <c r="EF63" s="39"/>
      <c r="EH63" s="39"/>
      <c r="EJ63" s="39"/>
      <c r="EL63" s="39"/>
      <c r="EN63" s="39"/>
      <c r="EP63" s="39"/>
      <c r="ER63" s="39"/>
      <c r="ET63" s="39"/>
      <c r="EV63" s="39"/>
      <c r="EX63" s="39"/>
      <c r="EZ63" s="39">
        <v>32</v>
      </c>
      <c r="FA63" s="135">
        <v>158</v>
      </c>
      <c r="FB63" s="49"/>
    </row>
    <row r="64" spans="1:158" x14ac:dyDescent="0.25">
      <c r="A64" s="34" t="s">
        <v>29</v>
      </c>
      <c r="B64" s="86">
        <v>8879</v>
      </c>
      <c r="C64" s="87">
        <v>2408</v>
      </c>
      <c r="D64" s="39"/>
      <c r="F64" s="39"/>
      <c r="H64" s="39"/>
      <c r="J64" s="39"/>
      <c r="L64" s="39"/>
      <c r="N64" s="39"/>
      <c r="P64" s="39"/>
      <c r="R64" s="39"/>
      <c r="T64" s="39"/>
      <c r="V64" s="39"/>
      <c r="X64" s="39"/>
      <c r="Z64" s="39"/>
      <c r="AA64" s="35"/>
      <c r="AB64" s="37"/>
      <c r="AC64" s="35"/>
      <c r="AD64" s="37"/>
      <c r="AE64" s="78"/>
      <c r="AF64" s="37"/>
      <c r="AH64" s="39"/>
      <c r="AJ64" s="39"/>
      <c r="AL64" s="39"/>
      <c r="AN64" s="39"/>
      <c r="AP64" s="39"/>
      <c r="AR64" s="39"/>
      <c r="AT64" s="39"/>
      <c r="AV64" s="39"/>
      <c r="AX64" s="39"/>
      <c r="AZ64" s="39"/>
      <c r="BB64" s="39"/>
      <c r="BD64" s="39"/>
      <c r="BF64" s="39"/>
      <c r="BH64" s="39"/>
      <c r="BJ64" s="39"/>
      <c r="BL64" s="39"/>
      <c r="BN64" s="39"/>
      <c r="BP64" s="39"/>
      <c r="BR64" s="39"/>
      <c r="BS64" s="35"/>
      <c r="BT64" s="37"/>
      <c r="BU64" s="35"/>
      <c r="BV64" s="37"/>
      <c r="BX64" s="39"/>
      <c r="BZ64" s="39"/>
      <c r="CA64" s="35"/>
      <c r="CB64" s="37"/>
      <c r="CD64" s="39"/>
      <c r="CF64" s="39"/>
      <c r="CG64" s="35"/>
      <c r="CH64" s="37"/>
      <c r="CI64" s="35"/>
      <c r="CJ64" s="37"/>
      <c r="CL64" s="39"/>
      <c r="CN64" s="39"/>
      <c r="CP64" s="39"/>
      <c r="CR64" s="39"/>
      <c r="CT64" s="39"/>
      <c r="CV64" s="39"/>
      <c r="CX64" s="39"/>
      <c r="CZ64" s="39"/>
      <c r="DB64" s="39"/>
      <c r="DD64" s="39"/>
      <c r="DF64" s="39"/>
      <c r="DH64" s="39"/>
      <c r="DJ64" s="39"/>
      <c r="DL64" s="39"/>
      <c r="DN64" s="39"/>
      <c r="DP64" s="39"/>
      <c r="DR64" s="39"/>
      <c r="DT64" s="39"/>
      <c r="DV64" s="39"/>
      <c r="DX64" s="39"/>
      <c r="DZ64" s="39"/>
      <c r="EB64" s="39"/>
      <c r="ED64" s="39"/>
      <c r="EF64" s="39"/>
      <c r="EH64" s="39"/>
      <c r="EJ64" s="39"/>
      <c r="EL64" s="39">
        <v>2406</v>
      </c>
      <c r="EM64" s="135">
        <v>8317</v>
      </c>
      <c r="EN64" s="39"/>
      <c r="EP64" s="39"/>
      <c r="ER64" s="39"/>
      <c r="ET64" s="39"/>
      <c r="EV64" s="39"/>
      <c r="EX64" s="39"/>
      <c r="EZ64" s="39">
        <v>2406</v>
      </c>
      <c r="FA64" s="135">
        <v>8317</v>
      </c>
      <c r="FB64" s="49"/>
    </row>
    <row r="65" spans="1:158" x14ac:dyDescent="0.25">
      <c r="A65" s="34" t="s">
        <v>30</v>
      </c>
      <c r="B65" s="86">
        <v>44963</v>
      </c>
      <c r="C65" s="87">
        <v>36900</v>
      </c>
      <c r="D65" s="39"/>
      <c r="F65" s="39"/>
      <c r="H65" s="39">
        <v>842</v>
      </c>
      <c r="I65" s="135">
        <v>2416</v>
      </c>
      <c r="J65" s="39"/>
      <c r="L65" s="39"/>
      <c r="N65" s="39"/>
      <c r="P65" s="39"/>
      <c r="R65" s="39"/>
      <c r="T65" s="39">
        <v>1</v>
      </c>
      <c r="U65" s="135">
        <v>1068</v>
      </c>
      <c r="V65" s="39">
        <v>31914</v>
      </c>
      <c r="W65" s="135">
        <v>36071</v>
      </c>
      <c r="X65" s="39">
        <v>36</v>
      </c>
      <c r="Y65" s="135">
        <v>36</v>
      </c>
      <c r="Z65" s="39">
        <v>32790</v>
      </c>
      <c r="AA65" s="35">
        <v>39591</v>
      </c>
      <c r="AB65" s="37">
        <v>94</v>
      </c>
      <c r="AC65" s="35">
        <v>98</v>
      </c>
      <c r="AD65" s="37">
        <v>16</v>
      </c>
      <c r="AE65" s="78">
        <v>16</v>
      </c>
      <c r="AF65" s="37"/>
      <c r="AH65" s="39"/>
      <c r="AJ65" s="39"/>
      <c r="AL65" s="39"/>
      <c r="AN65" s="39"/>
      <c r="AP65" s="39"/>
      <c r="AR65" s="39"/>
      <c r="AT65" s="39"/>
      <c r="AV65" s="39">
        <v>2</v>
      </c>
      <c r="AW65" s="135">
        <v>2</v>
      </c>
      <c r="AX65" s="39"/>
      <c r="AZ65" s="39"/>
      <c r="BB65" s="39"/>
      <c r="BD65" s="39"/>
      <c r="BF65" s="39">
        <v>532</v>
      </c>
      <c r="BG65" s="135">
        <v>720</v>
      </c>
      <c r="BH65" s="39">
        <v>2864</v>
      </c>
      <c r="BI65" s="135">
        <v>2867</v>
      </c>
      <c r="BJ65" s="39">
        <v>94</v>
      </c>
      <c r="BK65" s="135">
        <v>123</v>
      </c>
      <c r="BL65" s="39"/>
      <c r="BN65" s="39">
        <v>465</v>
      </c>
      <c r="BO65" s="135">
        <v>1189</v>
      </c>
      <c r="BP65" s="39">
        <v>78</v>
      </c>
      <c r="BQ65" s="135">
        <v>118</v>
      </c>
      <c r="BR65" s="39">
        <v>3944</v>
      </c>
      <c r="BS65" s="35">
        <v>5035</v>
      </c>
      <c r="BT65" s="37"/>
      <c r="BU65" s="35"/>
      <c r="BV65" s="37"/>
      <c r="BX65" s="39"/>
      <c r="BZ65" s="39"/>
      <c r="CA65" s="35"/>
      <c r="CB65" s="37"/>
      <c r="CD65" s="39"/>
      <c r="CF65" s="39"/>
      <c r="CG65" s="35"/>
      <c r="CH65" s="37">
        <v>95</v>
      </c>
      <c r="CI65" s="35">
        <v>123</v>
      </c>
      <c r="CJ65" s="37">
        <v>116</v>
      </c>
      <c r="CK65" s="135">
        <v>116</v>
      </c>
      <c r="CL65" s="39"/>
      <c r="CN65" s="39"/>
      <c r="CP65" s="39"/>
      <c r="CR65" s="39"/>
      <c r="CT65" s="39"/>
      <c r="CV65" s="39"/>
      <c r="CX65" s="39"/>
      <c r="CZ65" s="39"/>
      <c r="DB65" s="39"/>
      <c r="DD65" s="39"/>
      <c r="DF65" s="39"/>
      <c r="DH65" s="39"/>
      <c r="DJ65" s="39"/>
      <c r="DL65" s="39"/>
      <c r="DN65" s="39"/>
      <c r="DP65" s="39"/>
      <c r="DR65" s="39"/>
      <c r="DT65" s="39"/>
      <c r="DV65" s="39"/>
      <c r="DX65" s="39"/>
      <c r="DZ65" s="39"/>
      <c r="EB65" s="39"/>
      <c r="ED65" s="39"/>
      <c r="EF65" s="39"/>
      <c r="EH65" s="39"/>
      <c r="EJ65" s="39"/>
      <c r="EL65" s="39"/>
      <c r="EN65" s="39"/>
      <c r="EP65" s="39"/>
      <c r="ER65" s="39"/>
      <c r="ET65" s="39"/>
      <c r="EV65" s="39"/>
      <c r="EX65" s="39"/>
      <c r="EZ65" s="39">
        <v>116</v>
      </c>
      <c r="FA65" s="135">
        <v>116</v>
      </c>
      <c r="FB65" s="49"/>
    </row>
    <row r="66" spans="1:158" hidden="1" x14ac:dyDescent="0.25">
      <c r="A66" s="34" t="s">
        <v>45</v>
      </c>
      <c r="B66" s="86">
        <v>852</v>
      </c>
      <c r="C66" s="87">
        <v>11</v>
      </c>
      <c r="D66" s="39"/>
      <c r="F66" s="39"/>
      <c r="H66" s="39"/>
      <c r="J66" s="39"/>
      <c r="L66" s="39"/>
      <c r="N66" s="39"/>
      <c r="P66" s="39"/>
      <c r="R66" s="39"/>
      <c r="T66" s="39"/>
      <c r="V66" s="39"/>
      <c r="X66" s="39"/>
      <c r="Z66" s="39"/>
      <c r="AA66" s="35"/>
      <c r="AB66" s="37"/>
      <c r="AC66" s="35"/>
      <c r="AD66" s="37"/>
      <c r="AE66" s="78"/>
      <c r="AF66" s="37"/>
      <c r="AH66" s="39"/>
      <c r="AJ66" s="39"/>
      <c r="AL66" s="39"/>
      <c r="AN66" s="39"/>
      <c r="AP66" s="39"/>
      <c r="AR66" s="39"/>
      <c r="AT66" s="39"/>
      <c r="AV66" s="39"/>
      <c r="AX66" s="39"/>
      <c r="AZ66" s="39"/>
      <c r="BB66" s="39"/>
      <c r="BD66" s="39"/>
      <c r="BF66" s="39"/>
      <c r="BH66" s="39"/>
      <c r="BJ66" s="39"/>
      <c r="BL66" s="39"/>
      <c r="BN66" s="39"/>
      <c r="BP66" s="39"/>
      <c r="BR66" s="39"/>
      <c r="BS66" s="35"/>
      <c r="BT66" s="37"/>
      <c r="BU66" s="35"/>
      <c r="BV66" s="37"/>
      <c r="BX66" s="39"/>
      <c r="BZ66" s="39"/>
      <c r="CA66" s="35"/>
      <c r="CB66" s="37"/>
      <c r="CD66" s="39"/>
      <c r="CF66" s="39"/>
      <c r="CG66" s="35"/>
      <c r="CH66" s="37"/>
      <c r="CI66" s="35"/>
      <c r="CJ66" s="37"/>
      <c r="CL66" s="39"/>
      <c r="CN66" s="39"/>
      <c r="CP66" s="39"/>
      <c r="CR66" s="39"/>
      <c r="CT66" s="39"/>
      <c r="CV66" s="39"/>
      <c r="CX66" s="39"/>
      <c r="CZ66" s="39"/>
      <c r="DB66" s="39"/>
      <c r="DD66" s="39"/>
      <c r="DF66" s="39"/>
      <c r="DH66" s="39"/>
      <c r="DJ66" s="39"/>
      <c r="DL66" s="39"/>
      <c r="DN66" s="39"/>
      <c r="DP66" s="39"/>
      <c r="DR66" s="39"/>
      <c r="DT66" s="39"/>
      <c r="DV66" s="39"/>
      <c r="DX66" s="39"/>
      <c r="DZ66" s="39"/>
      <c r="EB66" s="39"/>
      <c r="ED66" s="39"/>
      <c r="EF66" s="39"/>
      <c r="EH66" s="39"/>
      <c r="EJ66" s="39"/>
      <c r="EL66" s="39"/>
      <c r="EN66" s="39"/>
      <c r="EP66" s="39"/>
      <c r="ER66" s="39"/>
      <c r="ET66" s="39"/>
      <c r="EV66" s="39"/>
      <c r="EX66" s="39"/>
      <c r="EZ66" s="39"/>
      <c r="FB66" s="49" t="s">
        <v>281</v>
      </c>
    </row>
    <row r="67" spans="1:158" hidden="1" x14ac:dyDescent="0.25">
      <c r="A67" s="34" t="s">
        <v>35</v>
      </c>
      <c r="B67" s="86">
        <v>4827</v>
      </c>
      <c r="C67" s="87">
        <v>1605</v>
      </c>
      <c r="D67" s="39"/>
      <c r="F67" s="39"/>
      <c r="H67" s="39"/>
      <c r="J67" s="39"/>
      <c r="L67" s="39"/>
      <c r="N67" s="39"/>
      <c r="P67" s="39"/>
      <c r="R67" s="39"/>
      <c r="T67" s="39"/>
      <c r="V67" s="39"/>
      <c r="X67" s="39"/>
      <c r="Z67" s="39"/>
      <c r="AA67" s="35"/>
      <c r="AB67" s="37"/>
      <c r="AC67" s="35"/>
      <c r="AD67" s="37"/>
      <c r="AE67" s="78"/>
      <c r="AF67" s="37"/>
      <c r="AH67" s="39"/>
      <c r="AJ67" s="39"/>
      <c r="AL67" s="39"/>
      <c r="AN67" s="39"/>
      <c r="AP67" s="39"/>
      <c r="AR67" s="39"/>
      <c r="AT67" s="39"/>
      <c r="AV67" s="39"/>
      <c r="AX67" s="39"/>
      <c r="AZ67" s="39"/>
      <c r="BB67" s="39"/>
      <c r="BD67" s="39"/>
      <c r="BF67" s="39"/>
      <c r="BH67" s="39"/>
      <c r="BJ67" s="39"/>
      <c r="BL67" s="39"/>
      <c r="BN67" s="39"/>
      <c r="BP67" s="39"/>
      <c r="BR67" s="39"/>
      <c r="BS67" s="35"/>
      <c r="BT67" s="37"/>
      <c r="BU67" s="35"/>
      <c r="BV67" s="37"/>
      <c r="BX67" s="39"/>
      <c r="BZ67" s="39"/>
      <c r="CA67" s="35"/>
      <c r="CB67" s="37"/>
      <c r="CD67" s="39"/>
      <c r="CF67" s="39"/>
      <c r="CG67" s="35"/>
      <c r="CH67" s="37"/>
      <c r="CI67" s="35"/>
      <c r="CJ67" s="37"/>
      <c r="CL67" s="39"/>
      <c r="CN67" s="39"/>
      <c r="CP67" s="39"/>
      <c r="CR67" s="39"/>
      <c r="CT67" s="39"/>
      <c r="CV67" s="39"/>
      <c r="CX67" s="39"/>
      <c r="CZ67" s="39"/>
      <c r="DB67" s="39"/>
      <c r="DD67" s="39"/>
      <c r="DF67" s="39"/>
      <c r="DH67" s="39"/>
      <c r="DJ67" s="39"/>
      <c r="DL67" s="39"/>
      <c r="DN67" s="39"/>
      <c r="DP67" s="39"/>
      <c r="DR67" s="39"/>
      <c r="DT67" s="39"/>
      <c r="DV67" s="39"/>
      <c r="DX67" s="39"/>
      <c r="DZ67" s="39"/>
      <c r="EB67" s="39"/>
      <c r="ED67" s="39"/>
      <c r="EF67" s="39"/>
      <c r="EH67" s="39"/>
      <c r="EJ67" s="39"/>
      <c r="EL67" s="39"/>
      <c r="EN67" s="39"/>
      <c r="EP67" s="39"/>
      <c r="ER67" s="39"/>
      <c r="ET67" s="39"/>
      <c r="EV67" s="39"/>
      <c r="EX67" s="39"/>
      <c r="EZ67" s="39"/>
      <c r="FB67" s="49" t="s">
        <v>281</v>
      </c>
    </row>
    <row r="68" spans="1:158" ht="15.75" thickBot="1" x14ac:dyDescent="0.3">
      <c r="A68" s="34" t="s">
        <v>118</v>
      </c>
      <c r="B68" s="86">
        <v>571</v>
      </c>
      <c r="C68" s="87">
        <v>562</v>
      </c>
      <c r="D68" s="39">
        <v>173</v>
      </c>
      <c r="E68" s="135">
        <v>181</v>
      </c>
      <c r="F68" s="39"/>
      <c r="H68" s="39"/>
      <c r="J68" s="39"/>
      <c r="L68" s="39"/>
      <c r="N68" s="39"/>
      <c r="P68" s="39"/>
      <c r="R68" s="39"/>
      <c r="T68" s="39"/>
      <c r="V68" s="39"/>
      <c r="X68" s="39"/>
      <c r="Z68" s="39">
        <v>173</v>
      </c>
      <c r="AA68" s="35">
        <v>181</v>
      </c>
      <c r="AB68" s="37"/>
      <c r="AC68" s="35"/>
      <c r="AD68" s="37"/>
      <c r="AE68" s="78"/>
      <c r="AF68" s="37"/>
      <c r="AH68" s="39"/>
      <c r="AJ68" s="39"/>
      <c r="AL68" s="39"/>
      <c r="AN68" s="39"/>
      <c r="AP68" s="39"/>
      <c r="AR68" s="39">
        <v>43</v>
      </c>
      <c r="AS68" s="135">
        <v>43</v>
      </c>
      <c r="AT68" s="39"/>
      <c r="AV68" s="39"/>
      <c r="AX68" s="39"/>
      <c r="AZ68" s="39"/>
      <c r="BB68" s="39"/>
      <c r="BD68" s="39"/>
      <c r="BF68" s="39"/>
      <c r="BH68" s="39"/>
      <c r="BJ68" s="39"/>
      <c r="BL68" s="39"/>
      <c r="BN68" s="39"/>
      <c r="BP68" s="39"/>
      <c r="BR68" s="39">
        <v>43</v>
      </c>
      <c r="BS68" s="35">
        <v>43</v>
      </c>
      <c r="BT68" s="37"/>
      <c r="BU68" s="35"/>
      <c r="BV68" s="37"/>
      <c r="BX68" s="39"/>
      <c r="BZ68" s="39"/>
      <c r="CA68" s="35"/>
      <c r="CB68" s="37"/>
      <c r="CD68" s="39"/>
      <c r="CF68" s="39"/>
      <c r="CG68" s="35"/>
      <c r="CH68" s="37"/>
      <c r="CI68" s="35"/>
      <c r="CJ68" s="37"/>
      <c r="CL68" s="39"/>
      <c r="CN68" s="39"/>
      <c r="CP68" s="39"/>
      <c r="CR68" s="39"/>
      <c r="CT68" s="39"/>
      <c r="CV68" s="39"/>
      <c r="CX68" s="39"/>
      <c r="CZ68" s="39"/>
      <c r="DB68" s="39"/>
      <c r="DD68" s="39"/>
      <c r="DF68" s="39"/>
      <c r="DH68" s="39">
        <v>10</v>
      </c>
      <c r="DI68" s="135">
        <v>10</v>
      </c>
      <c r="DJ68" s="39"/>
      <c r="DL68" s="39"/>
      <c r="DN68" s="39"/>
      <c r="DP68" s="39"/>
      <c r="DR68" s="39"/>
      <c r="DT68" s="39"/>
      <c r="DV68" s="39"/>
      <c r="DX68" s="39"/>
      <c r="DZ68" s="39"/>
      <c r="EB68" s="39"/>
      <c r="ED68" s="39"/>
      <c r="EF68" s="39"/>
      <c r="EH68" s="39"/>
      <c r="EJ68" s="39"/>
      <c r="EL68" s="39"/>
      <c r="EN68" s="39"/>
      <c r="EP68" s="39"/>
      <c r="ER68" s="39"/>
      <c r="ET68" s="39"/>
      <c r="EV68" s="39"/>
      <c r="EX68" s="39">
        <v>337</v>
      </c>
      <c r="EY68" s="135">
        <v>337</v>
      </c>
      <c r="EZ68" s="39">
        <v>347</v>
      </c>
      <c r="FA68" s="135">
        <v>347</v>
      </c>
      <c r="FB68" s="49"/>
    </row>
    <row r="69" spans="1:158" hidden="1" x14ac:dyDescent="0.25">
      <c r="A69" s="34" t="s">
        <v>117</v>
      </c>
      <c r="B69" s="86">
        <v>4125</v>
      </c>
      <c r="C69" s="87">
        <v>3721</v>
      </c>
      <c r="D69" s="39"/>
      <c r="F69" s="39"/>
      <c r="H69" s="39"/>
      <c r="J69" s="39"/>
      <c r="L69" s="39"/>
      <c r="N69" s="39"/>
      <c r="P69" s="39"/>
      <c r="R69" s="39"/>
      <c r="T69" s="39"/>
      <c r="V69" s="39"/>
      <c r="X69" s="39"/>
      <c r="Z69" s="39"/>
      <c r="AA69" s="35"/>
      <c r="AB69" s="37"/>
      <c r="AC69" s="35"/>
      <c r="AD69" s="37"/>
      <c r="AE69" s="78"/>
      <c r="AF69" s="37"/>
      <c r="AH69" s="39"/>
      <c r="AJ69" s="39"/>
      <c r="AL69" s="39"/>
      <c r="AN69" s="39"/>
      <c r="AP69" s="39"/>
      <c r="AR69" s="39"/>
      <c r="AT69" s="39"/>
      <c r="AV69" s="39"/>
      <c r="AX69" s="39"/>
      <c r="AZ69" s="39"/>
      <c r="BB69" s="39"/>
      <c r="BD69" s="39"/>
      <c r="BF69" s="39"/>
      <c r="BH69" s="39"/>
      <c r="BJ69" s="39"/>
      <c r="BL69" s="39"/>
      <c r="BN69" s="39"/>
      <c r="BP69" s="39"/>
      <c r="BR69" s="39"/>
      <c r="BS69" s="35"/>
      <c r="BT69" s="37"/>
      <c r="BU69" s="35"/>
      <c r="BV69" s="37"/>
      <c r="BX69" s="39"/>
      <c r="BZ69" s="39"/>
      <c r="CA69" s="35"/>
      <c r="CB69" s="37"/>
      <c r="CD69" s="39"/>
      <c r="CF69" s="39"/>
      <c r="CG69" s="35"/>
      <c r="CH69" s="37"/>
      <c r="CI69" s="35"/>
      <c r="CJ69" s="37"/>
      <c r="CL69" s="39"/>
      <c r="CN69" s="39"/>
      <c r="CP69" s="39"/>
      <c r="CR69" s="39"/>
      <c r="CT69" s="39"/>
      <c r="CV69" s="39"/>
      <c r="CX69" s="39"/>
      <c r="CZ69" s="39"/>
      <c r="DB69" s="39"/>
      <c r="DD69" s="39"/>
      <c r="DF69" s="39"/>
      <c r="DH69" s="39"/>
      <c r="DJ69" s="39"/>
      <c r="DL69" s="39"/>
      <c r="DN69" s="39"/>
      <c r="DP69" s="39"/>
      <c r="DR69" s="39"/>
      <c r="DT69" s="39"/>
      <c r="DV69" s="39"/>
      <c r="DX69" s="39"/>
      <c r="DZ69" s="39"/>
      <c r="EB69" s="39"/>
      <c r="ED69" s="39"/>
      <c r="EF69" s="39"/>
      <c r="EH69" s="39"/>
      <c r="EJ69" s="39"/>
      <c r="EL69" s="39"/>
      <c r="EN69" s="39"/>
      <c r="EP69" s="39"/>
      <c r="ER69" s="39"/>
      <c r="ET69" s="39"/>
      <c r="EV69" s="39"/>
      <c r="EX69" s="39"/>
      <c r="EZ69" s="39"/>
      <c r="FB69" s="49" t="s">
        <v>281</v>
      </c>
    </row>
    <row r="70" spans="1:158" hidden="1" x14ac:dyDescent="0.25">
      <c r="A70" s="35" t="s">
        <v>36</v>
      </c>
      <c r="B70" s="86">
        <v>166</v>
      </c>
      <c r="C70" s="87">
        <v>163</v>
      </c>
      <c r="D70" s="39"/>
      <c r="F70" s="39"/>
      <c r="H70" s="39"/>
      <c r="J70" s="39"/>
      <c r="L70" s="39"/>
      <c r="N70" s="39"/>
      <c r="P70" s="39"/>
      <c r="R70" s="39"/>
      <c r="T70" s="39"/>
      <c r="V70" s="39"/>
      <c r="X70" s="39"/>
      <c r="Z70" s="39"/>
      <c r="AA70" s="35"/>
      <c r="AB70" s="37"/>
      <c r="AC70" s="35"/>
      <c r="AD70" s="37"/>
      <c r="AE70" s="78"/>
      <c r="AF70" s="37"/>
      <c r="AH70" s="39"/>
      <c r="AJ70" s="39"/>
      <c r="AL70" s="39"/>
      <c r="AN70" s="39"/>
      <c r="AP70" s="39"/>
      <c r="AR70" s="39"/>
      <c r="AT70" s="39"/>
      <c r="AV70" s="39"/>
      <c r="AX70" s="39"/>
      <c r="AZ70" s="39"/>
      <c r="BB70" s="39"/>
      <c r="BD70" s="39"/>
      <c r="BF70" s="39"/>
      <c r="BH70" s="39"/>
      <c r="BJ70" s="39"/>
      <c r="BL70" s="39"/>
      <c r="BN70" s="39"/>
      <c r="BP70" s="39"/>
      <c r="BR70" s="39"/>
      <c r="BS70" s="35"/>
      <c r="BT70" s="37"/>
      <c r="BU70" s="35"/>
      <c r="BV70" s="37"/>
      <c r="BX70" s="39"/>
      <c r="BZ70" s="39"/>
      <c r="CA70" s="35"/>
      <c r="CB70" s="37"/>
      <c r="CD70" s="39"/>
      <c r="CF70" s="39"/>
      <c r="CG70" s="35"/>
      <c r="CH70" s="37"/>
      <c r="CI70" s="35"/>
      <c r="CJ70" s="37"/>
      <c r="CL70" s="39"/>
      <c r="CN70" s="39"/>
      <c r="CP70" s="39"/>
      <c r="CR70" s="39"/>
      <c r="CT70" s="39"/>
      <c r="CV70" s="39"/>
      <c r="CX70" s="39"/>
      <c r="CZ70" s="39"/>
      <c r="DB70" s="39"/>
      <c r="DD70" s="39"/>
      <c r="DF70" s="39"/>
      <c r="DH70" s="39"/>
      <c r="DJ70" s="39"/>
      <c r="DL70" s="39"/>
      <c r="DN70" s="39"/>
      <c r="DP70" s="39"/>
      <c r="DR70" s="39"/>
      <c r="DT70" s="39"/>
      <c r="DV70" s="39"/>
      <c r="DX70" s="39"/>
      <c r="DZ70" s="39"/>
      <c r="EB70" s="39"/>
      <c r="ED70" s="39"/>
      <c r="EF70" s="39"/>
      <c r="EH70" s="39"/>
      <c r="EJ70" s="39"/>
      <c r="EL70" s="39"/>
      <c r="EN70" s="39"/>
      <c r="EP70" s="39"/>
      <c r="ER70" s="39"/>
      <c r="ET70" s="39"/>
      <c r="EV70" s="39"/>
      <c r="EX70" s="39"/>
      <c r="EZ70" s="39"/>
      <c r="FB70" s="49" t="s">
        <v>281</v>
      </c>
    </row>
    <row r="71" spans="1:158" ht="15.75" hidden="1" thickBot="1" x14ac:dyDescent="0.3">
      <c r="A71" s="36" t="s">
        <v>42</v>
      </c>
      <c r="B71" s="88">
        <v>61</v>
      </c>
      <c r="C71" s="89">
        <v>37</v>
      </c>
      <c r="D71" s="40"/>
      <c r="E71" s="137"/>
      <c r="F71" s="40"/>
      <c r="G71" s="137"/>
      <c r="H71" s="40"/>
      <c r="I71" s="137"/>
      <c r="J71" s="40"/>
      <c r="K71" s="137"/>
      <c r="L71" s="40"/>
      <c r="M71" s="137"/>
      <c r="N71" s="40"/>
      <c r="O71" s="137"/>
      <c r="P71" s="40"/>
      <c r="Q71" s="137"/>
      <c r="R71" s="40"/>
      <c r="S71" s="137"/>
      <c r="T71" s="40"/>
      <c r="U71" s="137"/>
      <c r="V71" s="40"/>
      <c r="W71" s="137"/>
      <c r="X71" s="40"/>
      <c r="Y71" s="137"/>
      <c r="Z71" s="40"/>
      <c r="AA71" s="138"/>
      <c r="AB71" s="45"/>
      <c r="AC71" s="138"/>
      <c r="AD71" s="45"/>
      <c r="AE71" s="139"/>
      <c r="AF71" s="45"/>
      <c r="AG71" s="137"/>
      <c r="AH71" s="40"/>
      <c r="AI71" s="137"/>
      <c r="AJ71" s="40"/>
      <c r="AK71" s="137"/>
      <c r="AL71" s="40"/>
      <c r="AM71" s="137"/>
      <c r="AN71" s="40"/>
      <c r="AO71" s="137"/>
      <c r="AP71" s="40"/>
      <c r="AQ71" s="137"/>
      <c r="AR71" s="40"/>
      <c r="AS71" s="137"/>
      <c r="AT71" s="40"/>
      <c r="AU71" s="137"/>
      <c r="AV71" s="40"/>
      <c r="AW71" s="137"/>
      <c r="AX71" s="40"/>
      <c r="AY71" s="137"/>
      <c r="AZ71" s="40"/>
      <c r="BA71" s="137"/>
      <c r="BB71" s="40"/>
      <c r="BC71" s="137"/>
      <c r="BD71" s="40"/>
      <c r="BE71" s="137"/>
      <c r="BF71" s="40"/>
      <c r="BG71" s="137"/>
      <c r="BH71" s="40"/>
      <c r="BI71" s="137"/>
      <c r="BJ71" s="40"/>
      <c r="BK71" s="137"/>
      <c r="BL71" s="40"/>
      <c r="BM71" s="137"/>
      <c r="BN71" s="40"/>
      <c r="BO71" s="137"/>
      <c r="BP71" s="40"/>
      <c r="BQ71" s="137"/>
      <c r="BR71" s="40"/>
      <c r="BS71" s="138"/>
      <c r="BT71" s="45"/>
      <c r="BU71" s="138"/>
      <c r="BV71" s="45"/>
      <c r="BW71" s="137"/>
      <c r="BX71" s="40"/>
      <c r="BY71" s="137"/>
      <c r="BZ71" s="40"/>
      <c r="CA71" s="138"/>
      <c r="CB71" s="45"/>
      <c r="CC71" s="137"/>
      <c r="CD71" s="40"/>
      <c r="CE71" s="137"/>
      <c r="CF71" s="40"/>
      <c r="CG71" s="138"/>
      <c r="CH71" s="45"/>
      <c r="CI71" s="138"/>
      <c r="CJ71" s="45"/>
      <c r="CK71" s="137"/>
      <c r="CL71" s="40"/>
      <c r="CM71" s="137"/>
      <c r="CN71" s="40"/>
      <c r="CO71" s="137"/>
      <c r="CP71" s="40"/>
      <c r="CQ71" s="137"/>
      <c r="CR71" s="40"/>
      <c r="CS71" s="137"/>
      <c r="CT71" s="40"/>
      <c r="CU71" s="137"/>
      <c r="CV71" s="40"/>
      <c r="CW71" s="137"/>
      <c r="CX71" s="40"/>
      <c r="CY71" s="137"/>
      <c r="CZ71" s="40"/>
      <c r="DA71" s="137"/>
      <c r="DB71" s="40"/>
      <c r="DC71" s="137"/>
      <c r="DD71" s="40"/>
      <c r="DE71" s="137"/>
      <c r="DF71" s="40"/>
      <c r="DG71" s="137"/>
      <c r="DH71" s="40"/>
      <c r="DI71" s="137"/>
      <c r="DJ71" s="40"/>
      <c r="DK71" s="137"/>
      <c r="DL71" s="40"/>
      <c r="DM71" s="137"/>
      <c r="DN71" s="40"/>
      <c r="DO71" s="137"/>
      <c r="DP71" s="40"/>
      <c r="DQ71" s="137"/>
      <c r="DR71" s="40"/>
      <c r="DS71" s="137"/>
      <c r="DT71" s="40"/>
      <c r="DU71" s="137"/>
      <c r="DV71" s="40"/>
      <c r="DW71" s="137"/>
      <c r="DX71" s="40"/>
      <c r="DY71" s="137"/>
      <c r="DZ71" s="40"/>
      <c r="EA71" s="137"/>
      <c r="EB71" s="40"/>
      <c r="EC71" s="137"/>
      <c r="ED71" s="40"/>
      <c r="EE71" s="137"/>
      <c r="EF71" s="40"/>
      <c r="EG71" s="137"/>
      <c r="EH71" s="40"/>
      <c r="EI71" s="137"/>
      <c r="EJ71" s="40"/>
      <c r="EK71" s="137"/>
      <c r="EL71" s="40"/>
      <c r="EM71" s="137"/>
      <c r="EN71" s="40"/>
      <c r="EO71" s="137"/>
      <c r="EP71" s="40"/>
      <c r="EQ71" s="137"/>
      <c r="ER71" s="40"/>
      <c r="ES71" s="137"/>
      <c r="ET71" s="40"/>
      <c r="EU71" s="137"/>
      <c r="EV71" s="40"/>
      <c r="EW71" s="137"/>
      <c r="EX71" s="40"/>
      <c r="EY71" s="137"/>
      <c r="EZ71" s="40"/>
      <c r="FA71" s="137"/>
      <c r="FB71" s="50" t="s">
        <v>281</v>
      </c>
    </row>
    <row r="72" spans="1:158" x14ac:dyDescent="0.25">
      <c r="A72" s="91" t="s">
        <v>279</v>
      </c>
      <c r="B72" s="92">
        <f t="shared" ref="B72:AG72" si="15">SUM(B44,B53,B54,B61,B67,B70)</f>
        <v>31954</v>
      </c>
      <c r="C72" s="92">
        <f t="shared" si="15"/>
        <v>10797</v>
      </c>
      <c r="D72" s="92">
        <f t="shared" si="15"/>
        <v>0</v>
      </c>
      <c r="E72" s="92">
        <f t="shared" si="15"/>
        <v>0</v>
      </c>
      <c r="F72" s="92">
        <f t="shared" si="15"/>
        <v>0</v>
      </c>
      <c r="G72" s="92">
        <f t="shared" si="15"/>
        <v>0</v>
      </c>
      <c r="H72" s="92">
        <f t="shared" si="15"/>
        <v>0</v>
      </c>
      <c r="I72" s="92">
        <f t="shared" si="15"/>
        <v>0</v>
      </c>
      <c r="J72" s="92">
        <f t="shared" si="15"/>
        <v>0</v>
      </c>
      <c r="K72" s="92">
        <f t="shared" si="15"/>
        <v>0</v>
      </c>
      <c r="L72" s="92">
        <f t="shared" si="15"/>
        <v>0</v>
      </c>
      <c r="M72" s="92">
        <f t="shared" si="15"/>
        <v>0</v>
      </c>
      <c r="N72" s="92">
        <f t="shared" si="15"/>
        <v>0</v>
      </c>
      <c r="O72" s="92">
        <f t="shared" si="15"/>
        <v>0</v>
      </c>
      <c r="P72" s="92">
        <f t="shared" si="15"/>
        <v>0</v>
      </c>
      <c r="Q72" s="92">
        <f t="shared" si="15"/>
        <v>0</v>
      </c>
      <c r="R72" s="92">
        <f t="shared" si="15"/>
        <v>0</v>
      </c>
      <c r="S72" s="92">
        <f t="shared" si="15"/>
        <v>0</v>
      </c>
      <c r="T72" s="92">
        <f t="shared" si="15"/>
        <v>0</v>
      </c>
      <c r="U72" s="92">
        <f t="shared" si="15"/>
        <v>0</v>
      </c>
      <c r="V72" s="92">
        <f t="shared" si="15"/>
        <v>0</v>
      </c>
      <c r="W72" s="92">
        <f t="shared" si="15"/>
        <v>0</v>
      </c>
      <c r="X72" s="92">
        <f t="shared" si="15"/>
        <v>0</v>
      </c>
      <c r="Y72" s="92">
        <f t="shared" si="15"/>
        <v>0</v>
      </c>
      <c r="Z72" s="92">
        <f t="shared" si="15"/>
        <v>0</v>
      </c>
      <c r="AA72" s="92">
        <f t="shared" si="15"/>
        <v>0</v>
      </c>
      <c r="AB72" s="92">
        <f t="shared" si="15"/>
        <v>0</v>
      </c>
      <c r="AC72" s="92">
        <f t="shared" si="15"/>
        <v>0</v>
      </c>
      <c r="AD72" s="92">
        <f t="shared" si="15"/>
        <v>0</v>
      </c>
      <c r="AE72" s="92">
        <f t="shared" si="15"/>
        <v>0</v>
      </c>
      <c r="AF72" s="92">
        <f t="shared" si="15"/>
        <v>0</v>
      </c>
      <c r="AG72" s="92">
        <f t="shared" si="15"/>
        <v>0</v>
      </c>
      <c r="AH72" s="92">
        <f t="shared" ref="AH72:BM72" si="16">SUM(AH44,AH53,AH54,AH61,AH67,AH70)</f>
        <v>0</v>
      </c>
      <c r="AI72" s="92">
        <f t="shared" si="16"/>
        <v>0</v>
      </c>
      <c r="AJ72" s="92">
        <f t="shared" si="16"/>
        <v>0</v>
      </c>
      <c r="AK72" s="92">
        <f t="shared" si="16"/>
        <v>0</v>
      </c>
      <c r="AL72" s="92">
        <f t="shared" si="16"/>
        <v>0</v>
      </c>
      <c r="AM72" s="92">
        <f t="shared" si="16"/>
        <v>0</v>
      </c>
      <c r="AN72" s="92">
        <f t="shared" si="16"/>
        <v>0</v>
      </c>
      <c r="AO72" s="92">
        <f t="shared" si="16"/>
        <v>0</v>
      </c>
      <c r="AP72" s="92">
        <f t="shared" si="16"/>
        <v>0</v>
      </c>
      <c r="AQ72" s="92">
        <f t="shared" si="16"/>
        <v>0</v>
      </c>
      <c r="AR72" s="92">
        <f t="shared" si="16"/>
        <v>0</v>
      </c>
      <c r="AS72" s="92">
        <f t="shared" si="16"/>
        <v>0</v>
      </c>
      <c r="AT72" s="92">
        <f t="shared" si="16"/>
        <v>0</v>
      </c>
      <c r="AU72" s="92">
        <f t="shared" si="16"/>
        <v>0</v>
      </c>
      <c r="AV72" s="92">
        <f t="shared" si="16"/>
        <v>0</v>
      </c>
      <c r="AW72" s="92">
        <f t="shared" si="16"/>
        <v>0</v>
      </c>
      <c r="AX72" s="92">
        <f t="shared" si="16"/>
        <v>0</v>
      </c>
      <c r="AY72" s="92">
        <f t="shared" si="16"/>
        <v>0</v>
      </c>
      <c r="AZ72" s="92">
        <f t="shared" si="16"/>
        <v>0</v>
      </c>
      <c r="BA72" s="92">
        <f t="shared" si="16"/>
        <v>0</v>
      </c>
      <c r="BB72" s="92">
        <f t="shared" si="16"/>
        <v>0</v>
      </c>
      <c r="BC72" s="92">
        <f t="shared" si="16"/>
        <v>0</v>
      </c>
      <c r="BD72" s="92">
        <f t="shared" si="16"/>
        <v>0</v>
      </c>
      <c r="BE72" s="92">
        <f t="shared" si="16"/>
        <v>0</v>
      </c>
      <c r="BF72" s="92">
        <f t="shared" si="16"/>
        <v>0</v>
      </c>
      <c r="BG72" s="92">
        <f t="shared" si="16"/>
        <v>0</v>
      </c>
      <c r="BH72" s="92">
        <f t="shared" si="16"/>
        <v>0</v>
      </c>
      <c r="BI72" s="92">
        <f t="shared" si="16"/>
        <v>0</v>
      </c>
      <c r="BJ72" s="92">
        <f t="shared" si="16"/>
        <v>0</v>
      </c>
      <c r="BK72" s="92">
        <f t="shared" si="16"/>
        <v>0</v>
      </c>
      <c r="BL72" s="92">
        <f t="shared" si="16"/>
        <v>0</v>
      </c>
      <c r="BM72" s="92">
        <f t="shared" si="16"/>
        <v>0</v>
      </c>
      <c r="BN72" s="92">
        <f t="shared" ref="BN72:CS72" si="17">SUM(BN44,BN53,BN54,BN61,BN67,BN70)</f>
        <v>0</v>
      </c>
      <c r="BO72" s="92">
        <f t="shared" si="17"/>
        <v>0</v>
      </c>
      <c r="BP72" s="92">
        <f t="shared" si="17"/>
        <v>0</v>
      </c>
      <c r="BQ72" s="92">
        <f t="shared" si="17"/>
        <v>0</v>
      </c>
      <c r="BR72" s="92">
        <f t="shared" si="17"/>
        <v>0</v>
      </c>
      <c r="BS72" s="92">
        <f t="shared" si="17"/>
        <v>0</v>
      </c>
      <c r="BT72" s="92">
        <f t="shared" si="17"/>
        <v>0</v>
      </c>
      <c r="BU72" s="92">
        <f t="shared" si="17"/>
        <v>0</v>
      </c>
      <c r="BV72" s="92">
        <f t="shared" si="17"/>
        <v>0</v>
      </c>
      <c r="BW72" s="92">
        <f t="shared" si="17"/>
        <v>0</v>
      </c>
      <c r="BX72" s="92">
        <f t="shared" si="17"/>
        <v>0</v>
      </c>
      <c r="BY72" s="92">
        <f t="shared" si="17"/>
        <v>0</v>
      </c>
      <c r="BZ72" s="92">
        <f t="shared" si="17"/>
        <v>0</v>
      </c>
      <c r="CA72" s="92">
        <f t="shared" si="17"/>
        <v>0</v>
      </c>
      <c r="CB72" s="92">
        <f t="shared" si="17"/>
        <v>0</v>
      </c>
      <c r="CC72" s="92">
        <f t="shared" si="17"/>
        <v>0</v>
      </c>
      <c r="CD72" s="92">
        <f t="shared" si="17"/>
        <v>0</v>
      </c>
      <c r="CE72" s="92">
        <f t="shared" si="17"/>
        <v>0</v>
      </c>
      <c r="CF72" s="92">
        <f t="shared" si="17"/>
        <v>0</v>
      </c>
      <c r="CG72" s="92">
        <f t="shared" si="17"/>
        <v>0</v>
      </c>
      <c r="CH72" s="92">
        <f t="shared" si="17"/>
        <v>0</v>
      </c>
      <c r="CI72" s="92">
        <f t="shared" si="17"/>
        <v>0</v>
      </c>
      <c r="CJ72" s="92">
        <f t="shared" si="17"/>
        <v>0</v>
      </c>
      <c r="CK72" s="92">
        <f t="shared" si="17"/>
        <v>0</v>
      </c>
      <c r="CL72" s="92">
        <f t="shared" si="17"/>
        <v>0</v>
      </c>
      <c r="CM72" s="92">
        <f t="shared" si="17"/>
        <v>0</v>
      </c>
      <c r="CN72" s="92">
        <f t="shared" si="17"/>
        <v>0</v>
      </c>
      <c r="CO72" s="92">
        <f t="shared" si="17"/>
        <v>0</v>
      </c>
      <c r="CP72" s="92">
        <f t="shared" si="17"/>
        <v>0</v>
      </c>
      <c r="CQ72" s="92">
        <f t="shared" si="17"/>
        <v>0</v>
      </c>
      <c r="CR72" s="92">
        <f t="shared" si="17"/>
        <v>0</v>
      </c>
      <c r="CS72" s="92">
        <f t="shared" si="17"/>
        <v>0</v>
      </c>
      <c r="CT72" s="92">
        <f t="shared" ref="CT72:DY72" si="18">SUM(CT44,CT53,CT54,CT61,CT67,CT70)</f>
        <v>0</v>
      </c>
      <c r="CU72" s="92">
        <f t="shared" si="18"/>
        <v>0</v>
      </c>
      <c r="CV72" s="92">
        <f t="shared" si="18"/>
        <v>0</v>
      </c>
      <c r="CW72" s="92">
        <f t="shared" si="18"/>
        <v>0</v>
      </c>
      <c r="CX72" s="92">
        <f t="shared" si="18"/>
        <v>0</v>
      </c>
      <c r="CY72" s="92">
        <f t="shared" si="18"/>
        <v>0</v>
      </c>
      <c r="CZ72" s="92">
        <f t="shared" si="18"/>
        <v>0</v>
      </c>
      <c r="DA72" s="92">
        <f t="shared" si="18"/>
        <v>0</v>
      </c>
      <c r="DB72" s="92">
        <f t="shared" si="18"/>
        <v>0</v>
      </c>
      <c r="DC72" s="92">
        <f t="shared" si="18"/>
        <v>0</v>
      </c>
      <c r="DD72" s="92">
        <f t="shared" si="18"/>
        <v>0</v>
      </c>
      <c r="DE72" s="92">
        <f t="shared" si="18"/>
        <v>0</v>
      </c>
      <c r="DF72" s="92">
        <f t="shared" si="18"/>
        <v>0</v>
      </c>
      <c r="DG72" s="92">
        <f t="shared" si="18"/>
        <v>0</v>
      </c>
      <c r="DH72" s="92">
        <f t="shared" si="18"/>
        <v>0</v>
      </c>
      <c r="DI72" s="92">
        <f t="shared" si="18"/>
        <v>0</v>
      </c>
      <c r="DJ72" s="92">
        <f t="shared" si="18"/>
        <v>0</v>
      </c>
      <c r="DK72" s="92">
        <f t="shared" si="18"/>
        <v>0</v>
      </c>
      <c r="DL72" s="92">
        <f t="shared" si="18"/>
        <v>0</v>
      </c>
      <c r="DM72" s="92">
        <f t="shared" si="18"/>
        <v>0</v>
      </c>
      <c r="DN72" s="92">
        <f t="shared" si="18"/>
        <v>0</v>
      </c>
      <c r="DO72" s="92">
        <f t="shared" si="18"/>
        <v>0</v>
      </c>
      <c r="DP72" s="92">
        <f t="shared" si="18"/>
        <v>0</v>
      </c>
      <c r="DQ72" s="92">
        <f t="shared" si="18"/>
        <v>0</v>
      </c>
      <c r="DR72" s="92">
        <f t="shared" si="18"/>
        <v>0</v>
      </c>
      <c r="DS72" s="92">
        <f t="shared" si="18"/>
        <v>0</v>
      </c>
      <c r="DT72" s="92">
        <f t="shared" si="18"/>
        <v>0</v>
      </c>
      <c r="DU72" s="92">
        <f t="shared" si="18"/>
        <v>0</v>
      </c>
      <c r="DV72" s="92">
        <f t="shared" si="18"/>
        <v>0</v>
      </c>
      <c r="DW72" s="92">
        <f t="shared" si="18"/>
        <v>0</v>
      </c>
      <c r="DX72" s="92">
        <f t="shared" si="18"/>
        <v>0</v>
      </c>
      <c r="DY72" s="92">
        <f t="shared" si="18"/>
        <v>0</v>
      </c>
      <c r="DZ72" s="92">
        <f t="shared" ref="DZ72:FA72" si="19">SUM(DZ44,DZ53,DZ54,DZ61,DZ67,DZ70)</f>
        <v>0</v>
      </c>
      <c r="EA72" s="92">
        <f t="shared" si="19"/>
        <v>0</v>
      </c>
      <c r="EB72" s="92">
        <f t="shared" si="19"/>
        <v>0</v>
      </c>
      <c r="EC72" s="92">
        <f t="shared" si="19"/>
        <v>0</v>
      </c>
      <c r="ED72" s="92">
        <f t="shared" si="19"/>
        <v>0</v>
      </c>
      <c r="EE72" s="92">
        <f t="shared" si="19"/>
        <v>0</v>
      </c>
      <c r="EF72" s="92">
        <f t="shared" si="19"/>
        <v>0</v>
      </c>
      <c r="EG72" s="92">
        <f t="shared" si="19"/>
        <v>0</v>
      </c>
      <c r="EH72" s="92">
        <f t="shared" si="19"/>
        <v>0</v>
      </c>
      <c r="EI72" s="92">
        <f t="shared" si="19"/>
        <v>0</v>
      </c>
      <c r="EJ72" s="92">
        <f t="shared" si="19"/>
        <v>0</v>
      </c>
      <c r="EK72" s="92">
        <f t="shared" si="19"/>
        <v>0</v>
      </c>
      <c r="EL72" s="92">
        <f t="shared" si="19"/>
        <v>0</v>
      </c>
      <c r="EM72" s="92">
        <f t="shared" si="19"/>
        <v>0</v>
      </c>
      <c r="EN72" s="92">
        <f t="shared" si="19"/>
        <v>0</v>
      </c>
      <c r="EO72" s="92">
        <f t="shared" si="19"/>
        <v>0</v>
      </c>
      <c r="EP72" s="92">
        <f t="shared" si="19"/>
        <v>0</v>
      </c>
      <c r="EQ72" s="92">
        <f t="shared" si="19"/>
        <v>0</v>
      </c>
      <c r="ER72" s="92">
        <f t="shared" si="19"/>
        <v>0</v>
      </c>
      <c r="ES72" s="92">
        <f t="shared" si="19"/>
        <v>0</v>
      </c>
      <c r="ET72" s="92">
        <f t="shared" si="19"/>
        <v>0</v>
      </c>
      <c r="EU72" s="92">
        <f t="shared" si="19"/>
        <v>0</v>
      </c>
      <c r="EV72" s="92">
        <f t="shared" si="19"/>
        <v>0</v>
      </c>
      <c r="EW72" s="92">
        <f t="shared" si="19"/>
        <v>0</v>
      </c>
      <c r="EX72" s="92">
        <f t="shared" si="19"/>
        <v>0</v>
      </c>
      <c r="EY72" s="92">
        <f t="shared" si="19"/>
        <v>0</v>
      </c>
      <c r="EZ72" s="92">
        <f t="shared" si="19"/>
        <v>0</v>
      </c>
      <c r="FA72" s="92">
        <f t="shared" si="19"/>
        <v>0</v>
      </c>
    </row>
    <row r="73" spans="1:158" x14ac:dyDescent="0.25">
      <c r="A73" s="94" t="s">
        <v>278</v>
      </c>
      <c r="B73" s="90">
        <f t="shared" ref="B73:AG73" si="20">SUM(B43,B45:B52,B55:B60,B62:B66,B68,B69,B71)</f>
        <v>458252</v>
      </c>
      <c r="C73" s="90">
        <f t="shared" si="20"/>
        <v>278944</v>
      </c>
      <c r="D73" s="90">
        <f t="shared" si="20"/>
        <v>1757</v>
      </c>
      <c r="E73" s="90">
        <f t="shared" si="20"/>
        <v>2271</v>
      </c>
      <c r="F73" s="90">
        <f t="shared" si="20"/>
        <v>1629</v>
      </c>
      <c r="G73" s="90">
        <f t="shared" si="20"/>
        <v>3781</v>
      </c>
      <c r="H73" s="90">
        <f t="shared" si="20"/>
        <v>18630</v>
      </c>
      <c r="I73" s="90">
        <f t="shared" si="20"/>
        <v>20646</v>
      </c>
      <c r="J73" s="90">
        <f t="shared" si="20"/>
        <v>1363</v>
      </c>
      <c r="K73" s="90">
        <f t="shared" si="20"/>
        <v>1649</v>
      </c>
      <c r="L73" s="90">
        <f t="shared" si="20"/>
        <v>1003</v>
      </c>
      <c r="M73" s="90">
        <f t="shared" si="20"/>
        <v>1494</v>
      </c>
      <c r="N73" s="90">
        <f t="shared" si="20"/>
        <v>2032</v>
      </c>
      <c r="O73" s="90">
        <f t="shared" si="20"/>
        <v>2241</v>
      </c>
      <c r="P73" s="90">
        <f t="shared" si="20"/>
        <v>2725</v>
      </c>
      <c r="Q73" s="90">
        <f t="shared" si="20"/>
        <v>2973</v>
      </c>
      <c r="R73" s="90">
        <f t="shared" si="20"/>
        <v>658</v>
      </c>
      <c r="S73" s="90">
        <f t="shared" si="20"/>
        <v>1374</v>
      </c>
      <c r="T73" s="90">
        <f t="shared" si="20"/>
        <v>38</v>
      </c>
      <c r="U73" s="90">
        <f t="shared" si="20"/>
        <v>1106</v>
      </c>
      <c r="V73" s="90">
        <f t="shared" si="20"/>
        <v>31914</v>
      </c>
      <c r="W73" s="90">
        <f t="shared" si="20"/>
        <v>36071</v>
      </c>
      <c r="X73" s="90">
        <f t="shared" si="20"/>
        <v>36</v>
      </c>
      <c r="Y73" s="90">
        <f t="shared" si="20"/>
        <v>36</v>
      </c>
      <c r="Z73" s="90">
        <f t="shared" si="20"/>
        <v>59662</v>
      </c>
      <c r="AA73" s="90">
        <f t="shared" si="20"/>
        <v>73642</v>
      </c>
      <c r="AB73" s="90">
        <f t="shared" si="20"/>
        <v>131</v>
      </c>
      <c r="AC73" s="90">
        <f t="shared" si="20"/>
        <v>145</v>
      </c>
      <c r="AD73" s="90">
        <f t="shared" si="20"/>
        <v>371</v>
      </c>
      <c r="AE73" s="90">
        <f t="shared" si="20"/>
        <v>469</v>
      </c>
      <c r="AF73" s="90">
        <f t="shared" si="20"/>
        <v>42</v>
      </c>
      <c r="AG73" s="90">
        <f t="shared" si="20"/>
        <v>88</v>
      </c>
      <c r="AH73" s="90">
        <f t="shared" ref="AH73:BM73" si="21">SUM(AH43,AH45:AH52,AH55:AH60,AH62:AH66,AH68,AH69,AH71)</f>
        <v>126</v>
      </c>
      <c r="AI73" s="90">
        <f t="shared" si="21"/>
        <v>276</v>
      </c>
      <c r="AJ73" s="90">
        <f t="shared" si="21"/>
        <v>0</v>
      </c>
      <c r="AK73" s="90">
        <f t="shared" si="21"/>
        <v>0</v>
      </c>
      <c r="AL73" s="90">
        <f t="shared" si="21"/>
        <v>3220</v>
      </c>
      <c r="AM73" s="90">
        <f t="shared" si="21"/>
        <v>7702</v>
      </c>
      <c r="AN73" s="90">
        <f t="shared" si="21"/>
        <v>226</v>
      </c>
      <c r="AO73" s="90">
        <f t="shared" si="21"/>
        <v>606</v>
      </c>
      <c r="AP73" s="90">
        <f t="shared" si="21"/>
        <v>0</v>
      </c>
      <c r="AQ73" s="90">
        <f t="shared" si="21"/>
        <v>0</v>
      </c>
      <c r="AR73" s="90">
        <f t="shared" si="21"/>
        <v>1209</v>
      </c>
      <c r="AS73" s="90">
        <f t="shared" si="21"/>
        <v>10617</v>
      </c>
      <c r="AT73" s="90">
        <f t="shared" si="21"/>
        <v>813</v>
      </c>
      <c r="AU73" s="90">
        <f t="shared" si="21"/>
        <v>3026</v>
      </c>
      <c r="AV73" s="90">
        <f t="shared" si="21"/>
        <v>6688</v>
      </c>
      <c r="AW73" s="90">
        <f t="shared" si="21"/>
        <v>25052</v>
      </c>
      <c r="AX73" s="90">
        <f t="shared" si="21"/>
        <v>77</v>
      </c>
      <c r="AY73" s="90">
        <f t="shared" si="21"/>
        <v>229</v>
      </c>
      <c r="AZ73" s="90">
        <f t="shared" si="21"/>
        <v>32</v>
      </c>
      <c r="BA73" s="90">
        <f t="shared" si="21"/>
        <v>158</v>
      </c>
      <c r="BB73" s="90">
        <f t="shared" si="21"/>
        <v>4878</v>
      </c>
      <c r="BC73" s="90">
        <f t="shared" si="21"/>
        <v>23583</v>
      </c>
      <c r="BD73" s="90">
        <f t="shared" si="21"/>
        <v>32</v>
      </c>
      <c r="BE73" s="90">
        <f t="shared" si="21"/>
        <v>158</v>
      </c>
      <c r="BF73" s="90">
        <f t="shared" si="21"/>
        <v>2585</v>
      </c>
      <c r="BG73" s="90">
        <f t="shared" si="21"/>
        <v>4754</v>
      </c>
      <c r="BH73" s="90">
        <f t="shared" si="21"/>
        <v>3895</v>
      </c>
      <c r="BI73" s="90">
        <f t="shared" si="21"/>
        <v>6913</v>
      </c>
      <c r="BJ73" s="90">
        <f t="shared" si="21"/>
        <v>4737</v>
      </c>
      <c r="BK73" s="90">
        <f t="shared" si="21"/>
        <v>15554</v>
      </c>
      <c r="BL73" s="90">
        <f t="shared" si="21"/>
        <v>2839</v>
      </c>
      <c r="BM73" s="90">
        <f t="shared" si="21"/>
        <v>9856</v>
      </c>
      <c r="BN73" s="90">
        <f t="shared" ref="BN73:CS73" si="22">SUM(BN43,BN45:BN52,BN55:BN60,BN62:BN66,BN68,BN69,BN71)</f>
        <v>1082</v>
      </c>
      <c r="BO73" s="90">
        <f t="shared" si="22"/>
        <v>2018</v>
      </c>
      <c r="BP73" s="90">
        <f t="shared" si="22"/>
        <v>78</v>
      </c>
      <c r="BQ73" s="90">
        <f t="shared" si="22"/>
        <v>118</v>
      </c>
      <c r="BR73" s="90">
        <f t="shared" si="22"/>
        <v>26571</v>
      </c>
      <c r="BS73" s="90">
        <f t="shared" si="22"/>
        <v>103353</v>
      </c>
      <c r="BT73" s="90">
        <f t="shared" si="22"/>
        <v>352</v>
      </c>
      <c r="BU73" s="90">
        <f t="shared" si="22"/>
        <v>456</v>
      </c>
      <c r="BV73" s="90">
        <f t="shared" si="22"/>
        <v>42</v>
      </c>
      <c r="BW73" s="90">
        <f t="shared" si="22"/>
        <v>86</v>
      </c>
      <c r="BX73" s="90">
        <f t="shared" si="22"/>
        <v>1089</v>
      </c>
      <c r="BY73" s="90">
        <f t="shared" si="22"/>
        <v>1322</v>
      </c>
      <c r="BZ73" s="90">
        <f t="shared" si="22"/>
        <v>1131</v>
      </c>
      <c r="CA73" s="90">
        <f t="shared" si="22"/>
        <v>1408</v>
      </c>
      <c r="CB73" s="90">
        <f t="shared" si="22"/>
        <v>91</v>
      </c>
      <c r="CC73" s="90">
        <f t="shared" si="22"/>
        <v>137</v>
      </c>
      <c r="CD73" s="90">
        <f t="shared" si="22"/>
        <v>12</v>
      </c>
      <c r="CE73" s="90">
        <f t="shared" si="22"/>
        <v>17</v>
      </c>
      <c r="CF73" s="90">
        <f t="shared" si="22"/>
        <v>103</v>
      </c>
      <c r="CG73" s="90">
        <f t="shared" si="22"/>
        <v>154</v>
      </c>
      <c r="CH73" s="90">
        <f t="shared" si="22"/>
        <v>177</v>
      </c>
      <c r="CI73" s="90">
        <f t="shared" si="22"/>
        <v>217</v>
      </c>
      <c r="CJ73" s="90">
        <f t="shared" si="22"/>
        <v>127</v>
      </c>
      <c r="CK73" s="90">
        <f t="shared" si="22"/>
        <v>129</v>
      </c>
      <c r="CL73" s="90">
        <f t="shared" si="22"/>
        <v>95</v>
      </c>
      <c r="CM73" s="90">
        <f t="shared" si="22"/>
        <v>141</v>
      </c>
      <c r="CN73" s="90">
        <f t="shared" si="22"/>
        <v>91</v>
      </c>
      <c r="CO73" s="90">
        <f t="shared" si="22"/>
        <v>137</v>
      </c>
      <c r="CP73" s="90">
        <f t="shared" si="22"/>
        <v>54157</v>
      </c>
      <c r="CQ73" s="90">
        <f t="shared" si="22"/>
        <v>64067</v>
      </c>
      <c r="CR73" s="90">
        <f t="shared" si="22"/>
        <v>354</v>
      </c>
      <c r="CS73" s="90">
        <f t="shared" si="22"/>
        <v>544</v>
      </c>
      <c r="CT73" s="90">
        <f t="shared" ref="CT73:DY73" si="23">SUM(CT43,CT45:CT52,CT55:CT60,CT62:CT66,CT68,CT69,CT71)</f>
        <v>2390</v>
      </c>
      <c r="CU73" s="90">
        <f t="shared" si="23"/>
        <v>2635</v>
      </c>
      <c r="CV73" s="90">
        <f t="shared" si="23"/>
        <v>7</v>
      </c>
      <c r="CW73" s="90">
        <f t="shared" si="23"/>
        <v>28</v>
      </c>
      <c r="CX73" s="90">
        <f t="shared" si="23"/>
        <v>42</v>
      </c>
      <c r="CY73" s="90">
        <f t="shared" si="23"/>
        <v>46</v>
      </c>
      <c r="CZ73" s="90">
        <f t="shared" si="23"/>
        <v>2</v>
      </c>
      <c r="DA73" s="90">
        <f t="shared" si="23"/>
        <v>2</v>
      </c>
      <c r="DB73" s="90">
        <f t="shared" si="23"/>
        <v>2</v>
      </c>
      <c r="DC73" s="90">
        <f t="shared" si="23"/>
        <v>2</v>
      </c>
      <c r="DD73" s="90">
        <f t="shared" si="23"/>
        <v>5</v>
      </c>
      <c r="DE73" s="90">
        <f t="shared" si="23"/>
        <v>8</v>
      </c>
      <c r="DF73" s="90">
        <f t="shared" si="23"/>
        <v>155</v>
      </c>
      <c r="DG73" s="90">
        <f t="shared" si="23"/>
        <v>170</v>
      </c>
      <c r="DH73" s="90">
        <f t="shared" si="23"/>
        <v>125</v>
      </c>
      <c r="DI73" s="90">
        <f t="shared" si="23"/>
        <v>183</v>
      </c>
      <c r="DJ73" s="90">
        <f t="shared" si="23"/>
        <v>75</v>
      </c>
      <c r="DK73" s="90">
        <f t="shared" si="23"/>
        <v>140</v>
      </c>
      <c r="DL73" s="90">
        <f t="shared" si="23"/>
        <v>60</v>
      </c>
      <c r="DM73" s="90">
        <f t="shared" si="23"/>
        <v>98</v>
      </c>
      <c r="DN73" s="90">
        <f t="shared" si="23"/>
        <v>61</v>
      </c>
      <c r="DO73" s="90">
        <f t="shared" si="23"/>
        <v>93</v>
      </c>
      <c r="DP73" s="90">
        <f t="shared" si="23"/>
        <v>32</v>
      </c>
      <c r="DQ73" s="90">
        <f t="shared" si="23"/>
        <v>158</v>
      </c>
      <c r="DR73" s="90">
        <f t="shared" si="23"/>
        <v>88</v>
      </c>
      <c r="DS73" s="90">
        <f t="shared" si="23"/>
        <v>135</v>
      </c>
      <c r="DT73" s="90">
        <f t="shared" si="23"/>
        <v>75</v>
      </c>
      <c r="DU73" s="90">
        <f t="shared" si="23"/>
        <v>117</v>
      </c>
      <c r="DV73" s="90">
        <f t="shared" si="23"/>
        <v>58</v>
      </c>
      <c r="DW73" s="90">
        <f t="shared" si="23"/>
        <v>104</v>
      </c>
      <c r="DX73" s="90">
        <f t="shared" si="23"/>
        <v>206</v>
      </c>
      <c r="DY73" s="90">
        <f t="shared" si="23"/>
        <v>231</v>
      </c>
      <c r="DZ73" s="90">
        <f t="shared" ref="DZ73:FA73" si="24">SUM(DZ43,DZ45:DZ52,DZ55:DZ60,DZ62:DZ66,DZ68,DZ69,DZ71)</f>
        <v>0</v>
      </c>
      <c r="EA73" s="90">
        <f t="shared" si="24"/>
        <v>0</v>
      </c>
      <c r="EB73" s="90">
        <f t="shared" si="24"/>
        <v>0</v>
      </c>
      <c r="EC73" s="90">
        <f t="shared" si="24"/>
        <v>0</v>
      </c>
      <c r="ED73" s="90">
        <f t="shared" si="24"/>
        <v>0</v>
      </c>
      <c r="EE73" s="90">
        <f t="shared" si="24"/>
        <v>0</v>
      </c>
      <c r="EF73" s="90">
        <f t="shared" si="24"/>
        <v>0</v>
      </c>
      <c r="EG73" s="90">
        <f t="shared" si="24"/>
        <v>0</v>
      </c>
      <c r="EH73" s="90">
        <f t="shared" si="24"/>
        <v>0</v>
      </c>
      <c r="EI73" s="90">
        <f t="shared" si="24"/>
        <v>0</v>
      </c>
      <c r="EJ73" s="90">
        <f t="shared" si="24"/>
        <v>0</v>
      </c>
      <c r="EK73" s="90">
        <f t="shared" si="24"/>
        <v>0</v>
      </c>
      <c r="EL73" s="90">
        <f t="shared" si="24"/>
        <v>2406</v>
      </c>
      <c r="EM73" s="90">
        <f t="shared" si="24"/>
        <v>8317</v>
      </c>
      <c r="EN73" s="90">
        <f t="shared" si="24"/>
        <v>0</v>
      </c>
      <c r="EO73" s="90">
        <f t="shared" si="24"/>
        <v>0</v>
      </c>
      <c r="EP73" s="90">
        <f t="shared" si="24"/>
        <v>0</v>
      </c>
      <c r="EQ73" s="90">
        <f t="shared" si="24"/>
        <v>0</v>
      </c>
      <c r="ER73" s="90">
        <f t="shared" si="24"/>
        <v>0</v>
      </c>
      <c r="ES73" s="90">
        <f t="shared" si="24"/>
        <v>0</v>
      </c>
      <c r="ET73" s="90">
        <f t="shared" si="24"/>
        <v>91</v>
      </c>
      <c r="EU73" s="90">
        <f t="shared" si="24"/>
        <v>137</v>
      </c>
      <c r="EV73" s="90">
        <f t="shared" si="24"/>
        <v>0</v>
      </c>
      <c r="EW73" s="90">
        <f t="shared" si="24"/>
        <v>0</v>
      </c>
      <c r="EX73" s="90">
        <f t="shared" si="24"/>
        <v>337</v>
      </c>
      <c r="EY73" s="90">
        <f t="shared" si="24"/>
        <v>337</v>
      </c>
      <c r="EZ73" s="90">
        <f t="shared" si="24"/>
        <v>68231</v>
      </c>
      <c r="FA73" s="90">
        <f t="shared" si="24"/>
        <v>77991</v>
      </c>
    </row>
    <row r="74" spans="1:158" ht="15.75" thickBot="1" x14ac:dyDescent="0.3">
      <c r="A74" s="96" t="s">
        <v>192</v>
      </c>
      <c r="B74" s="97">
        <f t="shared" ref="B74:AG74" si="25">SUM(B43:B71)</f>
        <v>490206</v>
      </c>
      <c r="C74" s="97">
        <f t="shared" si="25"/>
        <v>289741</v>
      </c>
      <c r="D74" s="97">
        <f t="shared" si="25"/>
        <v>1757</v>
      </c>
      <c r="E74" s="97">
        <f t="shared" si="25"/>
        <v>2271</v>
      </c>
      <c r="F74" s="97">
        <f t="shared" si="25"/>
        <v>1629</v>
      </c>
      <c r="G74" s="97">
        <f t="shared" si="25"/>
        <v>3781</v>
      </c>
      <c r="H74" s="97">
        <f t="shared" si="25"/>
        <v>18630</v>
      </c>
      <c r="I74" s="97">
        <f t="shared" si="25"/>
        <v>20646</v>
      </c>
      <c r="J74" s="97">
        <f t="shared" si="25"/>
        <v>1363</v>
      </c>
      <c r="K74" s="97">
        <f t="shared" si="25"/>
        <v>1649</v>
      </c>
      <c r="L74" s="97">
        <f t="shared" si="25"/>
        <v>1003</v>
      </c>
      <c r="M74" s="97">
        <f t="shared" si="25"/>
        <v>1494</v>
      </c>
      <c r="N74" s="97">
        <f t="shared" si="25"/>
        <v>2032</v>
      </c>
      <c r="O74" s="97">
        <f t="shared" si="25"/>
        <v>2241</v>
      </c>
      <c r="P74" s="97">
        <f t="shared" si="25"/>
        <v>2725</v>
      </c>
      <c r="Q74" s="97">
        <f t="shared" si="25"/>
        <v>2973</v>
      </c>
      <c r="R74" s="97">
        <f t="shared" si="25"/>
        <v>658</v>
      </c>
      <c r="S74" s="97">
        <f t="shared" si="25"/>
        <v>1374</v>
      </c>
      <c r="T74" s="97">
        <f t="shared" si="25"/>
        <v>38</v>
      </c>
      <c r="U74" s="97">
        <f t="shared" si="25"/>
        <v>1106</v>
      </c>
      <c r="V74" s="97">
        <f t="shared" si="25"/>
        <v>31914</v>
      </c>
      <c r="W74" s="97">
        <f t="shared" si="25"/>
        <v>36071</v>
      </c>
      <c r="X74" s="97">
        <f t="shared" si="25"/>
        <v>36</v>
      </c>
      <c r="Y74" s="97">
        <f t="shared" si="25"/>
        <v>36</v>
      </c>
      <c r="Z74" s="97">
        <f t="shared" si="25"/>
        <v>59662</v>
      </c>
      <c r="AA74" s="97">
        <f t="shared" si="25"/>
        <v>73642</v>
      </c>
      <c r="AB74" s="97">
        <f t="shared" si="25"/>
        <v>131</v>
      </c>
      <c r="AC74" s="97">
        <f t="shared" si="25"/>
        <v>145</v>
      </c>
      <c r="AD74" s="97">
        <f t="shared" si="25"/>
        <v>371</v>
      </c>
      <c r="AE74" s="97">
        <f t="shared" si="25"/>
        <v>469</v>
      </c>
      <c r="AF74" s="97">
        <f t="shared" si="25"/>
        <v>42</v>
      </c>
      <c r="AG74" s="97">
        <f t="shared" si="25"/>
        <v>88</v>
      </c>
      <c r="AH74" s="97">
        <f t="shared" ref="AH74:BM74" si="26">SUM(AH43:AH71)</f>
        <v>126</v>
      </c>
      <c r="AI74" s="97">
        <f t="shared" si="26"/>
        <v>276</v>
      </c>
      <c r="AJ74" s="97">
        <f t="shared" si="26"/>
        <v>0</v>
      </c>
      <c r="AK74" s="97">
        <f t="shared" si="26"/>
        <v>0</v>
      </c>
      <c r="AL74" s="97">
        <f t="shared" si="26"/>
        <v>3220</v>
      </c>
      <c r="AM74" s="97">
        <f t="shared" si="26"/>
        <v>7702</v>
      </c>
      <c r="AN74" s="97">
        <f t="shared" si="26"/>
        <v>226</v>
      </c>
      <c r="AO74" s="97">
        <f t="shared" si="26"/>
        <v>606</v>
      </c>
      <c r="AP74" s="97">
        <f t="shared" si="26"/>
        <v>0</v>
      </c>
      <c r="AQ74" s="97">
        <f t="shared" si="26"/>
        <v>0</v>
      </c>
      <c r="AR74" s="97">
        <f t="shared" si="26"/>
        <v>1209</v>
      </c>
      <c r="AS74" s="97">
        <f t="shared" si="26"/>
        <v>10617</v>
      </c>
      <c r="AT74" s="97">
        <f t="shared" si="26"/>
        <v>813</v>
      </c>
      <c r="AU74" s="97">
        <f t="shared" si="26"/>
        <v>3026</v>
      </c>
      <c r="AV74" s="97">
        <f t="shared" si="26"/>
        <v>6688</v>
      </c>
      <c r="AW74" s="97">
        <f t="shared" si="26"/>
        <v>25052</v>
      </c>
      <c r="AX74" s="97">
        <f t="shared" si="26"/>
        <v>77</v>
      </c>
      <c r="AY74" s="97">
        <f t="shared" si="26"/>
        <v>229</v>
      </c>
      <c r="AZ74" s="97">
        <f t="shared" si="26"/>
        <v>32</v>
      </c>
      <c r="BA74" s="97">
        <f t="shared" si="26"/>
        <v>158</v>
      </c>
      <c r="BB74" s="97">
        <f t="shared" si="26"/>
        <v>4878</v>
      </c>
      <c r="BC74" s="97">
        <f t="shared" si="26"/>
        <v>23583</v>
      </c>
      <c r="BD74" s="97">
        <f t="shared" si="26"/>
        <v>32</v>
      </c>
      <c r="BE74" s="97">
        <f t="shared" si="26"/>
        <v>158</v>
      </c>
      <c r="BF74" s="97">
        <f t="shared" si="26"/>
        <v>2585</v>
      </c>
      <c r="BG74" s="97">
        <f t="shared" si="26"/>
        <v>4754</v>
      </c>
      <c r="BH74" s="97">
        <f t="shared" si="26"/>
        <v>3895</v>
      </c>
      <c r="BI74" s="97">
        <f t="shared" si="26"/>
        <v>6913</v>
      </c>
      <c r="BJ74" s="97">
        <f t="shared" si="26"/>
        <v>4737</v>
      </c>
      <c r="BK74" s="97">
        <f t="shared" si="26"/>
        <v>15554</v>
      </c>
      <c r="BL74" s="97">
        <f t="shared" si="26"/>
        <v>2839</v>
      </c>
      <c r="BM74" s="97">
        <f t="shared" si="26"/>
        <v>9856</v>
      </c>
      <c r="BN74" s="97">
        <f t="shared" ref="BN74:CS74" si="27">SUM(BN43:BN71)</f>
        <v>1082</v>
      </c>
      <c r="BO74" s="97">
        <f t="shared" si="27"/>
        <v>2018</v>
      </c>
      <c r="BP74" s="97">
        <f t="shared" si="27"/>
        <v>78</v>
      </c>
      <c r="BQ74" s="97">
        <f t="shared" si="27"/>
        <v>118</v>
      </c>
      <c r="BR74" s="97">
        <f t="shared" si="27"/>
        <v>26571</v>
      </c>
      <c r="BS74" s="97">
        <f t="shared" si="27"/>
        <v>103353</v>
      </c>
      <c r="BT74" s="97">
        <f t="shared" si="27"/>
        <v>352</v>
      </c>
      <c r="BU74" s="97">
        <f t="shared" si="27"/>
        <v>456</v>
      </c>
      <c r="BV74" s="97">
        <f t="shared" si="27"/>
        <v>42</v>
      </c>
      <c r="BW74" s="97">
        <f t="shared" si="27"/>
        <v>86</v>
      </c>
      <c r="BX74" s="97">
        <f t="shared" si="27"/>
        <v>1089</v>
      </c>
      <c r="BY74" s="97">
        <f t="shared" si="27"/>
        <v>1322</v>
      </c>
      <c r="BZ74" s="97">
        <f t="shared" si="27"/>
        <v>1131</v>
      </c>
      <c r="CA74" s="97">
        <f t="shared" si="27"/>
        <v>1408</v>
      </c>
      <c r="CB74" s="97">
        <f t="shared" si="27"/>
        <v>91</v>
      </c>
      <c r="CC74" s="97">
        <f t="shared" si="27"/>
        <v>137</v>
      </c>
      <c r="CD74" s="97">
        <f t="shared" si="27"/>
        <v>12</v>
      </c>
      <c r="CE74" s="97">
        <f t="shared" si="27"/>
        <v>17</v>
      </c>
      <c r="CF74" s="97">
        <f t="shared" si="27"/>
        <v>103</v>
      </c>
      <c r="CG74" s="97">
        <f t="shared" si="27"/>
        <v>154</v>
      </c>
      <c r="CH74" s="97">
        <f t="shared" si="27"/>
        <v>177</v>
      </c>
      <c r="CI74" s="97">
        <f t="shared" si="27"/>
        <v>217</v>
      </c>
      <c r="CJ74" s="97">
        <f t="shared" si="27"/>
        <v>127</v>
      </c>
      <c r="CK74" s="97">
        <f t="shared" si="27"/>
        <v>129</v>
      </c>
      <c r="CL74" s="97">
        <f t="shared" si="27"/>
        <v>95</v>
      </c>
      <c r="CM74" s="97">
        <f t="shared" si="27"/>
        <v>141</v>
      </c>
      <c r="CN74" s="97">
        <f t="shared" si="27"/>
        <v>91</v>
      </c>
      <c r="CO74" s="97">
        <f t="shared" si="27"/>
        <v>137</v>
      </c>
      <c r="CP74" s="97">
        <f t="shared" si="27"/>
        <v>54157</v>
      </c>
      <c r="CQ74" s="97">
        <f t="shared" si="27"/>
        <v>64067</v>
      </c>
      <c r="CR74" s="97">
        <f t="shared" si="27"/>
        <v>354</v>
      </c>
      <c r="CS74" s="97">
        <f t="shared" si="27"/>
        <v>544</v>
      </c>
      <c r="CT74" s="97">
        <f t="shared" ref="CT74:DY74" si="28">SUM(CT43:CT71)</f>
        <v>2390</v>
      </c>
      <c r="CU74" s="97">
        <f t="shared" si="28"/>
        <v>2635</v>
      </c>
      <c r="CV74" s="97">
        <f t="shared" si="28"/>
        <v>7</v>
      </c>
      <c r="CW74" s="97">
        <f t="shared" si="28"/>
        <v>28</v>
      </c>
      <c r="CX74" s="97">
        <f t="shared" si="28"/>
        <v>42</v>
      </c>
      <c r="CY74" s="97">
        <f t="shared" si="28"/>
        <v>46</v>
      </c>
      <c r="CZ74" s="97">
        <f t="shared" si="28"/>
        <v>2</v>
      </c>
      <c r="DA74" s="97">
        <f t="shared" si="28"/>
        <v>2</v>
      </c>
      <c r="DB74" s="97">
        <f t="shared" si="28"/>
        <v>2</v>
      </c>
      <c r="DC74" s="97">
        <f t="shared" si="28"/>
        <v>2</v>
      </c>
      <c r="DD74" s="97">
        <f t="shared" si="28"/>
        <v>5</v>
      </c>
      <c r="DE74" s="97">
        <f t="shared" si="28"/>
        <v>8</v>
      </c>
      <c r="DF74" s="97">
        <f t="shared" si="28"/>
        <v>155</v>
      </c>
      <c r="DG74" s="97">
        <f t="shared" si="28"/>
        <v>170</v>
      </c>
      <c r="DH74" s="97">
        <f t="shared" si="28"/>
        <v>125</v>
      </c>
      <c r="DI74" s="97">
        <f t="shared" si="28"/>
        <v>183</v>
      </c>
      <c r="DJ74" s="97">
        <f t="shared" si="28"/>
        <v>75</v>
      </c>
      <c r="DK74" s="97">
        <f t="shared" si="28"/>
        <v>140</v>
      </c>
      <c r="DL74" s="97">
        <f t="shared" si="28"/>
        <v>60</v>
      </c>
      <c r="DM74" s="97">
        <f t="shared" si="28"/>
        <v>98</v>
      </c>
      <c r="DN74" s="97">
        <f t="shared" si="28"/>
        <v>61</v>
      </c>
      <c r="DO74" s="97">
        <f t="shared" si="28"/>
        <v>93</v>
      </c>
      <c r="DP74" s="97">
        <f t="shared" si="28"/>
        <v>32</v>
      </c>
      <c r="DQ74" s="97">
        <f t="shared" si="28"/>
        <v>158</v>
      </c>
      <c r="DR74" s="97">
        <f t="shared" si="28"/>
        <v>88</v>
      </c>
      <c r="DS74" s="97">
        <f t="shared" si="28"/>
        <v>135</v>
      </c>
      <c r="DT74" s="97">
        <f t="shared" si="28"/>
        <v>75</v>
      </c>
      <c r="DU74" s="97">
        <f t="shared" si="28"/>
        <v>117</v>
      </c>
      <c r="DV74" s="97">
        <f t="shared" si="28"/>
        <v>58</v>
      </c>
      <c r="DW74" s="97">
        <f t="shared" si="28"/>
        <v>104</v>
      </c>
      <c r="DX74" s="97">
        <f t="shared" si="28"/>
        <v>206</v>
      </c>
      <c r="DY74" s="97">
        <f t="shared" si="28"/>
        <v>231</v>
      </c>
      <c r="DZ74" s="97">
        <f t="shared" ref="DZ74:FA74" si="29">SUM(DZ43:DZ71)</f>
        <v>0</v>
      </c>
      <c r="EA74" s="97">
        <f t="shared" si="29"/>
        <v>0</v>
      </c>
      <c r="EB74" s="97">
        <f t="shared" si="29"/>
        <v>0</v>
      </c>
      <c r="EC74" s="97">
        <f t="shared" si="29"/>
        <v>0</v>
      </c>
      <c r="ED74" s="97">
        <f t="shared" si="29"/>
        <v>0</v>
      </c>
      <c r="EE74" s="97">
        <f t="shared" si="29"/>
        <v>0</v>
      </c>
      <c r="EF74" s="97">
        <f t="shared" si="29"/>
        <v>0</v>
      </c>
      <c r="EG74" s="97">
        <f t="shared" si="29"/>
        <v>0</v>
      </c>
      <c r="EH74" s="97">
        <f t="shared" si="29"/>
        <v>0</v>
      </c>
      <c r="EI74" s="97">
        <f t="shared" si="29"/>
        <v>0</v>
      </c>
      <c r="EJ74" s="97">
        <f t="shared" si="29"/>
        <v>0</v>
      </c>
      <c r="EK74" s="97">
        <f t="shared" si="29"/>
        <v>0</v>
      </c>
      <c r="EL74" s="97">
        <f t="shared" si="29"/>
        <v>2406</v>
      </c>
      <c r="EM74" s="97">
        <f t="shared" si="29"/>
        <v>8317</v>
      </c>
      <c r="EN74" s="97">
        <f t="shared" si="29"/>
        <v>0</v>
      </c>
      <c r="EO74" s="97">
        <f t="shared" si="29"/>
        <v>0</v>
      </c>
      <c r="EP74" s="97">
        <f t="shared" si="29"/>
        <v>0</v>
      </c>
      <c r="EQ74" s="97">
        <f t="shared" si="29"/>
        <v>0</v>
      </c>
      <c r="ER74" s="97">
        <f t="shared" si="29"/>
        <v>0</v>
      </c>
      <c r="ES74" s="97">
        <f t="shared" si="29"/>
        <v>0</v>
      </c>
      <c r="ET74" s="97">
        <f t="shared" si="29"/>
        <v>91</v>
      </c>
      <c r="EU74" s="97">
        <f t="shared" si="29"/>
        <v>137</v>
      </c>
      <c r="EV74" s="97">
        <f t="shared" si="29"/>
        <v>0</v>
      </c>
      <c r="EW74" s="97">
        <f t="shared" si="29"/>
        <v>0</v>
      </c>
      <c r="EX74" s="97">
        <f t="shared" si="29"/>
        <v>337</v>
      </c>
      <c r="EY74" s="97">
        <f t="shared" si="29"/>
        <v>337</v>
      </c>
      <c r="EZ74" s="97">
        <f t="shared" si="29"/>
        <v>68231</v>
      </c>
      <c r="FA74" s="97">
        <f t="shared" si="29"/>
        <v>77991</v>
      </c>
    </row>
  </sheetData>
  <sortState xmlns:xlrd2="http://schemas.microsoft.com/office/spreadsheetml/2017/richdata2" ref="A43:EZ68">
    <sortCondition ref="A43:A68"/>
  </sortState>
  <mergeCells count="183">
    <mergeCell ref="ER41:ES41"/>
    <mergeCell ref="ET41:EU41"/>
    <mergeCell ref="EV41:EW41"/>
    <mergeCell ref="EX41:EY41"/>
    <mergeCell ref="EZ41:FA41"/>
    <mergeCell ref="A1:CF1"/>
    <mergeCell ref="DZ41:EA41"/>
    <mergeCell ref="EB41:EC41"/>
    <mergeCell ref="ED41:EE41"/>
    <mergeCell ref="EF41:EG41"/>
    <mergeCell ref="EH41:EI41"/>
    <mergeCell ref="EJ41:EK41"/>
    <mergeCell ref="EL41:EM41"/>
    <mergeCell ref="EN41:EO41"/>
    <mergeCell ref="EP41:EQ41"/>
    <mergeCell ref="DH41:DI41"/>
    <mergeCell ref="DJ41:DK41"/>
    <mergeCell ref="DL41:DM41"/>
    <mergeCell ref="DN41:DO41"/>
    <mergeCell ref="DP41:DQ41"/>
    <mergeCell ref="DR41:DS41"/>
    <mergeCell ref="DT41:DU41"/>
    <mergeCell ref="DV41:DW41"/>
    <mergeCell ref="DX41:DY41"/>
    <mergeCell ref="CP41:CQ41"/>
    <mergeCell ref="CR41:CS41"/>
    <mergeCell ref="CT41:CU41"/>
    <mergeCell ref="CV41:CW41"/>
    <mergeCell ref="CX41:CY41"/>
    <mergeCell ref="CZ41:DA41"/>
    <mergeCell ref="DB41:DC41"/>
    <mergeCell ref="DD41:DE41"/>
    <mergeCell ref="DF41:DG41"/>
    <mergeCell ref="BX41:BY41"/>
    <mergeCell ref="BZ41:CA41"/>
    <mergeCell ref="CB41:CC41"/>
    <mergeCell ref="CD41:CE41"/>
    <mergeCell ref="CF41:CG41"/>
    <mergeCell ref="CH41:CI41"/>
    <mergeCell ref="CJ41:CK41"/>
    <mergeCell ref="CL41:CM41"/>
    <mergeCell ref="CN41:CO41"/>
    <mergeCell ref="BF41:BG41"/>
    <mergeCell ref="BH41:BI41"/>
    <mergeCell ref="BJ41:BK41"/>
    <mergeCell ref="BL41:BM41"/>
    <mergeCell ref="BN41:BO41"/>
    <mergeCell ref="BP41:BQ41"/>
    <mergeCell ref="BR41:BS41"/>
    <mergeCell ref="BT41:BU41"/>
    <mergeCell ref="BV41:BW41"/>
    <mergeCell ref="FB40:FB42"/>
    <mergeCell ref="B41:B42"/>
    <mergeCell ref="C41:C42"/>
    <mergeCell ref="D41:E41"/>
    <mergeCell ref="F41:G41"/>
    <mergeCell ref="H41:I41"/>
    <mergeCell ref="R41:S41"/>
    <mergeCell ref="T41:U41"/>
    <mergeCell ref="V41:W41"/>
    <mergeCell ref="X41:Y41"/>
    <mergeCell ref="Z41:AA41"/>
    <mergeCell ref="AB41:AC41"/>
    <mergeCell ref="AD41:AE41"/>
    <mergeCell ref="AF41:AG41"/>
    <mergeCell ref="AH41:AI41"/>
    <mergeCell ref="AJ41:AK41"/>
    <mergeCell ref="AL41:AM41"/>
    <mergeCell ref="AN41:AO41"/>
    <mergeCell ref="AP41:AQ41"/>
    <mergeCell ref="AR41:AS41"/>
    <mergeCell ref="AT41:AU41"/>
    <mergeCell ref="AV41:AW41"/>
    <mergeCell ref="AX41:AY41"/>
    <mergeCell ref="AZ41:BA41"/>
    <mergeCell ref="EV4:EW4"/>
    <mergeCell ref="EX4:EY4"/>
    <mergeCell ref="EZ4:FA4"/>
    <mergeCell ref="A39:EV39"/>
    <mergeCell ref="EF4:EG4"/>
    <mergeCell ref="EH4:EI4"/>
    <mergeCell ref="EJ4:EK4"/>
    <mergeCell ref="EL4:EM4"/>
    <mergeCell ref="A40:A42"/>
    <mergeCell ref="B40:C40"/>
    <mergeCell ref="D40:AA40"/>
    <mergeCell ref="AB40:AC40"/>
    <mergeCell ref="AD40:BS40"/>
    <mergeCell ref="BT40:BU40"/>
    <mergeCell ref="J41:K41"/>
    <mergeCell ref="L41:M41"/>
    <mergeCell ref="N41:O41"/>
    <mergeCell ref="P41:Q41"/>
    <mergeCell ref="BV40:CA40"/>
    <mergeCell ref="CB40:CG40"/>
    <mergeCell ref="CH40:CI40"/>
    <mergeCell ref="CJ40:FA40"/>
    <mergeCell ref="BB41:BC41"/>
    <mergeCell ref="BD41:BE41"/>
    <mergeCell ref="EP4:EQ4"/>
    <mergeCell ref="DT4:DU4"/>
    <mergeCell ref="DV4:DW4"/>
    <mergeCell ref="DX4:DY4"/>
    <mergeCell ref="DZ4:EA4"/>
    <mergeCell ref="EB4:EC4"/>
    <mergeCell ref="ED4:EE4"/>
    <mergeCell ref="ER4:ES4"/>
    <mergeCell ref="ET4:EU4"/>
    <mergeCell ref="DD4:DE4"/>
    <mergeCell ref="DF4:DG4"/>
    <mergeCell ref="DH4:DI4"/>
    <mergeCell ref="DJ4:DK4"/>
    <mergeCell ref="DL4:DM4"/>
    <mergeCell ref="DN4:DO4"/>
    <mergeCell ref="DP4:DQ4"/>
    <mergeCell ref="DR4:DS4"/>
    <mergeCell ref="EN4:EO4"/>
    <mergeCell ref="CL4:CM4"/>
    <mergeCell ref="CN4:CO4"/>
    <mergeCell ref="CP4:CQ4"/>
    <mergeCell ref="CR4:CS4"/>
    <mergeCell ref="CT4:CU4"/>
    <mergeCell ref="CV4:CW4"/>
    <mergeCell ref="CX4:CY4"/>
    <mergeCell ref="CZ4:DA4"/>
    <mergeCell ref="DB4:DC4"/>
    <mergeCell ref="BT4:BU4"/>
    <mergeCell ref="BV4:BW4"/>
    <mergeCell ref="BX4:BY4"/>
    <mergeCell ref="BZ4:CA4"/>
    <mergeCell ref="CB4:CC4"/>
    <mergeCell ref="CD4:CE4"/>
    <mergeCell ref="CF4:CG4"/>
    <mergeCell ref="CH4:CI4"/>
    <mergeCell ref="CJ4:CK4"/>
    <mergeCell ref="A2:EV2"/>
    <mergeCell ref="CJ3:FA3"/>
    <mergeCell ref="FB3:FB5"/>
    <mergeCell ref="B4:B5"/>
    <mergeCell ref="C4:C5"/>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D3:AA3"/>
    <mergeCell ref="B3:C3"/>
    <mergeCell ref="A3:A5"/>
    <mergeCell ref="CH3:CI3"/>
    <mergeCell ref="CB3:CG3"/>
    <mergeCell ref="BV3:CA3"/>
    <mergeCell ref="BT3:BU3"/>
    <mergeCell ref="AD3:BS3"/>
    <mergeCell ref="AB3:AC3"/>
    <mergeCell ref="AP4:AQ4"/>
    <mergeCell ref="AR4:AS4"/>
    <mergeCell ref="AT4:AU4"/>
    <mergeCell ref="AV4:AW4"/>
    <mergeCell ref="AX4:AY4"/>
    <mergeCell ref="AZ4:BA4"/>
    <mergeCell ref="BB4:BC4"/>
    <mergeCell ref="BD4:BE4"/>
    <mergeCell ref="BF4:BG4"/>
    <mergeCell ref="BH4:BI4"/>
    <mergeCell ref="BJ4:BK4"/>
    <mergeCell ref="BL4:BM4"/>
    <mergeCell ref="BN4:BO4"/>
    <mergeCell ref="BP4:BQ4"/>
    <mergeCell ref="BR4:BS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C626F-BA14-4540-9439-876A735277FF}">
  <dimension ref="A1:AZ36"/>
  <sheetViews>
    <sheetView zoomScale="70" zoomScaleNormal="70" workbookViewId="0">
      <pane xSplit="1" topLeftCell="B1" activePane="topRight" state="frozen"/>
      <selection pane="topRight" activeCell="AQ44" sqref="AQ44"/>
    </sheetView>
  </sheetViews>
  <sheetFormatPr baseColWidth="10" defaultRowHeight="15" x14ac:dyDescent="0.25"/>
  <cols>
    <col min="1" max="1" width="20.5703125" customWidth="1"/>
    <col min="2" max="51" width="18.5703125" customWidth="1"/>
  </cols>
  <sheetData>
    <row r="1" spans="1:51" ht="24.75" thickTop="1" thickBot="1" x14ac:dyDescent="0.4">
      <c r="B1" s="53"/>
      <c r="C1" s="53"/>
      <c r="D1" s="53"/>
      <c r="E1" s="53"/>
      <c r="F1" s="53"/>
      <c r="G1" s="53"/>
      <c r="H1" s="53"/>
      <c r="I1" s="52"/>
      <c r="J1" s="213" t="s">
        <v>7</v>
      </c>
      <c r="K1" s="212"/>
      <c r="L1" s="212"/>
      <c r="M1" s="212"/>
      <c r="N1" s="212"/>
      <c r="O1" s="212"/>
      <c r="P1" s="212"/>
      <c r="Q1" s="212"/>
      <c r="R1" s="212"/>
      <c r="S1" s="212"/>
      <c r="T1" s="212"/>
      <c r="U1" s="212"/>
      <c r="V1" s="212" t="s">
        <v>188</v>
      </c>
      <c r="W1" s="212"/>
      <c r="X1" s="212"/>
      <c r="Y1" s="212"/>
      <c r="Z1" s="212"/>
      <c r="AA1" s="212"/>
      <c r="AB1" s="212"/>
      <c r="AC1" s="212"/>
      <c r="AD1" s="212"/>
      <c r="AE1" s="212"/>
      <c r="AF1" s="212"/>
      <c r="AG1" s="212"/>
      <c r="AH1" s="213" t="s">
        <v>8</v>
      </c>
      <c r="AI1" s="212"/>
      <c r="AJ1" s="212"/>
      <c r="AK1" s="212"/>
      <c r="AL1" s="212"/>
      <c r="AM1" s="212"/>
      <c r="AN1" s="212"/>
      <c r="AO1" s="212"/>
      <c r="AP1" s="212"/>
      <c r="AQ1" s="212"/>
      <c r="AR1" s="212"/>
      <c r="AS1" s="212"/>
      <c r="AT1" s="212" t="s">
        <v>187</v>
      </c>
      <c r="AU1" s="212"/>
      <c r="AV1" s="212"/>
      <c r="AW1" s="212"/>
      <c r="AX1" s="212"/>
      <c r="AY1" s="212"/>
    </row>
    <row r="2" spans="1:51" ht="51.75" customHeight="1" thickTop="1" thickBot="1" x14ac:dyDescent="0.3">
      <c r="A2" s="62"/>
      <c r="B2" s="208" t="s">
        <v>137</v>
      </c>
      <c r="C2" s="208"/>
      <c r="D2" s="209" t="s">
        <v>138</v>
      </c>
      <c r="E2" s="210"/>
      <c r="F2" s="208" t="s">
        <v>280</v>
      </c>
      <c r="G2" s="208"/>
      <c r="H2" s="209" t="s">
        <v>168</v>
      </c>
      <c r="I2" s="211"/>
      <c r="J2" s="208" t="s">
        <v>271</v>
      </c>
      <c r="K2" s="210"/>
      <c r="L2" s="209" t="s">
        <v>262</v>
      </c>
      <c r="M2" s="210"/>
      <c r="N2" s="208" t="s">
        <v>272</v>
      </c>
      <c r="O2" s="208"/>
      <c r="P2" s="216" t="s">
        <v>263</v>
      </c>
      <c r="Q2" s="217"/>
      <c r="R2" s="209" t="s">
        <v>158</v>
      </c>
      <c r="S2" s="208"/>
      <c r="T2" s="209" t="s">
        <v>159</v>
      </c>
      <c r="U2" s="211"/>
      <c r="V2" s="208" t="s">
        <v>271</v>
      </c>
      <c r="W2" s="208"/>
      <c r="X2" s="209" t="s">
        <v>273</v>
      </c>
      <c r="Y2" s="218"/>
      <c r="Z2" s="214" t="s">
        <v>272</v>
      </c>
      <c r="AA2" s="210"/>
      <c r="AB2" s="215" t="s">
        <v>263</v>
      </c>
      <c r="AC2" s="215"/>
      <c r="AD2" s="209" t="s">
        <v>158</v>
      </c>
      <c r="AE2" s="210"/>
      <c r="AF2" s="208" t="s">
        <v>159</v>
      </c>
      <c r="AG2" s="211"/>
      <c r="AH2" s="208" t="s">
        <v>271</v>
      </c>
      <c r="AI2" s="210"/>
      <c r="AJ2" s="209" t="s">
        <v>273</v>
      </c>
      <c r="AK2" s="210"/>
      <c r="AL2" s="208" t="s">
        <v>272</v>
      </c>
      <c r="AM2" s="210"/>
      <c r="AN2" s="208" t="s">
        <v>263</v>
      </c>
      <c r="AO2" s="210"/>
      <c r="AP2" s="208" t="s">
        <v>158</v>
      </c>
      <c r="AQ2" s="210"/>
      <c r="AR2" s="208" t="s">
        <v>159</v>
      </c>
      <c r="AS2" s="211"/>
      <c r="AT2" s="209" t="s">
        <v>274</v>
      </c>
      <c r="AU2" s="210"/>
      <c r="AV2" s="208" t="s">
        <v>275</v>
      </c>
      <c r="AW2" s="210"/>
      <c r="AX2" s="209" t="s">
        <v>276</v>
      </c>
      <c r="AY2" s="211"/>
    </row>
    <row r="3" spans="1:51" ht="34.5" customHeight="1" thickTop="1" thickBot="1" x14ac:dyDescent="0.3">
      <c r="A3" s="65" t="s">
        <v>277</v>
      </c>
      <c r="B3" s="70" t="s">
        <v>165</v>
      </c>
      <c r="C3" s="67" t="s">
        <v>167</v>
      </c>
      <c r="D3" s="66" t="s">
        <v>165</v>
      </c>
      <c r="E3" s="67" t="s">
        <v>167</v>
      </c>
      <c r="F3" s="66" t="s">
        <v>165</v>
      </c>
      <c r="G3" s="67" t="s">
        <v>167</v>
      </c>
      <c r="H3" s="66" t="s">
        <v>165</v>
      </c>
      <c r="I3" s="68" t="s">
        <v>167</v>
      </c>
      <c r="J3" s="64" t="s">
        <v>165</v>
      </c>
      <c r="K3" s="67" t="s">
        <v>167</v>
      </c>
      <c r="L3" s="66" t="s">
        <v>165</v>
      </c>
      <c r="M3" s="67" t="s">
        <v>167</v>
      </c>
      <c r="N3" s="66" t="s">
        <v>165</v>
      </c>
      <c r="O3" s="67" t="s">
        <v>167</v>
      </c>
      <c r="P3" s="66" t="s">
        <v>165</v>
      </c>
      <c r="Q3" s="67" t="s">
        <v>167</v>
      </c>
      <c r="R3" s="66" t="s">
        <v>165</v>
      </c>
      <c r="S3" s="67" t="s">
        <v>167</v>
      </c>
      <c r="T3" s="66" t="s">
        <v>165</v>
      </c>
      <c r="U3" s="68" t="s">
        <v>167</v>
      </c>
      <c r="V3" s="64" t="s">
        <v>165</v>
      </c>
      <c r="W3" s="67" t="s">
        <v>167</v>
      </c>
      <c r="X3" s="66" t="s">
        <v>165</v>
      </c>
      <c r="Y3" s="67" t="s">
        <v>167</v>
      </c>
      <c r="Z3" s="66" t="s">
        <v>165</v>
      </c>
      <c r="AA3" s="67" t="s">
        <v>167</v>
      </c>
      <c r="AB3" s="66" t="s">
        <v>165</v>
      </c>
      <c r="AC3" s="67" t="s">
        <v>167</v>
      </c>
      <c r="AD3" s="66" t="s">
        <v>165</v>
      </c>
      <c r="AE3" s="67" t="s">
        <v>167</v>
      </c>
      <c r="AF3" s="66" t="s">
        <v>165</v>
      </c>
      <c r="AG3" s="68" t="s">
        <v>167</v>
      </c>
      <c r="AH3" s="64" t="s">
        <v>165</v>
      </c>
      <c r="AI3" s="67" t="s">
        <v>167</v>
      </c>
      <c r="AJ3" s="66" t="s">
        <v>165</v>
      </c>
      <c r="AK3" s="67" t="s">
        <v>167</v>
      </c>
      <c r="AL3" s="66" t="s">
        <v>165</v>
      </c>
      <c r="AM3" s="67" t="s">
        <v>167</v>
      </c>
      <c r="AN3" s="66" t="s">
        <v>165</v>
      </c>
      <c r="AO3" s="67" t="s">
        <v>167</v>
      </c>
      <c r="AP3" s="66" t="s">
        <v>165</v>
      </c>
      <c r="AQ3" s="67" t="s">
        <v>167</v>
      </c>
      <c r="AR3" s="66" t="s">
        <v>165</v>
      </c>
      <c r="AS3" s="68" t="s">
        <v>167</v>
      </c>
      <c r="AT3" s="64" t="s">
        <v>165</v>
      </c>
      <c r="AU3" s="67" t="s">
        <v>167</v>
      </c>
      <c r="AV3" s="66" t="s">
        <v>165</v>
      </c>
      <c r="AW3" s="67" t="s">
        <v>167</v>
      </c>
      <c r="AX3" s="66" t="s">
        <v>165</v>
      </c>
      <c r="AY3" s="69" t="s">
        <v>167</v>
      </c>
    </row>
    <row r="4" spans="1:51" ht="15.75" thickTop="1" x14ac:dyDescent="0.25">
      <c r="A4" s="140" t="s">
        <v>20</v>
      </c>
      <c r="B4" s="79">
        <v>10</v>
      </c>
      <c r="C4" s="54">
        <v>10</v>
      </c>
      <c r="D4" s="54">
        <v>4</v>
      </c>
      <c r="E4" s="54">
        <v>16.8</v>
      </c>
      <c r="F4" s="54">
        <v>3385</v>
      </c>
      <c r="G4" s="54">
        <v>17044</v>
      </c>
      <c r="H4" s="54">
        <v>33</v>
      </c>
      <c r="I4" s="80">
        <v>4950</v>
      </c>
      <c r="J4" s="79">
        <v>0</v>
      </c>
      <c r="K4" s="54">
        <v>742</v>
      </c>
      <c r="L4" s="54">
        <v>0</v>
      </c>
      <c r="M4" s="54">
        <v>591</v>
      </c>
      <c r="N4" s="55">
        <f t="shared" ref="N4:N30" si="0">(J4/F4)</f>
        <v>0</v>
      </c>
      <c r="O4" s="55">
        <f t="shared" ref="O4:O30" si="1">(K4/G4)</f>
        <v>4.3534381600563249E-2</v>
      </c>
      <c r="P4" s="55">
        <f t="shared" ref="P4:P30" si="2">(L4/H4)</f>
        <v>0</v>
      </c>
      <c r="Q4" s="55">
        <f t="shared" ref="Q4:Q30" si="3">(M4/I4)</f>
        <v>0.1193939393939394</v>
      </c>
      <c r="R4" s="54">
        <v>0</v>
      </c>
      <c r="S4" s="54">
        <v>10</v>
      </c>
      <c r="T4" s="152">
        <v>0</v>
      </c>
      <c r="U4" s="154">
        <v>2</v>
      </c>
      <c r="V4" s="79">
        <v>3</v>
      </c>
      <c r="W4" s="54">
        <v>6487</v>
      </c>
      <c r="X4" s="54">
        <v>3</v>
      </c>
      <c r="Y4" s="54">
        <v>4155</v>
      </c>
      <c r="Z4" s="55">
        <f t="shared" ref="Z4:Z30" si="4">(V4/F4)</f>
        <v>8.8626292466765144E-4</v>
      </c>
      <c r="AA4" s="55">
        <f t="shared" ref="AA4:AA30" si="5">(W4/G4)</f>
        <v>0.38060314480168972</v>
      </c>
      <c r="AB4" s="55">
        <f t="shared" ref="AB4:AB30" si="6">(X4/H4)</f>
        <v>9.0909090909090912E-2</v>
      </c>
      <c r="AC4" s="55">
        <f t="shared" ref="AC4:AC30" si="7">(Y4/I4)</f>
        <v>0.83939393939393936</v>
      </c>
      <c r="AD4" s="54">
        <v>1</v>
      </c>
      <c r="AE4" s="54">
        <v>10</v>
      </c>
      <c r="AF4" s="152">
        <v>1</v>
      </c>
      <c r="AG4" s="156">
        <v>2</v>
      </c>
      <c r="AH4" s="79">
        <v>3</v>
      </c>
      <c r="AI4" s="54">
        <v>5634</v>
      </c>
      <c r="AJ4" s="54">
        <v>3</v>
      </c>
      <c r="AK4" s="54">
        <v>3521</v>
      </c>
      <c r="AL4" s="55">
        <f t="shared" ref="AL4:AL30" si="8">(AH4/F4)</f>
        <v>8.8626292466765144E-4</v>
      </c>
      <c r="AM4" s="55">
        <f t="shared" ref="AM4:AM30" si="9">(AI4/G4)</f>
        <v>0.33055620746303682</v>
      </c>
      <c r="AN4" s="55">
        <f t="shared" ref="AN4:AN30" si="10">(AJ4/H4)</f>
        <v>9.0909090909090912E-2</v>
      </c>
      <c r="AO4" s="55">
        <f t="shared" ref="AO4:AO30" si="11">(AK4/I4)</f>
        <v>0.71131313131313134</v>
      </c>
      <c r="AP4" s="54">
        <v>1</v>
      </c>
      <c r="AQ4" s="54">
        <v>10</v>
      </c>
      <c r="AR4" s="152">
        <v>2</v>
      </c>
      <c r="AS4" s="156">
        <v>1</v>
      </c>
      <c r="AT4" s="79">
        <v>6</v>
      </c>
      <c r="AU4" s="54">
        <v>4264</v>
      </c>
      <c r="AV4" s="54">
        <f t="shared" ref="AV4:AV30" si="12">H4-AT4</f>
        <v>27</v>
      </c>
      <c r="AW4" s="54">
        <f t="shared" ref="AW4:AW30" si="13">I4-AU4</f>
        <v>686</v>
      </c>
      <c r="AX4" s="55">
        <f t="shared" ref="AX4:AX30" si="14">(AT4/H4)</f>
        <v>0.18181818181818182</v>
      </c>
      <c r="AY4" s="83">
        <f t="shared" ref="AY4:AY30" si="15">(AU4/I4)</f>
        <v>0.86141414141414141</v>
      </c>
    </row>
    <row r="5" spans="1:51" x14ac:dyDescent="0.25">
      <c r="A5" s="63" t="s">
        <v>31</v>
      </c>
      <c r="B5" s="56">
        <v>1</v>
      </c>
      <c r="C5" s="57">
        <v>1</v>
      </c>
      <c r="D5" s="57">
        <v>0.25729999999999997</v>
      </c>
      <c r="E5" s="57">
        <v>6.6</v>
      </c>
      <c r="F5" s="57">
        <v>254</v>
      </c>
      <c r="G5" s="57">
        <v>2274</v>
      </c>
      <c r="H5" s="57">
        <v>74</v>
      </c>
      <c r="I5" s="74">
        <v>565</v>
      </c>
      <c r="J5" s="56">
        <v>15</v>
      </c>
      <c r="K5" s="57">
        <v>213</v>
      </c>
      <c r="L5" s="57">
        <v>15</v>
      </c>
      <c r="M5" s="57">
        <v>173</v>
      </c>
      <c r="N5" s="58">
        <f t="shared" si="0"/>
        <v>5.905511811023622E-2</v>
      </c>
      <c r="O5" s="58">
        <f t="shared" si="1"/>
        <v>9.3667546174142483E-2</v>
      </c>
      <c r="P5" s="58">
        <f t="shared" si="2"/>
        <v>0.20270270270270271</v>
      </c>
      <c r="Q5" s="58">
        <f t="shared" si="3"/>
        <v>0.30619469026548674</v>
      </c>
      <c r="R5" s="57">
        <v>1</v>
      </c>
      <c r="S5" s="57">
        <v>1</v>
      </c>
      <c r="T5" s="60" t="s">
        <v>124</v>
      </c>
      <c r="U5" s="75" t="s">
        <v>124</v>
      </c>
      <c r="V5" s="56">
        <v>24</v>
      </c>
      <c r="W5" s="57">
        <v>334</v>
      </c>
      <c r="X5" s="57">
        <v>22</v>
      </c>
      <c r="Y5" s="57">
        <v>316</v>
      </c>
      <c r="Z5" s="55">
        <f t="shared" si="4"/>
        <v>9.4488188976377951E-2</v>
      </c>
      <c r="AA5" s="55">
        <f t="shared" si="5"/>
        <v>0.14687774846086191</v>
      </c>
      <c r="AB5" s="58">
        <f t="shared" si="6"/>
        <v>0.29729729729729731</v>
      </c>
      <c r="AC5" s="58">
        <f t="shared" si="7"/>
        <v>0.55929203539823014</v>
      </c>
      <c r="AD5" s="57">
        <v>1</v>
      </c>
      <c r="AE5" s="57">
        <v>1</v>
      </c>
      <c r="AF5" s="60" t="s">
        <v>124</v>
      </c>
      <c r="AG5" s="75" t="s">
        <v>124</v>
      </c>
      <c r="AH5" s="56">
        <v>31</v>
      </c>
      <c r="AI5" s="57">
        <v>327</v>
      </c>
      <c r="AJ5" s="57">
        <v>31</v>
      </c>
      <c r="AK5" s="57">
        <v>327</v>
      </c>
      <c r="AL5" s="58">
        <f t="shared" si="8"/>
        <v>0.12204724409448819</v>
      </c>
      <c r="AM5" s="58">
        <f t="shared" si="9"/>
        <v>0.14379947229551451</v>
      </c>
      <c r="AN5" s="58">
        <f t="shared" si="10"/>
        <v>0.41891891891891891</v>
      </c>
      <c r="AO5" s="58">
        <f t="shared" si="11"/>
        <v>0.57876106194690269</v>
      </c>
      <c r="AP5" s="57">
        <v>1</v>
      </c>
      <c r="AQ5" s="57">
        <v>1</v>
      </c>
      <c r="AR5" s="60" t="s">
        <v>124</v>
      </c>
      <c r="AS5" s="75" t="s">
        <v>124</v>
      </c>
      <c r="AT5" s="56">
        <v>32</v>
      </c>
      <c r="AU5" s="57">
        <v>428</v>
      </c>
      <c r="AV5" s="57">
        <f t="shared" si="12"/>
        <v>42</v>
      </c>
      <c r="AW5" s="57">
        <f t="shared" si="13"/>
        <v>137</v>
      </c>
      <c r="AX5" s="58">
        <f t="shared" si="14"/>
        <v>0.43243243243243246</v>
      </c>
      <c r="AY5" s="59">
        <f t="shared" si="15"/>
        <v>0.75752212389380535</v>
      </c>
    </row>
    <row r="6" spans="1:51" x14ac:dyDescent="0.25">
      <c r="A6" s="141" t="s">
        <v>39</v>
      </c>
      <c r="B6" s="144">
        <v>1</v>
      </c>
      <c r="C6" s="60">
        <v>1</v>
      </c>
      <c r="D6" s="60">
        <v>0.76980000000000004</v>
      </c>
      <c r="E6" s="60">
        <v>13.7</v>
      </c>
      <c r="F6" s="60">
        <v>790</v>
      </c>
      <c r="G6" s="60">
        <v>20458</v>
      </c>
      <c r="H6" s="60">
        <v>1</v>
      </c>
      <c r="I6" s="75">
        <v>2</v>
      </c>
      <c r="J6" s="144">
        <v>0</v>
      </c>
      <c r="K6" s="60">
        <v>0</v>
      </c>
      <c r="L6" s="60">
        <v>0</v>
      </c>
      <c r="M6" s="60">
        <v>0</v>
      </c>
      <c r="N6" s="61">
        <f t="shared" si="0"/>
        <v>0</v>
      </c>
      <c r="O6" s="61">
        <f t="shared" si="1"/>
        <v>0</v>
      </c>
      <c r="P6" s="61">
        <f t="shared" si="2"/>
        <v>0</v>
      </c>
      <c r="Q6" s="61">
        <f t="shared" si="3"/>
        <v>0</v>
      </c>
      <c r="R6" s="60">
        <v>1</v>
      </c>
      <c r="S6" s="60">
        <v>0</v>
      </c>
      <c r="T6" s="60" t="s">
        <v>124</v>
      </c>
      <c r="U6" s="75" t="s">
        <v>124</v>
      </c>
      <c r="V6" s="144">
        <v>0</v>
      </c>
      <c r="W6" s="60">
        <v>0</v>
      </c>
      <c r="X6" s="60">
        <v>0</v>
      </c>
      <c r="Y6" s="60">
        <v>0</v>
      </c>
      <c r="Z6" s="55">
        <f t="shared" si="4"/>
        <v>0</v>
      </c>
      <c r="AA6" s="55">
        <f t="shared" si="5"/>
        <v>0</v>
      </c>
      <c r="AB6" s="61">
        <f t="shared" si="6"/>
        <v>0</v>
      </c>
      <c r="AC6" s="61">
        <f t="shared" si="7"/>
        <v>0</v>
      </c>
      <c r="AD6" s="60">
        <v>0</v>
      </c>
      <c r="AE6" s="60">
        <v>0</v>
      </c>
      <c r="AF6" s="60" t="s">
        <v>124</v>
      </c>
      <c r="AG6" s="75" t="s">
        <v>124</v>
      </c>
      <c r="AH6" s="144">
        <v>0</v>
      </c>
      <c r="AI6" s="60">
        <v>0</v>
      </c>
      <c r="AJ6" s="60">
        <v>0</v>
      </c>
      <c r="AK6" s="60">
        <v>0</v>
      </c>
      <c r="AL6" s="61">
        <f t="shared" si="8"/>
        <v>0</v>
      </c>
      <c r="AM6" s="61">
        <f t="shared" si="9"/>
        <v>0</v>
      </c>
      <c r="AN6" s="61">
        <f t="shared" si="10"/>
        <v>0</v>
      </c>
      <c r="AO6" s="61">
        <f t="shared" si="11"/>
        <v>0</v>
      </c>
      <c r="AP6" s="60">
        <v>0</v>
      </c>
      <c r="AQ6" s="60">
        <v>0</v>
      </c>
      <c r="AR6" s="60" t="s">
        <v>124</v>
      </c>
      <c r="AS6" s="75" t="s">
        <v>124</v>
      </c>
      <c r="AT6" s="144">
        <v>0</v>
      </c>
      <c r="AU6" s="60">
        <v>0</v>
      </c>
      <c r="AV6" s="60">
        <f t="shared" si="12"/>
        <v>1</v>
      </c>
      <c r="AW6" s="60">
        <f t="shared" si="13"/>
        <v>2</v>
      </c>
      <c r="AX6" s="61">
        <f t="shared" si="14"/>
        <v>0</v>
      </c>
      <c r="AY6" s="157">
        <f t="shared" si="15"/>
        <v>0</v>
      </c>
    </row>
    <row r="7" spans="1:51" x14ac:dyDescent="0.25">
      <c r="A7" s="63" t="s">
        <v>21</v>
      </c>
      <c r="B7" s="56">
        <v>1</v>
      </c>
      <c r="C7" s="57">
        <v>1</v>
      </c>
      <c r="D7" s="57">
        <v>7.8</v>
      </c>
      <c r="E7" s="57">
        <v>4.0999999999999996</v>
      </c>
      <c r="F7" s="57">
        <v>8890</v>
      </c>
      <c r="G7" s="57">
        <v>290</v>
      </c>
      <c r="H7" s="57">
        <v>8515</v>
      </c>
      <c r="I7" s="74">
        <v>207</v>
      </c>
      <c r="J7" s="56">
        <v>527</v>
      </c>
      <c r="K7" s="57">
        <v>9</v>
      </c>
      <c r="L7" s="57">
        <v>502</v>
      </c>
      <c r="M7" s="57">
        <v>5</v>
      </c>
      <c r="N7" s="58">
        <f t="shared" si="0"/>
        <v>5.9280089988751408E-2</v>
      </c>
      <c r="O7" s="58">
        <f t="shared" si="1"/>
        <v>3.1034482758620689E-2</v>
      </c>
      <c r="P7" s="58">
        <f t="shared" si="2"/>
        <v>5.8954785672342927E-2</v>
      </c>
      <c r="Q7" s="58">
        <f t="shared" si="3"/>
        <v>2.4154589371980676E-2</v>
      </c>
      <c r="R7" s="57">
        <v>1</v>
      </c>
      <c r="S7" s="57">
        <v>1</v>
      </c>
      <c r="T7" s="60" t="s">
        <v>124</v>
      </c>
      <c r="U7" s="75" t="s">
        <v>124</v>
      </c>
      <c r="V7" s="56">
        <v>3942</v>
      </c>
      <c r="W7" s="57">
        <v>52</v>
      </c>
      <c r="X7" s="57">
        <v>3842</v>
      </c>
      <c r="Y7" s="57">
        <v>42</v>
      </c>
      <c r="Z7" s="55">
        <f t="shared" si="4"/>
        <v>0.44341957255343084</v>
      </c>
      <c r="AA7" s="55">
        <f t="shared" si="5"/>
        <v>0.1793103448275862</v>
      </c>
      <c r="AB7" s="58">
        <f t="shared" si="6"/>
        <v>0.4512037580739871</v>
      </c>
      <c r="AC7" s="58">
        <f t="shared" si="7"/>
        <v>0.20289855072463769</v>
      </c>
      <c r="AD7" s="57">
        <v>1</v>
      </c>
      <c r="AE7" s="57">
        <v>1</v>
      </c>
      <c r="AF7" s="60" t="s">
        <v>124</v>
      </c>
      <c r="AG7" s="75" t="s">
        <v>124</v>
      </c>
      <c r="AH7" s="56">
        <v>2321</v>
      </c>
      <c r="AI7" s="57">
        <v>71</v>
      </c>
      <c r="AJ7" s="57">
        <v>2247</v>
      </c>
      <c r="AK7" s="57">
        <v>65</v>
      </c>
      <c r="AL7" s="58">
        <f t="shared" si="8"/>
        <v>0.26107986501687291</v>
      </c>
      <c r="AM7" s="58">
        <f t="shared" si="9"/>
        <v>0.24482758620689654</v>
      </c>
      <c r="AN7" s="58">
        <f t="shared" si="10"/>
        <v>0.26388725778038757</v>
      </c>
      <c r="AO7" s="58">
        <f t="shared" si="11"/>
        <v>0.3140096618357488</v>
      </c>
      <c r="AP7" s="57">
        <v>1</v>
      </c>
      <c r="AQ7" s="57">
        <v>1</v>
      </c>
      <c r="AR7" s="60" t="s">
        <v>124</v>
      </c>
      <c r="AS7" s="75" t="s">
        <v>124</v>
      </c>
      <c r="AT7" s="56">
        <v>4743</v>
      </c>
      <c r="AU7" s="57">
        <v>74</v>
      </c>
      <c r="AV7" s="57">
        <f t="shared" si="12"/>
        <v>3772</v>
      </c>
      <c r="AW7" s="57">
        <f t="shared" si="13"/>
        <v>133</v>
      </c>
      <c r="AX7" s="58">
        <f t="shared" si="14"/>
        <v>0.55701702877275394</v>
      </c>
      <c r="AY7" s="59">
        <f t="shared" si="15"/>
        <v>0.35748792270531399</v>
      </c>
    </row>
    <row r="8" spans="1:51" x14ac:dyDescent="0.25">
      <c r="A8" s="63" t="s">
        <v>22</v>
      </c>
      <c r="B8" s="56">
        <v>5</v>
      </c>
      <c r="C8" s="57">
        <v>5</v>
      </c>
      <c r="D8" s="57">
        <v>33.9</v>
      </c>
      <c r="E8" s="57">
        <v>1000</v>
      </c>
      <c r="F8" s="57">
        <v>2108</v>
      </c>
      <c r="G8" s="57">
        <v>22358</v>
      </c>
      <c r="H8" s="57">
        <v>1062</v>
      </c>
      <c r="I8" s="74">
        <v>5692</v>
      </c>
      <c r="J8" s="56">
        <v>359</v>
      </c>
      <c r="K8" s="57">
        <v>753</v>
      </c>
      <c r="L8" s="60">
        <v>184</v>
      </c>
      <c r="M8" s="57">
        <v>391</v>
      </c>
      <c r="N8" s="61">
        <f t="shared" si="0"/>
        <v>0.17030360531309299</v>
      </c>
      <c r="O8" s="58">
        <f t="shared" si="1"/>
        <v>3.3679219966007694E-2</v>
      </c>
      <c r="P8" s="61">
        <f t="shared" si="2"/>
        <v>0.17325800376647835</v>
      </c>
      <c r="Q8" s="58">
        <f t="shared" si="3"/>
        <v>6.8692902319044277E-2</v>
      </c>
      <c r="R8" s="57">
        <v>3</v>
      </c>
      <c r="S8" s="57">
        <v>4</v>
      </c>
      <c r="T8" s="60">
        <v>2</v>
      </c>
      <c r="U8" s="75">
        <v>2</v>
      </c>
      <c r="V8" s="56">
        <v>2008</v>
      </c>
      <c r="W8" s="57">
        <v>10232</v>
      </c>
      <c r="X8" s="57">
        <v>1013</v>
      </c>
      <c r="Y8" s="57">
        <v>4901</v>
      </c>
      <c r="Z8" s="55">
        <f t="shared" si="4"/>
        <v>0.95256166982922197</v>
      </c>
      <c r="AA8" s="55">
        <f t="shared" si="5"/>
        <v>0.45764379640397174</v>
      </c>
      <c r="AB8" s="61">
        <f t="shared" si="6"/>
        <v>0.95386064030131823</v>
      </c>
      <c r="AC8" s="58">
        <f t="shared" si="7"/>
        <v>0.86103302881236821</v>
      </c>
      <c r="AD8" s="57">
        <v>5</v>
      </c>
      <c r="AE8" s="57">
        <v>5</v>
      </c>
      <c r="AF8" s="60">
        <v>2</v>
      </c>
      <c r="AG8" s="75">
        <v>2</v>
      </c>
      <c r="AH8" s="56">
        <v>1275</v>
      </c>
      <c r="AI8" s="57">
        <v>7755</v>
      </c>
      <c r="AJ8" s="57">
        <v>637</v>
      </c>
      <c r="AK8" s="57">
        <v>3652</v>
      </c>
      <c r="AL8" s="58">
        <f t="shared" si="8"/>
        <v>0.60483870967741937</v>
      </c>
      <c r="AM8" s="58">
        <f t="shared" si="9"/>
        <v>0.34685571160211109</v>
      </c>
      <c r="AN8" s="58">
        <f t="shared" si="10"/>
        <v>0.59981167608286257</v>
      </c>
      <c r="AO8" s="58">
        <f t="shared" si="11"/>
        <v>0.64160224877020378</v>
      </c>
      <c r="AP8" s="57">
        <v>5</v>
      </c>
      <c r="AQ8" s="57">
        <v>5</v>
      </c>
      <c r="AR8" s="60">
        <v>2</v>
      </c>
      <c r="AS8" s="75">
        <v>2</v>
      </c>
      <c r="AT8" s="56">
        <v>1013</v>
      </c>
      <c r="AU8" s="57">
        <v>4901</v>
      </c>
      <c r="AV8" s="57">
        <f t="shared" si="12"/>
        <v>49</v>
      </c>
      <c r="AW8" s="57">
        <f t="shared" si="13"/>
        <v>791</v>
      </c>
      <c r="AX8" s="58">
        <f t="shared" si="14"/>
        <v>0.95386064030131823</v>
      </c>
      <c r="AY8" s="59">
        <f t="shared" si="15"/>
        <v>0.86103302881236821</v>
      </c>
    </row>
    <row r="9" spans="1:51" x14ac:dyDescent="0.25">
      <c r="A9" s="63" t="s">
        <v>193</v>
      </c>
      <c r="B9" s="56">
        <v>8</v>
      </c>
      <c r="C9" s="57">
        <v>8</v>
      </c>
      <c r="D9" s="57">
        <v>6.3</v>
      </c>
      <c r="E9" s="57">
        <v>10.7</v>
      </c>
      <c r="F9" s="57">
        <v>17835</v>
      </c>
      <c r="G9" s="57">
        <v>19249</v>
      </c>
      <c r="H9" s="57">
        <v>17770</v>
      </c>
      <c r="I9" s="74">
        <v>17788</v>
      </c>
      <c r="J9" s="56">
        <v>689</v>
      </c>
      <c r="K9" s="57">
        <v>864</v>
      </c>
      <c r="L9" s="57">
        <v>688</v>
      </c>
      <c r="M9" s="57">
        <v>688</v>
      </c>
      <c r="N9" s="58">
        <f t="shared" si="0"/>
        <v>3.8631903560414911E-2</v>
      </c>
      <c r="O9" s="58">
        <f t="shared" si="1"/>
        <v>4.4885448594732195E-2</v>
      </c>
      <c r="P9" s="58">
        <f t="shared" si="2"/>
        <v>3.8716938660664044E-2</v>
      </c>
      <c r="Q9" s="58">
        <f t="shared" si="3"/>
        <v>3.8677760287834498E-2</v>
      </c>
      <c r="R9" s="57">
        <v>8</v>
      </c>
      <c r="S9" s="57">
        <v>8</v>
      </c>
      <c r="T9" s="60">
        <v>5</v>
      </c>
      <c r="U9" s="75">
        <v>5</v>
      </c>
      <c r="V9" s="56">
        <v>494</v>
      </c>
      <c r="W9" s="57">
        <v>597</v>
      </c>
      <c r="X9" s="57">
        <v>494</v>
      </c>
      <c r="Y9" s="57">
        <v>498</v>
      </c>
      <c r="Z9" s="55">
        <f t="shared" si="4"/>
        <v>2.769834594897673E-2</v>
      </c>
      <c r="AA9" s="55">
        <f t="shared" si="5"/>
        <v>3.1014598160943426E-2</v>
      </c>
      <c r="AB9" s="58">
        <f t="shared" si="6"/>
        <v>2.7799662352279122E-2</v>
      </c>
      <c r="AC9" s="58">
        <f t="shared" si="7"/>
        <v>2.7996402068810433E-2</v>
      </c>
      <c r="AD9" s="57">
        <v>8</v>
      </c>
      <c r="AE9" s="57">
        <v>8</v>
      </c>
      <c r="AF9" s="60">
        <v>5</v>
      </c>
      <c r="AG9" s="75">
        <v>5</v>
      </c>
      <c r="AH9" s="56">
        <v>2553</v>
      </c>
      <c r="AI9" s="57">
        <v>2670</v>
      </c>
      <c r="AJ9" s="57">
        <v>2550</v>
      </c>
      <c r="AK9" s="57">
        <v>2574</v>
      </c>
      <c r="AL9" s="58">
        <f t="shared" si="8"/>
        <v>0.14314550042052146</v>
      </c>
      <c r="AM9" s="58">
        <f t="shared" si="9"/>
        <v>0.13870850433788767</v>
      </c>
      <c r="AN9" s="58">
        <f t="shared" si="10"/>
        <v>0.14350028137310072</v>
      </c>
      <c r="AO9" s="58">
        <f t="shared" si="11"/>
        <v>0.14470429503035753</v>
      </c>
      <c r="AP9" s="57">
        <v>8</v>
      </c>
      <c r="AQ9" s="57">
        <v>8</v>
      </c>
      <c r="AR9" s="60">
        <v>5</v>
      </c>
      <c r="AS9" s="75">
        <v>5</v>
      </c>
      <c r="AT9" s="56">
        <v>3216</v>
      </c>
      <c r="AU9" s="57">
        <v>3240</v>
      </c>
      <c r="AV9" s="57">
        <f t="shared" si="12"/>
        <v>14554</v>
      </c>
      <c r="AW9" s="57">
        <f t="shared" si="13"/>
        <v>14548</v>
      </c>
      <c r="AX9" s="58">
        <f t="shared" si="14"/>
        <v>0.18097917839054586</v>
      </c>
      <c r="AY9" s="59">
        <f t="shared" si="15"/>
        <v>0.18214526647177873</v>
      </c>
    </row>
    <row r="10" spans="1:51" x14ac:dyDescent="0.25">
      <c r="A10" s="63" t="s">
        <v>37</v>
      </c>
      <c r="B10" s="56">
        <v>1</v>
      </c>
      <c r="C10" s="57">
        <v>1</v>
      </c>
      <c r="D10" s="57">
        <v>0.2009</v>
      </c>
      <c r="E10" s="57">
        <v>0.1212</v>
      </c>
      <c r="F10" s="57">
        <v>294</v>
      </c>
      <c r="G10" s="57">
        <v>138</v>
      </c>
      <c r="H10" s="57">
        <v>289</v>
      </c>
      <c r="I10" s="74">
        <v>106</v>
      </c>
      <c r="J10" s="56">
        <v>42</v>
      </c>
      <c r="K10" s="57">
        <v>131</v>
      </c>
      <c r="L10" s="57">
        <v>40</v>
      </c>
      <c r="M10" s="57">
        <v>99</v>
      </c>
      <c r="N10" s="58">
        <f t="shared" si="0"/>
        <v>0.14285714285714285</v>
      </c>
      <c r="O10" s="58">
        <f t="shared" si="1"/>
        <v>0.94927536231884058</v>
      </c>
      <c r="P10" s="58">
        <f t="shared" si="2"/>
        <v>0.13840830449826991</v>
      </c>
      <c r="Q10" s="58">
        <f t="shared" si="3"/>
        <v>0.93396226415094341</v>
      </c>
      <c r="R10" s="57">
        <v>1</v>
      </c>
      <c r="S10" s="57">
        <v>1</v>
      </c>
      <c r="T10" s="60" t="s">
        <v>124</v>
      </c>
      <c r="U10" s="75" t="s">
        <v>124</v>
      </c>
      <c r="V10" s="56">
        <v>291</v>
      </c>
      <c r="W10" s="57">
        <v>135</v>
      </c>
      <c r="X10" s="57">
        <v>286</v>
      </c>
      <c r="Y10" s="57">
        <v>103</v>
      </c>
      <c r="Z10" s="55">
        <f t="shared" si="4"/>
        <v>0.98979591836734693</v>
      </c>
      <c r="AA10" s="55">
        <f t="shared" si="5"/>
        <v>0.97826086956521741</v>
      </c>
      <c r="AB10" s="58">
        <f t="shared" si="6"/>
        <v>0.98961937716262971</v>
      </c>
      <c r="AC10" s="58">
        <f t="shared" si="7"/>
        <v>0.97169811320754718</v>
      </c>
      <c r="AD10" s="57">
        <v>1</v>
      </c>
      <c r="AE10" s="57">
        <v>1</v>
      </c>
      <c r="AF10" s="60" t="s">
        <v>124</v>
      </c>
      <c r="AG10" s="75" t="s">
        <v>124</v>
      </c>
      <c r="AH10" s="56">
        <v>246</v>
      </c>
      <c r="AI10" s="57">
        <v>0</v>
      </c>
      <c r="AJ10" s="57">
        <v>246</v>
      </c>
      <c r="AK10" s="57">
        <v>0</v>
      </c>
      <c r="AL10" s="58">
        <f t="shared" si="8"/>
        <v>0.83673469387755106</v>
      </c>
      <c r="AM10" s="58">
        <f t="shared" si="9"/>
        <v>0</v>
      </c>
      <c r="AN10" s="58">
        <f t="shared" si="10"/>
        <v>0.85121107266435991</v>
      </c>
      <c r="AO10" s="58">
        <f t="shared" si="11"/>
        <v>0</v>
      </c>
      <c r="AP10" s="57">
        <v>1</v>
      </c>
      <c r="AQ10" s="57">
        <v>0</v>
      </c>
      <c r="AR10" s="60" t="s">
        <v>124</v>
      </c>
      <c r="AS10" s="75" t="s">
        <v>124</v>
      </c>
      <c r="AT10" s="56">
        <v>286</v>
      </c>
      <c r="AU10" s="57">
        <v>103</v>
      </c>
      <c r="AV10" s="57">
        <f t="shared" si="12"/>
        <v>3</v>
      </c>
      <c r="AW10" s="57">
        <f t="shared" si="13"/>
        <v>3</v>
      </c>
      <c r="AX10" s="58">
        <f t="shared" si="14"/>
        <v>0.98961937716262971</v>
      </c>
      <c r="AY10" s="59">
        <f t="shared" si="15"/>
        <v>0.97169811320754718</v>
      </c>
    </row>
    <row r="11" spans="1:51" x14ac:dyDescent="0.25">
      <c r="A11" s="63" t="s">
        <v>43</v>
      </c>
      <c r="B11" s="56">
        <v>13</v>
      </c>
      <c r="C11" s="57">
        <v>13</v>
      </c>
      <c r="D11" s="57">
        <v>10.8</v>
      </c>
      <c r="E11" s="57">
        <v>0.26219999999999999</v>
      </c>
      <c r="F11" s="57">
        <v>12301</v>
      </c>
      <c r="G11" s="57">
        <v>582</v>
      </c>
      <c r="H11" s="57">
        <v>1016</v>
      </c>
      <c r="I11" s="74">
        <v>428</v>
      </c>
      <c r="J11" s="56">
        <v>50</v>
      </c>
      <c r="K11" s="57">
        <v>10</v>
      </c>
      <c r="L11" s="57">
        <v>10</v>
      </c>
      <c r="M11" s="57">
        <v>10</v>
      </c>
      <c r="N11" s="58">
        <f t="shared" si="0"/>
        <v>4.0647101861637268E-3</v>
      </c>
      <c r="O11" s="58">
        <f t="shared" si="1"/>
        <v>1.7182130584192441E-2</v>
      </c>
      <c r="P11" s="58">
        <f t="shared" si="2"/>
        <v>9.8425196850393699E-3</v>
      </c>
      <c r="Q11" s="58">
        <f t="shared" si="3"/>
        <v>2.336448598130841E-2</v>
      </c>
      <c r="R11" s="57">
        <v>1</v>
      </c>
      <c r="S11" s="57">
        <v>1</v>
      </c>
      <c r="T11" s="60">
        <v>1</v>
      </c>
      <c r="U11" s="75">
        <v>1</v>
      </c>
      <c r="V11" s="56">
        <v>828</v>
      </c>
      <c r="W11" s="57">
        <v>214</v>
      </c>
      <c r="X11" s="57">
        <v>222</v>
      </c>
      <c r="Y11" s="57">
        <v>177</v>
      </c>
      <c r="Z11" s="55">
        <f t="shared" si="4"/>
        <v>6.7311600682871314E-2</v>
      </c>
      <c r="AA11" s="55">
        <f t="shared" si="5"/>
        <v>0.36769759450171824</v>
      </c>
      <c r="AB11" s="58">
        <f t="shared" si="6"/>
        <v>0.21850393700787402</v>
      </c>
      <c r="AC11" s="58">
        <f t="shared" si="7"/>
        <v>0.4135514018691589</v>
      </c>
      <c r="AD11" s="57">
        <v>12</v>
      </c>
      <c r="AE11" s="57">
        <v>12</v>
      </c>
      <c r="AF11" s="60">
        <v>3</v>
      </c>
      <c r="AG11" s="75">
        <v>3</v>
      </c>
      <c r="AH11" s="56">
        <v>835</v>
      </c>
      <c r="AI11" s="57">
        <v>126</v>
      </c>
      <c r="AJ11" s="57">
        <v>172</v>
      </c>
      <c r="AK11" s="57">
        <v>109</v>
      </c>
      <c r="AL11" s="58">
        <f t="shared" si="8"/>
        <v>6.7880660108934232E-2</v>
      </c>
      <c r="AM11" s="58">
        <f t="shared" si="9"/>
        <v>0.21649484536082475</v>
      </c>
      <c r="AN11" s="58">
        <f t="shared" si="10"/>
        <v>0.16929133858267717</v>
      </c>
      <c r="AO11" s="58">
        <f t="shared" si="11"/>
        <v>0.25467289719626168</v>
      </c>
      <c r="AP11" s="57">
        <v>12</v>
      </c>
      <c r="AQ11" s="57">
        <v>12</v>
      </c>
      <c r="AR11" s="60">
        <v>3</v>
      </c>
      <c r="AS11" s="75">
        <v>3</v>
      </c>
      <c r="AT11" s="56">
        <v>259</v>
      </c>
      <c r="AU11" s="57">
        <v>186</v>
      </c>
      <c r="AV11" s="57">
        <f t="shared" si="12"/>
        <v>757</v>
      </c>
      <c r="AW11" s="57">
        <f t="shared" si="13"/>
        <v>242</v>
      </c>
      <c r="AX11" s="58">
        <f t="shared" si="14"/>
        <v>0.25492125984251968</v>
      </c>
      <c r="AY11" s="59">
        <f t="shared" si="15"/>
        <v>0.43457943925233644</v>
      </c>
    </row>
    <row r="12" spans="1:51" x14ac:dyDescent="0.25">
      <c r="A12" s="63" t="s">
        <v>40</v>
      </c>
      <c r="B12" s="56">
        <v>1</v>
      </c>
      <c r="C12" s="57">
        <v>1</v>
      </c>
      <c r="D12" s="57">
        <v>27.9</v>
      </c>
      <c r="E12" s="57">
        <v>28.1</v>
      </c>
      <c r="F12" s="57">
        <v>48039</v>
      </c>
      <c r="G12" s="57">
        <v>48039</v>
      </c>
      <c r="H12" s="57">
        <v>44465</v>
      </c>
      <c r="I12" s="74">
        <v>44465</v>
      </c>
      <c r="J12" s="56">
        <v>17</v>
      </c>
      <c r="K12" s="57">
        <v>17</v>
      </c>
      <c r="L12" s="57">
        <v>14</v>
      </c>
      <c r="M12" s="57">
        <v>14</v>
      </c>
      <c r="N12" s="58">
        <f t="shared" si="0"/>
        <v>3.5387913986552593E-4</v>
      </c>
      <c r="O12" s="58">
        <f t="shared" si="1"/>
        <v>3.5387913986552593E-4</v>
      </c>
      <c r="P12" s="58">
        <f t="shared" si="2"/>
        <v>3.1485437984931969E-4</v>
      </c>
      <c r="Q12" s="58">
        <f t="shared" si="3"/>
        <v>3.1485437984931969E-4</v>
      </c>
      <c r="R12" s="57">
        <v>1</v>
      </c>
      <c r="S12" s="57">
        <v>1</v>
      </c>
      <c r="T12" s="60" t="s">
        <v>124</v>
      </c>
      <c r="U12" s="75" t="s">
        <v>124</v>
      </c>
      <c r="V12" s="56">
        <v>6822</v>
      </c>
      <c r="W12" s="57">
        <v>6822</v>
      </c>
      <c r="X12" s="57">
        <v>6822</v>
      </c>
      <c r="Y12" s="57">
        <v>6822</v>
      </c>
      <c r="Z12" s="55">
        <f t="shared" si="4"/>
        <v>0.14200961718603636</v>
      </c>
      <c r="AA12" s="55">
        <f t="shared" si="5"/>
        <v>0.14200961718603636</v>
      </c>
      <c r="AB12" s="58">
        <f t="shared" si="6"/>
        <v>0.15342404138086135</v>
      </c>
      <c r="AC12" s="58">
        <f t="shared" si="7"/>
        <v>0.15342404138086135</v>
      </c>
      <c r="AD12" s="57">
        <v>1</v>
      </c>
      <c r="AE12" s="57">
        <v>1</v>
      </c>
      <c r="AF12" s="60" t="s">
        <v>124</v>
      </c>
      <c r="AG12" s="75" t="s">
        <v>124</v>
      </c>
      <c r="AH12" s="56">
        <v>10713</v>
      </c>
      <c r="AI12" s="57">
        <v>10713</v>
      </c>
      <c r="AJ12" s="57">
        <v>10702</v>
      </c>
      <c r="AK12" s="57">
        <v>10702</v>
      </c>
      <c r="AL12" s="58">
        <f t="shared" si="8"/>
        <v>0.22300630737525759</v>
      </c>
      <c r="AM12" s="58">
        <f t="shared" si="9"/>
        <v>0.22300630737525759</v>
      </c>
      <c r="AN12" s="58">
        <f t="shared" si="10"/>
        <v>0.24068368379624425</v>
      </c>
      <c r="AO12" s="58">
        <f t="shared" si="11"/>
        <v>0.24068368379624425</v>
      </c>
      <c r="AP12" s="57">
        <v>1</v>
      </c>
      <c r="AQ12" s="57">
        <v>1</v>
      </c>
      <c r="AR12" s="60" t="s">
        <v>124</v>
      </c>
      <c r="AS12" s="75" t="s">
        <v>124</v>
      </c>
      <c r="AT12" s="56">
        <v>10779</v>
      </c>
      <c r="AU12" s="57">
        <v>10779</v>
      </c>
      <c r="AV12" s="57">
        <f t="shared" si="12"/>
        <v>33686</v>
      </c>
      <c r="AW12" s="57">
        <f t="shared" si="13"/>
        <v>33686</v>
      </c>
      <c r="AX12" s="58">
        <f t="shared" si="14"/>
        <v>0.2424153828854155</v>
      </c>
      <c r="AY12" s="59">
        <f t="shared" si="15"/>
        <v>0.2424153828854155</v>
      </c>
    </row>
    <row r="13" spans="1:51" x14ac:dyDescent="0.25">
      <c r="A13" s="63" t="s">
        <v>41</v>
      </c>
      <c r="B13" s="56">
        <v>1</v>
      </c>
      <c r="C13" s="57">
        <v>1</v>
      </c>
      <c r="D13" s="57">
        <v>48.1</v>
      </c>
      <c r="E13" s="57">
        <v>43</v>
      </c>
      <c r="F13" s="57">
        <v>49472</v>
      </c>
      <c r="G13" s="57">
        <v>43508</v>
      </c>
      <c r="H13" s="57">
        <v>18363</v>
      </c>
      <c r="I13" s="74">
        <v>19277</v>
      </c>
      <c r="J13" s="56">
        <v>1351</v>
      </c>
      <c r="K13" s="57">
        <v>1642</v>
      </c>
      <c r="L13" s="57">
        <v>1331</v>
      </c>
      <c r="M13" s="57">
        <v>1557</v>
      </c>
      <c r="N13" s="58">
        <f t="shared" si="0"/>
        <v>2.7308376455368693E-2</v>
      </c>
      <c r="O13" s="58">
        <f t="shared" si="1"/>
        <v>3.7740185712972329E-2</v>
      </c>
      <c r="P13" s="58">
        <f t="shared" si="2"/>
        <v>7.2482709796874142E-2</v>
      </c>
      <c r="Q13" s="58">
        <f t="shared" si="3"/>
        <v>8.0769829330289977E-2</v>
      </c>
      <c r="R13" s="57">
        <v>1</v>
      </c>
      <c r="S13" s="57">
        <v>1</v>
      </c>
      <c r="T13" s="60" t="s">
        <v>124</v>
      </c>
      <c r="U13" s="75" t="s">
        <v>124</v>
      </c>
      <c r="V13" s="56">
        <v>13467</v>
      </c>
      <c r="W13" s="57">
        <v>10178</v>
      </c>
      <c r="X13" s="57">
        <v>10701</v>
      </c>
      <c r="Y13" s="57">
        <v>9515</v>
      </c>
      <c r="Z13" s="55">
        <f t="shared" si="4"/>
        <v>0.27221458602846055</v>
      </c>
      <c r="AA13" s="55">
        <f t="shared" si="5"/>
        <v>0.23393398915142044</v>
      </c>
      <c r="AB13" s="58">
        <f t="shared" si="6"/>
        <v>0.582747917007025</v>
      </c>
      <c r="AC13" s="58">
        <f t="shared" si="7"/>
        <v>0.49359340146288322</v>
      </c>
      <c r="AD13" s="57">
        <v>1</v>
      </c>
      <c r="AE13" s="57">
        <v>1</v>
      </c>
      <c r="AF13" s="60" t="s">
        <v>124</v>
      </c>
      <c r="AG13" s="75" t="s">
        <v>124</v>
      </c>
      <c r="AH13" s="56">
        <v>7566</v>
      </c>
      <c r="AI13" s="57">
        <v>8356</v>
      </c>
      <c r="AJ13" s="57">
        <v>7015</v>
      </c>
      <c r="AK13" s="57">
        <v>7780</v>
      </c>
      <c r="AL13" s="58">
        <f t="shared" si="8"/>
        <v>0.15293499353169471</v>
      </c>
      <c r="AM13" s="58">
        <f t="shared" si="9"/>
        <v>0.19205663326284822</v>
      </c>
      <c r="AN13" s="58">
        <f t="shared" si="10"/>
        <v>0.38201818874911508</v>
      </c>
      <c r="AO13" s="58">
        <f t="shared" si="11"/>
        <v>0.40358977019245734</v>
      </c>
      <c r="AP13" s="57">
        <v>1</v>
      </c>
      <c r="AQ13" s="57">
        <v>1</v>
      </c>
      <c r="AR13" s="60" t="s">
        <v>124</v>
      </c>
      <c r="AS13" s="75" t="s">
        <v>124</v>
      </c>
      <c r="AT13" s="56">
        <v>11780</v>
      </c>
      <c r="AU13" s="57">
        <v>11042</v>
      </c>
      <c r="AV13" s="57">
        <f t="shared" si="12"/>
        <v>6583</v>
      </c>
      <c r="AW13" s="57">
        <f t="shared" si="13"/>
        <v>8235</v>
      </c>
      <c r="AX13" s="58">
        <f t="shared" si="14"/>
        <v>0.64150737896857812</v>
      </c>
      <c r="AY13" s="59">
        <f t="shared" si="15"/>
        <v>0.57280697203921771</v>
      </c>
    </row>
    <row r="14" spans="1:51" x14ac:dyDescent="0.25">
      <c r="A14" s="63" t="s">
        <v>32</v>
      </c>
      <c r="B14" s="56">
        <v>1</v>
      </c>
      <c r="C14" s="57">
        <v>1</v>
      </c>
      <c r="D14" s="57">
        <v>12</v>
      </c>
      <c r="E14" s="57">
        <v>24.3</v>
      </c>
      <c r="F14" s="57">
        <v>7335</v>
      </c>
      <c r="G14" s="57">
        <v>17063</v>
      </c>
      <c r="H14" s="57">
        <v>1085</v>
      </c>
      <c r="I14" s="74">
        <v>4286</v>
      </c>
      <c r="J14" s="56">
        <v>99</v>
      </c>
      <c r="K14" s="57">
        <v>301</v>
      </c>
      <c r="L14" s="57">
        <v>89</v>
      </c>
      <c r="M14" s="57">
        <v>254</v>
      </c>
      <c r="N14" s="58">
        <f t="shared" si="0"/>
        <v>1.3496932515337423E-2</v>
      </c>
      <c r="O14" s="58">
        <f t="shared" si="1"/>
        <v>1.7640508703041669E-2</v>
      </c>
      <c r="P14" s="58">
        <f t="shared" si="2"/>
        <v>8.2027649769585251E-2</v>
      </c>
      <c r="Q14" s="58">
        <f t="shared" si="3"/>
        <v>5.9262715818945405E-2</v>
      </c>
      <c r="R14" s="57">
        <v>1</v>
      </c>
      <c r="S14" s="57">
        <v>1</v>
      </c>
      <c r="T14" s="60" t="s">
        <v>124</v>
      </c>
      <c r="U14" s="75" t="s">
        <v>124</v>
      </c>
      <c r="V14" s="56">
        <v>517</v>
      </c>
      <c r="W14" s="57">
        <v>1572</v>
      </c>
      <c r="X14" s="57">
        <v>490</v>
      </c>
      <c r="Y14" s="57">
        <v>1391</v>
      </c>
      <c r="Z14" s="55">
        <f t="shared" si="4"/>
        <v>7.0483980913428765E-2</v>
      </c>
      <c r="AA14" s="55">
        <f t="shared" si="5"/>
        <v>9.2129168376018283E-2</v>
      </c>
      <c r="AB14" s="58">
        <f t="shared" si="6"/>
        <v>0.45161290322580644</v>
      </c>
      <c r="AC14" s="58">
        <f t="shared" si="7"/>
        <v>0.32454503033131127</v>
      </c>
      <c r="AD14" s="57">
        <v>1</v>
      </c>
      <c r="AE14" s="57">
        <v>1</v>
      </c>
      <c r="AF14" s="60" t="s">
        <v>124</v>
      </c>
      <c r="AG14" s="75" t="s">
        <v>124</v>
      </c>
      <c r="AH14" s="56">
        <v>191</v>
      </c>
      <c r="AI14" s="57">
        <v>976</v>
      </c>
      <c r="AJ14" s="57">
        <v>184</v>
      </c>
      <c r="AK14" s="57">
        <v>832</v>
      </c>
      <c r="AL14" s="58">
        <f t="shared" si="8"/>
        <v>2.6039536468984322E-2</v>
      </c>
      <c r="AM14" s="58">
        <f t="shared" si="9"/>
        <v>5.7199789017171661E-2</v>
      </c>
      <c r="AN14" s="58">
        <f t="shared" si="10"/>
        <v>0.16958525345622119</v>
      </c>
      <c r="AO14" s="58">
        <f t="shared" si="11"/>
        <v>0.19412039197386841</v>
      </c>
      <c r="AP14" s="57">
        <v>1</v>
      </c>
      <c r="AQ14" s="57">
        <v>1</v>
      </c>
      <c r="AR14" s="60" t="s">
        <v>124</v>
      </c>
      <c r="AS14" s="75" t="s">
        <v>124</v>
      </c>
      <c r="AT14" s="56">
        <v>493</v>
      </c>
      <c r="AU14" s="57">
        <v>1403</v>
      </c>
      <c r="AV14" s="57">
        <f t="shared" si="12"/>
        <v>592</v>
      </c>
      <c r="AW14" s="57">
        <f t="shared" si="13"/>
        <v>2883</v>
      </c>
      <c r="AX14" s="58">
        <f t="shared" si="14"/>
        <v>0.45437788018433178</v>
      </c>
      <c r="AY14" s="59">
        <f t="shared" si="15"/>
        <v>0.32734484367708822</v>
      </c>
    </row>
    <row r="15" spans="1:51" x14ac:dyDescent="0.25">
      <c r="A15" s="63" t="s">
        <v>33</v>
      </c>
      <c r="B15" s="56">
        <v>1</v>
      </c>
      <c r="C15" s="57">
        <v>1</v>
      </c>
      <c r="D15" s="57">
        <v>2.6</v>
      </c>
      <c r="E15" s="57">
        <v>2.6</v>
      </c>
      <c r="F15" s="57">
        <v>5344</v>
      </c>
      <c r="G15" s="57">
        <v>5344</v>
      </c>
      <c r="H15" s="57">
        <v>2592</v>
      </c>
      <c r="I15" s="74">
        <v>2592</v>
      </c>
      <c r="J15" s="56">
        <v>709</v>
      </c>
      <c r="K15" s="57">
        <v>708</v>
      </c>
      <c r="L15" s="57">
        <v>252</v>
      </c>
      <c r="M15" s="57">
        <v>252</v>
      </c>
      <c r="N15" s="58">
        <f t="shared" si="0"/>
        <v>0.13267215568862276</v>
      </c>
      <c r="O15" s="58">
        <f t="shared" si="1"/>
        <v>0.13248502994011976</v>
      </c>
      <c r="P15" s="58">
        <f t="shared" si="2"/>
        <v>9.7222222222222224E-2</v>
      </c>
      <c r="Q15" s="58">
        <f t="shared" si="3"/>
        <v>9.7222222222222224E-2</v>
      </c>
      <c r="R15" s="57">
        <v>1</v>
      </c>
      <c r="S15" s="57">
        <v>1</v>
      </c>
      <c r="T15" s="60" t="s">
        <v>124</v>
      </c>
      <c r="U15" s="75" t="s">
        <v>124</v>
      </c>
      <c r="V15" s="56">
        <v>1061</v>
      </c>
      <c r="W15" s="57">
        <v>1062</v>
      </c>
      <c r="X15" s="57">
        <v>484</v>
      </c>
      <c r="Y15" s="57">
        <v>484</v>
      </c>
      <c r="Z15" s="55">
        <f t="shared" si="4"/>
        <v>0.19854041916167664</v>
      </c>
      <c r="AA15" s="55">
        <f t="shared" si="5"/>
        <v>0.19872754491017963</v>
      </c>
      <c r="AB15" s="58">
        <f t="shared" si="6"/>
        <v>0.18672839506172839</v>
      </c>
      <c r="AC15" s="58">
        <f t="shared" si="7"/>
        <v>0.18672839506172839</v>
      </c>
      <c r="AD15" s="57">
        <v>1</v>
      </c>
      <c r="AE15" s="57">
        <v>1</v>
      </c>
      <c r="AF15" s="60" t="s">
        <v>124</v>
      </c>
      <c r="AG15" s="75" t="s">
        <v>124</v>
      </c>
      <c r="AH15" s="56">
        <v>1288</v>
      </c>
      <c r="AI15" s="57">
        <v>1286</v>
      </c>
      <c r="AJ15" s="57">
        <v>585</v>
      </c>
      <c r="AK15" s="57">
        <v>585</v>
      </c>
      <c r="AL15" s="58">
        <f t="shared" si="8"/>
        <v>0.2410179640718563</v>
      </c>
      <c r="AM15" s="58">
        <f t="shared" si="9"/>
        <v>0.24064371257485029</v>
      </c>
      <c r="AN15" s="58">
        <f t="shared" si="10"/>
        <v>0.22569444444444445</v>
      </c>
      <c r="AO15" s="58">
        <f t="shared" si="11"/>
        <v>0.22569444444444445</v>
      </c>
      <c r="AP15" s="57">
        <v>1</v>
      </c>
      <c r="AQ15" s="57">
        <v>1</v>
      </c>
      <c r="AR15" s="60" t="s">
        <v>124</v>
      </c>
      <c r="AS15" s="75" t="s">
        <v>124</v>
      </c>
      <c r="AT15" s="56">
        <v>689</v>
      </c>
      <c r="AU15" s="57">
        <v>689</v>
      </c>
      <c r="AV15" s="57">
        <f t="shared" si="12"/>
        <v>1903</v>
      </c>
      <c r="AW15" s="57">
        <f t="shared" si="13"/>
        <v>1903</v>
      </c>
      <c r="AX15" s="58">
        <f t="shared" si="14"/>
        <v>0.26581790123456789</v>
      </c>
      <c r="AY15" s="59">
        <f t="shared" si="15"/>
        <v>0.26581790123456789</v>
      </c>
    </row>
    <row r="16" spans="1:51" x14ac:dyDescent="0.25">
      <c r="A16" s="143" t="s">
        <v>6</v>
      </c>
      <c r="B16" s="146">
        <v>11</v>
      </c>
      <c r="C16" s="148">
        <v>11</v>
      </c>
      <c r="D16" s="148">
        <v>50.6</v>
      </c>
      <c r="E16" s="57">
        <v>76.8</v>
      </c>
      <c r="F16" s="148">
        <v>73619</v>
      </c>
      <c r="G16" s="57">
        <v>76887</v>
      </c>
      <c r="H16" s="148">
        <v>58944</v>
      </c>
      <c r="I16" s="74">
        <v>61691</v>
      </c>
      <c r="J16" s="56">
        <v>3184</v>
      </c>
      <c r="K16" s="57">
        <v>3304</v>
      </c>
      <c r="L16" s="148">
        <v>3098</v>
      </c>
      <c r="M16" s="57">
        <v>3210</v>
      </c>
      <c r="N16" s="151">
        <f t="shared" si="0"/>
        <v>4.3249704559964137E-2</v>
      </c>
      <c r="O16" s="58">
        <f t="shared" si="1"/>
        <v>4.2972153940197953E-2</v>
      </c>
      <c r="P16" s="151">
        <f t="shared" si="2"/>
        <v>5.2558360477741588E-2</v>
      </c>
      <c r="Q16" s="58">
        <f t="shared" si="3"/>
        <v>5.2033521907571607E-2</v>
      </c>
      <c r="R16" s="148">
        <v>11</v>
      </c>
      <c r="S16" s="148">
        <v>11</v>
      </c>
      <c r="T16" s="153">
        <v>4</v>
      </c>
      <c r="U16" s="155">
        <v>4</v>
      </c>
      <c r="V16" s="56">
        <v>40290</v>
      </c>
      <c r="W16" s="57">
        <v>42699</v>
      </c>
      <c r="X16" s="57">
        <v>39172</v>
      </c>
      <c r="Y16" s="57">
        <v>41596</v>
      </c>
      <c r="Z16" s="55">
        <f t="shared" si="4"/>
        <v>0.54727719746261161</v>
      </c>
      <c r="AA16" s="55">
        <f t="shared" si="5"/>
        <v>0.55534745795778218</v>
      </c>
      <c r="AB16" s="151">
        <f t="shared" si="6"/>
        <v>0.66456297502714445</v>
      </c>
      <c r="AC16" s="58">
        <f t="shared" si="7"/>
        <v>0.67426366893063816</v>
      </c>
      <c r="AD16" s="148">
        <v>11</v>
      </c>
      <c r="AE16" s="148">
        <v>11</v>
      </c>
      <c r="AF16" s="153">
        <v>4</v>
      </c>
      <c r="AG16" s="155">
        <v>4</v>
      </c>
      <c r="AH16" s="56">
        <v>34755</v>
      </c>
      <c r="AI16" s="57">
        <v>34752</v>
      </c>
      <c r="AJ16" s="57">
        <v>32826</v>
      </c>
      <c r="AK16" s="57">
        <v>32977</v>
      </c>
      <c r="AL16" s="58">
        <f t="shared" si="8"/>
        <v>0.47209280212988497</v>
      </c>
      <c r="AM16" s="58">
        <f t="shared" si="9"/>
        <v>0.45198798236372861</v>
      </c>
      <c r="AN16" s="58">
        <f t="shared" si="10"/>
        <v>0.55690146579804556</v>
      </c>
      <c r="AO16" s="58">
        <f t="shared" si="11"/>
        <v>0.53455123113582204</v>
      </c>
      <c r="AP16" s="148">
        <v>11</v>
      </c>
      <c r="AQ16" s="148">
        <v>11</v>
      </c>
      <c r="AR16" s="153">
        <v>4</v>
      </c>
      <c r="AS16" s="155">
        <v>4</v>
      </c>
      <c r="AT16" s="56">
        <v>41601</v>
      </c>
      <c r="AU16" s="57">
        <v>44118</v>
      </c>
      <c r="AV16" s="57">
        <f t="shared" si="12"/>
        <v>17343</v>
      </c>
      <c r="AW16" s="57">
        <f t="shared" si="13"/>
        <v>17573</v>
      </c>
      <c r="AX16" s="58">
        <f t="shared" si="14"/>
        <v>0.70577157980456029</v>
      </c>
      <c r="AY16" s="59">
        <f t="shared" si="15"/>
        <v>0.71514483474088608</v>
      </c>
    </row>
    <row r="17" spans="1:52" x14ac:dyDescent="0.25">
      <c r="A17" s="63" t="s">
        <v>24</v>
      </c>
      <c r="B17" s="56">
        <v>9</v>
      </c>
      <c r="C17" s="57">
        <v>9</v>
      </c>
      <c r="D17" s="57">
        <v>2.6</v>
      </c>
      <c r="E17" s="57">
        <v>2.6</v>
      </c>
      <c r="F17" s="57">
        <v>2531</v>
      </c>
      <c r="G17" s="57">
        <v>2946</v>
      </c>
      <c r="H17" s="57">
        <v>2241</v>
      </c>
      <c r="I17" s="74">
        <v>2587</v>
      </c>
      <c r="J17" s="56">
        <v>40</v>
      </c>
      <c r="K17" s="57">
        <v>60</v>
      </c>
      <c r="L17" s="57">
        <v>34</v>
      </c>
      <c r="M17" s="57">
        <v>53</v>
      </c>
      <c r="N17" s="58">
        <f t="shared" si="0"/>
        <v>1.5804030027657054E-2</v>
      </c>
      <c r="O17" s="58">
        <f t="shared" si="1"/>
        <v>2.0366598778004074E-2</v>
      </c>
      <c r="P17" s="58">
        <f t="shared" si="2"/>
        <v>1.5171798304328426E-2</v>
      </c>
      <c r="Q17" s="58">
        <f t="shared" si="3"/>
        <v>2.0487050637804406E-2</v>
      </c>
      <c r="R17" s="57">
        <v>5</v>
      </c>
      <c r="S17" s="57">
        <v>5</v>
      </c>
      <c r="T17" s="60">
        <v>2</v>
      </c>
      <c r="U17" s="75">
        <v>2</v>
      </c>
      <c r="V17" s="56">
        <v>93</v>
      </c>
      <c r="W17" s="57">
        <v>132</v>
      </c>
      <c r="X17" s="57">
        <v>80</v>
      </c>
      <c r="Y17" s="57">
        <v>118</v>
      </c>
      <c r="Z17" s="55">
        <f t="shared" si="4"/>
        <v>3.6744369814302645E-2</v>
      </c>
      <c r="AA17" s="55">
        <f t="shared" si="5"/>
        <v>4.4806517311608958E-2</v>
      </c>
      <c r="AB17" s="58">
        <f t="shared" si="6"/>
        <v>3.5698348951361002E-2</v>
      </c>
      <c r="AC17" s="58">
        <f t="shared" si="7"/>
        <v>4.5612678778507922E-2</v>
      </c>
      <c r="AD17" s="57">
        <v>5</v>
      </c>
      <c r="AE17" s="57">
        <v>5</v>
      </c>
      <c r="AF17" s="60">
        <v>2</v>
      </c>
      <c r="AG17" s="75">
        <v>1</v>
      </c>
      <c r="AH17" s="56">
        <v>124</v>
      </c>
      <c r="AI17" s="57">
        <v>338</v>
      </c>
      <c r="AJ17" s="57">
        <v>109</v>
      </c>
      <c r="AK17" s="57">
        <v>321</v>
      </c>
      <c r="AL17" s="58">
        <f t="shared" si="8"/>
        <v>4.899249308573686E-2</v>
      </c>
      <c r="AM17" s="58">
        <f t="shared" si="9"/>
        <v>0.11473183978275628</v>
      </c>
      <c r="AN17" s="58">
        <f t="shared" si="10"/>
        <v>4.8639000446229361E-2</v>
      </c>
      <c r="AO17" s="58">
        <f t="shared" si="11"/>
        <v>0.12408194820255122</v>
      </c>
      <c r="AP17" s="57">
        <v>6</v>
      </c>
      <c r="AQ17" s="57">
        <v>6</v>
      </c>
      <c r="AR17" s="60">
        <v>2</v>
      </c>
      <c r="AS17" s="75">
        <v>1</v>
      </c>
      <c r="AT17" s="56">
        <v>125</v>
      </c>
      <c r="AU17" s="57">
        <v>351</v>
      </c>
      <c r="AV17" s="57">
        <f t="shared" si="12"/>
        <v>2116</v>
      </c>
      <c r="AW17" s="57">
        <f t="shared" si="13"/>
        <v>2236</v>
      </c>
      <c r="AX17" s="58">
        <f t="shared" si="14"/>
        <v>5.5778670236501564E-2</v>
      </c>
      <c r="AY17" s="59">
        <f t="shared" si="15"/>
        <v>0.135678391959799</v>
      </c>
      <c r="AZ17" s="51"/>
    </row>
    <row r="18" spans="1:52" x14ac:dyDescent="0.25">
      <c r="A18" s="63" t="s">
        <v>25</v>
      </c>
      <c r="B18" s="56">
        <v>14</v>
      </c>
      <c r="C18" s="57">
        <v>14</v>
      </c>
      <c r="D18" s="57">
        <v>6.9</v>
      </c>
      <c r="E18" s="57">
        <v>2.9</v>
      </c>
      <c r="F18" s="57">
        <v>8362</v>
      </c>
      <c r="G18" s="57">
        <v>2076</v>
      </c>
      <c r="H18" s="57">
        <v>2829</v>
      </c>
      <c r="I18" s="74">
        <v>1179</v>
      </c>
      <c r="J18" s="56">
        <v>1747</v>
      </c>
      <c r="K18" s="57">
        <v>460</v>
      </c>
      <c r="L18" s="57">
        <v>430</v>
      </c>
      <c r="M18" s="57">
        <v>242</v>
      </c>
      <c r="N18" s="58">
        <f t="shared" si="0"/>
        <v>0.20892131069122219</v>
      </c>
      <c r="O18" s="58">
        <f t="shared" si="1"/>
        <v>0.22157996146435452</v>
      </c>
      <c r="P18" s="58">
        <f t="shared" si="2"/>
        <v>0.15199717214563449</v>
      </c>
      <c r="Q18" s="58">
        <f t="shared" si="3"/>
        <v>0.20525869380831213</v>
      </c>
      <c r="R18" s="57">
        <v>13</v>
      </c>
      <c r="S18" s="57">
        <v>11</v>
      </c>
      <c r="T18" s="60">
        <v>3</v>
      </c>
      <c r="U18" s="75">
        <v>3</v>
      </c>
      <c r="V18" s="56">
        <v>4118</v>
      </c>
      <c r="W18" s="57">
        <v>1073</v>
      </c>
      <c r="X18" s="57">
        <v>1274</v>
      </c>
      <c r="Y18" s="57">
        <v>641</v>
      </c>
      <c r="Z18" s="55">
        <f t="shared" si="4"/>
        <v>0.49246591724467831</v>
      </c>
      <c r="AA18" s="55">
        <f t="shared" si="5"/>
        <v>0.51685934489402696</v>
      </c>
      <c r="AB18" s="58">
        <f t="shared" si="6"/>
        <v>0.45033580770590315</v>
      </c>
      <c r="AC18" s="58">
        <f t="shared" si="7"/>
        <v>0.54368108566581852</v>
      </c>
      <c r="AD18" s="57">
        <v>14</v>
      </c>
      <c r="AE18" s="57">
        <v>13</v>
      </c>
      <c r="AF18" s="60">
        <v>3</v>
      </c>
      <c r="AG18" s="75">
        <v>3</v>
      </c>
      <c r="AH18" s="56">
        <v>4243</v>
      </c>
      <c r="AI18" s="57">
        <v>1089</v>
      </c>
      <c r="AJ18" s="57">
        <v>1301</v>
      </c>
      <c r="AK18" s="57">
        <v>644</v>
      </c>
      <c r="AL18" s="58">
        <f t="shared" si="8"/>
        <v>0.50741449414015782</v>
      </c>
      <c r="AM18" s="58">
        <f t="shared" si="9"/>
        <v>0.52456647398843925</v>
      </c>
      <c r="AN18" s="58">
        <f t="shared" si="10"/>
        <v>0.45987981618946622</v>
      </c>
      <c r="AO18" s="58">
        <f t="shared" si="11"/>
        <v>0.546225614927905</v>
      </c>
      <c r="AP18" s="57">
        <v>14</v>
      </c>
      <c r="AQ18" s="57">
        <v>9</v>
      </c>
      <c r="AR18" s="60">
        <v>3</v>
      </c>
      <c r="AS18" s="75">
        <v>3</v>
      </c>
      <c r="AT18" s="56">
        <v>1554</v>
      </c>
      <c r="AU18" s="57">
        <v>726</v>
      </c>
      <c r="AV18" s="57">
        <f t="shared" si="12"/>
        <v>1275</v>
      </c>
      <c r="AW18" s="57">
        <f t="shared" si="13"/>
        <v>453</v>
      </c>
      <c r="AX18" s="58">
        <f t="shared" si="14"/>
        <v>0.54931071049840929</v>
      </c>
      <c r="AY18" s="59">
        <f t="shared" si="15"/>
        <v>0.61577608142493634</v>
      </c>
    </row>
    <row r="19" spans="1:52" x14ac:dyDescent="0.25">
      <c r="A19" s="63" t="s">
        <v>26</v>
      </c>
      <c r="B19" s="56">
        <v>1</v>
      </c>
      <c r="C19" s="57">
        <v>1</v>
      </c>
      <c r="D19" s="57">
        <v>5.4</v>
      </c>
      <c r="E19" s="57">
        <v>64.7</v>
      </c>
      <c r="F19" s="57">
        <v>10492</v>
      </c>
      <c r="G19" s="57">
        <v>50081</v>
      </c>
      <c r="H19" s="57">
        <v>8473</v>
      </c>
      <c r="I19" s="74">
        <v>45060</v>
      </c>
      <c r="J19" s="56">
        <v>610</v>
      </c>
      <c r="K19" s="57">
        <v>6420</v>
      </c>
      <c r="L19" s="57">
        <v>578</v>
      </c>
      <c r="M19" s="57">
        <v>6338</v>
      </c>
      <c r="N19" s="58">
        <f t="shared" si="0"/>
        <v>5.8139534883720929E-2</v>
      </c>
      <c r="O19" s="58">
        <f t="shared" si="1"/>
        <v>0.12819232842794673</v>
      </c>
      <c r="P19" s="58">
        <f t="shared" si="2"/>
        <v>6.8216688304024553E-2</v>
      </c>
      <c r="Q19" s="58">
        <f t="shared" si="3"/>
        <v>0.14065690190856636</v>
      </c>
      <c r="R19" s="57">
        <v>1</v>
      </c>
      <c r="S19" s="57">
        <v>1</v>
      </c>
      <c r="T19" s="60" t="s">
        <v>124</v>
      </c>
      <c r="U19" s="75" t="s">
        <v>124</v>
      </c>
      <c r="V19" s="56">
        <v>1957</v>
      </c>
      <c r="W19" s="57">
        <v>13649</v>
      </c>
      <c r="X19" s="57">
        <v>1935</v>
      </c>
      <c r="Y19" s="57">
        <v>13457</v>
      </c>
      <c r="Z19" s="55">
        <f t="shared" si="4"/>
        <v>0.18652306519252765</v>
      </c>
      <c r="AA19" s="55">
        <f t="shared" si="5"/>
        <v>0.27253848765000699</v>
      </c>
      <c r="AB19" s="58">
        <f t="shared" si="6"/>
        <v>0.22837247728077423</v>
      </c>
      <c r="AC19" s="58">
        <f t="shared" si="7"/>
        <v>0.2986462494451842</v>
      </c>
      <c r="AD19" s="57">
        <v>1</v>
      </c>
      <c r="AE19" s="57">
        <v>1</v>
      </c>
      <c r="AF19" s="60" t="s">
        <v>124</v>
      </c>
      <c r="AG19" s="75" t="s">
        <v>124</v>
      </c>
      <c r="AH19" s="56">
        <v>3487</v>
      </c>
      <c r="AI19" s="57">
        <v>17891</v>
      </c>
      <c r="AJ19" s="57">
        <v>2766</v>
      </c>
      <c r="AK19" s="57">
        <v>16750</v>
      </c>
      <c r="AL19" s="58">
        <f t="shared" si="8"/>
        <v>0.33234845596645063</v>
      </c>
      <c r="AM19" s="58">
        <f t="shared" si="9"/>
        <v>0.35724126914398674</v>
      </c>
      <c r="AN19" s="58">
        <f t="shared" si="10"/>
        <v>0.32644871946181991</v>
      </c>
      <c r="AO19" s="58">
        <f t="shared" si="11"/>
        <v>0.37172658677319131</v>
      </c>
      <c r="AP19" s="57">
        <v>1</v>
      </c>
      <c r="AQ19" s="57">
        <v>1</v>
      </c>
      <c r="AR19" s="60" t="s">
        <v>124</v>
      </c>
      <c r="AS19" s="75" t="s">
        <v>124</v>
      </c>
      <c r="AT19" s="56">
        <v>3010</v>
      </c>
      <c r="AU19" s="57">
        <v>18363</v>
      </c>
      <c r="AV19" s="57">
        <f t="shared" si="12"/>
        <v>5463</v>
      </c>
      <c r="AW19" s="57">
        <f t="shared" si="13"/>
        <v>26697</v>
      </c>
      <c r="AX19" s="58">
        <f t="shared" si="14"/>
        <v>0.35524607577009326</v>
      </c>
      <c r="AY19" s="59">
        <f t="shared" si="15"/>
        <v>0.40752330226364847</v>
      </c>
    </row>
    <row r="20" spans="1:52" x14ac:dyDescent="0.25">
      <c r="A20" s="63" t="s">
        <v>194</v>
      </c>
      <c r="B20" s="56">
        <v>8</v>
      </c>
      <c r="C20" s="57">
        <v>8</v>
      </c>
      <c r="D20" s="57">
        <v>2.1</v>
      </c>
      <c r="E20" s="57">
        <v>6.6</v>
      </c>
      <c r="F20" s="57">
        <v>2109</v>
      </c>
      <c r="G20" s="57">
        <v>9061</v>
      </c>
      <c r="H20" s="57">
        <v>56</v>
      </c>
      <c r="I20" s="74">
        <v>5758</v>
      </c>
      <c r="J20" s="56">
        <v>0</v>
      </c>
      <c r="K20" s="57">
        <v>642</v>
      </c>
      <c r="L20" s="57">
        <v>0</v>
      </c>
      <c r="M20" s="57">
        <v>618</v>
      </c>
      <c r="N20" s="58">
        <f t="shared" si="0"/>
        <v>0</v>
      </c>
      <c r="O20" s="58">
        <f t="shared" si="1"/>
        <v>7.085310672111246E-2</v>
      </c>
      <c r="P20" s="58">
        <f t="shared" si="2"/>
        <v>0</v>
      </c>
      <c r="Q20" s="58">
        <f t="shared" si="3"/>
        <v>0.10732893365751997</v>
      </c>
      <c r="R20" s="57">
        <v>0</v>
      </c>
      <c r="S20" s="57">
        <v>8</v>
      </c>
      <c r="T20" s="60">
        <v>0</v>
      </c>
      <c r="U20" s="75">
        <v>4</v>
      </c>
      <c r="V20" s="56">
        <v>0</v>
      </c>
      <c r="W20" s="57">
        <v>4534</v>
      </c>
      <c r="X20" s="57">
        <v>0</v>
      </c>
      <c r="Y20" s="57">
        <v>4238</v>
      </c>
      <c r="Z20" s="55">
        <f t="shared" si="4"/>
        <v>0</v>
      </c>
      <c r="AA20" s="55">
        <f t="shared" si="5"/>
        <v>0.50038627083103415</v>
      </c>
      <c r="AB20" s="58">
        <f t="shared" si="6"/>
        <v>0</v>
      </c>
      <c r="AC20" s="58">
        <f t="shared" si="7"/>
        <v>0.73601945119833279</v>
      </c>
      <c r="AD20" s="57">
        <v>0</v>
      </c>
      <c r="AE20" s="57">
        <v>8</v>
      </c>
      <c r="AF20" s="60">
        <v>0</v>
      </c>
      <c r="AG20" s="75">
        <v>4</v>
      </c>
      <c r="AH20" s="56">
        <v>0</v>
      </c>
      <c r="AI20" s="57">
        <v>3179</v>
      </c>
      <c r="AJ20" s="57">
        <v>0</v>
      </c>
      <c r="AK20" s="57">
        <v>3009</v>
      </c>
      <c r="AL20" s="58">
        <f t="shared" si="8"/>
        <v>0</v>
      </c>
      <c r="AM20" s="58">
        <f t="shared" si="9"/>
        <v>0.35084427767354598</v>
      </c>
      <c r="AN20" s="58">
        <f t="shared" si="10"/>
        <v>0</v>
      </c>
      <c r="AO20" s="58">
        <f t="shared" si="11"/>
        <v>0.52257728377908996</v>
      </c>
      <c r="AP20" s="57">
        <v>0</v>
      </c>
      <c r="AQ20" s="57">
        <v>8</v>
      </c>
      <c r="AR20" s="60">
        <v>4</v>
      </c>
      <c r="AS20" s="75">
        <v>0</v>
      </c>
      <c r="AT20" s="56">
        <v>0</v>
      </c>
      <c r="AU20" s="57">
        <v>4333</v>
      </c>
      <c r="AV20" s="57">
        <f t="shared" si="12"/>
        <v>56</v>
      </c>
      <c r="AW20" s="57">
        <f t="shared" si="13"/>
        <v>1425</v>
      </c>
      <c r="AX20" s="58">
        <f t="shared" si="14"/>
        <v>0</v>
      </c>
      <c r="AY20" s="59">
        <f t="shared" si="15"/>
        <v>0.75251823549843699</v>
      </c>
    </row>
    <row r="21" spans="1:52" x14ac:dyDescent="0.25">
      <c r="A21" s="63" t="s">
        <v>44</v>
      </c>
      <c r="B21" s="56">
        <v>1</v>
      </c>
      <c r="C21" s="57">
        <v>1</v>
      </c>
      <c r="D21" s="57">
        <v>154.1</v>
      </c>
      <c r="E21" s="57">
        <v>42.2</v>
      </c>
      <c r="F21" s="57">
        <v>74763</v>
      </c>
      <c r="G21" s="57">
        <v>31813</v>
      </c>
      <c r="H21" s="57">
        <v>56797</v>
      </c>
      <c r="I21" s="74">
        <v>18463</v>
      </c>
      <c r="J21" s="56">
        <v>647</v>
      </c>
      <c r="K21" s="57">
        <v>90</v>
      </c>
      <c r="L21" s="57">
        <v>644</v>
      </c>
      <c r="M21" s="57">
        <v>77</v>
      </c>
      <c r="N21" s="58">
        <f t="shared" si="0"/>
        <v>8.6540133488490299E-3</v>
      </c>
      <c r="O21" s="58">
        <f t="shared" si="1"/>
        <v>2.8290321566655139E-3</v>
      </c>
      <c r="P21" s="58">
        <f t="shared" si="2"/>
        <v>1.1338627040160571E-2</v>
      </c>
      <c r="Q21" s="58">
        <f t="shared" si="3"/>
        <v>4.1705031684991607E-3</v>
      </c>
      <c r="R21" s="57">
        <v>1</v>
      </c>
      <c r="S21" s="57">
        <v>1</v>
      </c>
      <c r="T21" s="60" t="s">
        <v>124</v>
      </c>
      <c r="U21" s="75" t="s">
        <v>124</v>
      </c>
      <c r="V21" s="56">
        <v>3449</v>
      </c>
      <c r="W21" s="57">
        <v>970</v>
      </c>
      <c r="X21" s="57">
        <v>3379</v>
      </c>
      <c r="Y21" s="57">
        <v>839</v>
      </c>
      <c r="Z21" s="55">
        <f t="shared" si="4"/>
        <v>4.6132445193478054E-2</v>
      </c>
      <c r="AA21" s="55">
        <f t="shared" si="5"/>
        <v>3.0490679910728319E-2</v>
      </c>
      <c r="AB21" s="58">
        <f t="shared" si="6"/>
        <v>5.9492578833389084E-2</v>
      </c>
      <c r="AC21" s="58">
        <f t="shared" si="7"/>
        <v>4.5442235822997348E-2</v>
      </c>
      <c r="AD21" s="57">
        <v>1</v>
      </c>
      <c r="AE21" s="57">
        <v>1</v>
      </c>
      <c r="AF21" s="60" t="s">
        <v>124</v>
      </c>
      <c r="AG21" s="75" t="s">
        <v>124</v>
      </c>
      <c r="AH21" s="56">
        <v>5894</v>
      </c>
      <c r="AI21" s="57">
        <v>2566</v>
      </c>
      <c r="AJ21" s="57">
        <v>4065</v>
      </c>
      <c r="AK21" s="57">
        <v>1501</v>
      </c>
      <c r="AL21" s="58">
        <f t="shared" si="8"/>
        <v>7.883578775597555E-2</v>
      </c>
      <c r="AM21" s="58">
        <f t="shared" si="9"/>
        <v>8.0658850155596762E-2</v>
      </c>
      <c r="AN21" s="58">
        <f t="shared" si="10"/>
        <v>7.1570681550081866E-2</v>
      </c>
      <c r="AO21" s="58">
        <f t="shared" si="11"/>
        <v>8.1297730596327791E-2</v>
      </c>
      <c r="AP21" s="57">
        <v>1</v>
      </c>
      <c r="AQ21" s="57">
        <v>1</v>
      </c>
      <c r="AR21" s="60" t="s">
        <v>124</v>
      </c>
      <c r="AS21" s="75" t="s">
        <v>124</v>
      </c>
      <c r="AT21" s="56">
        <v>5223</v>
      </c>
      <c r="AU21" s="57">
        <v>1724</v>
      </c>
      <c r="AV21" s="57">
        <f t="shared" si="12"/>
        <v>51574</v>
      </c>
      <c r="AW21" s="57">
        <f t="shared" si="13"/>
        <v>16739</v>
      </c>
      <c r="AX21" s="58">
        <f t="shared" si="14"/>
        <v>9.1959082345898557E-2</v>
      </c>
      <c r="AY21" s="59">
        <f t="shared" si="15"/>
        <v>9.3375941071331847E-2</v>
      </c>
    </row>
    <row r="22" spans="1:52" x14ac:dyDescent="0.25">
      <c r="A22" s="63" t="s">
        <v>34</v>
      </c>
      <c r="B22" s="56">
        <v>1</v>
      </c>
      <c r="C22" s="57">
        <v>1</v>
      </c>
      <c r="D22" s="57">
        <v>0.70569999999999999</v>
      </c>
      <c r="E22" s="57">
        <v>2.6</v>
      </c>
      <c r="F22" s="57">
        <v>1187</v>
      </c>
      <c r="G22" s="57">
        <v>2280</v>
      </c>
      <c r="H22" s="57">
        <v>994</v>
      </c>
      <c r="I22" s="74">
        <v>1586</v>
      </c>
      <c r="J22" s="56">
        <v>4</v>
      </c>
      <c r="K22" s="57">
        <v>92</v>
      </c>
      <c r="L22" s="57">
        <v>4</v>
      </c>
      <c r="M22" s="57">
        <v>90</v>
      </c>
      <c r="N22" s="58">
        <f t="shared" si="0"/>
        <v>3.3698399326032012E-3</v>
      </c>
      <c r="O22" s="58">
        <f t="shared" si="1"/>
        <v>4.0350877192982457E-2</v>
      </c>
      <c r="P22" s="58">
        <f t="shared" si="2"/>
        <v>4.0241448692152921E-3</v>
      </c>
      <c r="Q22" s="58">
        <f t="shared" si="3"/>
        <v>5.6746532156368219E-2</v>
      </c>
      <c r="R22" s="57">
        <v>1</v>
      </c>
      <c r="S22" s="57">
        <v>1</v>
      </c>
      <c r="T22" s="60" t="s">
        <v>124</v>
      </c>
      <c r="U22" s="75" t="s">
        <v>124</v>
      </c>
      <c r="V22" s="56">
        <v>138</v>
      </c>
      <c r="W22" s="57">
        <v>458</v>
      </c>
      <c r="X22" s="57">
        <v>137</v>
      </c>
      <c r="Y22" s="57">
        <v>427</v>
      </c>
      <c r="Z22" s="55">
        <f t="shared" si="4"/>
        <v>0.11625947767481044</v>
      </c>
      <c r="AA22" s="55">
        <f t="shared" si="5"/>
        <v>0.20087719298245615</v>
      </c>
      <c r="AB22" s="58">
        <f t="shared" si="6"/>
        <v>0.13782696177062373</v>
      </c>
      <c r="AC22" s="58">
        <f t="shared" si="7"/>
        <v>0.26923076923076922</v>
      </c>
      <c r="AD22" s="57">
        <v>1</v>
      </c>
      <c r="AE22" s="57">
        <v>1</v>
      </c>
      <c r="AF22" s="60" t="s">
        <v>124</v>
      </c>
      <c r="AG22" s="75" t="s">
        <v>124</v>
      </c>
      <c r="AH22" s="56">
        <v>220</v>
      </c>
      <c r="AI22" s="57">
        <v>559</v>
      </c>
      <c r="AJ22" s="57">
        <v>218</v>
      </c>
      <c r="AK22" s="57">
        <v>528</v>
      </c>
      <c r="AL22" s="58">
        <f t="shared" si="8"/>
        <v>0.18534119629317608</v>
      </c>
      <c r="AM22" s="58">
        <f t="shared" si="9"/>
        <v>0.24517543859649124</v>
      </c>
      <c r="AN22" s="58">
        <f t="shared" si="10"/>
        <v>0.21931589537223339</v>
      </c>
      <c r="AO22" s="58">
        <f t="shared" si="11"/>
        <v>0.33291298865069358</v>
      </c>
      <c r="AP22" s="57">
        <v>1</v>
      </c>
      <c r="AQ22" s="57">
        <v>1</v>
      </c>
      <c r="AR22" s="60" t="s">
        <v>124</v>
      </c>
      <c r="AS22" s="75" t="s">
        <v>124</v>
      </c>
      <c r="AT22" s="56">
        <v>227</v>
      </c>
      <c r="AU22" s="57">
        <v>616</v>
      </c>
      <c r="AV22" s="57">
        <f t="shared" si="12"/>
        <v>767</v>
      </c>
      <c r="AW22" s="57">
        <f t="shared" si="13"/>
        <v>970</v>
      </c>
      <c r="AX22" s="58">
        <f t="shared" si="14"/>
        <v>0.2283702213279678</v>
      </c>
      <c r="AY22" s="59">
        <f t="shared" si="15"/>
        <v>0.38839848675914251</v>
      </c>
    </row>
    <row r="23" spans="1:52" x14ac:dyDescent="0.25">
      <c r="A23" s="63" t="s">
        <v>38</v>
      </c>
      <c r="B23" s="56">
        <v>1</v>
      </c>
      <c r="C23" s="57">
        <v>1</v>
      </c>
      <c r="D23" s="57">
        <v>7.3400000000000007E-2</v>
      </c>
      <c r="E23" s="57">
        <v>1.4</v>
      </c>
      <c r="F23" s="57">
        <v>98</v>
      </c>
      <c r="G23" s="57">
        <v>995</v>
      </c>
      <c r="H23" s="57">
        <v>75</v>
      </c>
      <c r="I23" s="74">
        <v>460</v>
      </c>
      <c r="J23" s="56">
        <v>37</v>
      </c>
      <c r="K23" s="57">
        <v>286</v>
      </c>
      <c r="L23" s="57">
        <v>27</v>
      </c>
      <c r="M23" s="57">
        <v>286</v>
      </c>
      <c r="N23" s="58">
        <f t="shared" si="0"/>
        <v>0.37755102040816324</v>
      </c>
      <c r="O23" s="58">
        <f t="shared" si="1"/>
        <v>0.28743718592964823</v>
      </c>
      <c r="P23" s="58">
        <f t="shared" si="2"/>
        <v>0.36</v>
      </c>
      <c r="Q23" s="58">
        <f t="shared" si="3"/>
        <v>0.62173913043478257</v>
      </c>
      <c r="R23" s="57">
        <v>1</v>
      </c>
      <c r="S23" s="57">
        <v>1</v>
      </c>
      <c r="T23" s="60" t="s">
        <v>124</v>
      </c>
      <c r="U23" s="75" t="s">
        <v>124</v>
      </c>
      <c r="V23" s="56">
        <v>84</v>
      </c>
      <c r="W23" s="57">
        <v>456</v>
      </c>
      <c r="X23" s="57">
        <v>67</v>
      </c>
      <c r="Y23" s="57">
        <v>456</v>
      </c>
      <c r="Z23" s="55">
        <f t="shared" si="4"/>
        <v>0.8571428571428571</v>
      </c>
      <c r="AA23" s="55">
        <f t="shared" si="5"/>
        <v>0.45829145728643217</v>
      </c>
      <c r="AB23" s="58">
        <f t="shared" si="6"/>
        <v>0.89333333333333331</v>
      </c>
      <c r="AC23" s="58">
        <f t="shared" si="7"/>
        <v>0.99130434782608701</v>
      </c>
      <c r="AD23" s="57">
        <v>1</v>
      </c>
      <c r="AE23" s="57">
        <v>1</v>
      </c>
      <c r="AF23" s="60" t="s">
        <v>124</v>
      </c>
      <c r="AG23" s="75" t="s">
        <v>124</v>
      </c>
      <c r="AH23" s="56">
        <v>63</v>
      </c>
      <c r="AI23" s="57">
        <v>177</v>
      </c>
      <c r="AJ23" s="57">
        <v>51</v>
      </c>
      <c r="AK23" s="57">
        <v>177</v>
      </c>
      <c r="AL23" s="58">
        <f t="shared" si="8"/>
        <v>0.6428571428571429</v>
      </c>
      <c r="AM23" s="58">
        <f t="shared" si="9"/>
        <v>0.17788944723618091</v>
      </c>
      <c r="AN23" s="58">
        <f t="shared" si="10"/>
        <v>0.68</v>
      </c>
      <c r="AO23" s="58">
        <f t="shared" si="11"/>
        <v>0.38478260869565217</v>
      </c>
      <c r="AP23" s="57">
        <v>1</v>
      </c>
      <c r="AQ23" s="57">
        <v>1</v>
      </c>
      <c r="AR23" s="60" t="s">
        <v>124</v>
      </c>
      <c r="AS23" s="75" t="s">
        <v>124</v>
      </c>
      <c r="AT23" s="56">
        <v>71</v>
      </c>
      <c r="AU23" s="57">
        <v>456</v>
      </c>
      <c r="AV23" s="57">
        <f t="shared" si="12"/>
        <v>4</v>
      </c>
      <c r="AW23" s="57">
        <f t="shared" si="13"/>
        <v>4</v>
      </c>
      <c r="AX23" s="58">
        <f t="shared" si="14"/>
        <v>0.94666666666666666</v>
      </c>
      <c r="AY23" s="59">
        <f t="shared" si="15"/>
        <v>0.99130434782608701</v>
      </c>
    </row>
    <row r="24" spans="1:52" x14ac:dyDescent="0.25">
      <c r="A24" s="63" t="s">
        <v>28</v>
      </c>
      <c r="B24" s="56">
        <v>13</v>
      </c>
      <c r="C24" s="57">
        <v>13</v>
      </c>
      <c r="D24" s="57">
        <v>20.100000000000001</v>
      </c>
      <c r="E24" s="57">
        <v>24.7</v>
      </c>
      <c r="F24" s="57">
        <v>23342</v>
      </c>
      <c r="G24" s="57">
        <v>53276</v>
      </c>
      <c r="H24" s="57">
        <v>798</v>
      </c>
      <c r="I24" s="74">
        <v>7192</v>
      </c>
      <c r="J24" s="56">
        <v>156</v>
      </c>
      <c r="K24" s="57">
        <v>466</v>
      </c>
      <c r="L24" s="57">
        <v>12</v>
      </c>
      <c r="M24" s="57">
        <v>179</v>
      </c>
      <c r="N24" s="58">
        <f t="shared" si="0"/>
        <v>6.6832319424213861E-3</v>
      </c>
      <c r="O24" s="58">
        <f t="shared" si="1"/>
        <v>8.7469029206396869E-3</v>
      </c>
      <c r="P24" s="58">
        <f t="shared" si="2"/>
        <v>1.5037593984962405E-2</v>
      </c>
      <c r="Q24" s="58">
        <f t="shared" si="3"/>
        <v>2.4888765294771967E-2</v>
      </c>
      <c r="R24" s="57">
        <v>13</v>
      </c>
      <c r="S24" s="57">
        <v>13</v>
      </c>
      <c r="T24" s="60">
        <v>3</v>
      </c>
      <c r="U24" s="75">
        <v>3</v>
      </c>
      <c r="V24" s="56">
        <v>286</v>
      </c>
      <c r="W24" s="57">
        <v>2855</v>
      </c>
      <c r="X24" s="57">
        <v>118</v>
      </c>
      <c r="Y24" s="57">
        <v>2338</v>
      </c>
      <c r="Z24" s="55">
        <f t="shared" si="4"/>
        <v>1.2252591894439209E-2</v>
      </c>
      <c r="AA24" s="55">
        <f t="shared" si="5"/>
        <v>5.358885802237405E-2</v>
      </c>
      <c r="AB24" s="58">
        <f t="shared" si="6"/>
        <v>0.14786967418546365</v>
      </c>
      <c r="AC24" s="58">
        <f t="shared" si="7"/>
        <v>0.32508342602892104</v>
      </c>
      <c r="AD24" s="57">
        <v>13</v>
      </c>
      <c r="AE24" s="57">
        <v>13</v>
      </c>
      <c r="AF24" s="60">
        <v>3</v>
      </c>
      <c r="AG24" s="75">
        <v>3</v>
      </c>
      <c r="AH24" s="56">
        <v>286</v>
      </c>
      <c r="AI24" s="57">
        <v>2817</v>
      </c>
      <c r="AJ24" s="57">
        <v>118</v>
      </c>
      <c r="AK24" s="57">
        <v>2319</v>
      </c>
      <c r="AL24" s="58">
        <f t="shared" si="8"/>
        <v>1.2252591894439209E-2</v>
      </c>
      <c r="AM24" s="58">
        <f t="shared" si="9"/>
        <v>5.2875591260605148E-2</v>
      </c>
      <c r="AN24" s="58">
        <f t="shared" si="10"/>
        <v>0.14786967418546365</v>
      </c>
      <c r="AO24" s="58">
        <f t="shared" si="11"/>
        <v>0.32244160177975528</v>
      </c>
      <c r="AP24" s="57">
        <v>13</v>
      </c>
      <c r="AQ24" s="57">
        <v>13</v>
      </c>
      <c r="AR24" s="60">
        <v>3</v>
      </c>
      <c r="AS24" s="75">
        <v>3</v>
      </c>
      <c r="AT24" s="56">
        <v>118</v>
      </c>
      <c r="AU24" s="57">
        <v>2362</v>
      </c>
      <c r="AV24" s="57">
        <f t="shared" si="12"/>
        <v>680</v>
      </c>
      <c r="AW24" s="57">
        <f t="shared" si="13"/>
        <v>4830</v>
      </c>
      <c r="AX24" s="58">
        <f t="shared" si="14"/>
        <v>0.14786967418546365</v>
      </c>
      <c r="AY24" s="59">
        <f t="shared" si="15"/>
        <v>0.32842046718576196</v>
      </c>
    </row>
    <row r="25" spans="1:52" x14ac:dyDescent="0.25">
      <c r="A25" s="63" t="s">
        <v>29</v>
      </c>
      <c r="B25" s="56">
        <v>26</v>
      </c>
      <c r="C25" s="57">
        <v>26</v>
      </c>
      <c r="D25" s="57">
        <v>63.7</v>
      </c>
      <c r="E25" s="57">
        <v>117.7</v>
      </c>
      <c r="F25" s="57">
        <v>7896</v>
      </c>
      <c r="G25" s="57">
        <v>8879</v>
      </c>
      <c r="H25" s="57">
        <v>630</v>
      </c>
      <c r="I25" s="74">
        <v>2408</v>
      </c>
      <c r="J25" s="56">
        <v>119</v>
      </c>
      <c r="K25" s="60">
        <v>33</v>
      </c>
      <c r="L25" s="57">
        <v>114</v>
      </c>
      <c r="M25" s="60">
        <v>31</v>
      </c>
      <c r="N25" s="58">
        <f t="shared" si="0"/>
        <v>1.5070921985815602E-2</v>
      </c>
      <c r="O25" s="61">
        <f t="shared" si="1"/>
        <v>3.716634756166235E-3</v>
      </c>
      <c r="P25" s="58">
        <f t="shared" si="2"/>
        <v>0.18095238095238095</v>
      </c>
      <c r="Q25" s="61">
        <f t="shared" si="3"/>
        <v>1.287375415282392E-2</v>
      </c>
      <c r="R25" s="57">
        <v>1</v>
      </c>
      <c r="S25" s="57">
        <v>1</v>
      </c>
      <c r="T25" s="60">
        <v>1</v>
      </c>
      <c r="U25" s="75">
        <v>1</v>
      </c>
      <c r="V25" s="56">
        <v>18</v>
      </c>
      <c r="W25" s="57">
        <v>955</v>
      </c>
      <c r="X25" s="57">
        <v>18</v>
      </c>
      <c r="Y25" s="57">
        <v>712</v>
      </c>
      <c r="Z25" s="55">
        <f t="shared" si="4"/>
        <v>2.2796352583586625E-3</v>
      </c>
      <c r="AA25" s="55">
        <f t="shared" si="5"/>
        <v>0.10755715733753801</v>
      </c>
      <c r="AB25" s="58">
        <f t="shared" si="6"/>
        <v>2.8571428571428571E-2</v>
      </c>
      <c r="AC25" s="58">
        <f t="shared" si="7"/>
        <v>0.29568106312292358</v>
      </c>
      <c r="AD25" s="57">
        <v>1</v>
      </c>
      <c r="AE25" s="57">
        <v>1</v>
      </c>
      <c r="AF25" s="60">
        <v>1</v>
      </c>
      <c r="AG25" s="75">
        <v>1</v>
      </c>
      <c r="AH25" s="56">
        <v>31</v>
      </c>
      <c r="AI25" s="60">
        <v>47</v>
      </c>
      <c r="AJ25" s="57">
        <v>30</v>
      </c>
      <c r="AK25" s="60">
        <v>25</v>
      </c>
      <c r="AL25" s="58">
        <f t="shared" si="8"/>
        <v>3.9260385005065856E-3</v>
      </c>
      <c r="AM25" s="61">
        <f t="shared" si="9"/>
        <v>5.2933888951458494E-3</v>
      </c>
      <c r="AN25" s="58">
        <f t="shared" si="10"/>
        <v>4.7619047619047616E-2</v>
      </c>
      <c r="AO25" s="61">
        <f t="shared" si="11"/>
        <v>1.0382059800664452E-2</v>
      </c>
      <c r="AP25" s="57">
        <v>1</v>
      </c>
      <c r="AQ25" s="57">
        <v>1</v>
      </c>
      <c r="AR25" s="60">
        <v>1</v>
      </c>
      <c r="AS25" s="75">
        <v>1</v>
      </c>
      <c r="AT25" s="56">
        <v>132</v>
      </c>
      <c r="AU25" s="57">
        <v>748</v>
      </c>
      <c r="AV25" s="57">
        <f t="shared" si="12"/>
        <v>498</v>
      </c>
      <c r="AW25" s="57">
        <f t="shared" si="13"/>
        <v>1660</v>
      </c>
      <c r="AX25" s="58">
        <f t="shared" si="14"/>
        <v>0.20952380952380953</v>
      </c>
      <c r="AY25" s="59">
        <f t="shared" si="15"/>
        <v>0.31063122923588038</v>
      </c>
    </row>
    <row r="26" spans="1:52" x14ac:dyDescent="0.25">
      <c r="A26" s="63" t="s">
        <v>30</v>
      </c>
      <c r="B26" s="56">
        <v>14</v>
      </c>
      <c r="C26" s="57">
        <v>14</v>
      </c>
      <c r="D26" s="57">
        <v>10.1</v>
      </c>
      <c r="E26" s="57">
        <v>22.1</v>
      </c>
      <c r="F26" s="57">
        <v>21783</v>
      </c>
      <c r="G26" s="57">
        <v>44963</v>
      </c>
      <c r="H26" s="57">
        <v>20645</v>
      </c>
      <c r="I26" s="74">
        <v>36900</v>
      </c>
      <c r="J26" s="56">
        <v>2</v>
      </c>
      <c r="K26" s="57">
        <v>1082</v>
      </c>
      <c r="L26" s="57">
        <v>2</v>
      </c>
      <c r="M26" s="60">
        <v>986</v>
      </c>
      <c r="N26" s="58">
        <f t="shared" si="0"/>
        <v>9.1814717899279261E-5</v>
      </c>
      <c r="O26" s="61">
        <f t="shared" si="1"/>
        <v>2.4064230589595888E-2</v>
      </c>
      <c r="P26" s="58">
        <f t="shared" si="2"/>
        <v>9.6875756841850323E-5</v>
      </c>
      <c r="Q26" s="58">
        <f t="shared" si="3"/>
        <v>2.6720867208672085E-2</v>
      </c>
      <c r="R26" s="57">
        <v>1</v>
      </c>
      <c r="S26" s="57">
        <v>10</v>
      </c>
      <c r="T26" s="60">
        <v>0</v>
      </c>
      <c r="U26" s="75">
        <v>5</v>
      </c>
      <c r="V26" s="56">
        <v>165</v>
      </c>
      <c r="W26" s="57">
        <v>5115</v>
      </c>
      <c r="X26" s="57">
        <v>165</v>
      </c>
      <c r="Y26" s="57">
        <v>4800</v>
      </c>
      <c r="Z26" s="55">
        <f t="shared" si="4"/>
        <v>7.5747142266905385E-3</v>
      </c>
      <c r="AA26" s="55">
        <f t="shared" si="5"/>
        <v>0.11376020283344083</v>
      </c>
      <c r="AB26" s="58">
        <f t="shared" si="6"/>
        <v>7.9922499394526527E-3</v>
      </c>
      <c r="AC26" s="58">
        <f t="shared" si="7"/>
        <v>0.13008130081300814</v>
      </c>
      <c r="AD26" s="57">
        <v>1</v>
      </c>
      <c r="AE26" s="57">
        <v>11</v>
      </c>
      <c r="AF26" s="60">
        <v>0</v>
      </c>
      <c r="AG26" s="75">
        <v>5</v>
      </c>
      <c r="AH26" s="56">
        <v>823</v>
      </c>
      <c r="AI26" s="57">
        <v>4589</v>
      </c>
      <c r="AJ26" s="57">
        <v>823</v>
      </c>
      <c r="AK26" s="60">
        <v>4145</v>
      </c>
      <c r="AL26" s="58">
        <f t="shared" si="8"/>
        <v>3.7781756415553411E-2</v>
      </c>
      <c r="AM26" s="61">
        <f t="shared" si="9"/>
        <v>0.10206169517158553</v>
      </c>
      <c r="AN26" s="58">
        <f t="shared" si="10"/>
        <v>3.9864373940421409E-2</v>
      </c>
      <c r="AO26" s="58">
        <f t="shared" si="11"/>
        <v>0.11233062330623306</v>
      </c>
      <c r="AP26" s="57">
        <v>1</v>
      </c>
      <c r="AQ26" s="57">
        <v>11</v>
      </c>
      <c r="AR26" s="60">
        <v>5</v>
      </c>
      <c r="AS26" s="75">
        <v>0</v>
      </c>
      <c r="AT26" s="56">
        <v>861</v>
      </c>
      <c r="AU26" s="57">
        <v>5583</v>
      </c>
      <c r="AV26" s="57">
        <f t="shared" si="12"/>
        <v>19784</v>
      </c>
      <c r="AW26" s="57">
        <f t="shared" si="13"/>
        <v>31317</v>
      </c>
      <c r="AX26" s="58">
        <f t="shared" si="14"/>
        <v>4.1705013320416567E-2</v>
      </c>
      <c r="AY26" s="59">
        <f t="shared" si="15"/>
        <v>0.15130081300813009</v>
      </c>
    </row>
    <row r="27" spans="1:52" x14ac:dyDescent="0.25">
      <c r="A27" s="63" t="s">
        <v>45</v>
      </c>
      <c r="B27" s="56">
        <v>1</v>
      </c>
      <c r="C27" s="57">
        <v>1</v>
      </c>
      <c r="D27" s="57">
        <v>2.5</v>
      </c>
      <c r="E27" s="57">
        <v>0.52590000000000003</v>
      </c>
      <c r="F27" s="57">
        <v>3734</v>
      </c>
      <c r="G27" s="57">
        <v>852</v>
      </c>
      <c r="H27" s="57">
        <v>2771</v>
      </c>
      <c r="I27" s="74">
        <v>11</v>
      </c>
      <c r="J27" s="56">
        <v>1</v>
      </c>
      <c r="K27" s="57">
        <v>0</v>
      </c>
      <c r="L27" s="57">
        <v>1</v>
      </c>
      <c r="M27" s="57">
        <v>0</v>
      </c>
      <c r="N27" s="58">
        <f t="shared" si="0"/>
        <v>2.6780931976432779E-4</v>
      </c>
      <c r="O27" s="61">
        <f t="shared" si="1"/>
        <v>0</v>
      </c>
      <c r="P27" s="58">
        <f t="shared" si="2"/>
        <v>3.6088054853843375E-4</v>
      </c>
      <c r="Q27" s="58">
        <f t="shared" si="3"/>
        <v>0</v>
      </c>
      <c r="R27" s="57">
        <v>1</v>
      </c>
      <c r="S27" s="57">
        <v>0</v>
      </c>
      <c r="T27" s="60" t="s">
        <v>124</v>
      </c>
      <c r="U27" s="75" t="s">
        <v>124</v>
      </c>
      <c r="V27" s="56">
        <v>12</v>
      </c>
      <c r="W27" s="57">
        <v>2</v>
      </c>
      <c r="X27" s="57">
        <v>12</v>
      </c>
      <c r="Y27" s="57">
        <v>2</v>
      </c>
      <c r="Z27" s="55">
        <f t="shared" si="4"/>
        <v>3.2137118371719335E-3</v>
      </c>
      <c r="AA27" s="55">
        <f t="shared" si="5"/>
        <v>2.3474178403755869E-3</v>
      </c>
      <c r="AB27" s="58">
        <f t="shared" si="6"/>
        <v>4.3305665824612052E-3</v>
      </c>
      <c r="AC27" s="58">
        <f t="shared" si="7"/>
        <v>0.18181818181818182</v>
      </c>
      <c r="AD27" s="57">
        <v>1</v>
      </c>
      <c r="AE27" s="57">
        <v>1</v>
      </c>
      <c r="AF27" s="60" t="s">
        <v>124</v>
      </c>
      <c r="AG27" s="75" t="s">
        <v>124</v>
      </c>
      <c r="AH27" s="56">
        <v>6</v>
      </c>
      <c r="AI27" s="57">
        <v>3</v>
      </c>
      <c r="AJ27" s="57">
        <v>6</v>
      </c>
      <c r="AK27" s="57">
        <v>3</v>
      </c>
      <c r="AL27" s="58">
        <f t="shared" si="8"/>
        <v>1.6068559185859668E-3</v>
      </c>
      <c r="AM27" s="61">
        <f t="shared" si="9"/>
        <v>3.5211267605633804E-3</v>
      </c>
      <c r="AN27" s="58">
        <f t="shared" si="10"/>
        <v>2.1652832912306026E-3</v>
      </c>
      <c r="AO27" s="58">
        <f t="shared" si="11"/>
        <v>0.27272727272727271</v>
      </c>
      <c r="AP27" s="57">
        <v>1</v>
      </c>
      <c r="AQ27" s="57">
        <v>1</v>
      </c>
      <c r="AR27" s="60" t="s">
        <v>124</v>
      </c>
      <c r="AS27" s="75" t="s">
        <v>124</v>
      </c>
      <c r="AT27" s="56">
        <v>13</v>
      </c>
      <c r="AU27" s="57">
        <v>3</v>
      </c>
      <c r="AV27" s="57">
        <f t="shared" si="12"/>
        <v>2758</v>
      </c>
      <c r="AW27" s="57">
        <f t="shared" si="13"/>
        <v>8</v>
      </c>
      <c r="AX27" s="58">
        <f t="shared" si="14"/>
        <v>4.6914471309996387E-3</v>
      </c>
      <c r="AY27" s="59">
        <f t="shared" si="15"/>
        <v>0.27272727272727271</v>
      </c>
    </row>
    <row r="28" spans="1:52" x14ac:dyDescent="0.25">
      <c r="A28" s="63" t="s">
        <v>35</v>
      </c>
      <c r="B28" s="56">
        <v>1</v>
      </c>
      <c r="C28" s="57">
        <v>1</v>
      </c>
      <c r="D28" s="57">
        <v>1.4</v>
      </c>
      <c r="E28" s="57">
        <v>3.5</v>
      </c>
      <c r="F28" s="57">
        <v>1548</v>
      </c>
      <c r="G28" s="57">
        <v>4827</v>
      </c>
      <c r="H28" s="57">
        <v>60</v>
      </c>
      <c r="I28" s="74">
        <v>1605</v>
      </c>
      <c r="J28" s="56">
        <v>0</v>
      </c>
      <c r="K28" s="57">
        <v>24</v>
      </c>
      <c r="L28" s="57">
        <v>0</v>
      </c>
      <c r="M28" s="57">
        <v>21</v>
      </c>
      <c r="N28" s="58">
        <f t="shared" si="0"/>
        <v>0</v>
      </c>
      <c r="O28" s="61">
        <f t="shared" si="1"/>
        <v>4.972032318210068E-3</v>
      </c>
      <c r="P28" s="58">
        <f t="shared" si="2"/>
        <v>0</v>
      </c>
      <c r="Q28" s="58">
        <f t="shared" si="3"/>
        <v>1.3084112149532711E-2</v>
      </c>
      <c r="R28" s="57">
        <v>0</v>
      </c>
      <c r="S28" s="57">
        <v>1</v>
      </c>
      <c r="T28" s="60" t="s">
        <v>124</v>
      </c>
      <c r="U28" s="75" t="s">
        <v>124</v>
      </c>
      <c r="V28" s="56">
        <v>5</v>
      </c>
      <c r="W28" s="57">
        <v>465</v>
      </c>
      <c r="X28" s="57">
        <v>5</v>
      </c>
      <c r="Y28" s="57">
        <v>408</v>
      </c>
      <c r="Z28" s="55">
        <f t="shared" si="4"/>
        <v>3.2299741602067182E-3</v>
      </c>
      <c r="AA28" s="55">
        <f t="shared" si="5"/>
        <v>9.6333126165320068E-2</v>
      </c>
      <c r="AB28" s="58">
        <f t="shared" si="6"/>
        <v>8.3333333333333329E-2</v>
      </c>
      <c r="AC28" s="58">
        <f t="shared" si="7"/>
        <v>0.25420560747663551</v>
      </c>
      <c r="AD28" s="57">
        <v>1</v>
      </c>
      <c r="AE28" s="57">
        <v>1</v>
      </c>
      <c r="AF28" s="60" t="s">
        <v>124</v>
      </c>
      <c r="AG28" s="75" t="s">
        <v>124</v>
      </c>
      <c r="AH28" s="56">
        <v>5</v>
      </c>
      <c r="AI28" s="57">
        <v>420</v>
      </c>
      <c r="AJ28" s="57">
        <v>5</v>
      </c>
      <c r="AK28" s="57">
        <v>362</v>
      </c>
      <c r="AL28" s="58">
        <f t="shared" si="8"/>
        <v>3.2299741602067182E-3</v>
      </c>
      <c r="AM28" s="61">
        <f t="shared" si="9"/>
        <v>8.7010565568676201E-2</v>
      </c>
      <c r="AN28" s="58">
        <f t="shared" si="10"/>
        <v>8.3333333333333329E-2</v>
      </c>
      <c r="AO28" s="58">
        <f t="shared" si="11"/>
        <v>0.22554517133956387</v>
      </c>
      <c r="AP28" s="57">
        <v>1</v>
      </c>
      <c r="AQ28" s="57">
        <v>1</v>
      </c>
      <c r="AR28" s="60" t="s">
        <v>124</v>
      </c>
      <c r="AS28" s="75" t="s">
        <v>124</v>
      </c>
      <c r="AT28" s="56">
        <v>5</v>
      </c>
      <c r="AU28" s="57">
        <v>410</v>
      </c>
      <c r="AV28" s="57">
        <f t="shared" si="12"/>
        <v>55</v>
      </c>
      <c r="AW28" s="57">
        <f t="shared" si="13"/>
        <v>1195</v>
      </c>
      <c r="AX28" s="58">
        <f t="shared" si="14"/>
        <v>8.3333333333333329E-2</v>
      </c>
      <c r="AY28" s="59">
        <f t="shared" si="15"/>
        <v>0.2554517133956386</v>
      </c>
    </row>
    <row r="29" spans="1:52" ht="24.75" customHeight="1" x14ac:dyDescent="0.25">
      <c r="A29" s="63" t="s">
        <v>118</v>
      </c>
      <c r="B29" s="56">
        <v>4</v>
      </c>
      <c r="C29" s="57">
        <v>4</v>
      </c>
      <c r="D29" s="57">
        <v>4.7</v>
      </c>
      <c r="E29" s="57">
        <v>187.9</v>
      </c>
      <c r="F29" s="57">
        <v>569</v>
      </c>
      <c r="G29" s="57">
        <v>571</v>
      </c>
      <c r="H29" s="57">
        <v>564</v>
      </c>
      <c r="I29" s="74">
        <v>562</v>
      </c>
      <c r="J29" s="56">
        <v>338</v>
      </c>
      <c r="K29" s="57">
        <v>335</v>
      </c>
      <c r="L29" s="57">
        <v>338</v>
      </c>
      <c r="M29" s="57">
        <v>334</v>
      </c>
      <c r="N29" s="58">
        <f t="shared" si="0"/>
        <v>0.59402460456942008</v>
      </c>
      <c r="O29" s="61">
        <f t="shared" si="1"/>
        <v>0.58669001751313488</v>
      </c>
      <c r="P29" s="58">
        <f t="shared" si="2"/>
        <v>0.599290780141844</v>
      </c>
      <c r="Q29" s="58">
        <f t="shared" si="3"/>
        <v>0.59430604982206403</v>
      </c>
      <c r="R29" s="57">
        <v>4</v>
      </c>
      <c r="S29" s="57">
        <v>4</v>
      </c>
      <c r="T29" s="60">
        <v>3</v>
      </c>
      <c r="U29" s="75">
        <v>3</v>
      </c>
      <c r="V29" s="56">
        <v>559</v>
      </c>
      <c r="W29" s="57">
        <v>562</v>
      </c>
      <c r="X29" s="57">
        <v>554</v>
      </c>
      <c r="Y29" s="57">
        <v>553</v>
      </c>
      <c r="Z29" s="55">
        <f t="shared" si="4"/>
        <v>0.98242530755711777</v>
      </c>
      <c r="AA29" s="55">
        <f t="shared" si="5"/>
        <v>0.98423817863397545</v>
      </c>
      <c r="AB29" s="58">
        <f t="shared" si="6"/>
        <v>0.98226950354609932</v>
      </c>
      <c r="AC29" s="58">
        <f t="shared" si="7"/>
        <v>0.98398576512455516</v>
      </c>
      <c r="AD29" s="57">
        <v>4</v>
      </c>
      <c r="AE29" s="57">
        <v>4</v>
      </c>
      <c r="AF29" s="60">
        <v>3</v>
      </c>
      <c r="AG29" s="75">
        <v>3</v>
      </c>
      <c r="AH29" s="56">
        <v>462</v>
      </c>
      <c r="AI29" s="57">
        <v>455</v>
      </c>
      <c r="AJ29" s="57">
        <v>462</v>
      </c>
      <c r="AK29" s="57">
        <v>454</v>
      </c>
      <c r="AL29" s="58">
        <f t="shared" si="8"/>
        <v>0.81195079086115995</v>
      </c>
      <c r="AM29" s="61">
        <f t="shared" si="9"/>
        <v>0.79684763572679507</v>
      </c>
      <c r="AN29" s="58">
        <f t="shared" si="10"/>
        <v>0.81914893617021278</v>
      </c>
      <c r="AO29" s="58">
        <f t="shared" si="11"/>
        <v>0.80782918149466187</v>
      </c>
      <c r="AP29" s="57">
        <v>4</v>
      </c>
      <c r="AQ29" s="57">
        <v>4</v>
      </c>
      <c r="AR29" s="60">
        <v>3</v>
      </c>
      <c r="AS29" s="75">
        <v>3</v>
      </c>
      <c r="AT29" s="56">
        <v>558</v>
      </c>
      <c r="AU29" s="57">
        <v>558</v>
      </c>
      <c r="AV29" s="57">
        <f t="shared" si="12"/>
        <v>6</v>
      </c>
      <c r="AW29" s="57">
        <f t="shared" si="13"/>
        <v>4</v>
      </c>
      <c r="AX29" s="58">
        <f t="shared" si="14"/>
        <v>0.98936170212765961</v>
      </c>
      <c r="AY29" s="59">
        <f t="shared" si="15"/>
        <v>0.99288256227758009</v>
      </c>
    </row>
    <row r="30" spans="1:52" x14ac:dyDescent="0.25">
      <c r="A30" s="63" t="s">
        <v>117</v>
      </c>
      <c r="B30" s="56">
        <v>1</v>
      </c>
      <c r="C30" s="57">
        <v>1</v>
      </c>
      <c r="D30" s="57">
        <v>7.4</v>
      </c>
      <c r="E30" s="57">
        <v>7.4</v>
      </c>
      <c r="F30" s="57">
        <v>4272</v>
      </c>
      <c r="G30" s="57">
        <v>4125</v>
      </c>
      <c r="H30" s="57">
        <v>3721</v>
      </c>
      <c r="I30" s="74">
        <v>3721</v>
      </c>
      <c r="J30" s="56">
        <v>73</v>
      </c>
      <c r="K30" s="57">
        <v>75</v>
      </c>
      <c r="L30" s="57">
        <v>67</v>
      </c>
      <c r="M30" s="57">
        <v>67</v>
      </c>
      <c r="N30" s="58">
        <f t="shared" si="0"/>
        <v>1.7088014981273408E-2</v>
      </c>
      <c r="O30" s="61">
        <f t="shared" si="1"/>
        <v>1.8181818181818181E-2</v>
      </c>
      <c r="P30" s="58">
        <f t="shared" si="2"/>
        <v>1.8005912389142703E-2</v>
      </c>
      <c r="Q30" s="58">
        <f t="shared" si="3"/>
        <v>1.8005912389142703E-2</v>
      </c>
      <c r="R30" s="57">
        <v>1</v>
      </c>
      <c r="S30" s="57">
        <v>1</v>
      </c>
      <c r="T30" s="60" t="s">
        <v>124</v>
      </c>
      <c r="U30" s="75" t="s">
        <v>124</v>
      </c>
      <c r="V30" s="56">
        <v>732</v>
      </c>
      <c r="W30" s="57">
        <v>704</v>
      </c>
      <c r="X30" s="57">
        <v>639</v>
      </c>
      <c r="Y30" s="57">
        <v>639</v>
      </c>
      <c r="Z30" s="55">
        <f t="shared" si="4"/>
        <v>0.17134831460674158</v>
      </c>
      <c r="AA30" s="55">
        <f t="shared" si="5"/>
        <v>0.17066666666666666</v>
      </c>
      <c r="AB30" s="58">
        <f t="shared" si="6"/>
        <v>0.17172803009943563</v>
      </c>
      <c r="AC30" s="58">
        <f t="shared" si="7"/>
        <v>0.17172803009943563</v>
      </c>
      <c r="AD30" s="57">
        <v>1</v>
      </c>
      <c r="AE30" s="57">
        <v>1</v>
      </c>
      <c r="AF30" s="60" t="s">
        <v>124</v>
      </c>
      <c r="AG30" s="75" t="s">
        <v>124</v>
      </c>
      <c r="AH30" s="56">
        <v>986</v>
      </c>
      <c r="AI30" s="57">
        <v>938</v>
      </c>
      <c r="AJ30" s="57">
        <v>856</v>
      </c>
      <c r="AK30" s="57">
        <v>856</v>
      </c>
      <c r="AL30" s="58">
        <f t="shared" si="8"/>
        <v>0.23080524344569289</v>
      </c>
      <c r="AM30" s="61">
        <f t="shared" si="9"/>
        <v>0.2273939393939394</v>
      </c>
      <c r="AN30" s="58">
        <f t="shared" si="10"/>
        <v>0.23004568664337544</v>
      </c>
      <c r="AO30" s="58">
        <f t="shared" si="11"/>
        <v>0.23004568664337544</v>
      </c>
      <c r="AP30" s="57">
        <v>1</v>
      </c>
      <c r="AQ30" s="57">
        <v>1</v>
      </c>
      <c r="AR30" s="60" t="s">
        <v>124</v>
      </c>
      <c r="AS30" s="75" t="s">
        <v>124</v>
      </c>
      <c r="AT30" s="56">
        <v>1002</v>
      </c>
      <c r="AU30" s="57">
        <v>1002</v>
      </c>
      <c r="AV30" s="57">
        <f t="shared" si="12"/>
        <v>2719</v>
      </c>
      <c r="AW30" s="57">
        <f t="shared" si="13"/>
        <v>2719</v>
      </c>
      <c r="AX30" s="58">
        <f t="shared" si="14"/>
        <v>0.26928245095404463</v>
      </c>
      <c r="AY30" s="59">
        <f t="shared" si="15"/>
        <v>0.26928245095404463</v>
      </c>
    </row>
    <row r="31" spans="1:52" x14ac:dyDescent="0.25">
      <c r="A31" s="63" t="s">
        <v>191</v>
      </c>
      <c r="B31" s="56" t="s">
        <v>175</v>
      </c>
      <c r="C31" s="57">
        <v>1</v>
      </c>
      <c r="D31" s="57" t="s">
        <v>175</v>
      </c>
      <c r="E31" s="57">
        <v>7.3499999999999996E-2</v>
      </c>
      <c r="F31" s="57" t="s">
        <v>175</v>
      </c>
      <c r="G31" s="57">
        <v>166</v>
      </c>
      <c r="H31" s="57" t="s">
        <v>175</v>
      </c>
      <c r="I31" s="74">
        <v>163</v>
      </c>
      <c r="J31" s="56" t="s">
        <v>175</v>
      </c>
      <c r="K31" s="57">
        <v>4</v>
      </c>
      <c r="L31" s="57" t="s">
        <v>175</v>
      </c>
      <c r="M31" s="57">
        <v>4</v>
      </c>
      <c r="N31" s="57" t="s">
        <v>175</v>
      </c>
      <c r="O31" s="61">
        <f>(K31/G31)</f>
        <v>2.4096385542168676E-2</v>
      </c>
      <c r="P31" s="58" t="s">
        <v>175</v>
      </c>
      <c r="Q31" s="58">
        <f>(M31/I31)</f>
        <v>2.4539877300613498E-2</v>
      </c>
      <c r="R31" s="57" t="s">
        <v>175</v>
      </c>
      <c r="S31" s="57">
        <v>1</v>
      </c>
      <c r="T31" s="60" t="s">
        <v>175</v>
      </c>
      <c r="U31" s="75" t="s">
        <v>124</v>
      </c>
      <c r="V31" s="56" t="s">
        <v>175</v>
      </c>
      <c r="W31" s="57">
        <v>112</v>
      </c>
      <c r="X31" s="57" t="s">
        <v>175</v>
      </c>
      <c r="Y31" s="57">
        <v>111</v>
      </c>
      <c r="Z31" s="57" t="s">
        <v>175</v>
      </c>
      <c r="AA31" s="55">
        <f>(W31/G31)</f>
        <v>0.67469879518072284</v>
      </c>
      <c r="AB31" s="57" t="s">
        <v>175</v>
      </c>
      <c r="AC31" s="58">
        <f>(Y31/I31)</f>
        <v>0.68098159509202449</v>
      </c>
      <c r="AD31" s="57" t="s">
        <v>175</v>
      </c>
      <c r="AE31" s="57">
        <v>1</v>
      </c>
      <c r="AF31" s="60" t="s">
        <v>175</v>
      </c>
      <c r="AG31" s="75" t="s">
        <v>124</v>
      </c>
      <c r="AH31" s="56" t="s">
        <v>175</v>
      </c>
      <c r="AI31" s="57">
        <v>115</v>
      </c>
      <c r="AJ31" s="57" t="s">
        <v>175</v>
      </c>
      <c r="AK31" s="57">
        <v>115</v>
      </c>
      <c r="AL31" s="57" t="s">
        <v>175</v>
      </c>
      <c r="AM31" s="61">
        <f>(AI31/G31)</f>
        <v>0.69277108433734935</v>
      </c>
      <c r="AN31" s="57" t="s">
        <v>175</v>
      </c>
      <c r="AO31" s="58">
        <f>(AK31/I31)</f>
        <v>0.70552147239263807</v>
      </c>
      <c r="AP31" s="57" t="s">
        <v>175</v>
      </c>
      <c r="AQ31" s="57">
        <v>1</v>
      </c>
      <c r="AR31" s="60" t="s">
        <v>124</v>
      </c>
      <c r="AS31" s="75" t="s">
        <v>175</v>
      </c>
      <c r="AT31" s="56" t="s">
        <v>175</v>
      </c>
      <c r="AU31" s="60">
        <v>119</v>
      </c>
      <c r="AV31" s="57" t="s">
        <v>175</v>
      </c>
      <c r="AW31" s="57">
        <f>I31-AU31</f>
        <v>44</v>
      </c>
      <c r="AX31" s="57" t="s">
        <v>175</v>
      </c>
      <c r="AY31" s="59">
        <f>(AU31/I31)</f>
        <v>0.73006134969325154</v>
      </c>
    </row>
    <row r="32" spans="1:52" x14ac:dyDescent="0.25">
      <c r="A32" s="142" t="s">
        <v>42</v>
      </c>
      <c r="B32" s="145">
        <v>1</v>
      </c>
      <c r="C32" s="147">
        <v>1</v>
      </c>
      <c r="D32" s="147">
        <v>2.0199999999999999E-2</v>
      </c>
      <c r="E32" s="147">
        <v>5.6000000000000001E-2</v>
      </c>
      <c r="F32" s="147">
        <v>24</v>
      </c>
      <c r="G32" s="147">
        <v>61</v>
      </c>
      <c r="H32" s="147">
        <v>8</v>
      </c>
      <c r="I32" s="149">
        <v>37</v>
      </c>
      <c r="J32" s="145">
        <v>0</v>
      </c>
      <c r="K32" s="57">
        <v>0</v>
      </c>
      <c r="L32" s="147">
        <v>0</v>
      </c>
      <c r="M32" s="147">
        <v>0</v>
      </c>
      <c r="N32" s="150">
        <f>(J32/F32)</f>
        <v>0</v>
      </c>
      <c r="O32" s="61">
        <f>(K32/G32)</f>
        <v>0</v>
      </c>
      <c r="P32" s="150">
        <f>(L32/H32)</f>
        <v>0</v>
      </c>
      <c r="Q32" s="150">
        <f>(M32/I32)</f>
        <v>0</v>
      </c>
      <c r="R32" s="147">
        <v>0</v>
      </c>
      <c r="S32" s="147">
        <v>1</v>
      </c>
      <c r="T32" s="81" t="s">
        <v>124</v>
      </c>
      <c r="U32" s="82" t="s">
        <v>124</v>
      </c>
      <c r="V32" s="145">
        <v>0</v>
      </c>
      <c r="W32" s="147">
        <v>2</v>
      </c>
      <c r="X32" s="147">
        <v>0</v>
      </c>
      <c r="Y32" s="147">
        <v>2</v>
      </c>
      <c r="Z32" s="55">
        <f>(V32/F32)</f>
        <v>0</v>
      </c>
      <c r="AA32" s="55">
        <f>(W32/G32)</f>
        <v>3.2786885245901641E-2</v>
      </c>
      <c r="AB32" s="150">
        <f>(X32/H32)</f>
        <v>0</v>
      </c>
      <c r="AC32" s="150">
        <f>(Y32/I32)</f>
        <v>5.4054054054054057E-2</v>
      </c>
      <c r="AD32" s="147">
        <v>1</v>
      </c>
      <c r="AE32" s="147">
        <v>1</v>
      </c>
      <c r="AF32" s="81" t="s">
        <v>124</v>
      </c>
      <c r="AG32" s="82" t="s">
        <v>124</v>
      </c>
      <c r="AH32" s="145">
        <v>0</v>
      </c>
      <c r="AI32" s="57">
        <v>7</v>
      </c>
      <c r="AJ32" s="147">
        <v>0</v>
      </c>
      <c r="AK32" s="147">
        <v>7</v>
      </c>
      <c r="AL32" s="150">
        <f>(AH32/F32)</f>
        <v>0</v>
      </c>
      <c r="AM32" s="61">
        <f>(AI32/G32)</f>
        <v>0.11475409836065574</v>
      </c>
      <c r="AN32" s="150">
        <f>(AJ32/H32)</f>
        <v>0</v>
      </c>
      <c r="AO32" s="150">
        <f>(AK32/I32)</f>
        <v>0.1891891891891892</v>
      </c>
      <c r="AP32" s="147">
        <v>0</v>
      </c>
      <c r="AQ32" s="147">
        <v>1</v>
      </c>
      <c r="AR32" s="81" t="s">
        <v>124</v>
      </c>
      <c r="AS32" s="82" t="s">
        <v>124</v>
      </c>
      <c r="AT32" s="145">
        <v>0</v>
      </c>
      <c r="AU32" s="147">
        <v>7</v>
      </c>
      <c r="AV32" s="147">
        <f>H32-AT32</f>
        <v>8</v>
      </c>
      <c r="AW32" s="147">
        <f>I32-AU32</f>
        <v>30</v>
      </c>
      <c r="AX32" s="150">
        <f>(AT32/H32)</f>
        <v>0</v>
      </c>
      <c r="AY32" s="158">
        <f>(AU32/I32)</f>
        <v>0.1891891891891892</v>
      </c>
    </row>
    <row r="33" spans="1:51" x14ac:dyDescent="0.25">
      <c r="A33" s="76" t="s">
        <v>278</v>
      </c>
      <c r="B33" s="73">
        <f t="shared" ref="B33:M33" si="16">SUM(B4,B6:B13,B16:B21,B23:B27,B29,B30,B32)</f>
        <v>146</v>
      </c>
      <c r="C33" s="71">
        <f t="shared" si="16"/>
        <v>146</v>
      </c>
      <c r="D33" s="71">
        <f t="shared" si="16"/>
        <v>470.06429999999995</v>
      </c>
      <c r="E33" s="71">
        <f t="shared" si="16"/>
        <v>1674.3653000000002</v>
      </c>
      <c r="F33" s="71">
        <f t="shared" si="16"/>
        <v>376708</v>
      </c>
      <c r="G33" s="71">
        <f t="shared" si="16"/>
        <v>458252</v>
      </c>
      <c r="H33" s="71">
        <f t="shared" si="16"/>
        <v>250066</v>
      </c>
      <c r="I33" s="76">
        <f t="shared" si="16"/>
        <v>278944</v>
      </c>
      <c r="J33" s="73">
        <f t="shared" si="16"/>
        <v>9989</v>
      </c>
      <c r="K33" s="71">
        <f t="shared" si="16"/>
        <v>17421</v>
      </c>
      <c r="L33" s="71">
        <f t="shared" si="16"/>
        <v>8114</v>
      </c>
      <c r="M33" s="71">
        <f t="shared" si="16"/>
        <v>15776</v>
      </c>
      <c r="N33" s="72">
        <f t="shared" ref="N33:N34" si="17">(J33/F33)</f>
        <v>2.6516559244826231E-2</v>
      </c>
      <c r="O33" s="72">
        <f t="shared" ref="O33" si="18">(K33/G33)</f>
        <v>3.8016200693068443E-2</v>
      </c>
      <c r="P33" s="72">
        <f t="shared" ref="P33:P34" si="19">(L33/H33)</f>
        <v>3.2447433877456348E-2</v>
      </c>
      <c r="Q33" s="72">
        <f t="shared" ref="Q33:Q34" si="20">(M33/I33)</f>
        <v>5.6556154640357924E-2</v>
      </c>
      <c r="R33" s="71">
        <f t="shared" ref="R33:Y33" si="21">SUM(R4,R6:R13,R16:R21,R23:R27,R29,R30,R32)</f>
        <v>70</v>
      </c>
      <c r="S33" s="71">
        <f t="shared" si="21"/>
        <v>95</v>
      </c>
      <c r="T33" s="71">
        <f t="shared" si="21"/>
        <v>24</v>
      </c>
      <c r="U33" s="76">
        <f t="shared" si="21"/>
        <v>35</v>
      </c>
      <c r="V33" s="73">
        <f t="shared" si="21"/>
        <v>79618</v>
      </c>
      <c r="W33" s="71">
        <f t="shared" si="21"/>
        <v>108425</v>
      </c>
      <c r="X33" s="71">
        <f t="shared" si="21"/>
        <v>70796</v>
      </c>
      <c r="Y33" s="71">
        <f t="shared" si="21"/>
        <v>96604</v>
      </c>
      <c r="Z33" s="72">
        <f t="shared" ref="Z33:AA35" si="22">(V33/F33)</f>
        <v>0.21135202862694713</v>
      </c>
      <c r="AA33" s="72">
        <f t="shared" si="22"/>
        <v>0.23660562310693681</v>
      </c>
      <c r="AB33" s="72">
        <f>(X33/H33)</f>
        <v>0.28310925915558294</v>
      </c>
      <c r="AC33" s="72">
        <f t="shared" ref="AC33" si="23">(Y33/I33)</f>
        <v>0.34632040839738443</v>
      </c>
      <c r="AD33" s="71">
        <f t="shared" ref="AD33:AK33" si="24">SUM(AD4,AD6:AD13,AD16:AD21,AD23:AD27,AD29,AD30,AD32)</f>
        <v>85</v>
      </c>
      <c r="AE33" s="71">
        <f t="shared" si="24"/>
        <v>111</v>
      </c>
      <c r="AF33" s="71">
        <f t="shared" si="24"/>
        <v>27</v>
      </c>
      <c r="AG33" s="76">
        <f t="shared" si="24"/>
        <v>36</v>
      </c>
      <c r="AH33" s="73">
        <f t="shared" si="24"/>
        <v>76672</v>
      </c>
      <c r="AI33" s="71">
        <f t="shared" si="24"/>
        <v>104173</v>
      </c>
      <c r="AJ33" s="71">
        <f t="shared" si="24"/>
        <v>66985</v>
      </c>
      <c r="AK33" s="71">
        <f t="shared" si="24"/>
        <v>91591</v>
      </c>
      <c r="AL33" s="72">
        <f t="shared" ref="AL33:AM35" si="25">(AH33/F33)</f>
        <v>0.2035316478545717</v>
      </c>
      <c r="AM33" s="72">
        <f t="shared" ref="AM33" si="26">(AI33/G33)</f>
        <v>0.22732688564370696</v>
      </c>
      <c r="AN33" s="72">
        <f>(AJ33/H33)</f>
        <v>0.26786928250941749</v>
      </c>
      <c r="AO33" s="72">
        <f t="shared" ref="AO33:AO34" si="27">(AK33/I33)</f>
        <v>0.32834905930939545</v>
      </c>
      <c r="AP33" s="71">
        <f t="shared" ref="AP33:AW33" si="28">SUM(AP4,AP6:AP13,AP16:AP21,AP23:AP27,AP29,AP30,AP32)</f>
        <v>85</v>
      </c>
      <c r="AQ33" s="71">
        <f t="shared" si="28"/>
        <v>107</v>
      </c>
      <c r="AR33" s="71">
        <f t="shared" si="28"/>
        <v>37</v>
      </c>
      <c r="AS33" s="76">
        <f t="shared" si="28"/>
        <v>26</v>
      </c>
      <c r="AT33" s="73">
        <f t="shared" si="28"/>
        <v>86350</v>
      </c>
      <c r="AU33" s="71">
        <f t="shared" si="28"/>
        <v>114923</v>
      </c>
      <c r="AV33" s="71">
        <f t="shared" si="28"/>
        <v>163716</v>
      </c>
      <c r="AW33" s="71">
        <f t="shared" si="28"/>
        <v>164021</v>
      </c>
      <c r="AX33" s="72">
        <f t="shared" ref="AX33:AY35" si="29">(AT33/H33)</f>
        <v>0.34530883846664479</v>
      </c>
      <c r="AY33" s="72">
        <f t="shared" si="29"/>
        <v>0.41199308821842379</v>
      </c>
    </row>
    <row r="34" spans="1:51" x14ac:dyDescent="0.25">
      <c r="A34" s="76" t="s">
        <v>279</v>
      </c>
      <c r="B34" s="73">
        <f t="shared" ref="B34:M34" si="30">SUM(B5,B14,B15,B22,B28,B31)</f>
        <v>5</v>
      </c>
      <c r="C34" s="71">
        <f t="shared" si="30"/>
        <v>6</v>
      </c>
      <c r="D34" s="71">
        <f t="shared" si="30"/>
        <v>16.963000000000001</v>
      </c>
      <c r="E34" s="71">
        <f t="shared" si="30"/>
        <v>39.673500000000004</v>
      </c>
      <c r="F34" s="71">
        <f t="shared" si="30"/>
        <v>15668</v>
      </c>
      <c r="G34" s="71">
        <f t="shared" si="30"/>
        <v>31954</v>
      </c>
      <c r="H34" s="71">
        <f t="shared" si="30"/>
        <v>4805</v>
      </c>
      <c r="I34" s="76">
        <f>SUM(I5,I14,I15,I22,I28,I31)</f>
        <v>10797</v>
      </c>
      <c r="J34" s="73">
        <f t="shared" si="30"/>
        <v>827</v>
      </c>
      <c r="K34" s="71">
        <f t="shared" si="30"/>
        <v>1342</v>
      </c>
      <c r="L34" s="71">
        <f t="shared" si="30"/>
        <v>360</v>
      </c>
      <c r="M34" s="71">
        <f t="shared" si="30"/>
        <v>794</v>
      </c>
      <c r="N34" s="72">
        <f t="shared" si="17"/>
        <v>5.2782741894306866E-2</v>
      </c>
      <c r="O34" s="72">
        <f t="shared" ref="O34:O35" si="31">(K34/G34)</f>
        <v>4.1997871940915067E-2</v>
      </c>
      <c r="P34" s="72">
        <f t="shared" si="19"/>
        <v>7.4921956295525491E-2</v>
      </c>
      <c r="Q34" s="72">
        <f t="shared" si="20"/>
        <v>7.3538946003519498E-2</v>
      </c>
      <c r="R34" s="71">
        <f t="shared" ref="R34:Y34" si="32">SUM(R5,R14,R15,R22,R28,R31)</f>
        <v>4</v>
      </c>
      <c r="S34" s="71">
        <f t="shared" si="32"/>
        <v>6</v>
      </c>
      <c r="T34" s="71">
        <f t="shared" si="32"/>
        <v>0</v>
      </c>
      <c r="U34" s="76">
        <f t="shared" si="32"/>
        <v>0</v>
      </c>
      <c r="V34" s="73">
        <f t="shared" si="32"/>
        <v>1745</v>
      </c>
      <c r="W34" s="71">
        <f t="shared" si="32"/>
        <v>4003</v>
      </c>
      <c r="X34" s="71">
        <f t="shared" si="32"/>
        <v>1138</v>
      </c>
      <c r="Y34" s="71">
        <f t="shared" si="32"/>
        <v>3137</v>
      </c>
      <c r="Z34" s="72">
        <f t="shared" si="22"/>
        <v>0.11137350012764871</v>
      </c>
      <c r="AA34" s="72">
        <f t="shared" si="22"/>
        <v>0.1252738311322526</v>
      </c>
      <c r="AB34" s="72">
        <f t="shared" ref="AB34:AC35" si="33">(X34/H34)</f>
        <v>0.23683662851196671</v>
      </c>
      <c r="AC34" s="72">
        <f t="shared" si="33"/>
        <v>0.29054366953783456</v>
      </c>
      <c r="AD34" s="71">
        <f t="shared" ref="AD34:AK34" si="34">SUM(AD5,AD14,AD15,AD22,AD28,AD31)</f>
        <v>5</v>
      </c>
      <c r="AE34" s="71">
        <f t="shared" si="34"/>
        <v>6</v>
      </c>
      <c r="AF34" s="71">
        <f t="shared" si="34"/>
        <v>0</v>
      </c>
      <c r="AG34" s="76">
        <f t="shared" si="34"/>
        <v>0</v>
      </c>
      <c r="AH34" s="73">
        <f t="shared" si="34"/>
        <v>1735</v>
      </c>
      <c r="AI34" s="71">
        <f t="shared" si="34"/>
        <v>3683</v>
      </c>
      <c r="AJ34" s="71">
        <f t="shared" si="34"/>
        <v>1023</v>
      </c>
      <c r="AK34" s="71">
        <f t="shared" si="34"/>
        <v>2749</v>
      </c>
      <c r="AL34" s="72">
        <f t="shared" si="25"/>
        <v>0.11073525657390861</v>
      </c>
      <c r="AM34" s="72">
        <f t="shared" si="25"/>
        <v>0.11525943543844276</v>
      </c>
      <c r="AN34" s="72">
        <f t="shared" ref="AN34:AO35" si="35">(AJ34/H34)</f>
        <v>0.2129032258064516</v>
      </c>
      <c r="AO34" s="72">
        <f t="shared" si="27"/>
        <v>0.25460776141520791</v>
      </c>
      <c r="AP34" s="71">
        <f t="shared" ref="AP34:AW34" si="36">SUM(AP5,AP14,AP15,AP22,AP28,AP31)</f>
        <v>5</v>
      </c>
      <c r="AQ34" s="71">
        <f t="shared" si="36"/>
        <v>6</v>
      </c>
      <c r="AR34" s="71">
        <f t="shared" si="36"/>
        <v>0</v>
      </c>
      <c r="AS34" s="76">
        <f t="shared" si="36"/>
        <v>0</v>
      </c>
      <c r="AT34" s="73">
        <f t="shared" si="36"/>
        <v>1446</v>
      </c>
      <c r="AU34" s="71">
        <f t="shared" si="36"/>
        <v>3665</v>
      </c>
      <c r="AV34" s="71">
        <f t="shared" si="36"/>
        <v>3359</v>
      </c>
      <c r="AW34" s="71">
        <f t="shared" si="36"/>
        <v>7132</v>
      </c>
      <c r="AX34" s="72">
        <f t="shared" si="29"/>
        <v>0.30093652445369407</v>
      </c>
      <c r="AY34" s="72">
        <f t="shared" si="29"/>
        <v>0.33944614244697602</v>
      </c>
    </row>
    <row r="35" spans="1:51" x14ac:dyDescent="0.25">
      <c r="A35" s="76" t="s">
        <v>192</v>
      </c>
      <c r="B35" s="73">
        <f>SUM(Tabla1[[#All],[Web Estática]])</f>
        <v>151</v>
      </c>
      <c r="C35" s="71">
        <f>SUM(Tabla1[[#All],[Web Estática4]])</f>
        <v>152</v>
      </c>
      <c r="D35" s="71">
        <f>SUM(Tabla1[[#All],[Web Dinámica]])</f>
        <v>487.02729999999991</v>
      </c>
      <c r="E35" s="71">
        <f>SUM(Tabla1[[#All],[Web Dinámica5]])</f>
        <v>1714.0388</v>
      </c>
      <c r="F35" s="71">
        <f>SUM(Tabla1[[#All],[Web Estática2]])</f>
        <v>392376</v>
      </c>
      <c r="G35" s="71">
        <f>SUM(Tabla1[[#All],[Web Estática6]])</f>
        <v>490206</v>
      </c>
      <c r="H35" s="71">
        <f>SUM(Tabla1[[#All],[Web Dinámica3]])</f>
        <v>254871</v>
      </c>
      <c r="I35" s="76">
        <f>SUM(Tabla1[[#All],[Web Dinámica7]])</f>
        <v>289741</v>
      </c>
      <c r="J35" s="73">
        <f>SUM(Tabla1[[#All],[Web Estática12]])</f>
        <v>10816</v>
      </c>
      <c r="K35" s="71">
        <f>SUM(Tabla1[[#All],[Web Dinámica13]])</f>
        <v>18763</v>
      </c>
      <c r="L35" s="71">
        <f>SUM(Tabla1[[#All],[Web Estática8]])</f>
        <v>8474</v>
      </c>
      <c r="M35" s="71">
        <f>SUM(Tabla1[[#All],[Web Estática14]])</f>
        <v>16570</v>
      </c>
      <c r="N35" s="72">
        <f t="shared" ref="N35" si="37">(J35/F35)</f>
        <v>2.7565396456460129E-2</v>
      </c>
      <c r="O35" s="72">
        <f t="shared" si="31"/>
        <v>3.8275745298915149E-2</v>
      </c>
      <c r="P35" s="72">
        <f t="shared" ref="P35:Q35" si="38">(L35/H35)</f>
        <v>3.3248192222732287E-2</v>
      </c>
      <c r="Q35" s="72">
        <f t="shared" si="38"/>
        <v>5.7189006733600008E-2</v>
      </c>
      <c r="R35" s="71">
        <f>SUM(Tabla1[[#All],[Web Estática10]])</f>
        <v>74</v>
      </c>
      <c r="S35" s="71">
        <f>SUM(Tabla1[[#All],[Web Estática18]])</f>
        <v>101</v>
      </c>
      <c r="T35" s="71">
        <f>SUM(Tabla1[[#All],[Web Dinámica11]])</f>
        <v>24</v>
      </c>
      <c r="U35" s="76">
        <f>SUM(Tabla1[[#All],[Web Dinámica19]])</f>
        <v>35</v>
      </c>
      <c r="V35" s="73">
        <f>SUM(Tabla1[[#All],[Web Estática24]])</f>
        <v>81363</v>
      </c>
      <c r="W35" s="71">
        <f>SUM(Tabla1[[#All],[Web Dinámica25]])</f>
        <v>112428</v>
      </c>
      <c r="X35" s="71">
        <f>SUM(Tabla1[[#All],[Web Estática20]])</f>
        <v>71934</v>
      </c>
      <c r="Y35" s="71">
        <f>SUM(Tabla1[[#All],[Web Estática26]])</f>
        <v>99741</v>
      </c>
      <c r="Z35" s="72">
        <f t="shared" si="22"/>
        <v>0.20735977735641323</v>
      </c>
      <c r="AA35" s="72">
        <f>(W35/G35)</f>
        <v>0.22934847798680555</v>
      </c>
      <c r="AB35" s="72">
        <f t="shared" si="33"/>
        <v>0.28223689631225207</v>
      </c>
      <c r="AC35" s="72">
        <f t="shared" si="33"/>
        <v>0.34424192641013873</v>
      </c>
      <c r="AD35" s="71">
        <f>SUM(Tabla1[[#All],[Web Estática22]])</f>
        <v>90</v>
      </c>
      <c r="AE35" s="71">
        <f>SUM(Tabla1[[#All],[Web Estática30]])</f>
        <v>117</v>
      </c>
      <c r="AF35" s="71">
        <f>SUM(Tabla1[[#All],[Web Dinámica23]])</f>
        <v>27</v>
      </c>
      <c r="AG35" s="76">
        <f>SUM(Tabla1[[#All],[Web Dinámica31]])</f>
        <v>36</v>
      </c>
      <c r="AH35" s="73">
        <f>SUM(Tabla1[[#All],[Web Estática36]])</f>
        <v>78407</v>
      </c>
      <c r="AI35" s="71">
        <f>SUM(Tabla1[[#All],[Web Dinámica37]])</f>
        <v>107856</v>
      </c>
      <c r="AJ35" s="71">
        <f>SUM(Tabla1[[#All],[Web Estática32]])</f>
        <v>68008</v>
      </c>
      <c r="AK35" s="71">
        <f>SUM(Tabla1[[#All],[Web Estática38]])</f>
        <v>94340</v>
      </c>
      <c r="AL35" s="72">
        <f t="shared" si="25"/>
        <v>0.19982618712663364</v>
      </c>
      <c r="AM35" s="72">
        <f t="shared" si="25"/>
        <v>0.220021786759036</v>
      </c>
      <c r="AN35" s="72">
        <f t="shared" si="35"/>
        <v>0.26683302533438485</v>
      </c>
      <c r="AO35" s="72">
        <f t="shared" si="35"/>
        <v>0.32560114032877641</v>
      </c>
      <c r="AP35" s="71">
        <f>SUM(Tabla1[[#All],[Web Estática34]])</f>
        <v>90</v>
      </c>
      <c r="AQ35" s="71">
        <f>SUM(Tabla1[[#All],[Web Estática42]])</f>
        <v>113</v>
      </c>
      <c r="AR35" s="71">
        <f>SUM(Tabla1[[#All],[Web Dinámica43]])</f>
        <v>37</v>
      </c>
      <c r="AS35" s="76">
        <f>SUM(Tabla1[[#All],[Web Dinámica35]])</f>
        <v>26</v>
      </c>
      <c r="AT35" s="73">
        <f>SUM(Tabla1[[#All],[Web Estática50]])</f>
        <v>87796</v>
      </c>
      <c r="AU35" s="71">
        <f>SUM(Tabla1[[#All],[Web Estática46]])</f>
        <v>118588</v>
      </c>
      <c r="AV35" s="71">
        <f>SUM(Tabla1[[#All],[Web Dinámica51]])</f>
        <v>167075</v>
      </c>
      <c r="AW35" s="71">
        <f>SUM(Tabla1[[#All],[Web Dinámica49]])</f>
        <v>171153</v>
      </c>
      <c r="AX35" s="72">
        <f t="shared" si="29"/>
        <v>0.34447230167418025</v>
      </c>
      <c r="AY35" s="72">
        <f t="shared" si="29"/>
        <v>0.40928967595197091</v>
      </c>
    </row>
    <row r="36" spans="1:51" x14ac:dyDescent="0.25">
      <c r="A36" s="53"/>
    </row>
  </sheetData>
  <mergeCells count="29">
    <mergeCell ref="V1:AG1"/>
    <mergeCell ref="J1:U1"/>
    <mergeCell ref="AV2:AW2"/>
    <mergeCell ref="Z2:AA2"/>
    <mergeCell ref="AB2:AC2"/>
    <mergeCell ref="AD2:AE2"/>
    <mergeCell ref="AF2:AG2"/>
    <mergeCell ref="N2:O2"/>
    <mergeCell ref="P2:Q2"/>
    <mergeCell ref="R2:S2"/>
    <mergeCell ref="T2:U2"/>
    <mergeCell ref="V2:W2"/>
    <mergeCell ref="X2:Y2"/>
    <mergeCell ref="L2:M2"/>
    <mergeCell ref="AX2:AY2"/>
    <mergeCell ref="AT1:AY1"/>
    <mergeCell ref="AH1:AS1"/>
    <mergeCell ref="AL2:AM2"/>
    <mergeCell ref="AN2:AO2"/>
    <mergeCell ref="AP2:AQ2"/>
    <mergeCell ref="AR2:AS2"/>
    <mergeCell ref="AT2:AU2"/>
    <mergeCell ref="AH2:AI2"/>
    <mergeCell ref="AJ2:AK2"/>
    <mergeCell ref="B2:C2"/>
    <mergeCell ref="D2:E2"/>
    <mergeCell ref="F2:G2"/>
    <mergeCell ref="H2:I2"/>
    <mergeCell ref="J2:K2"/>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Z94"/>
  <sheetViews>
    <sheetView tabSelected="1" topLeftCell="A41" zoomScale="80" zoomScaleNormal="80" workbookViewId="0">
      <selection activeCell="A45" sqref="A45:L45"/>
    </sheetView>
  </sheetViews>
  <sheetFormatPr baseColWidth="10" defaultColWidth="9.140625" defaultRowHeight="15" x14ac:dyDescent="0.25"/>
  <cols>
    <col min="1" max="1" width="23.28515625" style="25" customWidth="1"/>
    <col min="2" max="2" width="20.5703125" style="25" customWidth="1"/>
    <col min="3" max="3" width="18.42578125" style="31" customWidth="1"/>
    <col min="4" max="4" width="16.5703125" style="25" customWidth="1"/>
    <col min="5" max="5" width="16.28515625" style="25" customWidth="1"/>
    <col min="6" max="6" width="5.7109375" style="25" customWidth="1"/>
    <col min="7" max="7" width="6.28515625" style="25" customWidth="1"/>
    <col min="8" max="8" width="5.85546875" style="25" customWidth="1"/>
    <col min="9" max="10" width="5.7109375" style="25" customWidth="1"/>
    <col min="11" max="11" width="5.28515625" style="25" customWidth="1"/>
    <col min="12" max="12" width="5.85546875" style="25" customWidth="1"/>
    <col min="13" max="13" width="7.28515625" style="31" customWidth="1"/>
    <col min="14" max="14" width="6.140625" style="25" customWidth="1"/>
    <col min="15" max="15" width="5.42578125" style="25" customWidth="1"/>
    <col min="16" max="16" width="5.7109375" style="25" customWidth="1"/>
    <col min="17" max="17" width="6.28515625" style="25" customWidth="1"/>
    <col min="18" max="18" width="5.85546875" style="25" customWidth="1"/>
    <col min="19" max="19" width="4.85546875" style="25" customWidth="1"/>
    <col min="20" max="20" width="4.42578125" style="25" customWidth="1"/>
    <col min="21" max="21" width="5.28515625" style="25" customWidth="1"/>
    <col min="22" max="16384" width="9.140625" style="25"/>
  </cols>
  <sheetData>
    <row r="2" spans="1:26" ht="15.75" thickBot="1" x14ac:dyDescent="0.3">
      <c r="B2" s="102"/>
      <c r="C2" s="102"/>
      <c r="D2" s="102"/>
      <c r="E2" s="102"/>
      <c r="F2" s="102"/>
      <c r="G2" s="102"/>
      <c r="H2" s="102"/>
      <c r="I2" s="102"/>
      <c r="J2" s="102"/>
      <c r="K2" s="102"/>
      <c r="M2" s="102"/>
      <c r="N2" s="102"/>
      <c r="O2" s="102"/>
      <c r="P2" s="102"/>
      <c r="Q2" s="102"/>
      <c r="R2" s="102"/>
      <c r="S2" s="102"/>
      <c r="T2" s="102"/>
      <c r="U2" s="102"/>
    </row>
    <row r="3" spans="1:26" ht="24" thickBot="1" x14ac:dyDescent="0.4">
      <c r="B3" s="102"/>
      <c r="C3" s="102"/>
      <c r="D3" s="102"/>
      <c r="E3" s="102"/>
      <c r="F3" s="168" t="s">
        <v>164</v>
      </c>
      <c r="G3" s="219"/>
      <c r="H3" s="219"/>
      <c r="I3" s="219"/>
      <c r="J3" s="219"/>
      <c r="K3" s="219"/>
      <c r="L3" s="219"/>
      <c r="M3" s="219"/>
      <c r="N3" s="169"/>
      <c r="O3" s="99"/>
      <c r="P3" s="99"/>
      <c r="Q3" s="99"/>
      <c r="R3" s="99"/>
      <c r="S3" s="99"/>
      <c r="T3" s="99"/>
      <c r="U3" s="99"/>
      <c r="V3" s="99"/>
    </row>
    <row r="4" spans="1:26" ht="61.5" customHeight="1" thickBot="1" x14ac:dyDescent="0.3">
      <c r="A4" s="113" t="s">
        <v>5</v>
      </c>
      <c r="B4" s="116" t="s">
        <v>290</v>
      </c>
      <c r="C4" s="117" t="s">
        <v>291</v>
      </c>
      <c r="D4" s="117" t="s">
        <v>293</v>
      </c>
      <c r="E4" s="114" t="s">
        <v>292</v>
      </c>
      <c r="F4" s="116" t="s">
        <v>160</v>
      </c>
      <c r="G4" s="117" t="s">
        <v>161</v>
      </c>
      <c r="H4" s="117" t="s">
        <v>139</v>
      </c>
      <c r="I4" s="117" t="s">
        <v>162</v>
      </c>
      <c r="J4" s="117" t="s">
        <v>163</v>
      </c>
      <c r="K4" s="117" t="s">
        <v>294</v>
      </c>
      <c r="L4" s="117" t="s">
        <v>301</v>
      </c>
      <c r="M4" s="125" t="s">
        <v>302</v>
      </c>
      <c r="N4" s="129" t="s">
        <v>303</v>
      </c>
      <c r="O4" s="133"/>
      <c r="P4" s="99"/>
      <c r="Q4" s="99"/>
      <c r="R4" s="99"/>
      <c r="S4" s="99"/>
      <c r="T4" s="99"/>
      <c r="U4" s="99"/>
      <c r="V4" s="99"/>
      <c r="W4" s="99"/>
      <c r="X4" s="99"/>
      <c r="Y4" s="99"/>
      <c r="Z4" s="99"/>
    </row>
    <row r="5" spans="1:26" x14ac:dyDescent="0.25">
      <c r="A5" s="108" t="s">
        <v>20</v>
      </c>
      <c r="B5" s="115">
        <v>3385</v>
      </c>
      <c r="C5" s="115">
        <v>33</v>
      </c>
      <c r="D5" s="115">
        <v>17044</v>
      </c>
      <c r="E5" s="118">
        <v>4950</v>
      </c>
      <c r="F5" s="119"/>
      <c r="G5" s="19"/>
      <c r="H5" s="19"/>
      <c r="I5" s="19" t="s">
        <v>298</v>
      </c>
      <c r="J5" s="19"/>
      <c r="K5" s="19"/>
      <c r="L5" s="19"/>
      <c r="M5" s="126"/>
      <c r="N5" s="130"/>
      <c r="O5" s="99"/>
      <c r="P5" s="99"/>
      <c r="Q5" s="99"/>
      <c r="R5" s="99"/>
      <c r="S5" s="99"/>
      <c r="T5" s="99"/>
      <c r="U5" s="99"/>
      <c r="V5" s="99"/>
      <c r="W5" s="99"/>
      <c r="X5" s="99"/>
      <c r="Y5" s="99"/>
      <c r="Z5" s="99"/>
    </row>
    <row r="6" spans="1:26" x14ac:dyDescent="0.25">
      <c r="A6" s="103" t="s">
        <v>31</v>
      </c>
      <c r="B6" s="20">
        <v>254</v>
      </c>
      <c r="C6" s="20">
        <v>74</v>
      </c>
      <c r="D6" s="20">
        <v>2274</v>
      </c>
      <c r="E6" s="21">
        <v>565</v>
      </c>
      <c r="F6" s="120"/>
      <c r="G6" s="20"/>
      <c r="H6" s="20"/>
      <c r="I6" s="20"/>
      <c r="J6" s="20"/>
      <c r="K6" s="20"/>
      <c r="L6" s="20"/>
      <c r="M6" s="127"/>
      <c r="N6" s="131"/>
      <c r="O6" s="99"/>
      <c r="P6" s="99"/>
      <c r="Q6" s="99"/>
      <c r="R6" s="99"/>
      <c r="S6" s="99"/>
      <c r="T6" s="99"/>
      <c r="U6" s="99"/>
      <c r="V6" s="99"/>
      <c r="W6" s="99"/>
      <c r="X6" s="99"/>
      <c r="Y6" s="99"/>
      <c r="Z6" s="99"/>
    </row>
    <row r="7" spans="1:26" x14ac:dyDescent="0.25">
      <c r="A7" s="103" t="s">
        <v>39</v>
      </c>
      <c r="B7" s="20">
        <v>790</v>
      </c>
      <c r="C7" s="20">
        <v>1</v>
      </c>
      <c r="D7" s="20">
        <v>20458</v>
      </c>
      <c r="E7" s="21">
        <v>2</v>
      </c>
      <c r="F7" s="120"/>
      <c r="G7" s="20"/>
      <c r="H7" s="22"/>
      <c r="I7" s="20" t="s">
        <v>297</v>
      </c>
      <c r="J7" s="20"/>
      <c r="K7" s="22"/>
      <c r="L7" s="20"/>
      <c r="M7" s="127"/>
      <c r="N7" s="131"/>
      <c r="O7" s="99"/>
      <c r="P7" s="99"/>
      <c r="Q7" s="99"/>
      <c r="R7" s="99"/>
      <c r="S7" s="99"/>
      <c r="T7" s="99"/>
      <c r="U7" s="99"/>
      <c r="V7" s="99"/>
      <c r="W7" s="99"/>
      <c r="X7" s="99"/>
      <c r="Y7" s="99"/>
      <c r="Z7" s="99"/>
    </row>
    <row r="8" spans="1:26" x14ac:dyDescent="0.25">
      <c r="A8" s="103" t="s">
        <v>21</v>
      </c>
      <c r="B8" s="20">
        <v>8890</v>
      </c>
      <c r="C8" s="20">
        <v>8515</v>
      </c>
      <c r="D8" s="20">
        <v>290</v>
      </c>
      <c r="E8" s="21">
        <v>207</v>
      </c>
      <c r="F8" s="120"/>
      <c r="G8" s="20"/>
      <c r="H8" s="20"/>
      <c r="I8" s="20"/>
      <c r="J8" s="20"/>
      <c r="K8" s="20"/>
      <c r="L8" s="20"/>
      <c r="M8" s="127"/>
      <c r="N8" s="131"/>
      <c r="O8" s="99"/>
      <c r="P8" s="99"/>
      <c r="Q8" s="99"/>
      <c r="R8" s="99"/>
      <c r="S8" s="99"/>
      <c r="T8" s="99"/>
      <c r="U8" s="99"/>
      <c r="V8" s="99"/>
      <c r="W8" s="99"/>
      <c r="X8" s="99"/>
      <c r="Y8" s="99"/>
      <c r="Z8" s="99"/>
    </row>
    <row r="9" spans="1:26" x14ac:dyDescent="0.25">
      <c r="A9" s="103" t="s">
        <v>22</v>
      </c>
      <c r="B9" s="20">
        <v>2108</v>
      </c>
      <c r="C9" s="20">
        <v>1062</v>
      </c>
      <c r="D9" s="20">
        <v>22358</v>
      </c>
      <c r="E9" s="21">
        <v>5692</v>
      </c>
      <c r="F9" s="120"/>
      <c r="G9" s="20"/>
      <c r="H9" s="20"/>
      <c r="I9" s="20"/>
      <c r="J9" s="20"/>
      <c r="K9" s="20"/>
      <c r="L9" s="20"/>
      <c r="M9" s="127"/>
      <c r="N9" s="131"/>
      <c r="O9" s="99"/>
      <c r="P9" s="99"/>
      <c r="Q9" s="99"/>
      <c r="R9" s="99"/>
      <c r="S9" s="99"/>
      <c r="T9" s="99"/>
      <c r="U9" s="99"/>
      <c r="V9" s="99"/>
      <c r="W9" s="99"/>
      <c r="X9" s="99"/>
      <c r="Y9" s="99"/>
      <c r="Z9" s="99"/>
    </row>
    <row r="10" spans="1:26" x14ac:dyDescent="0.25">
      <c r="A10" s="103" t="s">
        <v>23</v>
      </c>
      <c r="B10" s="20">
        <v>17835</v>
      </c>
      <c r="C10" s="20">
        <v>17770</v>
      </c>
      <c r="D10" s="20">
        <v>19249</v>
      </c>
      <c r="E10" s="21">
        <v>17788</v>
      </c>
      <c r="F10" s="120" t="s">
        <v>296</v>
      </c>
      <c r="G10" s="20" t="s">
        <v>296</v>
      </c>
      <c r="H10" s="20"/>
      <c r="I10" s="20" t="s">
        <v>296</v>
      </c>
      <c r="J10" s="20"/>
      <c r="K10" s="20" t="s">
        <v>296</v>
      </c>
      <c r="L10" s="20" t="s">
        <v>296</v>
      </c>
      <c r="M10" s="127"/>
      <c r="N10" s="131"/>
      <c r="O10" s="99"/>
      <c r="P10" s="99"/>
      <c r="Q10" s="99"/>
      <c r="R10" s="99"/>
      <c r="S10" s="99"/>
      <c r="T10" s="99"/>
      <c r="U10" s="99"/>
      <c r="V10" s="99"/>
      <c r="W10" s="99"/>
      <c r="X10" s="99"/>
      <c r="Y10" s="99"/>
      <c r="Z10" s="99"/>
    </row>
    <row r="11" spans="1:26" x14ac:dyDescent="0.25">
      <c r="A11" s="103" t="s">
        <v>37</v>
      </c>
      <c r="B11" s="20">
        <v>294</v>
      </c>
      <c r="C11" s="20">
        <v>289</v>
      </c>
      <c r="D11" s="20">
        <v>138</v>
      </c>
      <c r="E11" s="21">
        <v>106</v>
      </c>
      <c r="F11" s="120"/>
      <c r="G11" s="20"/>
      <c r="H11" s="20"/>
      <c r="I11" s="20"/>
      <c r="J11" s="20"/>
      <c r="K11" s="20"/>
      <c r="L11" s="20"/>
      <c r="M11" s="127"/>
      <c r="N11" s="131"/>
      <c r="O11" s="99"/>
      <c r="P11" s="99"/>
      <c r="Q11" s="99"/>
      <c r="R11" s="99"/>
      <c r="S11" s="99"/>
      <c r="T11" s="99"/>
      <c r="U11" s="99"/>
      <c r="V11" s="99"/>
      <c r="W11" s="99"/>
      <c r="X11" s="99"/>
      <c r="Y11" s="99"/>
      <c r="Z11" s="99"/>
    </row>
    <row r="12" spans="1:26" x14ac:dyDescent="0.25">
      <c r="A12" s="103" t="s">
        <v>43</v>
      </c>
      <c r="B12" s="20">
        <v>12301</v>
      </c>
      <c r="C12" s="20">
        <v>1016</v>
      </c>
      <c r="D12" s="20">
        <v>582</v>
      </c>
      <c r="E12" s="21">
        <v>428</v>
      </c>
      <c r="F12" s="120"/>
      <c r="G12" s="20"/>
      <c r="H12" s="20"/>
      <c r="I12" s="20"/>
      <c r="J12" s="20"/>
      <c r="K12" s="20"/>
      <c r="L12" s="20"/>
      <c r="M12" s="127"/>
      <c r="N12" s="131"/>
      <c r="O12" s="99"/>
      <c r="P12" s="99"/>
      <c r="Q12" s="99"/>
      <c r="R12" s="99"/>
      <c r="S12" s="99"/>
      <c r="T12" s="99"/>
      <c r="U12" s="99"/>
      <c r="V12" s="99"/>
      <c r="W12" s="99"/>
      <c r="X12" s="99"/>
      <c r="Y12" s="99"/>
      <c r="Z12" s="99"/>
    </row>
    <row r="13" spans="1:26" x14ac:dyDescent="0.25">
      <c r="A13" s="103" t="s">
        <v>40</v>
      </c>
      <c r="B13" s="20">
        <v>48039</v>
      </c>
      <c r="C13" s="20">
        <v>44465</v>
      </c>
      <c r="D13" s="20">
        <v>48039</v>
      </c>
      <c r="E13" s="21">
        <v>44465</v>
      </c>
      <c r="F13" s="120" t="s">
        <v>296</v>
      </c>
      <c r="G13" s="20" t="s">
        <v>296</v>
      </c>
      <c r="H13" s="20"/>
      <c r="I13" s="20"/>
      <c r="J13" s="20"/>
      <c r="K13" s="20"/>
      <c r="L13" s="20" t="s">
        <v>296</v>
      </c>
      <c r="M13" s="127"/>
      <c r="N13" s="131"/>
      <c r="O13" s="99"/>
      <c r="P13" s="99"/>
      <c r="Q13" s="99"/>
      <c r="R13" s="99"/>
      <c r="S13" s="99"/>
      <c r="T13" s="99"/>
      <c r="U13" s="99"/>
      <c r="V13" s="99"/>
      <c r="W13" s="99"/>
      <c r="X13" s="99"/>
      <c r="Y13" s="99"/>
      <c r="Z13" s="99"/>
    </row>
    <row r="14" spans="1:26" x14ac:dyDescent="0.25">
      <c r="A14" s="103" t="s">
        <v>41</v>
      </c>
      <c r="B14" s="20">
        <v>49472</v>
      </c>
      <c r="C14" s="20">
        <v>18363</v>
      </c>
      <c r="D14" s="20">
        <v>43508</v>
      </c>
      <c r="E14" s="21">
        <v>19277</v>
      </c>
      <c r="F14" s="120"/>
      <c r="G14" s="20"/>
      <c r="H14" s="112"/>
      <c r="I14" s="20"/>
      <c r="J14" s="20"/>
      <c r="K14" s="20"/>
      <c r="L14" s="20"/>
      <c r="M14" s="127"/>
      <c r="N14" s="131"/>
      <c r="O14" s="99"/>
      <c r="P14" s="99"/>
      <c r="Q14" s="99"/>
      <c r="R14" s="99"/>
      <c r="S14" s="99"/>
      <c r="T14" s="99"/>
      <c r="U14" s="99"/>
      <c r="V14" s="99"/>
      <c r="W14" s="99"/>
      <c r="X14" s="99"/>
      <c r="Y14" s="99"/>
      <c r="Z14" s="99"/>
    </row>
    <row r="15" spans="1:26" x14ac:dyDescent="0.25">
      <c r="A15" s="103" t="s">
        <v>32</v>
      </c>
      <c r="B15" s="20">
        <v>7335</v>
      </c>
      <c r="C15" s="20">
        <v>1085</v>
      </c>
      <c r="D15" s="20">
        <v>17063</v>
      </c>
      <c r="E15" s="21">
        <v>4286</v>
      </c>
      <c r="F15" s="120"/>
      <c r="G15" s="20"/>
      <c r="H15" s="20"/>
      <c r="I15" s="20"/>
      <c r="J15" s="20"/>
      <c r="K15" s="20"/>
      <c r="L15" s="20"/>
      <c r="M15" s="127"/>
      <c r="N15" s="131"/>
      <c r="O15" s="99"/>
      <c r="P15" s="99"/>
      <c r="Q15" s="99"/>
      <c r="R15" s="99"/>
      <c r="S15" s="99"/>
      <c r="T15" s="99"/>
      <c r="U15" s="99"/>
      <c r="V15" s="99"/>
      <c r="W15" s="99"/>
      <c r="X15" s="99"/>
      <c r="Y15" s="99"/>
      <c r="Z15" s="99"/>
    </row>
    <row r="16" spans="1:26" x14ac:dyDescent="0.25">
      <c r="A16" s="103" t="s">
        <v>33</v>
      </c>
      <c r="B16" s="20">
        <v>5344</v>
      </c>
      <c r="C16" s="20">
        <v>2592</v>
      </c>
      <c r="D16" s="20">
        <v>5344</v>
      </c>
      <c r="E16" s="21">
        <v>2592</v>
      </c>
      <c r="F16" s="120" t="s">
        <v>296</v>
      </c>
      <c r="G16" s="20" t="s">
        <v>296</v>
      </c>
      <c r="H16" s="20"/>
      <c r="I16" s="20"/>
      <c r="J16" s="20"/>
      <c r="K16" s="20" t="s">
        <v>296</v>
      </c>
      <c r="L16" s="20" t="s">
        <v>296</v>
      </c>
      <c r="M16" s="127"/>
      <c r="N16" s="131"/>
      <c r="O16" s="99"/>
      <c r="P16" s="99"/>
      <c r="Q16" s="99"/>
      <c r="R16" s="99"/>
      <c r="S16" s="99"/>
      <c r="T16" s="99"/>
      <c r="U16" s="99"/>
      <c r="V16" s="99"/>
      <c r="W16" s="99"/>
      <c r="X16" s="99"/>
      <c r="Y16" s="99"/>
      <c r="Z16" s="99"/>
    </row>
    <row r="17" spans="1:26" x14ac:dyDescent="0.25">
      <c r="A17" s="109" t="s">
        <v>6</v>
      </c>
      <c r="B17" s="110">
        <v>73619</v>
      </c>
      <c r="C17" s="110">
        <v>58944</v>
      </c>
      <c r="D17" s="20">
        <v>76887</v>
      </c>
      <c r="E17" s="21">
        <v>61691</v>
      </c>
      <c r="F17" s="121" t="s">
        <v>296</v>
      </c>
      <c r="G17" s="110" t="s">
        <v>296</v>
      </c>
      <c r="H17" s="20" t="s">
        <v>296</v>
      </c>
      <c r="I17" s="110"/>
      <c r="J17" s="110" t="s">
        <v>296</v>
      </c>
      <c r="K17" s="20"/>
      <c r="L17" s="110"/>
      <c r="M17" s="127"/>
      <c r="N17" s="131"/>
      <c r="O17" s="99"/>
      <c r="P17" s="99"/>
      <c r="Q17" s="99"/>
      <c r="R17" s="99"/>
      <c r="S17" s="99"/>
      <c r="T17" s="99"/>
      <c r="U17" s="99"/>
      <c r="V17" s="99"/>
      <c r="W17" s="99"/>
      <c r="X17" s="99"/>
      <c r="Y17" s="99"/>
      <c r="Z17" s="99"/>
    </row>
    <row r="18" spans="1:26" x14ac:dyDescent="0.25">
      <c r="A18" s="103" t="s">
        <v>24</v>
      </c>
      <c r="B18" s="20">
        <v>2531</v>
      </c>
      <c r="C18" s="20">
        <v>2241</v>
      </c>
      <c r="D18" s="20">
        <v>2946</v>
      </c>
      <c r="E18" s="21">
        <v>2587</v>
      </c>
      <c r="F18" s="120" t="s">
        <v>296</v>
      </c>
      <c r="G18" s="20" t="s">
        <v>296</v>
      </c>
      <c r="H18" s="20"/>
      <c r="I18" s="20"/>
      <c r="J18" s="20"/>
      <c r="K18" s="20" t="s">
        <v>296</v>
      </c>
      <c r="L18" s="20" t="s">
        <v>296</v>
      </c>
      <c r="M18" s="127"/>
      <c r="N18" s="131"/>
      <c r="O18" s="99"/>
      <c r="P18" s="99"/>
      <c r="Q18" s="99"/>
      <c r="R18" s="99"/>
      <c r="S18" s="99"/>
      <c r="T18" s="99"/>
      <c r="U18" s="99"/>
      <c r="V18" s="99"/>
      <c r="W18" s="99"/>
      <c r="X18" s="99"/>
      <c r="Y18" s="99"/>
      <c r="Z18" s="99"/>
    </row>
    <row r="19" spans="1:26" x14ac:dyDescent="0.25">
      <c r="A19" s="103" t="s">
        <v>25</v>
      </c>
      <c r="B19" s="20">
        <v>8362</v>
      </c>
      <c r="C19" s="20">
        <v>2829</v>
      </c>
      <c r="D19" s="20">
        <v>2076</v>
      </c>
      <c r="E19" s="21">
        <v>1179</v>
      </c>
      <c r="F19" s="120"/>
      <c r="G19" s="20"/>
      <c r="H19" s="20"/>
      <c r="I19" s="20"/>
      <c r="J19" s="20"/>
      <c r="K19" s="20"/>
      <c r="L19" s="20"/>
      <c r="M19" s="127"/>
      <c r="N19" s="131"/>
      <c r="O19" s="99"/>
      <c r="P19" s="99"/>
      <c r="Q19" s="99"/>
      <c r="R19" s="99"/>
      <c r="S19" s="99"/>
      <c r="T19" s="99"/>
      <c r="U19" s="99"/>
      <c r="V19" s="99"/>
      <c r="W19" s="99"/>
      <c r="X19" s="99"/>
      <c r="Y19" s="99"/>
      <c r="Z19" s="99"/>
    </row>
    <row r="20" spans="1:26" x14ac:dyDescent="0.25">
      <c r="A20" s="103" t="s">
        <v>26</v>
      </c>
      <c r="B20" s="20">
        <v>10492</v>
      </c>
      <c r="C20" s="20">
        <v>8473</v>
      </c>
      <c r="D20" s="20">
        <v>50081</v>
      </c>
      <c r="E20" s="21">
        <v>45060</v>
      </c>
      <c r="F20" s="120"/>
      <c r="G20" s="20"/>
      <c r="H20" s="20"/>
      <c r="I20" s="20"/>
      <c r="J20" s="20"/>
      <c r="K20" s="20"/>
      <c r="L20" s="20"/>
      <c r="M20" s="127"/>
      <c r="N20" s="131"/>
      <c r="O20" s="99"/>
      <c r="P20" s="99"/>
      <c r="Q20" s="99"/>
      <c r="R20" s="99"/>
      <c r="S20" s="99"/>
      <c r="T20" s="99"/>
      <c r="U20" s="99"/>
      <c r="V20" s="99"/>
      <c r="W20" s="99"/>
      <c r="X20" s="99"/>
      <c r="Y20" s="99"/>
      <c r="Z20" s="99"/>
    </row>
    <row r="21" spans="1:26" x14ac:dyDescent="0.25">
      <c r="A21" s="103" t="s">
        <v>27</v>
      </c>
      <c r="B21" s="20">
        <v>2109</v>
      </c>
      <c r="C21" s="20">
        <v>56</v>
      </c>
      <c r="D21" s="20">
        <v>9061</v>
      </c>
      <c r="E21" s="21">
        <v>5758</v>
      </c>
      <c r="F21" s="120"/>
      <c r="G21" s="20"/>
      <c r="H21" s="20"/>
      <c r="I21" s="32" t="s">
        <v>298</v>
      </c>
      <c r="J21" s="20"/>
      <c r="K21" s="20"/>
      <c r="L21" s="20"/>
      <c r="M21" s="127"/>
      <c r="N21" s="131"/>
      <c r="O21" s="99"/>
      <c r="P21" s="99"/>
      <c r="Q21" s="99"/>
      <c r="R21" s="99"/>
      <c r="S21" s="99"/>
      <c r="T21" s="99"/>
      <c r="U21" s="99"/>
      <c r="V21" s="99"/>
      <c r="W21" s="99"/>
      <c r="X21" s="99"/>
      <c r="Y21" s="99"/>
      <c r="Z21" s="99"/>
    </row>
    <row r="22" spans="1:26" x14ac:dyDescent="0.25">
      <c r="A22" s="103" t="s">
        <v>44</v>
      </c>
      <c r="B22" s="20">
        <v>74763</v>
      </c>
      <c r="C22" s="20">
        <v>56797</v>
      </c>
      <c r="D22" s="20">
        <v>31813</v>
      </c>
      <c r="E22" s="21">
        <v>18463</v>
      </c>
      <c r="F22" s="120" t="s">
        <v>296</v>
      </c>
      <c r="G22" s="20" t="s">
        <v>296</v>
      </c>
      <c r="H22" s="20"/>
      <c r="I22" s="20"/>
      <c r="J22" s="20"/>
      <c r="K22" s="20" t="s">
        <v>296</v>
      </c>
      <c r="L22" s="20" t="s">
        <v>296</v>
      </c>
      <c r="M22" s="127"/>
      <c r="N22" s="131"/>
      <c r="O22" s="99"/>
      <c r="P22" s="99"/>
      <c r="Q22" s="99"/>
      <c r="R22" s="99"/>
      <c r="S22" s="99"/>
      <c r="T22" s="99"/>
      <c r="U22" s="99"/>
      <c r="V22" s="99"/>
      <c r="W22" s="99"/>
      <c r="X22" s="99"/>
      <c r="Y22" s="99"/>
      <c r="Z22" s="99"/>
    </row>
    <row r="23" spans="1:26" x14ac:dyDescent="0.25">
      <c r="A23" s="103" t="s">
        <v>34</v>
      </c>
      <c r="B23" s="20">
        <v>1187</v>
      </c>
      <c r="C23" s="20">
        <v>994</v>
      </c>
      <c r="D23" s="20">
        <v>2280</v>
      </c>
      <c r="E23" s="21">
        <v>1586</v>
      </c>
      <c r="F23" s="120"/>
      <c r="G23" s="20"/>
      <c r="H23" s="20"/>
      <c r="I23" s="20"/>
      <c r="J23" s="20"/>
      <c r="K23" s="20"/>
      <c r="L23" s="20"/>
      <c r="M23" s="127"/>
      <c r="N23" s="131"/>
      <c r="O23" s="99"/>
      <c r="P23" s="99"/>
      <c r="Q23" s="99"/>
      <c r="R23" s="99"/>
      <c r="S23" s="99"/>
      <c r="T23" s="99"/>
      <c r="U23" s="99"/>
      <c r="V23" s="99"/>
      <c r="W23" s="99"/>
      <c r="X23" s="99"/>
      <c r="Y23" s="99"/>
      <c r="Z23" s="99"/>
    </row>
    <row r="24" spans="1:26" x14ac:dyDescent="0.25">
      <c r="A24" s="103" t="s">
        <v>38</v>
      </c>
      <c r="B24" s="20">
        <v>98</v>
      </c>
      <c r="C24" s="20">
        <v>75</v>
      </c>
      <c r="D24" s="20">
        <v>995</v>
      </c>
      <c r="E24" s="21">
        <v>460</v>
      </c>
      <c r="F24" s="120"/>
      <c r="G24" s="20"/>
      <c r="H24" s="20"/>
      <c r="I24" s="20"/>
      <c r="J24" s="20"/>
      <c r="K24" s="20"/>
      <c r="L24" s="20"/>
      <c r="M24" s="127"/>
      <c r="N24" s="131"/>
      <c r="O24" s="99"/>
      <c r="P24" s="99"/>
      <c r="Q24" s="99"/>
      <c r="R24" s="99"/>
      <c r="S24" s="99"/>
      <c r="T24" s="99"/>
      <c r="U24" s="99"/>
      <c r="V24" s="99"/>
      <c r="W24" s="99"/>
      <c r="X24" s="99"/>
      <c r="Y24" s="99"/>
      <c r="Z24" s="99"/>
    </row>
    <row r="25" spans="1:26" x14ac:dyDescent="0.25">
      <c r="A25" s="103" t="s">
        <v>28</v>
      </c>
      <c r="B25" s="20">
        <v>23342</v>
      </c>
      <c r="C25" s="20">
        <v>798</v>
      </c>
      <c r="D25" s="20">
        <v>53276</v>
      </c>
      <c r="E25" s="21">
        <v>7192</v>
      </c>
      <c r="F25" s="120"/>
      <c r="G25" s="20"/>
      <c r="H25" s="111"/>
      <c r="I25" s="20"/>
      <c r="J25" s="20" t="s">
        <v>136</v>
      </c>
      <c r="K25" s="20"/>
      <c r="L25" s="20"/>
      <c r="M25" s="127"/>
      <c r="N25" s="131" t="s">
        <v>136</v>
      </c>
      <c r="O25" s="99"/>
      <c r="P25" s="99"/>
      <c r="Q25" s="99"/>
      <c r="R25" s="99"/>
      <c r="S25" s="99"/>
      <c r="T25" s="99"/>
      <c r="U25" s="99"/>
      <c r="V25" s="99"/>
      <c r="W25" s="99"/>
      <c r="X25" s="99"/>
      <c r="Y25" s="99"/>
      <c r="Z25" s="99"/>
    </row>
    <row r="26" spans="1:26" x14ac:dyDescent="0.25">
      <c r="A26" s="103" t="s">
        <v>29</v>
      </c>
      <c r="B26" s="20">
        <v>7896</v>
      </c>
      <c r="C26" s="20">
        <v>630</v>
      </c>
      <c r="D26" s="20">
        <v>8879</v>
      </c>
      <c r="E26" s="21">
        <v>2408</v>
      </c>
      <c r="F26" s="120"/>
      <c r="G26" s="20"/>
      <c r="H26" s="20"/>
      <c r="I26" s="20" t="s">
        <v>299</v>
      </c>
      <c r="J26" s="20"/>
      <c r="K26" s="20"/>
      <c r="L26" s="20"/>
      <c r="M26" s="127"/>
      <c r="N26" s="131"/>
      <c r="O26" s="99"/>
      <c r="P26" s="99"/>
      <c r="Q26" s="99"/>
      <c r="R26" s="99"/>
      <c r="S26" s="99"/>
      <c r="T26" s="99"/>
      <c r="U26" s="99"/>
      <c r="V26" s="99"/>
      <c r="W26" s="99"/>
      <c r="X26" s="99"/>
      <c r="Y26" s="99"/>
      <c r="Z26" s="99"/>
    </row>
    <row r="27" spans="1:26" x14ac:dyDescent="0.25">
      <c r="A27" s="103" t="s">
        <v>30</v>
      </c>
      <c r="B27" s="20">
        <v>21783</v>
      </c>
      <c r="C27" s="20">
        <v>20645</v>
      </c>
      <c r="D27" s="20">
        <v>44963</v>
      </c>
      <c r="E27" s="21">
        <v>36900</v>
      </c>
      <c r="F27" s="120"/>
      <c r="G27" s="20"/>
      <c r="H27" s="20"/>
      <c r="I27" s="20" t="s">
        <v>298</v>
      </c>
      <c r="J27" s="20"/>
      <c r="K27" s="20"/>
      <c r="L27" s="20"/>
      <c r="M27" s="127"/>
      <c r="N27" s="131"/>
      <c r="O27" s="99"/>
      <c r="P27" s="99"/>
      <c r="Q27" s="99"/>
      <c r="R27" s="99"/>
      <c r="S27" s="99"/>
      <c r="T27" s="99"/>
      <c r="U27" s="99"/>
      <c r="V27" s="99"/>
      <c r="W27" s="99"/>
      <c r="X27" s="99"/>
      <c r="Y27" s="99"/>
      <c r="Z27" s="99"/>
    </row>
    <row r="28" spans="1:26" x14ac:dyDescent="0.25">
      <c r="A28" s="103" t="s">
        <v>45</v>
      </c>
      <c r="B28" s="20">
        <v>3734</v>
      </c>
      <c r="C28" s="20">
        <v>2771</v>
      </c>
      <c r="D28" s="20">
        <v>852</v>
      </c>
      <c r="E28" s="21">
        <v>11</v>
      </c>
      <c r="F28" s="120"/>
      <c r="G28" s="20"/>
      <c r="H28" s="20"/>
      <c r="I28" s="20" t="s">
        <v>299</v>
      </c>
      <c r="J28" s="20"/>
      <c r="K28" s="20"/>
      <c r="L28" s="20"/>
      <c r="M28" s="127"/>
      <c r="N28" s="131"/>
      <c r="O28" s="99"/>
      <c r="P28" s="99"/>
      <c r="Q28" s="99"/>
      <c r="R28" s="99"/>
      <c r="S28" s="99"/>
      <c r="T28" s="99"/>
      <c r="U28" s="99"/>
      <c r="V28" s="99"/>
      <c r="W28" s="99"/>
      <c r="X28" s="99"/>
      <c r="Y28" s="99"/>
      <c r="Z28" s="99"/>
    </row>
    <row r="29" spans="1:26" x14ac:dyDescent="0.25">
      <c r="A29" s="103" t="s">
        <v>35</v>
      </c>
      <c r="B29" s="20">
        <v>1548</v>
      </c>
      <c r="C29" s="20">
        <v>60</v>
      </c>
      <c r="D29" s="20">
        <v>4827</v>
      </c>
      <c r="E29" s="21">
        <v>1605</v>
      </c>
      <c r="F29" s="120"/>
      <c r="G29" s="20"/>
      <c r="H29" s="20"/>
      <c r="I29" s="20"/>
      <c r="J29" s="20"/>
      <c r="K29" s="20"/>
      <c r="L29" s="20"/>
      <c r="M29" s="127"/>
      <c r="N29" s="131"/>
      <c r="O29" s="99"/>
      <c r="P29" s="99"/>
      <c r="Q29" s="99"/>
      <c r="R29" s="99"/>
      <c r="S29" s="99"/>
      <c r="T29" s="99"/>
      <c r="U29" s="99"/>
      <c r="V29" s="99"/>
      <c r="W29" s="99"/>
      <c r="X29" s="99"/>
      <c r="Y29" s="99"/>
      <c r="Z29" s="99"/>
    </row>
    <row r="30" spans="1:26" x14ac:dyDescent="0.25">
      <c r="A30" s="103" t="s">
        <v>118</v>
      </c>
      <c r="B30" s="20">
        <v>569</v>
      </c>
      <c r="C30" s="20">
        <v>564</v>
      </c>
      <c r="D30" s="20">
        <v>571</v>
      </c>
      <c r="E30" s="21">
        <v>562</v>
      </c>
      <c r="F30" s="120" t="s">
        <v>296</v>
      </c>
      <c r="G30" s="20" t="s">
        <v>296</v>
      </c>
      <c r="H30" s="20"/>
      <c r="I30" s="20"/>
      <c r="J30" s="20"/>
      <c r="K30" s="20" t="s">
        <v>296</v>
      </c>
      <c r="L30" s="20"/>
      <c r="M30" s="127"/>
      <c r="N30" s="131"/>
      <c r="O30" s="99"/>
      <c r="P30" s="99"/>
      <c r="Q30" s="99"/>
      <c r="R30" s="99"/>
      <c r="S30" s="99"/>
      <c r="T30" s="99"/>
      <c r="U30" s="99"/>
      <c r="V30" s="99"/>
      <c r="W30" s="99"/>
      <c r="X30" s="99"/>
      <c r="Y30" s="99"/>
      <c r="Z30" s="99"/>
    </row>
    <row r="31" spans="1:26" x14ac:dyDescent="0.25">
      <c r="A31" s="103" t="s">
        <v>117</v>
      </c>
      <c r="B31" s="20">
        <v>4272</v>
      </c>
      <c r="C31" s="20">
        <v>3721</v>
      </c>
      <c r="D31" s="20">
        <v>4125</v>
      </c>
      <c r="E31" s="21">
        <v>3721</v>
      </c>
      <c r="F31" s="120" t="s">
        <v>296</v>
      </c>
      <c r="G31" s="20" t="s">
        <v>296</v>
      </c>
      <c r="H31" s="20"/>
      <c r="I31" s="20"/>
      <c r="J31" s="20"/>
      <c r="K31" s="20"/>
      <c r="L31" s="20" t="s">
        <v>296</v>
      </c>
      <c r="M31" s="127"/>
      <c r="N31" s="131"/>
      <c r="O31" s="99"/>
      <c r="P31" s="99"/>
      <c r="Q31" s="99"/>
      <c r="R31" s="99"/>
      <c r="S31" s="99"/>
      <c r="T31" s="99"/>
      <c r="U31" s="99"/>
      <c r="V31" s="99"/>
      <c r="W31" s="99"/>
      <c r="X31" s="99"/>
      <c r="Y31" s="99"/>
      <c r="Z31" s="99"/>
    </row>
    <row r="32" spans="1:26" x14ac:dyDescent="0.25">
      <c r="A32" s="104" t="s">
        <v>289</v>
      </c>
      <c r="B32" s="32" t="s">
        <v>175</v>
      </c>
      <c r="C32" s="32" t="s">
        <v>175</v>
      </c>
      <c r="D32" s="32">
        <v>166</v>
      </c>
      <c r="E32" s="33">
        <v>163</v>
      </c>
      <c r="F32" s="122"/>
      <c r="G32" s="32"/>
      <c r="H32" s="32"/>
      <c r="I32" s="32"/>
      <c r="J32" s="32"/>
      <c r="K32" s="32" t="s">
        <v>296</v>
      </c>
      <c r="L32" s="32" t="s">
        <v>296</v>
      </c>
      <c r="M32" s="127"/>
      <c r="N32" s="131"/>
      <c r="O32" s="99"/>
      <c r="P32" s="99"/>
      <c r="Q32" s="99"/>
      <c r="R32" s="99"/>
      <c r="S32" s="99"/>
      <c r="T32" s="99"/>
      <c r="U32" s="99"/>
      <c r="V32" s="99"/>
      <c r="W32" s="99"/>
      <c r="X32" s="99"/>
      <c r="Y32" s="99"/>
      <c r="Z32" s="99"/>
    </row>
    <row r="33" spans="1:26" s="27" customFormat="1" ht="15.75" thickBot="1" x14ac:dyDescent="0.3">
      <c r="A33" s="105" t="s">
        <v>42</v>
      </c>
      <c r="B33" s="106">
        <v>24</v>
      </c>
      <c r="C33" s="106">
        <v>8</v>
      </c>
      <c r="D33" s="106">
        <v>61</v>
      </c>
      <c r="E33" s="107">
        <v>37</v>
      </c>
      <c r="F33" s="123"/>
      <c r="G33" s="124"/>
      <c r="H33" s="124"/>
      <c r="I33" s="124"/>
      <c r="J33" s="124"/>
      <c r="K33" s="124"/>
      <c r="L33" s="124"/>
      <c r="M33" s="128" t="s">
        <v>305</v>
      </c>
      <c r="N33" s="132"/>
      <c r="O33" s="99"/>
      <c r="P33" s="99"/>
      <c r="Q33" s="99"/>
      <c r="R33" s="99"/>
      <c r="S33" s="99"/>
      <c r="T33" s="99"/>
      <c r="U33" s="99"/>
      <c r="V33" s="99"/>
      <c r="W33" s="99"/>
      <c r="X33" s="99"/>
      <c r="Y33" s="99"/>
      <c r="Z33" s="99"/>
    </row>
    <row r="36" spans="1:26" ht="16.5" customHeight="1" x14ac:dyDescent="0.25"/>
    <row r="38" spans="1:26" x14ac:dyDescent="0.25">
      <c r="A38" s="26" t="s">
        <v>295</v>
      </c>
      <c r="B38" s="27"/>
      <c r="D38" s="27"/>
      <c r="E38" s="27"/>
      <c r="F38" s="27"/>
      <c r="G38" s="27"/>
      <c r="H38" s="27"/>
      <c r="I38" s="27"/>
      <c r="J38" s="27"/>
      <c r="K38" s="27"/>
      <c r="L38" s="27"/>
    </row>
    <row r="40" spans="1:26" x14ac:dyDescent="0.25">
      <c r="A40" s="24" t="s">
        <v>166</v>
      </c>
      <c r="N40" s="24"/>
      <c r="O40" s="24"/>
      <c r="P40" s="24"/>
      <c r="Q40" s="24"/>
      <c r="R40" s="24"/>
    </row>
    <row r="41" spans="1:26" ht="297.75" customHeight="1" x14ac:dyDescent="0.25">
      <c r="A41" s="221" t="s">
        <v>300</v>
      </c>
      <c r="B41" s="221"/>
      <c r="C41" s="221"/>
      <c r="D41" s="221"/>
      <c r="E41" s="221"/>
      <c r="F41" s="221"/>
      <c r="G41" s="221"/>
      <c r="H41" s="221"/>
      <c r="I41" s="221"/>
      <c r="J41" s="221"/>
      <c r="K41" s="221"/>
      <c r="L41" s="221"/>
    </row>
    <row r="42" spans="1:26" x14ac:dyDescent="0.25">
      <c r="A42" s="24"/>
    </row>
    <row r="43" spans="1:26" x14ac:dyDescent="0.25">
      <c r="A43" s="220"/>
      <c r="B43" s="220"/>
      <c r="C43" s="30"/>
    </row>
    <row r="44" spans="1:26" x14ac:dyDescent="0.25">
      <c r="A44" s="220" t="s">
        <v>174</v>
      </c>
      <c r="B44" s="220"/>
      <c r="C44" s="220"/>
      <c r="D44" s="220"/>
      <c r="E44" s="220"/>
    </row>
    <row r="45" spans="1:26" ht="273.75" customHeight="1" x14ac:dyDescent="0.25">
      <c r="A45" s="221" t="s">
        <v>304</v>
      </c>
      <c r="B45" s="221"/>
      <c r="C45" s="221"/>
      <c r="D45" s="221"/>
      <c r="E45" s="221"/>
      <c r="F45" s="221"/>
      <c r="G45" s="221"/>
      <c r="H45" s="221"/>
      <c r="I45" s="221"/>
      <c r="J45" s="221"/>
      <c r="K45" s="221"/>
      <c r="L45" s="221"/>
    </row>
    <row r="89" spans="1:7" ht="210" customHeight="1" x14ac:dyDescent="0.25"/>
    <row r="93" spans="1:7" ht="54" customHeight="1" x14ac:dyDescent="0.25"/>
    <row r="94" spans="1:7" x14ac:dyDescent="0.25">
      <c r="A94" s="220"/>
      <c r="B94" s="220"/>
      <c r="C94" s="220"/>
      <c r="D94" s="220"/>
      <c r="E94" s="220"/>
      <c r="F94" s="220"/>
      <c r="G94" s="220"/>
    </row>
  </sheetData>
  <mergeCells count="6">
    <mergeCell ref="F3:N3"/>
    <mergeCell ref="A44:E44"/>
    <mergeCell ref="A94:G94"/>
    <mergeCell ref="A41:L41"/>
    <mergeCell ref="A43:B43"/>
    <mergeCell ref="A45:L45"/>
  </mergeCells>
  <phoneticPr fontId="3"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2569-44B5-45FB-850F-A5567F6C844A}">
  <dimension ref="A1"/>
  <sheetViews>
    <sheetView zoomScale="50" zoomScaleNormal="50" zoomScaleSheetLayoutView="20" workbookViewId="0">
      <selection activeCell="CO128" sqref="CO128"/>
    </sheetView>
  </sheetViews>
  <sheetFormatPr baseColWidth="10" defaultRowHeight="15" x14ac:dyDescent="0.25"/>
  <sheetData>
    <row r="1" spans="1:1" x14ac:dyDescent="0.25">
      <c r="A1" t="s">
        <v>308</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4" zoomScale="40" zoomScaleNormal="40" zoomScaleSheetLayoutView="80" zoomScalePageLayoutView="70" workbookViewId="0">
      <selection activeCell="AA28" sqref="AA28"/>
    </sheetView>
  </sheetViews>
  <sheetFormatPr baseColWidth="10" defaultRowHeight="15" x14ac:dyDescent="0.25"/>
  <sheetData>
    <row r="1" spans="1:1" x14ac:dyDescent="0.25">
      <c r="A1" t="s">
        <v>307</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22" zoomScale="40" zoomScaleNormal="40" workbookViewId="0">
      <selection activeCell="AD23" sqref="AD23"/>
    </sheetView>
  </sheetViews>
  <sheetFormatPr baseColWidth="10" defaultRowHeight="15" x14ac:dyDescent="0.25"/>
  <sheetData>
    <row r="1" spans="1:1" x14ac:dyDescent="0.25">
      <c r="A1" t="s">
        <v>306</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0621-F675-419F-BE0E-3FA74BF21981}">
  <dimension ref="A1"/>
  <sheetViews>
    <sheetView zoomScale="10" zoomScaleNormal="10" workbookViewId="0">
      <selection activeCell="BH106" sqref="BH106"/>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Tabla 1 - Tools for Web Attacks</vt:lpstr>
      <vt:lpstr>Tabla 1B-Other Tools</vt:lpstr>
      <vt:lpstr>Tabla 2 - Attack Capabilities</vt:lpstr>
      <vt:lpstr>Tabla 3 - Detecciones WAF-IDS</vt:lpstr>
      <vt:lpstr>Tabla 4 - Anomalías URIs</vt:lpstr>
      <vt:lpstr>Gráfico 1 - Aporte Herramientas</vt:lpstr>
      <vt:lpstr>Gráfico 2 - IDS separados</vt:lpstr>
      <vt:lpstr>Gráfico 3 - Detector Completo</vt:lpstr>
      <vt:lpstr>Gráficos-Tablas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Felipe Bueno Carranza</cp:lastModifiedBy>
  <dcterms:created xsi:type="dcterms:W3CDTF">2015-06-05T18:19:34Z</dcterms:created>
  <dcterms:modified xsi:type="dcterms:W3CDTF">2022-06-20T17:41:25Z</dcterms:modified>
</cp:coreProperties>
</file>