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用于学习\Rutgers_mst\Course\Capstone\"/>
    </mc:Choice>
  </mc:AlternateContent>
  <xr:revisionPtr revIDLastSave="0" documentId="13_ncr:1_{D08B069D-F62A-45D9-9436-407358A5A407}" xr6:coauthVersionLast="45" xr6:coauthVersionMax="45" xr10:uidLastSave="{00000000-0000-0000-0000-000000000000}"/>
  <bookViews>
    <workbookView xWindow="-108" yWindow="-108" windowWidth="23256" windowHeight="12576" firstSheet="3" activeTab="6" xr2:uid="{00000000-000D-0000-FFFF-FFFF00000000}"/>
  </bookViews>
  <sheets>
    <sheet name="Public Equity" sheetId="1" r:id="rId1"/>
    <sheet name="Traditional" sheetId="11" r:id="rId2"/>
    <sheet name="Global Public Equity" sheetId="2" r:id="rId3"/>
    <sheet name="Private Equity" sheetId="3" r:id="rId4"/>
    <sheet name="Hedge Fund" sheetId="4" r:id="rId5"/>
    <sheet name="Bond" sheetId="6" r:id="rId6"/>
    <sheet name="TIPS" sheetId="7" r:id="rId7"/>
    <sheet name="Money Market" sheetId="8" r:id="rId8"/>
    <sheet name="Absolute Return" sheetId="9" r:id="rId9"/>
    <sheet name="Natural Resource" sheetId="5" r:id="rId10"/>
    <sheet name="Real Estate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1" l="1"/>
  <c r="M12" i="1"/>
  <c r="M13" i="1"/>
  <c r="M14" i="1"/>
  <c r="M10" i="1"/>
  <c r="N11" i="1"/>
  <c r="N12" i="1"/>
  <c r="N13" i="1"/>
  <c r="N14" i="1"/>
  <c r="N10" i="1"/>
  <c r="E4" i="8" l="1"/>
  <c r="E7" i="7"/>
  <c r="E3" i="6"/>
  <c r="E4" i="2"/>
  <c r="C4" i="11" l="1"/>
  <c r="C5" i="11"/>
  <c r="C6" i="11"/>
  <c r="C7" i="11"/>
  <c r="C8" i="11"/>
  <c r="C9" i="11"/>
  <c r="D9" i="11"/>
  <c r="E9" i="11"/>
  <c r="D8" i="11"/>
  <c r="E8" i="11"/>
  <c r="D4" i="11"/>
  <c r="D5" i="11"/>
  <c r="D6" i="11"/>
  <c r="D7" i="11"/>
  <c r="D3" i="11"/>
  <c r="C3" i="11"/>
  <c r="E4" i="11"/>
  <c r="E5" i="11"/>
  <c r="E6" i="11"/>
  <c r="E3" i="11"/>
  <c r="E7" i="11"/>
  <c r="E5" i="10"/>
  <c r="E7" i="5"/>
  <c r="E4" i="9"/>
  <c r="E3" i="8"/>
  <c r="E6" i="6"/>
  <c r="E4" i="6"/>
  <c r="E5" i="4"/>
  <c r="E3" i="4"/>
  <c r="E3" i="3"/>
  <c r="E5" i="2"/>
  <c r="E7" i="1"/>
  <c r="C7" i="10" l="1"/>
  <c r="C6" i="10"/>
  <c r="C5" i="10"/>
  <c r="C4" i="10"/>
  <c r="C3" i="10"/>
  <c r="C7" i="9" l="1"/>
  <c r="C6" i="9"/>
  <c r="C5" i="9"/>
  <c r="C4" i="9"/>
  <c r="C3" i="9"/>
  <c r="C4" i="8"/>
  <c r="C3" i="8"/>
  <c r="C7" i="7"/>
  <c r="C6" i="7"/>
  <c r="C5" i="7"/>
  <c r="C4" i="7"/>
  <c r="C3" i="7"/>
  <c r="C7" i="6"/>
  <c r="C6" i="6"/>
  <c r="C5" i="6"/>
  <c r="C4" i="6"/>
  <c r="C3" i="6"/>
  <c r="C4" i="4"/>
  <c r="C5" i="4"/>
  <c r="C6" i="4"/>
  <c r="C7" i="4"/>
  <c r="C8" i="4"/>
  <c r="C4" i="5"/>
  <c r="C5" i="5"/>
  <c r="C6" i="5"/>
  <c r="C7" i="5"/>
  <c r="C3" i="5"/>
  <c r="C4" i="3"/>
  <c r="C3" i="4"/>
  <c r="C3" i="3"/>
  <c r="C4" i="2"/>
  <c r="C5" i="2"/>
  <c r="C6" i="2"/>
  <c r="C7" i="2"/>
  <c r="C3" i="2"/>
  <c r="C4" i="1"/>
  <c r="C5" i="1"/>
  <c r="C6" i="1"/>
  <c r="C7" i="1"/>
  <c r="C3" i="1"/>
</calcChain>
</file>

<file path=xl/sharedStrings.xml><?xml version="1.0" encoding="utf-8"?>
<sst xmlns="http://schemas.openxmlformats.org/spreadsheetml/2006/main" count="142" uniqueCount="74">
  <si>
    <t>Name</t>
    <phoneticPr fontId="1" type="noConversion"/>
  </si>
  <si>
    <t>Return</t>
    <phoneticPr fontId="1" type="noConversion"/>
  </si>
  <si>
    <t>Var</t>
    <phoneticPr fontId="1" type="noConversion"/>
  </si>
  <si>
    <t>SPY</t>
    <phoneticPr fontId="1" type="noConversion"/>
  </si>
  <si>
    <t>IVV</t>
    <phoneticPr fontId="1" type="noConversion"/>
  </si>
  <si>
    <t>VTI</t>
    <phoneticPr fontId="1" type="noConversion"/>
  </si>
  <si>
    <t>VOO</t>
    <phoneticPr fontId="1" type="noConversion"/>
  </si>
  <si>
    <t>QQQ</t>
    <phoneticPr fontId="1" type="noConversion"/>
  </si>
  <si>
    <t>Y4</t>
    <phoneticPr fontId="1" type="noConversion"/>
  </si>
  <si>
    <t>3Y</t>
    <phoneticPr fontId="1" type="noConversion"/>
  </si>
  <si>
    <t>PTNQ</t>
    <phoneticPr fontId="1" type="noConversion"/>
  </si>
  <si>
    <t>SKYY</t>
    <phoneticPr fontId="1" type="noConversion"/>
  </si>
  <si>
    <t>IXN</t>
    <phoneticPr fontId="1" type="noConversion"/>
  </si>
  <si>
    <t>SPYX</t>
    <phoneticPr fontId="1" type="noConversion"/>
  </si>
  <si>
    <t>FDIS</t>
    <phoneticPr fontId="1" type="noConversion"/>
  </si>
  <si>
    <t>PSP</t>
    <phoneticPr fontId="1" type="noConversion"/>
  </si>
  <si>
    <t>PEX</t>
    <phoneticPr fontId="1" type="noConversion"/>
  </si>
  <si>
    <t>QAI</t>
    <phoneticPr fontId="1" type="noConversion"/>
  </si>
  <si>
    <t>MNA</t>
    <phoneticPr fontId="1" type="noConversion"/>
  </si>
  <si>
    <t>FVC</t>
    <phoneticPr fontId="1" type="noConversion"/>
  </si>
  <si>
    <t>PUTW</t>
    <phoneticPr fontId="1" type="noConversion"/>
  </si>
  <si>
    <t>WTMF</t>
    <phoneticPr fontId="1" type="noConversion"/>
  </si>
  <si>
    <t>GMOM</t>
    <phoneticPr fontId="1" type="noConversion"/>
  </si>
  <si>
    <t>VNQ</t>
    <phoneticPr fontId="1" type="noConversion"/>
  </si>
  <si>
    <t>REET</t>
    <phoneticPr fontId="1" type="noConversion"/>
  </si>
  <si>
    <t>TAO</t>
    <phoneticPr fontId="1" type="noConversion"/>
  </si>
  <si>
    <t>FREL</t>
    <phoneticPr fontId="1" type="noConversion"/>
  </si>
  <si>
    <t>SRET</t>
    <phoneticPr fontId="1" type="noConversion"/>
  </si>
  <si>
    <t>AGG</t>
    <phoneticPr fontId="1" type="noConversion"/>
  </si>
  <si>
    <t>TMF</t>
    <phoneticPr fontId="1" type="noConversion"/>
  </si>
  <si>
    <t>ICVT</t>
    <phoneticPr fontId="1" type="noConversion"/>
  </si>
  <si>
    <t>LKOR</t>
    <phoneticPr fontId="1" type="noConversion"/>
  </si>
  <si>
    <t>SPLB</t>
    <phoneticPr fontId="1" type="noConversion"/>
  </si>
  <si>
    <t>FLTR</t>
    <phoneticPr fontId="1" type="noConversion"/>
  </si>
  <si>
    <t>TIP</t>
    <phoneticPr fontId="1" type="noConversion"/>
  </si>
  <si>
    <t>SCHP</t>
    <phoneticPr fontId="1" type="noConversion"/>
  </si>
  <si>
    <t>VTIP</t>
    <phoneticPr fontId="1" type="noConversion"/>
  </si>
  <si>
    <t>STIP</t>
    <phoneticPr fontId="1" type="noConversion"/>
  </si>
  <si>
    <t>SHV</t>
    <phoneticPr fontId="1" type="noConversion"/>
  </si>
  <si>
    <t>BIL</t>
    <phoneticPr fontId="1" type="noConversion"/>
  </si>
  <si>
    <t>GURU</t>
    <phoneticPr fontId="1" type="noConversion"/>
  </si>
  <si>
    <t>MRGR</t>
    <phoneticPr fontId="1" type="noConversion"/>
  </si>
  <si>
    <t>FTLS</t>
    <phoneticPr fontId="1" type="noConversion"/>
  </si>
  <si>
    <t>GNR</t>
    <phoneticPr fontId="1" type="noConversion"/>
  </si>
  <si>
    <t>GUNR</t>
    <phoneticPr fontId="1" type="noConversion"/>
  </si>
  <si>
    <t xml:space="preserve">IGE </t>
    <phoneticPr fontId="1" type="noConversion"/>
  </si>
  <si>
    <t>NANR</t>
    <phoneticPr fontId="1" type="noConversion"/>
  </si>
  <si>
    <t>GRES</t>
    <phoneticPr fontId="1" type="noConversion"/>
  </si>
  <si>
    <t>Depression Return</t>
    <phoneticPr fontId="1" type="noConversion"/>
  </si>
  <si>
    <t>At close Feb 14</t>
    <phoneticPr fontId="1" type="noConversion"/>
  </si>
  <si>
    <t>Clask</t>
    <phoneticPr fontId="1" type="noConversion"/>
  </si>
  <si>
    <t>Stock</t>
    <phoneticPr fontId="1" type="noConversion"/>
  </si>
  <si>
    <t>S&amp;P 500</t>
    <phoneticPr fontId="1" type="noConversion"/>
  </si>
  <si>
    <t>9 Apr,17</t>
    <phoneticPr fontId="1" type="noConversion"/>
  </si>
  <si>
    <t>Dow</t>
    <phoneticPr fontId="1" type="noConversion"/>
  </si>
  <si>
    <t>Nasdaq</t>
    <phoneticPr fontId="1" type="noConversion"/>
  </si>
  <si>
    <t>(Start Jun17,19)</t>
    <phoneticPr fontId="1" type="noConversion"/>
  </si>
  <si>
    <t>Bond</t>
    <phoneticPr fontId="1" type="noConversion"/>
  </si>
  <si>
    <t>13 Week</t>
    <phoneticPr fontId="1" type="noConversion"/>
  </si>
  <si>
    <t>Yield 5 yr</t>
    <phoneticPr fontId="1" type="noConversion"/>
  </si>
  <si>
    <t>Yield 10 yr</t>
    <phoneticPr fontId="1" type="noConversion"/>
  </si>
  <si>
    <t>Yield 30 yr</t>
    <phoneticPr fontId="1" type="noConversion"/>
  </si>
  <si>
    <t>(Start Apr 15,19)</t>
    <phoneticPr fontId="1" type="noConversion"/>
  </si>
  <si>
    <t>Asset Class</t>
    <phoneticPr fontId="1" type="noConversion"/>
  </si>
  <si>
    <t>Ticker</t>
    <phoneticPr fontId="1" type="noConversion"/>
  </si>
  <si>
    <t>Exp.Return</t>
    <phoneticPr fontId="1" type="noConversion"/>
  </si>
  <si>
    <t>Risk</t>
    <phoneticPr fontId="1" type="noConversion"/>
  </si>
  <si>
    <t>US Equity</t>
    <phoneticPr fontId="1" type="noConversion"/>
  </si>
  <si>
    <t>Hedge Fund</t>
    <phoneticPr fontId="1" type="noConversion"/>
  </si>
  <si>
    <t>SPY</t>
  </si>
  <si>
    <t>IVV</t>
  </si>
  <si>
    <t>VTI</t>
  </si>
  <si>
    <t>VOO</t>
  </si>
  <si>
    <t>QQQ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</si>
</sst>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2" tint="-0.749992370372631"/>
      <name val="等线"/>
      <family val="2"/>
      <scheme val="minor"/>
    </font>
    <font>
      <sz val="11"/>
      <color theme="2" tint="-0.74999237037263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4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0" xfId="0" applyAlignment="1"/>
    <xf numFmtId="0" fontId="0" fillId="0" borderId="4" xfId="0" applyBorder="1"/>
    <xf numFmtId="0" fontId="0" fillId="0" borderId="0" xfId="0" applyBorder="1"/>
    <xf numFmtId="0" fontId="0" fillId="2" borderId="0" xfId="0" applyFill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 applyAlignment="1"/>
    <xf numFmtId="0" fontId="3" fillId="3" borderId="0" xfId="0" applyFont="1" applyFill="1"/>
    <xf numFmtId="0" fontId="4" fillId="3" borderId="0" xfId="0" applyFont="1" applyFill="1"/>
    <xf numFmtId="16" fontId="4" fillId="3" borderId="0" xfId="0" applyNumberFormat="1" applyFont="1" applyFill="1"/>
    <xf numFmtId="0" fontId="0" fillId="3" borderId="0" xfId="0" applyFill="1"/>
    <xf numFmtId="9" fontId="0" fillId="4" borderId="0" xfId="1" applyFont="1" applyFill="1" applyBorder="1" applyAlignment="1"/>
    <xf numFmtId="9" fontId="0" fillId="4" borderId="5" xfId="1" applyFont="1" applyFill="1" applyBorder="1" applyAlignment="1"/>
    <xf numFmtId="9" fontId="0" fillId="4" borderId="7" xfId="1" applyFont="1" applyFill="1" applyBorder="1" applyAlignment="1"/>
    <xf numFmtId="9" fontId="0" fillId="4" borderId="8" xfId="1" applyFont="1" applyFill="1" applyBorder="1" applyAlignment="1"/>
    <xf numFmtId="0" fontId="0" fillId="0" borderId="1" xfId="0" applyBorder="1"/>
    <xf numFmtId="0" fontId="0" fillId="0" borderId="2" xfId="0" applyBorder="1"/>
    <xf numFmtId="9" fontId="0" fillId="4" borderId="1" xfId="1" applyFont="1" applyFill="1" applyBorder="1" applyAlignment="1"/>
    <xf numFmtId="9" fontId="0" fillId="4" borderId="2" xfId="1" applyFont="1" applyFill="1" applyBorder="1" applyAlignment="1"/>
    <xf numFmtId="9" fontId="0" fillId="4" borderId="3" xfId="1" applyFont="1" applyFill="1" applyBorder="1" applyAlignme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0" fontId="0" fillId="0" borderId="12" xfId="1" applyNumberFormat="1" applyFont="1" applyBorder="1" applyAlignment="1"/>
    <xf numFmtId="0" fontId="0" fillId="0" borderId="1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workbookViewId="0">
      <selection activeCell="I21" sqref="I21"/>
    </sheetView>
  </sheetViews>
  <sheetFormatPr defaultRowHeight="13.8" x14ac:dyDescent="0.25"/>
  <cols>
    <col min="11" max="11" width="12.21875" bestFit="1" customWidth="1"/>
    <col min="13" max="13" width="11.6640625" bestFit="1" customWidth="1"/>
  </cols>
  <sheetData>
    <row r="1" spans="1:14" x14ac:dyDescent="0.25">
      <c r="A1" t="s">
        <v>0</v>
      </c>
      <c r="B1" s="32" t="s">
        <v>1</v>
      </c>
      <c r="C1" s="32"/>
      <c r="D1" s="3" t="s">
        <v>2</v>
      </c>
      <c r="E1" s="3" t="s">
        <v>48</v>
      </c>
      <c r="F1" s="1">
        <v>43839</v>
      </c>
      <c r="G1" s="1">
        <v>44114</v>
      </c>
      <c r="H1" s="1">
        <v>43930</v>
      </c>
    </row>
    <row r="2" spans="1:14" x14ac:dyDescent="0.25">
      <c r="B2" t="s">
        <v>9</v>
      </c>
      <c r="C2" t="s">
        <v>8</v>
      </c>
      <c r="D2" t="s">
        <v>9</v>
      </c>
    </row>
    <row r="3" spans="1:14" x14ac:dyDescent="0.25">
      <c r="A3" t="s">
        <v>3</v>
      </c>
      <c r="B3">
        <v>5.05</v>
      </c>
      <c r="C3" s="2">
        <f>(F3-G3)/G3*100</f>
        <v>11.393397899331594</v>
      </c>
      <c r="D3">
        <v>15.15</v>
      </c>
      <c r="F3">
        <v>326.64999999999998</v>
      </c>
      <c r="G3">
        <v>293.24</v>
      </c>
    </row>
    <row r="4" spans="1:14" x14ac:dyDescent="0.25">
      <c r="A4" t="s">
        <v>4</v>
      </c>
      <c r="B4">
        <v>5.05</v>
      </c>
      <c r="C4" s="2">
        <f t="shared" ref="C4:C7" si="0">(F4-G4)/G4*100</f>
        <v>11.222241057806416</v>
      </c>
      <c r="D4" s="2">
        <v>15.21</v>
      </c>
      <c r="F4">
        <v>328.05</v>
      </c>
      <c r="G4">
        <v>294.95</v>
      </c>
    </row>
    <row r="5" spans="1:14" x14ac:dyDescent="0.25">
      <c r="A5" t="s">
        <v>5</v>
      </c>
      <c r="B5">
        <v>3.99</v>
      </c>
      <c r="C5" s="2">
        <f t="shared" si="0"/>
        <v>10.678316547722263</v>
      </c>
      <c r="D5">
        <v>15.83</v>
      </c>
      <c r="F5">
        <v>165.94</v>
      </c>
      <c r="G5">
        <v>149.93</v>
      </c>
    </row>
    <row r="6" spans="1:14" x14ac:dyDescent="0.25">
      <c r="A6" t="s">
        <v>6</v>
      </c>
      <c r="B6">
        <v>5.08</v>
      </c>
      <c r="C6" s="2">
        <f t="shared" si="0"/>
        <v>11.436209713352151</v>
      </c>
      <c r="D6">
        <v>15.22</v>
      </c>
      <c r="F6">
        <v>300.12</v>
      </c>
      <c r="G6">
        <v>269.32</v>
      </c>
    </row>
    <row r="7" spans="1:14" x14ac:dyDescent="0.25">
      <c r="A7" t="s">
        <v>7</v>
      </c>
      <c r="B7">
        <v>13.86</v>
      </c>
      <c r="C7" s="2">
        <f t="shared" si="0"/>
        <v>16.064235743057029</v>
      </c>
      <c r="D7">
        <v>16.239999999999998</v>
      </c>
      <c r="E7">
        <f>(H7-F7)/F7</f>
        <v>-8.2789168455180584E-2</v>
      </c>
      <c r="F7">
        <v>218.99</v>
      </c>
      <c r="G7">
        <v>188.68</v>
      </c>
      <c r="H7">
        <v>200.86</v>
      </c>
    </row>
    <row r="9" spans="1:14" x14ac:dyDescent="0.25">
      <c r="K9" s="36" t="s">
        <v>63</v>
      </c>
      <c r="L9" s="36" t="s">
        <v>64</v>
      </c>
      <c r="M9" s="36" t="s">
        <v>65</v>
      </c>
      <c r="N9" s="36" t="s">
        <v>66</v>
      </c>
    </row>
    <row r="10" spans="1:14" x14ac:dyDescent="0.25">
      <c r="K10" s="37" t="s">
        <v>67</v>
      </c>
      <c r="L10" s="41" t="s">
        <v>69</v>
      </c>
      <c r="M10" s="42">
        <f>C3/100</f>
        <v>0.11393397899331595</v>
      </c>
      <c r="N10" s="43">
        <f>D3</f>
        <v>15.15</v>
      </c>
    </row>
    <row r="11" spans="1:14" x14ac:dyDescent="0.25">
      <c r="K11" s="37"/>
      <c r="L11" s="41" t="s">
        <v>70</v>
      </c>
      <c r="M11" s="42">
        <f t="shared" ref="M11:M14" si="1">C4/100</f>
        <v>0.11222241057806416</v>
      </c>
      <c r="N11" s="43">
        <f t="shared" ref="N11:N14" si="2">D4</f>
        <v>15.21</v>
      </c>
    </row>
    <row r="12" spans="1:14" x14ac:dyDescent="0.25">
      <c r="K12" s="37"/>
      <c r="L12" s="41" t="s">
        <v>71</v>
      </c>
      <c r="M12" s="42">
        <f t="shared" si="1"/>
        <v>0.10678316547722262</v>
      </c>
      <c r="N12" s="43">
        <f t="shared" si="2"/>
        <v>15.83</v>
      </c>
    </row>
    <row r="13" spans="1:14" x14ac:dyDescent="0.25">
      <c r="K13" s="37"/>
      <c r="L13" s="41" t="s">
        <v>72</v>
      </c>
      <c r="M13" s="42">
        <f t="shared" si="1"/>
        <v>0.11436209713352151</v>
      </c>
      <c r="N13" s="43">
        <f t="shared" si="2"/>
        <v>15.22</v>
      </c>
    </row>
    <row r="14" spans="1:14" x14ac:dyDescent="0.25">
      <c r="K14" s="37"/>
      <c r="L14" s="41" t="s">
        <v>73</v>
      </c>
      <c r="M14" s="42">
        <f t="shared" si="1"/>
        <v>0.16064235743057029</v>
      </c>
      <c r="N14" s="43">
        <f t="shared" si="2"/>
        <v>16.239999999999998</v>
      </c>
    </row>
    <row r="15" spans="1:14" x14ac:dyDescent="0.25">
      <c r="K15" s="38" t="s">
        <v>68</v>
      </c>
      <c r="L15" s="41" t="s">
        <v>17</v>
      </c>
      <c r="M15" s="42">
        <v>5.4000000000000003E-3</v>
      </c>
      <c r="N15" s="43">
        <v>4.97</v>
      </c>
    </row>
    <row r="16" spans="1:14" x14ac:dyDescent="0.25">
      <c r="K16" s="39"/>
      <c r="L16" s="41" t="s">
        <v>18</v>
      </c>
      <c r="M16" s="42">
        <v>1.7000000000000001E-3</v>
      </c>
      <c r="N16" s="43">
        <v>6.06</v>
      </c>
    </row>
    <row r="17" spans="11:14" x14ac:dyDescent="0.25">
      <c r="K17" s="39"/>
      <c r="L17" s="41" t="s">
        <v>19</v>
      </c>
      <c r="M17" s="42">
        <v>2.7799999999999998E-2</v>
      </c>
      <c r="N17" s="43">
        <v>17.760000000000002</v>
      </c>
    </row>
    <row r="18" spans="11:14" x14ac:dyDescent="0.25">
      <c r="K18" s="39"/>
      <c r="L18" s="41" t="s">
        <v>20</v>
      </c>
      <c r="M18" s="42">
        <v>8.8000000000000005E-3</v>
      </c>
      <c r="N18" s="43">
        <v>9.0299999999999994</v>
      </c>
    </row>
    <row r="19" spans="11:14" x14ac:dyDescent="0.25">
      <c r="K19" s="39"/>
      <c r="L19" s="41" t="s">
        <v>21</v>
      </c>
      <c r="M19" s="42">
        <v>-1.3899999999999999E-2</v>
      </c>
      <c r="N19" s="43">
        <v>4.9400000000000004</v>
      </c>
    </row>
    <row r="20" spans="11:14" x14ac:dyDescent="0.25">
      <c r="K20" s="40"/>
      <c r="L20" s="41" t="s">
        <v>22</v>
      </c>
      <c r="M20" s="42">
        <v>-3.0000000000000001E-3</v>
      </c>
      <c r="N20" s="43">
        <v>8.48</v>
      </c>
    </row>
  </sheetData>
  <mergeCells count="3">
    <mergeCell ref="B1:C1"/>
    <mergeCell ref="K10:K14"/>
    <mergeCell ref="K15:K20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2FFD-DF6D-4281-ACFC-B750EC8E4FDF}">
  <dimension ref="A1:H7"/>
  <sheetViews>
    <sheetView workbookViewId="0">
      <selection activeCell="B3" sqref="B3"/>
    </sheetView>
  </sheetViews>
  <sheetFormatPr defaultRowHeight="13.8" x14ac:dyDescent="0.25"/>
  <sheetData>
    <row r="1" spans="1:8" x14ac:dyDescent="0.25">
      <c r="A1" t="s">
        <v>0</v>
      </c>
      <c r="B1" s="32" t="s">
        <v>1</v>
      </c>
      <c r="C1" s="32"/>
      <c r="D1" s="32" t="s">
        <v>2</v>
      </c>
      <c r="E1" s="32"/>
      <c r="F1" s="1">
        <v>43839</v>
      </c>
      <c r="G1" s="1">
        <v>44114</v>
      </c>
    </row>
    <row r="2" spans="1:8" x14ac:dyDescent="0.25">
      <c r="B2" t="s">
        <v>9</v>
      </c>
      <c r="C2" t="s">
        <v>8</v>
      </c>
      <c r="D2" t="s">
        <v>9</v>
      </c>
    </row>
    <row r="3" spans="1:8" x14ac:dyDescent="0.25">
      <c r="A3" t="s">
        <v>43</v>
      </c>
      <c r="B3">
        <v>-7.04</v>
      </c>
      <c r="C3" s="2">
        <f>(F3-G3)/G3*100</f>
        <v>7.3411764705882288</v>
      </c>
      <c r="D3">
        <v>19.87</v>
      </c>
      <c r="F3">
        <v>45.62</v>
      </c>
      <c r="G3">
        <v>42.5</v>
      </c>
    </row>
    <row r="4" spans="1:8" x14ac:dyDescent="0.25">
      <c r="A4" t="s">
        <v>44</v>
      </c>
      <c r="B4">
        <v>-5.63</v>
      </c>
      <c r="C4" s="2">
        <f t="shared" ref="C4:C7" si="0">(F4-G4)/G4*100</f>
        <v>9.0314136125654496</v>
      </c>
      <c r="D4">
        <v>18.010000000000002</v>
      </c>
      <c r="F4">
        <v>33.32</v>
      </c>
      <c r="G4">
        <v>30.56</v>
      </c>
    </row>
    <row r="5" spans="1:8" x14ac:dyDescent="0.25">
      <c r="A5" t="s">
        <v>45</v>
      </c>
      <c r="B5">
        <v>-18.52</v>
      </c>
      <c r="C5" s="2">
        <f t="shared" si="0"/>
        <v>5.3824362606232405</v>
      </c>
      <c r="D5">
        <v>26.93</v>
      </c>
      <c r="F5">
        <v>29.76</v>
      </c>
      <c r="G5">
        <v>28.24</v>
      </c>
    </row>
    <row r="6" spans="1:8" x14ac:dyDescent="0.25">
      <c r="A6" t="s">
        <v>46</v>
      </c>
      <c r="B6">
        <v>-11.38</v>
      </c>
      <c r="C6" s="2">
        <f t="shared" si="0"/>
        <v>8.5266252858542941</v>
      </c>
      <c r="D6">
        <v>21.77</v>
      </c>
      <c r="F6">
        <v>33.22</v>
      </c>
      <c r="G6">
        <v>30.61</v>
      </c>
    </row>
    <row r="7" spans="1:8" x14ac:dyDescent="0.25">
      <c r="A7" t="s">
        <v>47</v>
      </c>
      <c r="B7">
        <v>-4.67</v>
      </c>
      <c r="C7" s="2">
        <f t="shared" si="0"/>
        <v>2.8996566196108282</v>
      </c>
      <c r="D7">
        <v>11.28</v>
      </c>
      <c r="E7">
        <f>(H7-F7)/F7</f>
        <v>-0.13644790507971821</v>
      </c>
      <c r="F7">
        <v>26.97</v>
      </c>
      <c r="G7">
        <v>26.21</v>
      </c>
      <c r="H7">
        <v>23.29</v>
      </c>
    </row>
  </sheetData>
  <mergeCells count="2">
    <mergeCell ref="B1:C1"/>
    <mergeCell ref="D1:E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B26E-851C-496F-AC7F-3566D83E999A}">
  <dimension ref="A1:I7"/>
  <sheetViews>
    <sheetView workbookViewId="0">
      <selection activeCell="E5" sqref="E5"/>
    </sheetView>
  </sheetViews>
  <sheetFormatPr defaultRowHeight="13.8" x14ac:dyDescent="0.25"/>
  <sheetData>
    <row r="1" spans="1:9" x14ac:dyDescent="0.25">
      <c r="A1" t="s">
        <v>0</v>
      </c>
      <c r="B1" s="32" t="s">
        <v>1</v>
      </c>
      <c r="C1" s="32"/>
      <c r="D1" s="32" t="s">
        <v>2</v>
      </c>
      <c r="E1" s="32"/>
      <c r="F1" s="1">
        <v>43839</v>
      </c>
      <c r="G1" s="1">
        <v>44114</v>
      </c>
    </row>
    <row r="2" spans="1:9" x14ac:dyDescent="0.25">
      <c r="B2" t="s">
        <v>9</v>
      </c>
      <c r="C2" t="s">
        <v>8</v>
      </c>
      <c r="D2" t="s">
        <v>9</v>
      </c>
    </row>
    <row r="3" spans="1:9" x14ac:dyDescent="0.25">
      <c r="A3" t="s">
        <v>23</v>
      </c>
      <c r="B3">
        <v>-1.49</v>
      </c>
      <c r="C3" s="2">
        <f>(F3-G3)/G3*100</f>
        <v>-1.6009455248737456</v>
      </c>
      <c r="D3">
        <v>17.07</v>
      </c>
      <c r="F3">
        <v>91.58</v>
      </c>
      <c r="G3">
        <v>93.07</v>
      </c>
    </row>
    <row r="4" spans="1:9" x14ac:dyDescent="0.25">
      <c r="A4" t="s">
        <v>24</v>
      </c>
      <c r="B4">
        <v>-4.22</v>
      </c>
      <c r="C4" s="2">
        <f t="shared" ref="C4:C7" si="0">(F4-G4)/G4*100</f>
        <v>-3.2005689900426821</v>
      </c>
      <c r="D4">
        <v>18.21</v>
      </c>
      <c r="F4">
        <v>27.22</v>
      </c>
      <c r="G4">
        <v>28.12</v>
      </c>
    </row>
    <row r="5" spans="1:9" x14ac:dyDescent="0.25">
      <c r="A5" t="s">
        <v>25</v>
      </c>
      <c r="B5">
        <v>11.32</v>
      </c>
      <c r="C5" s="2">
        <f t="shared" si="0"/>
        <v>7.251461988304106</v>
      </c>
      <c r="D5">
        <v>21.54</v>
      </c>
      <c r="E5">
        <f>(H5-F5)/F5</f>
        <v>-5.7433660487095667E-2</v>
      </c>
      <c r="F5">
        <v>27.51</v>
      </c>
      <c r="G5">
        <v>25.65</v>
      </c>
      <c r="H5">
        <v>25.93</v>
      </c>
      <c r="I5" t="s">
        <v>49</v>
      </c>
    </row>
    <row r="6" spans="1:9" x14ac:dyDescent="0.25">
      <c r="A6" t="s">
        <v>26</v>
      </c>
      <c r="B6">
        <v>-0.33</v>
      </c>
      <c r="C6" s="2">
        <f t="shared" si="0"/>
        <v>-1.2571839080459821</v>
      </c>
      <c r="D6">
        <v>16.829999999999998</v>
      </c>
      <c r="F6">
        <v>27.49</v>
      </c>
      <c r="G6">
        <v>27.84</v>
      </c>
    </row>
    <row r="7" spans="1:9" x14ac:dyDescent="0.25">
      <c r="A7" t="s">
        <v>27</v>
      </c>
      <c r="B7">
        <v>-17.71</v>
      </c>
      <c r="C7" s="2">
        <f t="shared" si="0"/>
        <v>2.89172831203767</v>
      </c>
      <c r="D7">
        <v>33.04</v>
      </c>
      <c r="F7">
        <v>15.3</v>
      </c>
      <c r="G7">
        <v>14.87</v>
      </c>
    </row>
  </sheetData>
  <mergeCells count="2">
    <mergeCell ref="B1:C1"/>
    <mergeCell ref="D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F401-A5C8-4E12-AF97-3278FAA8E1D0}">
  <dimension ref="A1:J9"/>
  <sheetViews>
    <sheetView workbookViewId="0">
      <selection activeCell="E3" sqref="E3"/>
    </sheetView>
  </sheetViews>
  <sheetFormatPr defaultRowHeight="13.8" x14ac:dyDescent="0.25"/>
  <cols>
    <col min="2" max="2" width="10.33203125" bestFit="1" customWidth="1"/>
    <col min="5" max="5" width="17.77734375" bestFit="1" customWidth="1"/>
  </cols>
  <sheetData>
    <row r="1" spans="1:10" x14ac:dyDescent="0.25">
      <c r="A1" s="10" t="s">
        <v>50</v>
      </c>
      <c r="B1" s="11" t="s">
        <v>0</v>
      </c>
      <c r="C1" s="33" t="s">
        <v>1</v>
      </c>
      <c r="D1" s="34"/>
      <c r="E1" s="35"/>
      <c r="F1" s="12">
        <v>43839</v>
      </c>
      <c r="G1" s="12">
        <v>44114</v>
      </c>
      <c r="H1" s="12">
        <v>43930</v>
      </c>
      <c r="I1" s="13" t="s">
        <v>53</v>
      </c>
    </row>
    <row r="2" spans="1:10" x14ac:dyDescent="0.25">
      <c r="A2" s="6"/>
      <c r="B2" s="6"/>
      <c r="C2" s="7" t="s">
        <v>9</v>
      </c>
      <c r="D2" s="8" t="s">
        <v>8</v>
      </c>
      <c r="E2" s="9" t="s">
        <v>48</v>
      </c>
      <c r="F2" s="6"/>
      <c r="G2" s="6"/>
      <c r="H2" s="6"/>
      <c r="I2" s="6"/>
    </row>
    <row r="3" spans="1:10" x14ac:dyDescent="0.25">
      <c r="A3" s="18" t="s">
        <v>51</v>
      </c>
      <c r="B3" s="28" t="s">
        <v>52</v>
      </c>
      <c r="C3" s="20">
        <f>(H3-I3)/I3</f>
        <v>0.18781959304974266</v>
      </c>
      <c r="D3" s="21">
        <f>(F3-G3)/G3</f>
        <v>0.114552453431264</v>
      </c>
      <c r="E3" s="22">
        <f>(H3-F3)/F3</f>
        <v>-0.14806852536110168</v>
      </c>
      <c r="F3" s="19">
        <v>3274.7</v>
      </c>
      <c r="G3" s="19">
        <v>2938.13</v>
      </c>
      <c r="H3" s="19">
        <v>2789.82</v>
      </c>
      <c r="I3" s="23">
        <v>2348.69</v>
      </c>
    </row>
    <row r="4" spans="1:10" x14ac:dyDescent="0.25">
      <c r="A4" s="4"/>
      <c r="B4" s="29" t="s">
        <v>54</v>
      </c>
      <c r="C4" s="20">
        <f t="shared" ref="C4:C9" si="0">(H4-I4)/I4</f>
        <v>-0.12683747896016459</v>
      </c>
      <c r="D4" s="14">
        <f t="shared" ref="D4:D9" si="1">(F4-G4)/G4</f>
        <v>7.9223504721930751E-2</v>
      </c>
      <c r="E4" s="15">
        <f t="shared" ref="E4:E6" si="2">(H4-F4)/F4</f>
        <v>-0.18938815195499686</v>
      </c>
      <c r="F4" s="5">
        <v>28798</v>
      </c>
      <c r="G4" s="5">
        <v>26684</v>
      </c>
      <c r="H4" s="5">
        <v>23344</v>
      </c>
      <c r="I4" s="24">
        <v>26735</v>
      </c>
      <c r="J4" t="s">
        <v>56</v>
      </c>
    </row>
    <row r="5" spans="1:10" x14ac:dyDescent="0.25">
      <c r="A5" s="4"/>
      <c r="B5" s="29" t="s">
        <v>55</v>
      </c>
      <c r="C5" s="20">
        <f t="shared" si="0"/>
        <v>4.5036054596961111E-2</v>
      </c>
      <c r="D5" s="14">
        <f t="shared" si="1"/>
        <v>0.14011127971674253</v>
      </c>
      <c r="E5" s="15">
        <f t="shared" si="2"/>
        <v>-9.9850266193433901E-2</v>
      </c>
      <c r="F5" s="5">
        <v>9016</v>
      </c>
      <c r="G5" s="5">
        <v>7908</v>
      </c>
      <c r="H5" s="5">
        <v>8115.75</v>
      </c>
      <c r="I5" s="24">
        <v>7766</v>
      </c>
      <c r="J5" t="s">
        <v>62</v>
      </c>
    </row>
    <row r="6" spans="1:10" x14ac:dyDescent="0.25">
      <c r="A6" s="18" t="s">
        <v>57</v>
      </c>
      <c r="B6" s="28" t="s">
        <v>58</v>
      </c>
      <c r="C6" s="20">
        <f t="shared" si="0"/>
        <v>-0.72368421052631582</v>
      </c>
      <c r="D6" s="21">
        <f t="shared" si="1"/>
        <v>-7.4074074074074139E-2</v>
      </c>
      <c r="E6" s="22">
        <f t="shared" si="2"/>
        <v>-0.86</v>
      </c>
      <c r="F6" s="19">
        <v>1.5</v>
      </c>
      <c r="G6" s="19">
        <v>1.62</v>
      </c>
      <c r="H6" s="19">
        <v>0.21</v>
      </c>
      <c r="I6" s="23">
        <v>0.76</v>
      </c>
    </row>
    <row r="7" spans="1:10" x14ac:dyDescent="0.25">
      <c r="A7" s="4"/>
      <c r="B7" s="29" t="s">
        <v>59</v>
      </c>
      <c r="C7" s="20">
        <f t="shared" si="0"/>
        <v>-0.76704545454545459</v>
      </c>
      <c r="D7" s="14">
        <f t="shared" si="1"/>
        <v>5.7692307692307598E-2</v>
      </c>
      <c r="E7" s="15">
        <f>(H7-F7)/F7</f>
        <v>-0.75151515151515158</v>
      </c>
      <c r="F7" s="5">
        <v>1.65</v>
      </c>
      <c r="G7" s="5">
        <v>1.56</v>
      </c>
      <c r="H7" s="5">
        <v>0.41</v>
      </c>
      <c r="I7" s="24">
        <v>1.76</v>
      </c>
    </row>
    <row r="8" spans="1:10" x14ac:dyDescent="0.25">
      <c r="A8" s="4"/>
      <c r="B8" s="29" t="s">
        <v>60</v>
      </c>
      <c r="C8" s="20">
        <f t="shared" si="0"/>
        <v>-0.6741071428571429</v>
      </c>
      <c r="D8" s="14">
        <f t="shared" si="1"/>
        <v>5.780346820809254E-2</v>
      </c>
      <c r="E8" s="15">
        <f>(H8-F8)/F8</f>
        <v>-0.60109289617486339</v>
      </c>
      <c r="F8" s="31">
        <v>1.83</v>
      </c>
      <c r="G8" s="31">
        <v>1.73</v>
      </c>
      <c r="H8" s="31">
        <v>0.73</v>
      </c>
      <c r="I8" s="24">
        <v>2.2400000000000002</v>
      </c>
    </row>
    <row r="9" spans="1:10" x14ac:dyDescent="0.25">
      <c r="A9" s="25"/>
      <c r="B9" s="30" t="s">
        <v>61</v>
      </c>
      <c r="C9" s="20">
        <f t="shared" si="0"/>
        <v>-0.54999999999999993</v>
      </c>
      <c r="D9" s="16">
        <f t="shared" si="1"/>
        <v>3.6363636363636188E-2</v>
      </c>
      <c r="E9" s="17">
        <f>(H9-F9)/F9</f>
        <v>-0.4078947368421052</v>
      </c>
      <c r="F9" s="26">
        <v>2.2799999999999998</v>
      </c>
      <c r="G9" s="26">
        <v>2.2000000000000002</v>
      </c>
      <c r="H9" s="26">
        <v>1.35</v>
      </c>
      <c r="I9" s="27">
        <v>3</v>
      </c>
    </row>
  </sheetData>
  <mergeCells count="1">
    <mergeCell ref="C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E90B7-181B-4211-A7F6-0BB48C4E0D0F}">
  <dimension ref="A1:H7"/>
  <sheetViews>
    <sheetView workbookViewId="0">
      <selection activeCell="F12" sqref="F12"/>
    </sheetView>
  </sheetViews>
  <sheetFormatPr defaultRowHeight="13.8" x14ac:dyDescent="0.25"/>
  <sheetData>
    <row r="1" spans="1:8" x14ac:dyDescent="0.25">
      <c r="A1" t="s">
        <v>0</v>
      </c>
      <c r="B1" s="32" t="s">
        <v>1</v>
      </c>
      <c r="C1" s="32"/>
      <c r="D1" s="32" t="s">
        <v>2</v>
      </c>
      <c r="E1" s="32"/>
      <c r="F1" s="1">
        <v>43839</v>
      </c>
      <c r="G1" s="1">
        <v>44114</v>
      </c>
    </row>
    <row r="2" spans="1:8" x14ac:dyDescent="0.25">
      <c r="B2" t="s">
        <v>9</v>
      </c>
      <c r="C2" t="s">
        <v>8</v>
      </c>
      <c r="D2" t="s">
        <v>9</v>
      </c>
    </row>
    <row r="3" spans="1:8" x14ac:dyDescent="0.25">
      <c r="A3" t="s">
        <v>10</v>
      </c>
      <c r="B3">
        <v>11.17</v>
      </c>
      <c r="C3" s="2">
        <f>(F3-G3)/G3*100</f>
        <v>15.937587071607688</v>
      </c>
      <c r="D3">
        <v>15.37</v>
      </c>
      <c r="F3">
        <v>41.61</v>
      </c>
      <c r="G3">
        <v>35.89</v>
      </c>
    </row>
    <row r="4" spans="1:8" x14ac:dyDescent="0.25">
      <c r="A4" t="s">
        <v>11</v>
      </c>
      <c r="B4">
        <v>12.75</v>
      </c>
      <c r="C4" s="2">
        <f t="shared" ref="C4:C7" si="0">(F4-G4)/G4*100</f>
        <v>13.186616568259076</v>
      </c>
      <c r="D4">
        <v>15.62</v>
      </c>
      <c r="E4">
        <f>(H4-F4)/F4</f>
        <v>-0.10607018653177365</v>
      </c>
      <c r="F4">
        <v>63.26</v>
      </c>
      <c r="G4">
        <v>55.89</v>
      </c>
      <c r="H4">
        <v>56.55</v>
      </c>
    </row>
    <row r="5" spans="1:8" x14ac:dyDescent="0.25">
      <c r="A5" t="s">
        <v>12</v>
      </c>
      <c r="B5">
        <v>14.8</v>
      </c>
      <c r="C5" s="2">
        <f t="shared" si="0"/>
        <v>16.246048330922143</v>
      </c>
      <c r="D5">
        <v>17.03</v>
      </c>
      <c r="E5">
        <f>(H5-F5)/F5</f>
        <v>-0.10850426365522006</v>
      </c>
      <c r="F5">
        <v>216.95</v>
      </c>
      <c r="G5">
        <v>186.63</v>
      </c>
      <c r="H5">
        <v>193.41</v>
      </c>
    </row>
    <row r="6" spans="1:8" x14ac:dyDescent="0.25">
      <c r="A6" t="s">
        <v>13</v>
      </c>
      <c r="B6">
        <v>5.05</v>
      </c>
      <c r="C6" s="2">
        <f t="shared" si="0"/>
        <v>11.393397899331594</v>
      </c>
      <c r="D6">
        <v>15.15</v>
      </c>
      <c r="F6">
        <v>326.64999999999998</v>
      </c>
      <c r="G6">
        <v>293.24</v>
      </c>
    </row>
    <row r="7" spans="1:8" x14ac:dyDescent="0.25">
      <c r="A7" t="s">
        <v>14</v>
      </c>
      <c r="B7">
        <v>4.13</v>
      </c>
      <c r="C7" s="2">
        <f t="shared" si="0"/>
        <v>8.6283185840707937</v>
      </c>
      <c r="D7">
        <v>17.96</v>
      </c>
      <c r="F7">
        <v>49.1</v>
      </c>
      <c r="G7">
        <v>45.2</v>
      </c>
    </row>
  </sheetData>
  <mergeCells count="2">
    <mergeCell ref="B1:C1"/>
    <mergeCell ref="D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0A1E-FAAF-442D-9F81-794AB63A9C06}">
  <dimension ref="A1:H4"/>
  <sheetViews>
    <sheetView workbookViewId="0">
      <selection activeCell="G1" sqref="G1"/>
    </sheetView>
  </sheetViews>
  <sheetFormatPr defaultRowHeight="13.8" x14ac:dyDescent="0.25"/>
  <sheetData>
    <row r="1" spans="1:8" x14ac:dyDescent="0.25">
      <c r="A1" t="s">
        <v>0</v>
      </c>
      <c r="B1" s="32" t="s">
        <v>1</v>
      </c>
      <c r="C1" s="32"/>
      <c r="D1" s="32" t="s">
        <v>2</v>
      </c>
      <c r="E1" s="32"/>
      <c r="F1" s="1">
        <v>43839</v>
      </c>
      <c r="G1" s="1">
        <v>44114</v>
      </c>
    </row>
    <row r="2" spans="1:8" x14ac:dyDescent="0.25">
      <c r="B2" t="s">
        <v>9</v>
      </c>
      <c r="C2" t="s">
        <v>8</v>
      </c>
      <c r="D2" t="s">
        <v>9</v>
      </c>
    </row>
    <row r="3" spans="1:8" x14ac:dyDescent="0.25">
      <c r="A3" t="s">
        <v>15</v>
      </c>
      <c r="B3">
        <v>-4.17</v>
      </c>
      <c r="C3" s="2">
        <f>(F3-G3)/G3*100</f>
        <v>8.2108902333621376</v>
      </c>
      <c r="D3">
        <v>21.86</v>
      </c>
      <c r="E3">
        <f>(H3-F3)/F3</f>
        <v>-0.28514376996805113</v>
      </c>
      <c r="F3">
        <v>12.52</v>
      </c>
      <c r="G3">
        <v>11.57</v>
      </c>
      <c r="H3">
        <v>8.9499999999999993</v>
      </c>
    </row>
    <row r="4" spans="1:8" x14ac:dyDescent="0.25">
      <c r="A4" t="s">
        <v>16</v>
      </c>
      <c r="B4">
        <v>-9.31</v>
      </c>
      <c r="C4" s="2">
        <f>(F4-G4)/G4*100</f>
        <v>2.3703703703703618</v>
      </c>
      <c r="D4">
        <v>22.17</v>
      </c>
      <c r="F4">
        <v>34.549999999999997</v>
      </c>
      <c r="G4">
        <v>33.75</v>
      </c>
    </row>
  </sheetData>
  <mergeCells count="2">
    <mergeCell ref="B1:C1"/>
    <mergeCell ref="D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CAD8-B666-4EF1-8FF6-F2E186432D03}">
  <dimension ref="A1:H8"/>
  <sheetViews>
    <sheetView workbookViewId="0">
      <selection activeCell="C14" sqref="C14"/>
    </sheetView>
  </sheetViews>
  <sheetFormatPr defaultRowHeight="13.8" x14ac:dyDescent="0.25"/>
  <sheetData>
    <row r="1" spans="1:8" x14ac:dyDescent="0.25">
      <c r="A1" t="s">
        <v>0</v>
      </c>
      <c r="B1" s="32" t="s">
        <v>1</v>
      </c>
      <c r="C1" s="32"/>
      <c r="D1" s="32" t="s">
        <v>2</v>
      </c>
      <c r="E1" s="32"/>
      <c r="F1" s="1">
        <v>43839</v>
      </c>
      <c r="G1" s="1">
        <v>44114</v>
      </c>
    </row>
    <row r="2" spans="1:8" x14ac:dyDescent="0.25">
      <c r="B2" t="s">
        <v>9</v>
      </c>
      <c r="C2" t="s">
        <v>8</v>
      </c>
      <c r="D2" t="s">
        <v>9</v>
      </c>
    </row>
    <row r="3" spans="1:8" x14ac:dyDescent="0.25">
      <c r="A3" t="s">
        <v>17</v>
      </c>
      <c r="B3">
        <v>0.54</v>
      </c>
      <c r="C3" s="2">
        <f>(F3-G3)/G3*100</f>
        <v>1.7094017094017078</v>
      </c>
      <c r="D3">
        <v>4.97</v>
      </c>
      <c r="E3">
        <f>(H3-F3)/F3</f>
        <v>-6.2055591467356223E-2</v>
      </c>
      <c r="F3">
        <v>30.94</v>
      </c>
      <c r="G3">
        <v>30.42</v>
      </c>
      <c r="H3">
        <v>29.02</v>
      </c>
    </row>
    <row r="4" spans="1:8" x14ac:dyDescent="0.25">
      <c r="A4" t="s">
        <v>18</v>
      </c>
      <c r="B4">
        <v>0.17</v>
      </c>
      <c r="C4" s="2">
        <f t="shared" ref="C4:C8" si="0">(F4-G4)/G4*100</f>
        <v>2.2999080036798527</v>
      </c>
      <c r="D4">
        <v>6.06</v>
      </c>
      <c r="F4">
        <v>33.36</v>
      </c>
      <c r="G4">
        <v>32.61</v>
      </c>
    </row>
    <row r="5" spans="1:8" x14ac:dyDescent="0.25">
      <c r="A5" t="s">
        <v>19</v>
      </c>
      <c r="B5">
        <v>2.78</v>
      </c>
      <c r="C5" s="2">
        <f t="shared" si="0"/>
        <v>9.3675213675213627</v>
      </c>
      <c r="D5">
        <v>17.760000000000002</v>
      </c>
      <c r="E5">
        <f>(H5-F5)/F5</f>
        <v>-0.278524538918412</v>
      </c>
      <c r="F5">
        <v>31.99</v>
      </c>
      <c r="G5">
        <v>29.25</v>
      </c>
      <c r="H5">
        <v>23.08</v>
      </c>
    </row>
    <row r="6" spans="1:8" x14ac:dyDescent="0.25">
      <c r="A6" t="s">
        <v>20</v>
      </c>
      <c r="B6">
        <v>0.88</v>
      </c>
      <c r="C6" s="2">
        <f t="shared" si="0"/>
        <v>4.7427946005107646</v>
      </c>
      <c r="D6">
        <v>9.0299999999999994</v>
      </c>
      <c r="F6">
        <v>28.71</v>
      </c>
      <c r="G6">
        <v>27.41</v>
      </c>
    </row>
    <row r="7" spans="1:8" x14ac:dyDescent="0.25">
      <c r="A7" t="s">
        <v>21</v>
      </c>
      <c r="B7">
        <v>-1.39</v>
      </c>
      <c r="C7" s="2">
        <f t="shared" si="0"/>
        <v>-3.3228676085818836</v>
      </c>
      <c r="D7">
        <v>4.9400000000000004</v>
      </c>
      <c r="F7">
        <v>36.950000000000003</v>
      </c>
      <c r="G7">
        <v>38.22</v>
      </c>
    </row>
    <row r="8" spans="1:8" x14ac:dyDescent="0.25">
      <c r="A8" t="s">
        <v>22</v>
      </c>
      <c r="B8">
        <v>-0.3</v>
      </c>
      <c r="C8" s="2">
        <f t="shared" si="0"/>
        <v>1.8957345971563997</v>
      </c>
      <c r="D8">
        <v>8.48</v>
      </c>
      <c r="F8">
        <v>25.8</v>
      </c>
      <c r="G8">
        <v>25.32</v>
      </c>
    </row>
  </sheetData>
  <mergeCells count="2">
    <mergeCell ref="B1:C1"/>
    <mergeCell ref="D1:E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38C9-3FFA-42EE-8E4A-DE61BE6CB2D9}">
  <dimension ref="A1:H8"/>
  <sheetViews>
    <sheetView workbookViewId="0">
      <selection activeCell="B4" sqref="B4"/>
    </sheetView>
  </sheetViews>
  <sheetFormatPr defaultRowHeight="13.8" x14ac:dyDescent="0.25"/>
  <sheetData>
    <row r="1" spans="1:8" x14ac:dyDescent="0.25">
      <c r="A1" t="s">
        <v>0</v>
      </c>
      <c r="B1" s="32" t="s">
        <v>1</v>
      </c>
      <c r="C1" s="32"/>
      <c r="D1" s="32" t="s">
        <v>2</v>
      </c>
      <c r="E1" s="32"/>
      <c r="F1" s="1">
        <v>43839</v>
      </c>
      <c r="G1" s="1">
        <v>44114</v>
      </c>
    </row>
    <row r="2" spans="1:8" x14ac:dyDescent="0.25">
      <c r="B2" t="s">
        <v>9</v>
      </c>
      <c r="C2" t="s">
        <v>8</v>
      </c>
      <c r="D2" t="s">
        <v>9</v>
      </c>
    </row>
    <row r="3" spans="1:8" x14ac:dyDescent="0.25">
      <c r="A3" t="s">
        <v>28</v>
      </c>
      <c r="B3">
        <v>4.76</v>
      </c>
      <c r="C3" s="2">
        <f>(F3-G3)/G3*100</f>
        <v>-0.18584070796459623</v>
      </c>
      <c r="D3">
        <v>3.2</v>
      </c>
      <c r="E3">
        <f>(H3-F3)/F3</f>
        <v>3.9542512634098713E-2</v>
      </c>
      <c r="F3">
        <v>112.79</v>
      </c>
      <c r="G3">
        <v>113</v>
      </c>
      <c r="H3">
        <v>117.25</v>
      </c>
    </row>
    <row r="4" spans="1:8" x14ac:dyDescent="0.25">
      <c r="A4" t="s">
        <v>29</v>
      </c>
      <c r="B4">
        <v>32.44</v>
      </c>
      <c r="C4" s="2">
        <f t="shared" ref="C4:C7" si="0">(F4-G4)/G4*100</f>
        <v>-11.077943615257048</v>
      </c>
      <c r="D4">
        <v>37.4</v>
      </c>
      <c r="E4">
        <f>(H4-F4)/F4</f>
        <v>0.58149944050727342</v>
      </c>
      <c r="F4">
        <v>26.81</v>
      </c>
      <c r="G4">
        <v>30.15</v>
      </c>
      <c r="H4">
        <v>42.4</v>
      </c>
    </row>
    <row r="5" spans="1:8" x14ac:dyDescent="0.25">
      <c r="A5" t="s">
        <v>30</v>
      </c>
      <c r="B5">
        <v>4.96</v>
      </c>
      <c r="C5" s="2">
        <f t="shared" si="0"/>
        <v>10.639765476806335</v>
      </c>
      <c r="D5">
        <v>12.4</v>
      </c>
      <c r="F5">
        <v>64.16</v>
      </c>
      <c r="G5">
        <v>57.99</v>
      </c>
    </row>
    <row r="6" spans="1:8" x14ac:dyDescent="0.25">
      <c r="A6" t="s">
        <v>31</v>
      </c>
      <c r="B6">
        <v>10.210000000000001</v>
      </c>
      <c r="C6" s="2">
        <f t="shared" si="0"/>
        <v>-13.799157303370785</v>
      </c>
      <c r="D6">
        <v>7.38</v>
      </c>
      <c r="E6">
        <f>(H6-F6)/F6</f>
        <v>0.22871690427698568</v>
      </c>
      <c r="F6">
        <v>49.1</v>
      </c>
      <c r="G6">
        <v>56.96</v>
      </c>
      <c r="H6">
        <v>60.33</v>
      </c>
    </row>
    <row r="7" spans="1:8" x14ac:dyDescent="0.25">
      <c r="A7" t="s">
        <v>32</v>
      </c>
      <c r="B7">
        <v>6.39</v>
      </c>
      <c r="C7" s="2">
        <f t="shared" si="0"/>
        <v>1.7148621385339662</v>
      </c>
      <c r="D7">
        <v>9.4499999999999993</v>
      </c>
      <c r="F7">
        <v>30.25</v>
      </c>
      <c r="G7">
        <v>29.74</v>
      </c>
    </row>
    <row r="8" spans="1:8" x14ac:dyDescent="0.25">
      <c r="C8" s="2"/>
    </row>
  </sheetData>
  <mergeCells count="2">
    <mergeCell ref="B1:C1"/>
    <mergeCell ref="D1:E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3F7B9-C38F-4D11-9DB7-35E08336842F}">
  <dimension ref="A1:H8"/>
  <sheetViews>
    <sheetView tabSelected="1" workbookViewId="0">
      <selection activeCell="I27" sqref="I27"/>
    </sheetView>
  </sheetViews>
  <sheetFormatPr defaultRowHeight="13.8" x14ac:dyDescent="0.25"/>
  <sheetData>
    <row r="1" spans="1:8" x14ac:dyDescent="0.25">
      <c r="A1" t="s">
        <v>0</v>
      </c>
      <c r="B1" s="32" t="s">
        <v>1</v>
      </c>
      <c r="C1" s="32"/>
      <c r="D1" s="32" t="s">
        <v>2</v>
      </c>
      <c r="E1" s="32"/>
      <c r="F1" s="1">
        <v>43839</v>
      </c>
      <c r="G1" s="1">
        <v>44114</v>
      </c>
    </row>
    <row r="2" spans="1:8" x14ac:dyDescent="0.25">
      <c r="B2" t="s">
        <v>9</v>
      </c>
      <c r="C2" t="s">
        <v>8</v>
      </c>
      <c r="D2" t="s">
        <v>9</v>
      </c>
    </row>
    <row r="3" spans="1:8" x14ac:dyDescent="0.25">
      <c r="A3" t="s">
        <v>33</v>
      </c>
      <c r="B3">
        <v>0.35</v>
      </c>
      <c r="C3" s="2">
        <f>(F3-G3)/G3*100</f>
        <v>0.47562425683710263</v>
      </c>
      <c r="D3">
        <v>3.66</v>
      </c>
      <c r="F3">
        <v>25.35</v>
      </c>
      <c r="G3">
        <v>25.23</v>
      </c>
    </row>
    <row r="4" spans="1:8" x14ac:dyDescent="0.25">
      <c r="A4" t="s">
        <v>34</v>
      </c>
      <c r="B4">
        <v>3.19</v>
      </c>
      <c r="C4" s="2">
        <f t="shared" ref="C4:C7" si="0">(F4-G4)/G4*100</f>
        <v>0.76717524351349065</v>
      </c>
      <c r="D4">
        <v>3.45</v>
      </c>
      <c r="F4">
        <v>116.9</v>
      </c>
      <c r="G4">
        <v>116.01</v>
      </c>
    </row>
    <row r="5" spans="1:8" x14ac:dyDescent="0.25">
      <c r="A5" t="s">
        <v>35</v>
      </c>
      <c r="B5">
        <v>3.39</v>
      </c>
      <c r="C5" s="2">
        <f t="shared" si="0"/>
        <v>0.14104372355429884</v>
      </c>
      <c r="D5">
        <v>3.44</v>
      </c>
      <c r="F5">
        <v>56.8</v>
      </c>
      <c r="G5">
        <v>56.72</v>
      </c>
    </row>
    <row r="6" spans="1:8" x14ac:dyDescent="0.25">
      <c r="A6" t="s">
        <v>36</v>
      </c>
      <c r="B6">
        <v>1.46</v>
      </c>
      <c r="C6" s="2">
        <f t="shared" si="0"/>
        <v>0.34623217922607269</v>
      </c>
      <c r="D6">
        <v>1.5</v>
      </c>
      <c r="F6">
        <v>49.27</v>
      </c>
      <c r="G6">
        <v>49.1</v>
      </c>
    </row>
    <row r="7" spans="1:8" x14ac:dyDescent="0.25">
      <c r="A7" t="s">
        <v>37</v>
      </c>
      <c r="B7">
        <v>1.54</v>
      </c>
      <c r="C7" s="2">
        <f t="shared" si="0"/>
        <v>0.72970811675328839</v>
      </c>
      <c r="D7">
        <v>1.52</v>
      </c>
      <c r="E7">
        <f>(H7-F7)/F7</f>
        <v>5.3587377195594551E-3</v>
      </c>
      <c r="F7">
        <v>100.77</v>
      </c>
      <c r="G7">
        <v>100.04</v>
      </c>
      <c r="H7">
        <v>101.31</v>
      </c>
    </row>
    <row r="8" spans="1:8" x14ac:dyDescent="0.25">
      <c r="C8" s="2"/>
    </row>
  </sheetData>
  <mergeCells count="2">
    <mergeCell ref="B1:C1"/>
    <mergeCell ref="D1:E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CC9A-2E85-48BD-9888-1488EB070A06}">
  <dimension ref="A1:H8"/>
  <sheetViews>
    <sheetView workbookViewId="0">
      <selection activeCell="E3" sqref="E3"/>
    </sheetView>
  </sheetViews>
  <sheetFormatPr defaultRowHeight="13.8" x14ac:dyDescent="0.25"/>
  <sheetData>
    <row r="1" spans="1:8" x14ac:dyDescent="0.25">
      <c r="A1" t="s">
        <v>0</v>
      </c>
      <c r="B1" s="32" t="s">
        <v>1</v>
      </c>
      <c r="C1" s="32"/>
      <c r="D1" s="32" t="s">
        <v>2</v>
      </c>
      <c r="E1" s="32"/>
      <c r="F1" s="1">
        <v>43839</v>
      </c>
      <c r="G1" s="1">
        <v>44114</v>
      </c>
    </row>
    <row r="2" spans="1:8" x14ac:dyDescent="0.25">
      <c r="B2" t="s">
        <v>9</v>
      </c>
      <c r="C2" t="s">
        <v>8</v>
      </c>
      <c r="D2" t="s">
        <v>9</v>
      </c>
    </row>
    <row r="3" spans="1:8" x14ac:dyDescent="0.25">
      <c r="A3" t="s">
        <v>38</v>
      </c>
      <c r="B3">
        <v>1.81</v>
      </c>
      <c r="C3" s="2">
        <f>(F3-G3)/G3*100</f>
        <v>-8.1381680079576274E-2</v>
      </c>
      <c r="D3">
        <v>0.3</v>
      </c>
      <c r="E3">
        <f>(H3-F3)/F3</f>
        <v>3.8914027149321885E-3</v>
      </c>
      <c r="F3">
        <v>110.5</v>
      </c>
      <c r="G3">
        <v>110.59</v>
      </c>
      <c r="H3">
        <v>110.93</v>
      </c>
    </row>
    <row r="4" spans="1:8" x14ac:dyDescent="0.25">
      <c r="A4" t="s">
        <v>39</v>
      </c>
      <c r="B4">
        <v>1.61</v>
      </c>
      <c r="C4" s="2">
        <f t="shared" ref="C4" si="0">(F4-G4)/G4*100</f>
        <v>-3.2783302371326775E-2</v>
      </c>
      <c r="D4">
        <v>0.16</v>
      </c>
      <c r="E4">
        <f>(H4-F4)/F4</f>
        <v>7.651945780497724E-4</v>
      </c>
      <c r="F4">
        <v>91.48</v>
      </c>
      <c r="G4">
        <v>91.51</v>
      </c>
      <c r="H4">
        <v>91.55</v>
      </c>
    </row>
    <row r="5" spans="1:8" x14ac:dyDescent="0.25">
      <c r="C5" s="2"/>
    </row>
    <row r="6" spans="1:8" x14ac:dyDescent="0.25">
      <c r="C6" s="2"/>
    </row>
    <row r="7" spans="1:8" x14ac:dyDescent="0.25">
      <c r="C7" s="2"/>
    </row>
    <row r="8" spans="1:8" x14ac:dyDescent="0.25">
      <c r="C8" s="2"/>
    </row>
  </sheetData>
  <mergeCells count="2">
    <mergeCell ref="B1:C1"/>
    <mergeCell ref="D1:E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C75D-E687-47D9-8B64-029A6F047F1E}">
  <dimension ref="A1:H8"/>
  <sheetViews>
    <sheetView workbookViewId="0">
      <selection activeCell="E4" sqref="E4"/>
    </sheetView>
  </sheetViews>
  <sheetFormatPr defaultRowHeight="13.8" x14ac:dyDescent="0.25"/>
  <sheetData>
    <row r="1" spans="1:8" x14ac:dyDescent="0.25">
      <c r="A1" t="s">
        <v>0</v>
      </c>
      <c r="B1" s="32" t="s">
        <v>1</v>
      </c>
      <c r="C1" s="32"/>
      <c r="D1" s="32" t="s">
        <v>2</v>
      </c>
      <c r="E1" s="32"/>
      <c r="F1" s="1">
        <v>43839</v>
      </c>
      <c r="G1" s="1">
        <v>44114</v>
      </c>
    </row>
    <row r="2" spans="1:8" x14ac:dyDescent="0.25">
      <c r="B2" t="s">
        <v>9</v>
      </c>
      <c r="C2" t="s">
        <v>8</v>
      </c>
      <c r="D2" t="s">
        <v>9</v>
      </c>
    </row>
    <row r="3" spans="1:8" x14ac:dyDescent="0.25">
      <c r="A3" t="s">
        <v>40</v>
      </c>
      <c r="B3">
        <v>2.23</v>
      </c>
      <c r="C3" s="2">
        <f>(F3-G3)/G3*100</f>
        <v>11.046333231052452</v>
      </c>
      <c r="D3">
        <v>18.489999999999998</v>
      </c>
      <c r="F3">
        <v>36.19</v>
      </c>
      <c r="G3">
        <v>32.590000000000003</v>
      </c>
    </row>
    <row r="4" spans="1:8" x14ac:dyDescent="0.25">
      <c r="A4" t="s">
        <v>17</v>
      </c>
      <c r="B4">
        <v>0.54</v>
      </c>
      <c r="C4" s="2">
        <f t="shared" ref="C4:C7" si="0">(F4-G4)/G4*100</f>
        <v>1.51216305062458</v>
      </c>
      <c r="D4">
        <v>4.97</v>
      </c>
      <c r="E4">
        <f>(H4-F4)/F4</f>
        <v>-6.0233160621761643E-2</v>
      </c>
      <c r="F4">
        <v>30.88</v>
      </c>
      <c r="G4">
        <v>30.42</v>
      </c>
      <c r="H4">
        <v>29.02</v>
      </c>
    </row>
    <row r="5" spans="1:8" x14ac:dyDescent="0.25">
      <c r="A5" t="s">
        <v>41</v>
      </c>
      <c r="B5">
        <v>2.59</v>
      </c>
      <c r="C5" s="2">
        <f t="shared" si="0"/>
        <v>1.960264900662257</v>
      </c>
      <c r="D5">
        <v>3.31</v>
      </c>
      <c r="F5">
        <v>38.49</v>
      </c>
      <c r="G5">
        <v>37.75</v>
      </c>
    </row>
    <row r="6" spans="1:8" x14ac:dyDescent="0.25">
      <c r="A6" t="s">
        <v>18</v>
      </c>
      <c r="B6">
        <v>0.17</v>
      </c>
      <c r="C6" s="2">
        <f t="shared" si="0"/>
        <v>10.327706057596814</v>
      </c>
      <c r="D6">
        <v>6.06</v>
      </c>
      <c r="F6">
        <v>33.33</v>
      </c>
      <c r="G6">
        <v>30.21</v>
      </c>
    </row>
    <row r="7" spans="1:8" x14ac:dyDescent="0.25">
      <c r="A7" t="s">
        <v>42</v>
      </c>
      <c r="B7">
        <v>3.19</v>
      </c>
      <c r="C7" s="2">
        <f t="shared" si="0"/>
        <v>6.0471976401179965</v>
      </c>
      <c r="D7">
        <v>9.3699999999999992</v>
      </c>
      <c r="F7">
        <v>43.14</v>
      </c>
      <c r="G7">
        <v>40.68</v>
      </c>
    </row>
    <row r="8" spans="1:8" x14ac:dyDescent="0.25">
      <c r="C8" s="2"/>
    </row>
  </sheetData>
  <mergeCells count="2">
    <mergeCell ref="B1:C1"/>
    <mergeCell ref="D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Public Equity</vt:lpstr>
      <vt:lpstr>Traditional</vt:lpstr>
      <vt:lpstr>Global Public Equity</vt:lpstr>
      <vt:lpstr>Private Equity</vt:lpstr>
      <vt:lpstr>Hedge Fund</vt:lpstr>
      <vt:lpstr>Bond</vt:lpstr>
      <vt:lpstr>TIPS</vt:lpstr>
      <vt:lpstr>Money Market</vt:lpstr>
      <vt:lpstr>Absolute Return</vt:lpstr>
      <vt:lpstr>Natural Resource</vt:lpstr>
      <vt:lpstr>Real Estate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lulux</dc:creator>
  <cp:lastModifiedBy>lulux</cp:lastModifiedBy>
  <dcterms:created xsi:type="dcterms:W3CDTF">2015-06-05T18:17:20Z</dcterms:created>
  <dcterms:modified xsi:type="dcterms:W3CDTF">2020-04-26T19:10:34Z</dcterms:modified>
</cp:coreProperties>
</file>