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polimi365.sharepoint.com/sites/DENG-SESAM/Documenti condivisi/PUBLICATIONS/2023_Golinucci_GT-IOA/Figures &amp; tables/"/>
    </mc:Choice>
  </mc:AlternateContent>
  <xr:revisionPtr revIDLastSave="350" documentId="11_34F5FC5ACD4D0F23F3DDF15FB14A75EA1C588073" xr6:coauthVersionLast="47" xr6:coauthVersionMax="47" xr10:uidLastSave="{7ECFFFA4-0477-4B77-B884-5CF22565A81B}"/>
  <bookViews>
    <workbookView xWindow="-108" yWindow="-108" windowWidth="23256" windowHeight="12456" activeTab="2" xr2:uid="{00000000-000D-0000-FFFF-FFFF00000000}"/>
  </bookViews>
  <sheets>
    <sheet name="Table 1" sheetId="1" r:id="rId1"/>
    <sheet name="Table 2 - footprints" sheetId="2" r:id="rId2"/>
    <sheet name="Table 2 - intensities" sheetId="4" r:id="rId3"/>
    <sheet name="Table 2 - int div ftpr" sheetId="6" r:id="rId4"/>
    <sheet name="Electricity prices" sheetId="5" r:id="rId5"/>
  </sheets>
  <definedNames>
    <definedName name="ee_prices">'Electricity prices'!$B$2:$B$5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" i="2" l="1"/>
  <c r="E6" i="2"/>
  <c r="F6" i="2"/>
  <c r="D7" i="2" s="1" a="1"/>
  <c r="G6" i="2"/>
  <c r="H6" i="2"/>
  <c r="I6" i="2"/>
  <c r="H7" i="2" s="1" a="1"/>
  <c r="J6" i="2"/>
  <c r="K6" i="2"/>
  <c r="D11" i="2"/>
  <c r="E11" i="2"/>
  <c r="D12" i="2" s="1" a="1"/>
  <c r="F11" i="2"/>
  <c r="G11" i="2"/>
  <c r="H11" i="2"/>
  <c r="I11" i="2"/>
  <c r="H12" i="2" s="1" a="1"/>
  <c r="J11" i="2"/>
  <c r="K11" i="2"/>
  <c r="H7" i="4" a="1"/>
  <c r="K7" i="4" s="1"/>
  <c r="D7" i="4" a="1"/>
  <c r="D7" i="4" s="1"/>
  <c r="K6" i="4"/>
  <c r="J6" i="4"/>
  <c r="I6" i="4"/>
  <c r="H6" i="4"/>
  <c r="G6" i="4"/>
  <c r="F6" i="4"/>
  <c r="E6" i="4"/>
  <c r="D6" i="4"/>
  <c r="J12" i="2" l="1"/>
  <c r="H12" i="2"/>
  <c r="I12" i="2"/>
  <c r="K12" i="2"/>
  <c r="D7" i="2"/>
  <c r="E7" i="2"/>
  <c r="F7" i="2"/>
  <c r="G7" i="2"/>
  <c r="K7" i="2"/>
  <c r="H7" i="2"/>
  <c r="I7" i="2"/>
  <c r="J7" i="2"/>
  <c r="D12" i="2"/>
  <c r="F12" i="2"/>
  <c r="G12" i="2"/>
  <c r="E12" i="2"/>
  <c r="H7" i="4"/>
  <c r="I7" i="4"/>
  <c r="J7" i="4"/>
  <c r="G7" i="4"/>
  <c r="F7" i="4"/>
  <c r="E7" i="4"/>
  <c r="D3" i="6" l="1" a="1"/>
  <c r="D10" i="6" s="1"/>
  <c r="H11" i="6" l="1"/>
  <c r="G5" i="6"/>
  <c r="K11" i="6"/>
  <c r="I12" i="6"/>
  <c r="J5" i="6"/>
  <c r="I11" i="6"/>
  <c r="I5" i="6"/>
  <c r="F12" i="6"/>
  <c r="D6" i="6"/>
  <c r="J10" i="6"/>
  <c r="I9" i="6"/>
  <c r="G9" i="6"/>
  <c r="K12" i="6"/>
  <c r="J7" i="6"/>
  <c r="K3" i="6"/>
  <c r="J6" i="6"/>
  <c r="D5" i="6"/>
  <c r="G12" i="6"/>
  <c r="E7" i="6"/>
  <c r="K8" i="6"/>
  <c r="J4" i="6"/>
  <c r="H10" i="6"/>
  <c r="E4" i="6"/>
  <c r="K5" i="6"/>
  <c r="E3" i="6"/>
  <c r="K4" i="6"/>
  <c r="J8" i="6"/>
  <c r="H8" i="6"/>
  <c r="F5" i="6"/>
  <c r="D3" i="6"/>
  <c r="D8" i="6"/>
  <c r="J12" i="6"/>
  <c r="G7" i="6"/>
  <c r="E12" i="6"/>
  <c r="D4" i="6"/>
  <c r="E11" i="6"/>
  <c r="E5" i="6"/>
  <c r="K6" i="6"/>
  <c r="I6" i="6"/>
  <c r="G4" i="6"/>
  <c r="E9" i="6"/>
  <c r="K10" i="6"/>
  <c r="I8" i="6"/>
  <c r="F10" i="6"/>
  <c r="J11" i="6"/>
  <c r="F9" i="6"/>
  <c r="F3" i="6"/>
  <c r="D11" i="6"/>
  <c r="D9" i="6"/>
  <c r="G3" i="6"/>
  <c r="H9" i="6"/>
  <c r="D7" i="6"/>
  <c r="G10" i="6"/>
  <c r="G8" i="6"/>
  <c r="K7" i="6"/>
  <c r="G6" i="6"/>
  <c r="E8" i="6"/>
  <c r="F8" i="6"/>
  <c r="H6" i="6"/>
  <c r="H4" i="6"/>
  <c r="H5" i="6"/>
  <c r="G11" i="6"/>
  <c r="E6" i="6"/>
  <c r="K9" i="6"/>
  <c r="I7" i="6"/>
  <c r="F7" i="6"/>
  <c r="D12" i="6"/>
  <c r="E10" i="6"/>
  <c r="F11" i="6"/>
  <c r="J3" i="6"/>
  <c r="H3" i="6"/>
  <c r="F6" i="6"/>
  <c r="H12" i="6"/>
  <c r="I4" i="6"/>
  <c r="I10" i="6"/>
  <c r="I3" i="6"/>
  <c r="H7" i="6"/>
  <c r="F4" i="6"/>
  <c r="J9" i="6"/>
  <c r="F8" i="1" l="1"/>
  <c r="E8" i="1"/>
  <c r="D8" i="1"/>
  <c r="F7" i="1"/>
  <c r="E7" i="1"/>
  <c r="D7" i="1"/>
</calcChain>
</file>

<file path=xl/sharedStrings.xml><?xml version="1.0" encoding="utf-8"?>
<sst xmlns="http://schemas.openxmlformats.org/spreadsheetml/2006/main" count="177" uniqueCount="42">
  <si>
    <t>Parameter</t>
  </si>
  <si>
    <t>Values</t>
  </si>
  <si>
    <t>Symbol</t>
  </si>
  <si>
    <t>Unit</t>
  </si>
  <si>
    <t>PV</t>
  </si>
  <si>
    <t>Onshore wind</t>
  </si>
  <si>
    <t>Offshore wind</t>
  </si>
  <si>
    <t>Price of electricity</t>
  </si>
  <si>
    <t>Capacity factor</t>
  </si>
  <si>
    <t>%</t>
  </si>
  <si>
    <t>Lifetime</t>
  </si>
  <si>
    <t>years</t>
  </si>
  <si>
    <t>Total installed cost</t>
  </si>
  <si>
    <t xml:space="preserve">Value of electricity </t>
  </si>
  <si>
    <t>Annual cost of capital</t>
  </si>
  <si>
    <r>
      <t>€</t>
    </r>
    <r>
      <rPr>
        <vertAlign val="subscript"/>
        <sz val="12"/>
        <color rgb="FF000000"/>
        <rFont val="Times New Roman"/>
        <family val="1"/>
      </rPr>
      <t>2019</t>
    </r>
    <r>
      <rPr>
        <sz val="12"/>
        <color rgb="FF000000"/>
        <rFont val="Times New Roman"/>
        <family val="1"/>
      </rPr>
      <t>/kWh</t>
    </r>
  </si>
  <si>
    <r>
      <t>€</t>
    </r>
    <r>
      <rPr>
        <vertAlign val="subscript"/>
        <sz val="12"/>
        <color rgb="FF000000"/>
        <rFont val="Times New Roman"/>
        <family val="1"/>
      </rPr>
      <t>2019</t>
    </r>
    <r>
      <rPr>
        <sz val="12"/>
        <color rgb="FF000000"/>
        <rFont val="Times New Roman"/>
        <family val="1"/>
      </rPr>
      <t>/W</t>
    </r>
  </si>
  <si>
    <r>
      <t>€</t>
    </r>
    <r>
      <rPr>
        <vertAlign val="subscript"/>
        <sz val="12"/>
        <color rgb="FF000000"/>
        <rFont val="Times New Roman"/>
        <family val="1"/>
      </rPr>
      <t>2019</t>
    </r>
    <r>
      <rPr>
        <sz val="12"/>
        <color rgb="FF000000"/>
        <rFont val="Times New Roman"/>
        <family val="1"/>
      </rPr>
      <t>/MW</t>
    </r>
  </si>
  <si>
    <r>
      <t>€</t>
    </r>
    <r>
      <rPr>
        <vertAlign val="subscript"/>
        <sz val="12"/>
        <color rgb="FF000000"/>
        <rFont val="Times New Roman"/>
        <family val="1"/>
      </rPr>
      <t>plant</t>
    </r>
    <r>
      <rPr>
        <sz val="12"/>
        <color rgb="FF000000"/>
        <rFont val="Times New Roman"/>
        <family val="1"/>
      </rPr>
      <t>/€</t>
    </r>
    <r>
      <rPr>
        <vertAlign val="subscript"/>
        <sz val="12"/>
        <color rgb="FF000000"/>
        <rFont val="Times New Roman"/>
        <family val="1"/>
      </rPr>
      <t>ele</t>
    </r>
  </si>
  <si>
    <t>Source</t>
  </si>
  <si>
    <t>Gas</t>
  </si>
  <si>
    <t>EU27+UK</t>
  </si>
  <si>
    <t>Raw dataset</t>
  </si>
  <si>
    <t>CO2</t>
  </si>
  <si>
    <t>g/EUR</t>
  </si>
  <si>
    <t>CH4</t>
  </si>
  <si>
    <t>N2O</t>
  </si>
  <si>
    <t>GHGs</t>
  </si>
  <si>
    <t>gCO2eq/EUR</t>
  </si>
  <si>
    <t>gCO2eq/kWh</t>
  </si>
  <si>
    <t>Baseline model</t>
  </si>
  <si>
    <t>IPCC, min</t>
  </si>
  <si>
    <t>-</t>
  </si>
  <si>
    <t>IPCC, median</t>
  </si>
  <si>
    <t>IPCC, max</t>
  </si>
  <si>
    <t>RoW</t>
  </si>
  <si>
    <t>China</t>
  </si>
  <si>
    <t>USA</t>
  </si>
  <si>
    <t>Production of electricity by wind</t>
  </si>
  <si>
    <t>electricity price EUR/kWh</t>
  </si>
  <si>
    <t>€/kWh</t>
  </si>
  <si>
    <t>Production of electricity by 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</si>
</sst>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0.0000"/>
    <numFmt numFmtId="167" formatCode="0.0%"/>
  </numFmts>
  <fonts count="10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vertAlign val="subscript"/>
      <sz val="12"/>
      <color rgb="FF000000"/>
      <name val="Times New Roman"/>
      <family val="1"/>
    </font>
    <font>
      <u/>
      <sz val="11"/>
      <color theme="10"/>
      <name val="Calibri"/>
      <family val="2"/>
      <scheme val="minor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rgb="FF000000"/>
      <name val="Times New Roman"/>
      <family val="1"/>
    </font>
    <font>
      <sz val="8"/>
      <color theme="1"/>
      <name val="Times New Roman"/>
      <family val="1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ck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 style="medium">
        <color rgb="FF000000"/>
      </top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9" fontId="9" fillId="0" borderId="0" applyFont="0" applyFill="0" applyBorder="0" applyAlignment="0" applyProtection="0"/>
  </cellStyleXfs>
  <cellXfs count="6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0" fontId="1" fillId="0" borderId="7" xfId="0" applyFont="1" applyBorder="1" applyAlignment="1">
      <alignment horizontal="center" vertical="center" wrapText="1"/>
    </xf>
    <xf numFmtId="0" fontId="4" fillId="0" borderId="0" xfId="1" applyAlignment="1">
      <alignment vertical="center"/>
    </xf>
    <xf numFmtId="164" fontId="1" fillId="0" borderId="5" xfId="0" applyNumberFormat="1" applyFont="1" applyBorder="1" applyAlignment="1">
      <alignment horizontal="center" vertical="center" wrapText="1"/>
    </xf>
    <xf numFmtId="164" fontId="1" fillId="0" borderId="4" xfId="0" applyNumberFormat="1" applyFont="1" applyBorder="1" applyAlignment="1">
      <alignment horizontal="center" vertical="center" wrapText="1"/>
    </xf>
    <xf numFmtId="164" fontId="1" fillId="0" borderId="7" xfId="0" applyNumberFormat="1" applyFont="1" applyBorder="1" applyAlignment="1">
      <alignment horizontal="center" vertical="center" wrapText="1"/>
    </xf>
    <xf numFmtId="0" fontId="5" fillId="0" borderId="0" xfId="0" applyFont="1"/>
    <xf numFmtId="0" fontId="1" fillId="0" borderId="6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12" xfId="0" applyFont="1" applyBorder="1" applyAlignment="1">
      <alignment vertical="center" textRotation="90"/>
    </xf>
    <xf numFmtId="0" fontId="2" fillId="0" borderId="2" xfId="0" applyFont="1" applyBorder="1" applyAlignment="1">
      <alignment vertical="center" textRotation="90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7" fillId="0" borderId="14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6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2" fontId="0" fillId="0" borderId="0" xfId="0" applyNumberFormat="1"/>
    <xf numFmtId="0" fontId="0" fillId="0" borderId="0" xfId="0" applyAlignment="1">
      <alignment wrapText="1"/>
    </xf>
    <xf numFmtId="165" fontId="1" fillId="0" borderId="0" xfId="0" applyNumberFormat="1" applyFont="1" applyAlignment="1">
      <alignment horizontal="center" vertical="center"/>
    </xf>
    <xf numFmtId="165" fontId="1" fillId="0" borderId="6" xfId="0" applyNumberFormat="1" applyFont="1" applyBorder="1" applyAlignment="1">
      <alignment horizontal="center" vertical="center"/>
    </xf>
    <xf numFmtId="165" fontId="7" fillId="0" borderId="14" xfId="0" applyNumberFormat="1" applyFont="1" applyBorder="1" applyAlignment="1">
      <alignment horizontal="center" vertical="center"/>
    </xf>
    <xf numFmtId="165" fontId="1" fillId="0" borderId="4" xfId="0" applyNumberFormat="1" applyFont="1" applyBorder="1" applyAlignment="1">
      <alignment horizontal="center" vertical="center"/>
    </xf>
    <xf numFmtId="165" fontId="1" fillId="0" borderId="14" xfId="0" applyNumberFormat="1" applyFont="1" applyBorder="1" applyAlignment="1">
      <alignment horizontal="center" vertical="center"/>
    </xf>
    <xf numFmtId="166" fontId="1" fillId="0" borderId="0" xfId="0" applyNumberFormat="1" applyFont="1" applyAlignment="1">
      <alignment horizontal="center" vertical="center"/>
    </xf>
    <xf numFmtId="167" fontId="1" fillId="0" borderId="0" xfId="2" applyNumberFormat="1" applyFont="1" applyBorder="1" applyAlignment="1">
      <alignment horizontal="center" vertical="center"/>
    </xf>
    <xf numFmtId="167" fontId="1" fillId="0" borderId="0" xfId="2" applyNumberFormat="1" applyFont="1" applyAlignment="1">
      <alignment horizontal="center" vertical="center"/>
    </xf>
    <xf numFmtId="167" fontId="1" fillId="0" borderId="6" xfId="2" applyNumberFormat="1" applyFont="1" applyBorder="1" applyAlignment="1">
      <alignment horizontal="center" vertical="center"/>
    </xf>
    <xf numFmtId="167" fontId="7" fillId="0" borderId="14" xfId="2" applyNumberFormat="1" applyFont="1" applyBorder="1" applyAlignment="1">
      <alignment horizontal="center" vertical="center"/>
    </xf>
    <xf numFmtId="167" fontId="1" fillId="0" borderId="4" xfId="2" applyNumberFormat="1" applyFont="1" applyBorder="1" applyAlignment="1">
      <alignment horizontal="center" vertical="center"/>
    </xf>
    <xf numFmtId="167" fontId="1" fillId="0" borderId="14" xfId="2" applyNumberFormat="1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 textRotation="90"/>
    </xf>
    <xf numFmtId="0" fontId="2" fillId="0" borderId="2" xfId="0" applyFont="1" applyBorder="1" applyAlignment="1">
      <alignment horizontal="center" vertical="center" textRotation="90"/>
    </xf>
    <xf numFmtId="0" fontId="7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" fontId="1" fillId="0" borderId="6" xfId="0" applyNumberFormat="1" applyFont="1" applyBorder="1" applyAlignment="1">
      <alignment horizontal="center" vertical="center"/>
    </xf>
    <xf numFmtId="1" fontId="7" fillId="0" borderId="14" xfId="0" applyNumberFormat="1" applyFont="1" applyBorder="1" applyAlignment="1">
      <alignment horizontal="center" vertical="center"/>
    </xf>
    <xf numFmtId="1" fontId="1" fillId="0" borderId="4" xfId="0" applyNumberFormat="1" applyFont="1" applyBorder="1" applyAlignment="1">
      <alignment horizontal="center" vertical="center"/>
    </xf>
    <xf numFmtId="1" fontId="1" fillId="0" borderId="14" xfId="0" applyNumberFormat="1" applyFont="1" applyBorder="1" applyAlignment="1">
      <alignment horizontal="center" vertical="center"/>
    </xf>
    <xf numFmtId="2" fontId="7" fillId="0" borderId="14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5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1" fillId="0" borderId="16" xfId="0" applyFont="1" applyBorder="1" applyAlignment="1">
      <alignment vertical="center" wrapText="1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center" vertical="center"/>
    </xf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1</xdr:col>
      <xdr:colOff>190500</xdr:colOff>
      <xdr:row>2</xdr:row>
      <xdr:rowOff>243840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5A831B1F-447F-6BBA-45A7-993CC27972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01980"/>
          <a:ext cx="190500" cy="243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3</xdr:row>
      <xdr:rowOff>0</xdr:rowOff>
    </xdr:from>
    <xdr:to>
      <xdr:col>1</xdr:col>
      <xdr:colOff>160020</xdr:colOff>
      <xdr:row>3</xdr:row>
      <xdr:rowOff>243840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66E9DB7E-D37A-C33A-C2C3-96C5AAB177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11580"/>
          <a:ext cx="160020" cy="243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4</xdr:row>
      <xdr:rowOff>0</xdr:rowOff>
    </xdr:from>
    <xdr:to>
      <xdr:col>1</xdr:col>
      <xdr:colOff>114300</xdr:colOff>
      <xdr:row>5</xdr:row>
      <xdr:rowOff>38100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33BEF3D7-C875-5E1E-E44F-A391B0F8BB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15440"/>
          <a:ext cx="114300" cy="243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5</xdr:row>
      <xdr:rowOff>0</xdr:rowOff>
    </xdr:from>
    <xdr:to>
      <xdr:col>1</xdr:col>
      <xdr:colOff>243840</xdr:colOff>
      <xdr:row>5</xdr:row>
      <xdr:rowOff>243840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50DCA581-F748-5489-68F4-30F773B418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21180"/>
          <a:ext cx="243840" cy="243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6</xdr:row>
      <xdr:rowOff>0</xdr:rowOff>
    </xdr:from>
    <xdr:to>
      <xdr:col>1</xdr:col>
      <xdr:colOff>190500</xdr:colOff>
      <xdr:row>6</xdr:row>
      <xdr:rowOff>243840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7CCAA0D3-7095-58BA-0F3B-3F671F1519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23160"/>
          <a:ext cx="190500" cy="243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7</xdr:row>
      <xdr:rowOff>0</xdr:rowOff>
    </xdr:from>
    <xdr:to>
      <xdr:col>1</xdr:col>
      <xdr:colOff>281940</xdr:colOff>
      <xdr:row>7</xdr:row>
      <xdr:rowOff>243840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1027282F-1C2B-56B9-DE51-18E6963706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25140"/>
          <a:ext cx="281940" cy="243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workbookViewId="0">
      <selection activeCell="A3" sqref="A3"/>
    </sheetView>
  </sheetViews>
  <sheetFormatPr defaultRowHeight="14.4" x14ac:dyDescent="0.3"/>
  <cols>
    <col min="1" max="1" width="20.44140625" bestFit="1" customWidth="1"/>
    <col min="2" max="2" width="7.6640625" bestFit="1" customWidth="1"/>
    <col min="3" max="3" width="10.109375" bestFit="1" customWidth="1"/>
    <col min="4" max="4" width="11.6640625" customWidth="1"/>
    <col min="5" max="5" width="14" bestFit="1" customWidth="1"/>
    <col min="6" max="6" width="14.44140625" bestFit="1" customWidth="1"/>
  </cols>
  <sheetData>
    <row r="1" spans="1:6" ht="15.6" customHeight="1" x14ac:dyDescent="0.3">
      <c r="A1" s="1"/>
      <c r="B1" s="1"/>
      <c r="C1" s="1"/>
      <c r="D1" s="54" t="s">
        <v>1</v>
      </c>
      <c r="E1" s="55"/>
      <c r="F1" s="56"/>
    </row>
    <row r="2" spans="1:6" ht="31.8" thickBot="1" x14ac:dyDescent="0.35">
      <c r="A2" s="2" t="s">
        <v>0</v>
      </c>
      <c r="B2" s="3" t="s">
        <v>2</v>
      </c>
      <c r="C2" s="3" t="s">
        <v>3</v>
      </c>
      <c r="D2" s="3" t="s">
        <v>4</v>
      </c>
      <c r="E2" s="3" t="s">
        <v>5</v>
      </c>
      <c r="F2" s="4" t="s">
        <v>6</v>
      </c>
    </row>
    <row r="3" spans="1:6" ht="19.2" thickTop="1" thickBot="1" x14ac:dyDescent="0.35">
      <c r="A3" s="5" t="s">
        <v>7</v>
      </c>
      <c r="B3" s="5"/>
      <c r="C3" s="6" t="s">
        <v>15</v>
      </c>
      <c r="D3" s="57">
        <v>0.126</v>
      </c>
      <c r="E3" s="58"/>
      <c r="F3" s="59"/>
    </row>
    <row r="4" spans="1:6" ht="16.2" thickBot="1" x14ac:dyDescent="0.35">
      <c r="A4" s="5" t="s">
        <v>8</v>
      </c>
      <c r="B4" s="5"/>
      <c r="C4" s="6" t="s">
        <v>9</v>
      </c>
      <c r="D4" s="6">
        <v>16</v>
      </c>
      <c r="E4" s="6">
        <v>35</v>
      </c>
      <c r="F4" s="7">
        <v>40</v>
      </c>
    </row>
    <row r="5" spans="1:6" ht="16.2" thickBot="1" x14ac:dyDescent="0.35">
      <c r="A5" s="5" t="s">
        <v>10</v>
      </c>
      <c r="B5" s="5"/>
      <c r="C5" s="6" t="s">
        <v>11</v>
      </c>
      <c r="D5" s="6">
        <v>25</v>
      </c>
      <c r="E5" s="6">
        <v>20</v>
      </c>
      <c r="F5" s="7">
        <v>20</v>
      </c>
    </row>
    <row r="6" spans="1:6" ht="18.600000000000001" thickBot="1" x14ac:dyDescent="0.35">
      <c r="A6" s="5" t="s">
        <v>12</v>
      </c>
      <c r="B6" s="5"/>
      <c r="C6" s="6" t="s">
        <v>16</v>
      </c>
      <c r="D6" s="6">
        <v>1.8129999999999999</v>
      </c>
      <c r="E6" s="6">
        <v>1.4379999999999999</v>
      </c>
      <c r="F6" s="7">
        <v>3.1930000000000001</v>
      </c>
    </row>
    <row r="7" spans="1:6" ht="18.600000000000001" thickBot="1" x14ac:dyDescent="0.35">
      <c r="A7" s="8" t="s">
        <v>13</v>
      </c>
      <c r="B7" s="8"/>
      <c r="C7" s="9" t="s">
        <v>17</v>
      </c>
      <c r="D7" s="13">
        <f>8760*D4/100*$D$3/1000*D5</f>
        <v>4.4150400000000003</v>
      </c>
      <c r="E7" s="13">
        <f>8760*E4/100*$D$3/1000*E5</f>
        <v>7.7263200000000012</v>
      </c>
      <c r="F7" s="14">
        <f>8760*F4/100*$D$3/1000*F5</f>
        <v>8.8300800000000006</v>
      </c>
    </row>
    <row r="8" spans="1:6" ht="18" x14ac:dyDescent="0.3">
      <c r="A8" s="10" t="s">
        <v>14</v>
      </c>
      <c r="B8" s="10"/>
      <c r="C8" s="11" t="s">
        <v>18</v>
      </c>
      <c r="D8" s="15">
        <f>D6/D7</f>
        <v>0.41064180618975138</v>
      </c>
      <c r="E8" s="15">
        <f>E6/E7</f>
        <v>0.18611706478634069</v>
      </c>
      <c r="F8" s="15">
        <f>F6/F7</f>
        <v>0.36160487787200113</v>
      </c>
    </row>
    <row r="9" spans="1:6" x14ac:dyDescent="0.3">
      <c r="A9" s="12"/>
    </row>
  </sheetData>
  <mergeCells count="2">
    <mergeCell ref="D1:F1"/>
    <mergeCell ref="D3:F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F4B47-B90E-4420-A0E8-C89DCFD90427}">
  <dimension ref="A1:V19"/>
  <sheetViews>
    <sheetView topLeftCell="D1" zoomScale="145" zoomScaleNormal="145" workbookViewId="0">
      <selection activeCell="E12" sqref="E12"/>
    </sheetView>
  </sheetViews>
  <sheetFormatPr defaultRowHeight="14.4" x14ac:dyDescent="0.3"/>
  <cols>
    <col min="1" max="1" width="16.44140625" customWidth="1"/>
    <col min="3" max="3" width="13.6640625" bestFit="1" customWidth="1"/>
    <col min="4" max="11" width="9.6640625" customWidth="1"/>
    <col min="14" max="14" width="19.6640625" bestFit="1" customWidth="1"/>
  </cols>
  <sheetData>
    <row r="1" spans="1:22" ht="15.6" x14ac:dyDescent="0.3">
      <c r="A1" s="16"/>
      <c r="B1" s="16"/>
      <c r="C1" s="17"/>
      <c r="D1" s="64" t="s">
        <v>41</v>
      </c>
      <c r="E1" s="65"/>
      <c r="F1" s="65"/>
      <c r="G1" s="66"/>
      <c r="H1" s="64" t="s">
        <v>38</v>
      </c>
      <c r="I1" s="65"/>
      <c r="J1" s="65"/>
      <c r="K1" s="66"/>
    </row>
    <row r="2" spans="1:22" ht="57.6" thickBot="1" x14ac:dyDescent="0.35">
      <c r="A2" s="18" t="s">
        <v>19</v>
      </c>
      <c r="B2" s="18" t="s">
        <v>20</v>
      </c>
      <c r="C2" s="19" t="s">
        <v>3</v>
      </c>
      <c r="D2" s="20" t="s">
        <v>36</v>
      </c>
      <c r="E2" s="20" t="s">
        <v>21</v>
      </c>
      <c r="F2" s="20" t="s">
        <v>37</v>
      </c>
      <c r="G2" s="21" t="s">
        <v>35</v>
      </c>
      <c r="H2" s="20" t="s">
        <v>36</v>
      </c>
      <c r="I2" s="20" t="s">
        <v>21</v>
      </c>
      <c r="J2" s="20" t="s">
        <v>37</v>
      </c>
      <c r="K2" s="20" t="s">
        <v>35</v>
      </c>
      <c r="O2" s="32"/>
      <c r="P2" s="32"/>
      <c r="Q2" s="32"/>
      <c r="R2" s="32"/>
      <c r="S2" s="32"/>
      <c r="T2" s="32"/>
      <c r="U2" s="32"/>
      <c r="V2" s="32"/>
    </row>
    <row r="3" spans="1:22" ht="16.2" thickTop="1" x14ac:dyDescent="0.3">
      <c r="A3" s="60" t="s">
        <v>22</v>
      </c>
      <c r="B3" s="22" t="s">
        <v>23</v>
      </c>
      <c r="C3" s="17" t="s">
        <v>28</v>
      </c>
      <c r="D3" s="48">
        <v>5344.1986028661104</v>
      </c>
      <c r="E3" s="48">
        <v>3860.8699394858199</v>
      </c>
      <c r="F3" s="48">
        <v>4358.2126714918304</v>
      </c>
      <c r="G3" s="49">
        <v>3180.2536142405402</v>
      </c>
      <c r="H3" s="48">
        <v>522.12312995217098</v>
      </c>
      <c r="I3" s="48">
        <v>947.10322417346504</v>
      </c>
      <c r="J3" s="48">
        <v>52.220349375997799</v>
      </c>
      <c r="K3" s="48">
        <v>5139.7841542129299</v>
      </c>
    </row>
    <row r="4" spans="1:22" ht="15.6" x14ac:dyDescent="0.3">
      <c r="A4" s="61"/>
      <c r="B4" s="22" t="s">
        <v>25</v>
      </c>
      <c r="C4" s="17" t="s">
        <v>28</v>
      </c>
      <c r="D4" s="48">
        <v>13.4664537855385</v>
      </c>
      <c r="E4" s="48">
        <v>3.3191485512191798</v>
      </c>
      <c r="F4" s="48">
        <v>15.994157078848</v>
      </c>
      <c r="G4" s="49">
        <v>5.5240549323932502</v>
      </c>
      <c r="H4" s="48">
        <v>1.6784334507510099</v>
      </c>
      <c r="I4" s="48">
        <v>1.1271014444882099</v>
      </c>
      <c r="J4" s="48">
        <v>0.12763735628891201</v>
      </c>
      <c r="K4" s="48">
        <v>4.39239335951192</v>
      </c>
    </row>
    <row r="5" spans="1:22" ht="15.6" x14ac:dyDescent="0.3">
      <c r="A5" s="61"/>
      <c r="B5" s="22" t="s">
        <v>26</v>
      </c>
      <c r="C5" s="17" t="s">
        <v>28</v>
      </c>
      <c r="D5" s="48">
        <v>26.711507203068699</v>
      </c>
      <c r="E5" s="48">
        <v>38.093572140391302</v>
      </c>
      <c r="F5" s="48">
        <v>164.73391889226701</v>
      </c>
      <c r="G5" s="49">
        <v>51.873020405969697</v>
      </c>
      <c r="H5" s="48">
        <v>2.4691434939222301</v>
      </c>
      <c r="I5" s="48">
        <v>8.0963662663943694</v>
      </c>
      <c r="J5" s="48">
        <v>0.50941205348751295</v>
      </c>
      <c r="K5" s="48">
        <v>54.142569821297897</v>
      </c>
    </row>
    <row r="6" spans="1:22" ht="15.6" x14ac:dyDescent="0.3">
      <c r="A6" s="61"/>
      <c r="B6" s="22" t="s">
        <v>27</v>
      </c>
      <c r="C6" s="17" t="s">
        <v>28</v>
      </c>
      <c r="D6" s="48">
        <f t="shared" ref="D6:K6" si="0">SUM(D3:D5)</f>
        <v>5384.3765638547175</v>
      </c>
      <c r="E6" s="48">
        <f t="shared" si="0"/>
        <v>3902.2826601774304</v>
      </c>
      <c r="F6" s="48">
        <f t="shared" si="0"/>
        <v>4538.9407474629452</v>
      </c>
      <c r="G6" s="49">
        <f t="shared" si="0"/>
        <v>3237.650689578903</v>
      </c>
      <c r="H6" s="48">
        <f t="shared" si="0"/>
        <v>526.27070689684422</v>
      </c>
      <c r="I6" s="48">
        <f t="shared" si="0"/>
        <v>956.32669188434761</v>
      </c>
      <c r="J6" s="48">
        <f t="shared" si="0"/>
        <v>52.85739878577423</v>
      </c>
      <c r="K6" s="48">
        <f t="shared" si="0"/>
        <v>5198.3191173937394</v>
      </c>
    </row>
    <row r="7" spans="1:22" ht="16.2" thickBot="1" x14ac:dyDescent="0.35">
      <c r="A7" s="62"/>
      <c r="B7" s="25" t="s">
        <v>27</v>
      </c>
      <c r="C7" s="26" t="s">
        <v>29</v>
      </c>
      <c r="D7" s="50">
        <f t="array" ref="D7:G7">D6:G6*TRANSPOSE(ee_prices)</f>
        <v>339.9225503923268</v>
      </c>
      <c r="E7" s="50">
        <v>491.20921255536035</v>
      </c>
      <c r="F7" s="50">
        <v>192.12787437490215</v>
      </c>
      <c r="G7" s="51">
        <v>196.91872156391236</v>
      </c>
      <c r="H7" s="50">
        <f t="array" ref="H7:K7">H6:K6*TRANSPOSE(ee_prices)</f>
        <v>33.22414002134321</v>
      </c>
      <c r="I7" s="50">
        <v>120.37992174683319</v>
      </c>
      <c r="J7" s="50">
        <v>2.237389787336113</v>
      </c>
      <c r="K7" s="52">
        <v>316.16948615650642</v>
      </c>
    </row>
    <row r="8" spans="1:22" ht="15.6" x14ac:dyDescent="0.3">
      <c r="A8" s="63" t="s">
        <v>30</v>
      </c>
      <c r="B8" s="22" t="s">
        <v>23</v>
      </c>
      <c r="C8" s="17" t="s">
        <v>24</v>
      </c>
      <c r="D8" s="48">
        <v>426.55360899396101</v>
      </c>
      <c r="E8" s="48">
        <v>82.115256605320596</v>
      </c>
      <c r="F8" s="48">
        <v>18.361361524070901</v>
      </c>
      <c r="G8" s="49">
        <v>109.019214635829</v>
      </c>
      <c r="H8" s="48">
        <v>420.33634342569297</v>
      </c>
      <c r="I8" s="48">
        <v>127.573450048673</v>
      </c>
      <c r="J8" s="48">
        <v>28.375367682556799</v>
      </c>
      <c r="K8" s="48">
        <v>215.75410262778101</v>
      </c>
    </row>
    <row r="9" spans="1:22" ht="15.6" x14ac:dyDescent="0.3">
      <c r="A9" s="61"/>
      <c r="B9" s="22" t="s">
        <v>25</v>
      </c>
      <c r="C9" s="17" t="s">
        <v>24</v>
      </c>
      <c r="D9" s="48">
        <v>1.2708302226425301</v>
      </c>
      <c r="E9" s="48">
        <v>0.343449725567327</v>
      </c>
      <c r="F9" s="48">
        <v>4.90457847254583E-2</v>
      </c>
      <c r="G9" s="49">
        <v>0.34033955031172802</v>
      </c>
      <c r="H9" s="48">
        <v>1.5175879249491</v>
      </c>
      <c r="I9" s="48">
        <v>0.53263609969247605</v>
      </c>
      <c r="J9" s="48">
        <v>0.10454930078173599</v>
      </c>
      <c r="K9" s="48">
        <v>0.77383579245460299</v>
      </c>
    </row>
    <row r="10" spans="1:22" ht="15.6" x14ac:dyDescent="0.3">
      <c r="A10" s="61"/>
      <c r="B10" s="22" t="s">
        <v>26</v>
      </c>
      <c r="C10" s="17" t="s">
        <v>24</v>
      </c>
      <c r="D10" s="48">
        <v>2.7524491210531399</v>
      </c>
      <c r="E10" s="48">
        <v>0.43210220683996597</v>
      </c>
      <c r="F10" s="48">
        <v>0.14746509485308301</v>
      </c>
      <c r="G10" s="49">
        <v>0.51761188054295204</v>
      </c>
      <c r="H10" s="48">
        <v>2.0168331509314301</v>
      </c>
      <c r="I10" s="48">
        <v>0.67261240719327398</v>
      </c>
      <c r="J10" s="48">
        <v>0.156499559776174</v>
      </c>
      <c r="K10" s="48">
        <v>1.1985103729716899</v>
      </c>
    </row>
    <row r="11" spans="1:22" ht="15.6" x14ac:dyDescent="0.3">
      <c r="A11" s="61"/>
      <c r="B11" s="22" t="s">
        <v>27</v>
      </c>
      <c r="C11" s="17" t="s">
        <v>28</v>
      </c>
      <c r="D11" s="48">
        <f t="shared" ref="D11:K11" si="1">SUM(D8:D10)</f>
        <v>430.57688833765667</v>
      </c>
      <c r="E11" s="48">
        <f t="shared" si="1"/>
        <v>82.890808537727892</v>
      </c>
      <c r="F11" s="48">
        <f t="shared" si="1"/>
        <v>18.557872403649441</v>
      </c>
      <c r="G11" s="49">
        <f t="shared" si="1"/>
        <v>109.87716606668369</v>
      </c>
      <c r="H11" s="48">
        <f t="shared" si="1"/>
        <v>423.87076450157349</v>
      </c>
      <c r="I11" s="48">
        <f t="shared" si="1"/>
        <v>128.77869855555875</v>
      </c>
      <c r="J11" s="48">
        <f t="shared" si="1"/>
        <v>28.636416543114709</v>
      </c>
      <c r="K11" s="48">
        <f t="shared" si="1"/>
        <v>217.72644879320731</v>
      </c>
    </row>
    <row r="12" spans="1:22" ht="16.2" thickBot="1" x14ac:dyDescent="0.35">
      <c r="A12" s="62"/>
      <c r="B12" s="25" t="s">
        <v>27</v>
      </c>
      <c r="C12" s="26" t="s">
        <v>29</v>
      </c>
      <c r="D12" s="50">
        <f t="array" ref="D12:G12">D11:G11*TRANSPOSE(ee_prices)</f>
        <v>27.182867373404154</v>
      </c>
      <c r="E12" s="53">
        <v>10.434079828559405</v>
      </c>
      <c r="F12" s="50">
        <v>0.78553230284549569</v>
      </c>
      <c r="G12" s="51">
        <v>6.6828923640713045</v>
      </c>
      <c r="H12" s="50">
        <f t="array" ref="H12:K12">H11:K11*TRANSPOSE(ee_prices)</f>
        <v>26.759501234246862</v>
      </c>
      <c r="I12" s="50">
        <v>16.210328318068054</v>
      </c>
      <c r="J12" s="50">
        <v>1.2121448915626825</v>
      </c>
      <c r="K12" s="52">
        <v>13.242445852793765</v>
      </c>
    </row>
    <row r="13" spans="1:22" ht="15.6" x14ac:dyDescent="0.3">
      <c r="A13" s="22" t="s">
        <v>31</v>
      </c>
      <c r="B13" s="27" t="s">
        <v>27</v>
      </c>
      <c r="C13" s="28" t="s">
        <v>29</v>
      </c>
      <c r="D13" s="47" t="s">
        <v>32</v>
      </c>
      <c r="E13" s="29" t="s">
        <v>32</v>
      </c>
      <c r="F13" s="29" t="s">
        <v>32</v>
      </c>
      <c r="G13" s="24">
        <v>18</v>
      </c>
      <c r="H13" s="47" t="s">
        <v>32</v>
      </c>
      <c r="I13" s="29" t="s">
        <v>32</v>
      </c>
      <c r="J13" s="29" t="s">
        <v>32</v>
      </c>
      <c r="K13" s="23">
        <v>7</v>
      </c>
    </row>
    <row r="14" spans="1:22" ht="15.6" x14ac:dyDescent="0.3">
      <c r="A14" s="22" t="s">
        <v>33</v>
      </c>
      <c r="B14" s="27" t="s">
        <v>27</v>
      </c>
      <c r="C14" s="28" t="s">
        <v>29</v>
      </c>
      <c r="D14" s="47" t="s">
        <v>32</v>
      </c>
      <c r="E14" s="29" t="s">
        <v>32</v>
      </c>
      <c r="F14" s="29" t="s">
        <v>32</v>
      </c>
      <c r="G14" s="24">
        <v>48</v>
      </c>
      <c r="H14" s="47" t="s">
        <v>32</v>
      </c>
      <c r="I14" s="29" t="s">
        <v>32</v>
      </c>
      <c r="J14" s="29" t="s">
        <v>32</v>
      </c>
      <c r="K14" s="23">
        <v>12</v>
      </c>
    </row>
    <row r="15" spans="1:22" ht="15.6" x14ac:dyDescent="0.3">
      <c r="A15" s="22" t="s">
        <v>34</v>
      </c>
      <c r="B15" s="27" t="s">
        <v>27</v>
      </c>
      <c r="C15" s="28" t="s">
        <v>29</v>
      </c>
      <c r="D15" s="47" t="s">
        <v>32</v>
      </c>
      <c r="E15" s="29" t="s">
        <v>32</v>
      </c>
      <c r="F15" s="29" t="s">
        <v>32</v>
      </c>
      <c r="G15" s="24">
        <v>180</v>
      </c>
      <c r="H15" s="47" t="s">
        <v>32</v>
      </c>
      <c r="I15" s="29" t="s">
        <v>32</v>
      </c>
      <c r="J15" s="29" t="s">
        <v>32</v>
      </c>
      <c r="K15" s="23">
        <v>135</v>
      </c>
    </row>
    <row r="16" spans="1:22" ht="15.6" x14ac:dyDescent="0.3">
      <c r="A16" s="22"/>
      <c r="B16" s="27" t="s">
        <v>27</v>
      </c>
      <c r="C16" s="28" t="s">
        <v>29</v>
      </c>
      <c r="D16" s="47" t="s">
        <v>32</v>
      </c>
      <c r="E16" s="29" t="s">
        <v>32</v>
      </c>
      <c r="F16" s="29" t="s">
        <v>32</v>
      </c>
      <c r="G16" s="24" t="s">
        <v>32</v>
      </c>
      <c r="H16" s="47" t="s">
        <v>32</v>
      </c>
      <c r="I16" s="29" t="s">
        <v>32</v>
      </c>
      <c r="J16" s="29" t="s">
        <v>32</v>
      </c>
      <c r="K16" s="23" t="s">
        <v>32</v>
      </c>
    </row>
    <row r="17" spans="1:11" ht="15.6" x14ac:dyDescent="0.3">
      <c r="A17" s="22"/>
      <c r="B17" s="27" t="s">
        <v>27</v>
      </c>
      <c r="C17" s="28" t="s">
        <v>29</v>
      </c>
      <c r="D17" s="47" t="s">
        <v>32</v>
      </c>
      <c r="E17" s="29" t="s">
        <v>32</v>
      </c>
      <c r="F17" s="29" t="s">
        <v>32</v>
      </c>
      <c r="G17" s="24" t="s">
        <v>32</v>
      </c>
      <c r="H17" s="47" t="s">
        <v>32</v>
      </c>
      <c r="I17" s="29" t="s">
        <v>32</v>
      </c>
      <c r="J17" s="29" t="s">
        <v>32</v>
      </c>
      <c r="K17" s="23" t="s">
        <v>32</v>
      </c>
    </row>
    <row r="18" spans="1:11" x14ac:dyDescent="0.3">
      <c r="A18" s="30"/>
    </row>
    <row r="19" spans="1:11" x14ac:dyDescent="0.3">
      <c r="A19" s="12"/>
    </row>
  </sheetData>
  <mergeCells count="4">
    <mergeCell ref="A3:A7"/>
    <mergeCell ref="A8:A12"/>
    <mergeCell ref="H1:K1"/>
    <mergeCell ref="D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0B20C-F6AF-4BB3-B9BD-00434B9F98FF}">
  <dimension ref="A1:V14"/>
  <sheetViews>
    <sheetView tabSelected="1" zoomScale="145" zoomScaleNormal="145" workbookViewId="0">
      <selection activeCell="D25" sqref="D25"/>
    </sheetView>
  </sheetViews>
  <sheetFormatPr defaultRowHeight="14.4" x14ac:dyDescent="0.3"/>
  <cols>
    <col min="1" max="1" width="16.44140625" customWidth="1"/>
    <col min="3" max="3" width="13.6640625" bestFit="1" customWidth="1"/>
    <col min="4" max="11" width="9.6640625" customWidth="1"/>
    <col min="14" max="14" width="19.6640625" bestFit="1" customWidth="1"/>
  </cols>
  <sheetData>
    <row r="1" spans="1:22" ht="15.6" x14ac:dyDescent="0.3">
      <c r="A1" s="16"/>
      <c r="B1" s="16"/>
      <c r="C1" s="17"/>
      <c r="D1" s="64" t="s">
        <v>41</v>
      </c>
      <c r="E1" s="65"/>
      <c r="F1" s="65"/>
      <c r="G1" s="66"/>
      <c r="H1" s="64" t="s">
        <v>38</v>
      </c>
      <c r="I1" s="65"/>
      <c r="J1" s="65"/>
      <c r="K1" s="66"/>
    </row>
    <row r="2" spans="1:22" ht="57.6" thickBot="1" x14ac:dyDescent="0.35">
      <c r="A2" s="18" t="s">
        <v>19</v>
      </c>
      <c r="B2" s="18" t="s">
        <v>20</v>
      </c>
      <c r="C2" s="19" t="s">
        <v>3</v>
      </c>
      <c r="D2" s="45" t="s">
        <v>36</v>
      </c>
      <c r="E2" s="45" t="s">
        <v>21</v>
      </c>
      <c r="F2" s="45" t="s">
        <v>37</v>
      </c>
      <c r="G2" s="46" t="s">
        <v>35</v>
      </c>
      <c r="H2" s="45" t="s">
        <v>36</v>
      </c>
      <c r="I2" s="45" t="s">
        <v>21</v>
      </c>
      <c r="J2" s="45" t="s">
        <v>37</v>
      </c>
      <c r="K2" s="45" t="s">
        <v>35</v>
      </c>
      <c r="O2" s="32"/>
      <c r="P2" s="32"/>
      <c r="Q2" s="32"/>
      <c r="R2" s="32"/>
      <c r="S2" s="32"/>
      <c r="T2" s="32"/>
      <c r="U2" s="32"/>
      <c r="V2" s="32"/>
    </row>
    <row r="3" spans="1:22" ht="16.2" thickTop="1" x14ac:dyDescent="0.3">
      <c r="A3" s="60" t="s">
        <v>22</v>
      </c>
      <c r="B3" s="22" t="s">
        <v>23</v>
      </c>
      <c r="C3" s="17" t="s">
        <v>28</v>
      </c>
      <c r="D3" s="33">
        <v>4917.43070856343</v>
      </c>
      <c r="E3" s="33">
        <v>3778.0775547493799</v>
      </c>
      <c r="F3" s="33">
        <v>4339.8178101944104</v>
      </c>
      <c r="G3" s="34">
        <v>3070.77312977458</v>
      </c>
      <c r="H3" s="33">
        <v>101.615604933456</v>
      </c>
      <c r="I3" s="33">
        <v>818.43286593573498</v>
      </c>
      <c r="J3" s="33">
        <v>23.7817807833618</v>
      </c>
      <c r="K3" s="33">
        <v>4923.1567432604397</v>
      </c>
    </row>
    <row r="4" spans="1:22" ht="15.6" x14ac:dyDescent="0.3">
      <c r="A4" s="61"/>
      <c r="B4" s="22" t="s">
        <v>25</v>
      </c>
      <c r="C4" s="17" t="s">
        <v>28</v>
      </c>
      <c r="D4" s="33">
        <v>12.194594857218799</v>
      </c>
      <c r="E4" s="33">
        <v>2.97214337249439</v>
      </c>
      <c r="F4" s="33">
        <v>15.9448832445318</v>
      </c>
      <c r="G4" s="34">
        <v>5.1815183368389999</v>
      </c>
      <c r="H4" s="33">
        <v>0.16000357108596</v>
      </c>
      <c r="I4" s="33">
        <v>0.58870734393404001</v>
      </c>
      <c r="J4" s="33">
        <v>2.2672351000676001E-2</v>
      </c>
      <c r="K4" s="33">
        <v>3.6147521904233999</v>
      </c>
    </row>
    <row r="5" spans="1:22" ht="15.6" x14ac:dyDescent="0.3">
      <c r="A5" s="61"/>
      <c r="B5" s="22" t="s">
        <v>26</v>
      </c>
      <c r="C5" s="17" t="s">
        <v>28</v>
      </c>
      <c r="D5" s="33">
        <v>23.956087954159599</v>
      </c>
      <c r="E5" s="33">
        <v>37.645266257753697</v>
      </c>
      <c r="F5" s="33">
        <v>164.58474698202099</v>
      </c>
      <c r="G5" s="34">
        <v>51.3491610135682</v>
      </c>
      <c r="H5" s="33">
        <v>0.44989308105737802</v>
      </c>
      <c r="I5" s="33">
        <v>7.3975353573888896</v>
      </c>
      <c r="J5" s="33">
        <v>0.34985122543706798</v>
      </c>
      <c r="K5" s="33">
        <v>52.9328652328008</v>
      </c>
      <c r="O5" s="31"/>
    </row>
    <row r="6" spans="1:22" ht="15.6" x14ac:dyDescent="0.3">
      <c r="A6" s="61"/>
      <c r="B6" s="22" t="s">
        <v>27</v>
      </c>
      <c r="C6" s="17" t="s">
        <v>28</v>
      </c>
      <c r="D6" s="33">
        <f t="shared" ref="D6:K6" si="0">SUM(D3:D5)</f>
        <v>4953.5813913748079</v>
      </c>
      <c r="E6" s="33">
        <f t="shared" si="0"/>
        <v>3818.6949643796279</v>
      </c>
      <c r="F6" s="33">
        <f t="shared" si="0"/>
        <v>4520.3474404209628</v>
      </c>
      <c r="G6" s="34">
        <f t="shared" si="0"/>
        <v>3127.3038091249873</v>
      </c>
      <c r="H6" s="33">
        <f t="shared" si="0"/>
        <v>102.22550158559935</v>
      </c>
      <c r="I6" s="33">
        <f t="shared" si="0"/>
        <v>826.41910863705789</v>
      </c>
      <c r="J6" s="33">
        <f t="shared" si="0"/>
        <v>24.154304359799543</v>
      </c>
      <c r="K6" s="33">
        <f t="shared" si="0"/>
        <v>4979.7043606836633</v>
      </c>
    </row>
    <row r="7" spans="1:22" ht="16.2" thickBot="1" x14ac:dyDescent="0.35">
      <c r="A7" s="62"/>
      <c r="B7" s="25" t="s">
        <v>27</v>
      </c>
      <c r="C7" s="26" t="s">
        <v>29</v>
      </c>
      <c r="D7" s="35">
        <f t="array" ref="D7:G7">D6:G6*TRANSPOSE(ee_prices)</f>
        <v>312.72590246300035</v>
      </c>
      <c r="E7" s="35">
        <v>480.68741036733314</v>
      </c>
      <c r="F7" s="35">
        <v>191.34084216665559</v>
      </c>
      <c r="G7" s="36">
        <v>190.20726047347054</v>
      </c>
      <c r="H7" s="35">
        <f t="array" ref="H7:K7">H6:K6*TRANSPOSE(ee_prices)</f>
        <v>6.4536261166018578</v>
      </c>
      <c r="I7" s="35">
        <v>104.02749235388663</v>
      </c>
      <c r="J7" s="35">
        <v>1.0224225016038511</v>
      </c>
      <c r="K7" s="37">
        <v>302.87301209742469</v>
      </c>
    </row>
    <row r="8" spans="1:22" ht="15.6" x14ac:dyDescent="0.3">
      <c r="A8" s="63" t="s">
        <v>30</v>
      </c>
      <c r="B8" s="22" t="s">
        <v>23</v>
      </c>
      <c r="C8" s="17" t="s">
        <v>24</v>
      </c>
      <c r="D8" s="33">
        <v>0</v>
      </c>
      <c r="E8" s="33">
        <v>0</v>
      </c>
      <c r="F8" s="33">
        <v>0</v>
      </c>
      <c r="G8" s="34">
        <v>0</v>
      </c>
      <c r="H8" s="33">
        <v>0</v>
      </c>
      <c r="I8" s="33">
        <v>0</v>
      </c>
      <c r="J8" s="33">
        <v>0</v>
      </c>
      <c r="K8" s="33">
        <v>0</v>
      </c>
    </row>
    <row r="9" spans="1:22" ht="15.6" x14ac:dyDescent="0.3">
      <c r="A9" s="61"/>
      <c r="B9" s="22" t="s">
        <v>25</v>
      </c>
      <c r="C9" s="17" t="s">
        <v>24</v>
      </c>
      <c r="D9" s="33">
        <v>0</v>
      </c>
      <c r="E9" s="33">
        <v>0</v>
      </c>
      <c r="F9" s="33">
        <v>0</v>
      </c>
      <c r="G9" s="34">
        <v>0</v>
      </c>
      <c r="H9" s="33">
        <v>0</v>
      </c>
      <c r="I9" s="33">
        <v>0</v>
      </c>
      <c r="J9" s="33">
        <v>0</v>
      </c>
      <c r="K9" s="33">
        <v>0</v>
      </c>
    </row>
    <row r="10" spans="1:22" ht="15.6" x14ac:dyDescent="0.3">
      <c r="A10" s="61"/>
      <c r="B10" s="22" t="s">
        <v>26</v>
      </c>
      <c r="C10" s="17" t="s">
        <v>24</v>
      </c>
      <c r="D10" s="33">
        <v>0</v>
      </c>
      <c r="E10" s="33">
        <v>0</v>
      </c>
      <c r="F10" s="33">
        <v>0</v>
      </c>
      <c r="G10" s="34">
        <v>0</v>
      </c>
      <c r="H10" s="33">
        <v>0</v>
      </c>
      <c r="I10" s="33">
        <v>0</v>
      </c>
      <c r="J10" s="33">
        <v>0</v>
      </c>
      <c r="K10" s="33">
        <v>0</v>
      </c>
    </row>
    <row r="11" spans="1:22" ht="15.6" x14ac:dyDescent="0.3">
      <c r="A11" s="61"/>
      <c r="B11" s="22" t="s">
        <v>27</v>
      </c>
      <c r="C11" s="17" t="s">
        <v>28</v>
      </c>
      <c r="D11" s="33">
        <v>0</v>
      </c>
      <c r="E11" s="33">
        <v>0</v>
      </c>
      <c r="F11" s="33">
        <v>0</v>
      </c>
      <c r="G11" s="34">
        <v>0</v>
      </c>
      <c r="H11" s="33">
        <v>0</v>
      </c>
      <c r="I11" s="33">
        <v>0</v>
      </c>
      <c r="J11" s="33">
        <v>0</v>
      </c>
      <c r="K11" s="33">
        <v>0</v>
      </c>
    </row>
    <row r="12" spans="1:22" ht="16.2" thickBot="1" x14ac:dyDescent="0.35">
      <c r="A12" s="62"/>
      <c r="B12" s="25" t="s">
        <v>27</v>
      </c>
      <c r="C12" s="26" t="s">
        <v>29</v>
      </c>
      <c r="D12" s="35">
        <v>0</v>
      </c>
      <c r="E12" s="35">
        <v>0</v>
      </c>
      <c r="F12" s="35">
        <v>0</v>
      </c>
      <c r="G12" s="36">
        <v>0</v>
      </c>
      <c r="H12" s="37">
        <v>0</v>
      </c>
      <c r="I12" s="35">
        <v>0</v>
      </c>
      <c r="J12" s="35">
        <v>0</v>
      </c>
      <c r="K12" s="35">
        <v>0</v>
      </c>
    </row>
    <row r="13" spans="1:22" x14ac:dyDescent="0.3">
      <c r="A13" s="30"/>
    </row>
    <row r="14" spans="1:22" x14ac:dyDescent="0.3">
      <c r="A14" s="12"/>
    </row>
  </sheetData>
  <mergeCells count="4">
    <mergeCell ref="A3:A7"/>
    <mergeCell ref="A8:A12"/>
    <mergeCell ref="D1:G1"/>
    <mergeCell ref="H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21D95-1CFD-4BBE-ABE0-FCD4E06B0B60}">
  <dimension ref="A1:K14"/>
  <sheetViews>
    <sheetView zoomScale="145" zoomScaleNormal="145" workbookViewId="0">
      <selection activeCell="D3" sqref="D3:K7"/>
    </sheetView>
  </sheetViews>
  <sheetFormatPr defaultRowHeight="14.4" x14ac:dyDescent="0.3"/>
  <cols>
    <col min="1" max="1" width="16.44140625" customWidth="1"/>
    <col min="3" max="3" width="13.6640625" bestFit="1" customWidth="1"/>
    <col min="4" max="11" width="9.6640625" customWidth="1"/>
    <col min="14" max="14" width="19.6640625" bestFit="1" customWidth="1"/>
  </cols>
  <sheetData>
    <row r="1" spans="1:11" ht="15.6" x14ac:dyDescent="0.3">
      <c r="A1" s="16"/>
      <c r="B1" s="16"/>
      <c r="C1" s="17"/>
      <c r="D1" s="64" t="s">
        <v>41</v>
      </c>
      <c r="E1" s="65"/>
      <c r="F1" s="65"/>
      <c r="G1" s="66"/>
      <c r="H1" s="64" t="s">
        <v>38</v>
      </c>
      <c r="I1" s="65"/>
      <c r="J1" s="65"/>
      <c r="K1" s="66"/>
    </row>
    <row r="2" spans="1:11" ht="57.6" thickBot="1" x14ac:dyDescent="0.35">
      <c r="A2" s="18" t="s">
        <v>19</v>
      </c>
      <c r="B2" s="18" t="s">
        <v>20</v>
      </c>
      <c r="C2" s="19" t="s">
        <v>3</v>
      </c>
      <c r="D2" s="45" t="s">
        <v>36</v>
      </c>
      <c r="E2" s="45" t="s">
        <v>21</v>
      </c>
      <c r="F2" s="45" t="s">
        <v>37</v>
      </c>
      <c r="G2" s="46" t="s">
        <v>35</v>
      </c>
      <c r="H2" s="45" t="s">
        <v>36</v>
      </c>
      <c r="I2" s="45" t="s">
        <v>21</v>
      </c>
      <c r="J2" s="45" t="s">
        <v>37</v>
      </c>
      <c r="K2" s="45" t="s">
        <v>35</v>
      </c>
    </row>
    <row r="3" spans="1:11" ht="16.2" thickTop="1" x14ac:dyDescent="0.3">
      <c r="A3" s="60" t="s">
        <v>22</v>
      </c>
      <c r="B3" s="22" t="s">
        <v>23</v>
      </c>
      <c r="C3" s="17" t="s">
        <v>28</v>
      </c>
      <c r="D3" s="39">
        <f t="array" ref="D3:K12">'Table 2 - intensities'!D3:K12/'Table 2 - footprints'!D3:K12</f>
        <v>0.92014370609771068</v>
      </c>
      <c r="E3" s="40">
        <v>0.97855602855467694</v>
      </c>
      <c r="F3" s="40">
        <v>0.99577926487669011</v>
      </c>
      <c r="G3" s="41">
        <v>0.96557492019638669</v>
      </c>
      <c r="H3" s="39">
        <v>0.19462000264720025</v>
      </c>
      <c r="I3" s="40">
        <v>0.8641432581437779</v>
      </c>
      <c r="J3" s="40">
        <v>0.45541213468580688</v>
      </c>
      <c r="K3" s="40">
        <v>0.95785281940780975</v>
      </c>
    </row>
    <row r="4" spans="1:11" ht="15.6" x14ac:dyDescent="0.3">
      <c r="A4" s="61"/>
      <c r="B4" s="22" t="s">
        <v>25</v>
      </c>
      <c r="C4" s="17" t="s">
        <v>28</v>
      </c>
      <c r="D4" s="39">
        <v>0.9055535370651524</v>
      </c>
      <c r="E4" s="40">
        <v>0.89545355582312547</v>
      </c>
      <c r="F4" s="40">
        <v>0.99691926032279854</v>
      </c>
      <c r="G4" s="41">
        <v>0.93799181946117083</v>
      </c>
      <c r="H4" s="39">
        <v>9.5329112402023977E-2</v>
      </c>
      <c r="I4" s="40">
        <v>0.52231974931179159</v>
      </c>
      <c r="J4" s="40">
        <v>0.17763099816448932</v>
      </c>
      <c r="K4" s="40">
        <v>0.82295730244548704</v>
      </c>
    </row>
    <row r="5" spans="1:11" ht="15.6" x14ac:dyDescent="0.3">
      <c r="A5" s="61"/>
      <c r="B5" s="22" t="s">
        <v>26</v>
      </c>
      <c r="C5" s="17" t="s">
        <v>28</v>
      </c>
      <c r="D5" s="39">
        <v>0.89684523497825874</v>
      </c>
      <c r="E5" s="40">
        <v>0.98823145592685813</v>
      </c>
      <c r="F5" s="40">
        <v>0.99909446754348397</v>
      </c>
      <c r="G5" s="41">
        <v>0.98990112030682509</v>
      </c>
      <c r="H5" s="39">
        <v>0.18220613024912685</v>
      </c>
      <c r="I5" s="40">
        <v>0.91368585782660039</v>
      </c>
      <c r="J5" s="40">
        <v>0.68677453358618612</v>
      </c>
      <c r="K5" s="40">
        <v>0.97765705262070446</v>
      </c>
    </row>
    <row r="6" spans="1:11" ht="15.6" x14ac:dyDescent="0.3">
      <c r="A6" s="61"/>
      <c r="B6" s="22" t="s">
        <v>27</v>
      </c>
      <c r="C6" s="17" t="s">
        <v>28</v>
      </c>
      <c r="D6" s="39">
        <v>0.91999163368850634</v>
      </c>
      <c r="E6" s="39">
        <v>0.9785797946799677</v>
      </c>
      <c r="F6" s="39">
        <v>0.99590360216700891</v>
      </c>
      <c r="G6" s="41">
        <v>0.9659176078478473</v>
      </c>
      <c r="H6" s="39">
        <v>0.19424509144423432</v>
      </c>
      <c r="I6" s="39">
        <v>0.86415982702383887</v>
      </c>
      <c r="J6" s="39">
        <v>0.45697111312069161</v>
      </c>
      <c r="K6" s="39">
        <v>0.95794510652903464</v>
      </c>
    </row>
    <row r="7" spans="1:11" ht="16.2" thickBot="1" x14ac:dyDescent="0.35">
      <c r="A7" s="62"/>
      <c r="B7" s="25" t="s">
        <v>27</v>
      </c>
      <c r="C7" s="26" t="s">
        <v>29</v>
      </c>
      <c r="D7" s="42">
        <v>0.91999163368850634</v>
      </c>
      <c r="E7" s="42">
        <v>0.9785797946799677</v>
      </c>
      <c r="F7" s="42">
        <v>0.99590360216700879</v>
      </c>
      <c r="G7" s="43">
        <v>0.96591760784784741</v>
      </c>
      <c r="H7" s="42">
        <v>0.19424509144423435</v>
      </c>
      <c r="I7" s="42">
        <v>0.86415982702383887</v>
      </c>
      <c r="J7" s="42">
        <v>0.45697111312069161</v>
      </c>
      <c r="K7" s="44">
        <v>0.95794510652903464</v>
      </c>
    </row>
    <row r="8" spans="1:11" ht="15.6" x14ac:dyDescent="0.3">
      <c r="A8" s="63" t="s">
        <v>30</v>
      </c>
      <c r="B8" s="22" t="s">
        <v>23</v>
      </c>
      <c r="C8" s="17" t="s">
        <v>24</v>
      </c>
      <c r="D8" s="39">
        <v>0</v>
      </c>
      <c r="E8" s="40">
        <v>0</v>
      </c>
      <c r="F8" s="40">
        <v>0</v>
      </c>
      <c r="G8" s="41">
        <v>0</v>
      </c>
      <c r="H8" s="39">
        <v>0</v>
      </c>
      <c r="I8" s="40">
        <v>0</v>
      </c>
      <c r="J8" s="40">
        <v>0</v>
      </c>
      <c r="K8" s="40">
        <v>0</v>
      </c>
    </row>
    <row r="9" spans="1:11" ht="15.6" x14ac:dyDescent="0.3">
      <c r="A9" s="61"/>
      <c r="B9" s="22" t="s">
        <v>25</v>
      </c>
      <c r="C9" s="17" t="s">
        <v>24</v>
      </c>
      <c r="D9" s="39">
        <v>0</v>
      </c>
      <c r="E9" s="40">
        <v>0</v>
      </c>
      <c r="F9" s="40">
        <v>0</v>
      </c>
      <c r="G9" s="41">
        <v>0</v>
      </c>
      <c r="H9" s="39">
        <v>0</v>
      </c>
      <c r="I9" s="40">
        <v>0</v>
      </c>
      <c r="J9" s="40">
        <v>0</v>
      </c>
      <c r="K9" s="40">
        <v>0</v>
      </c>
    </row>
    <row r="10" spans="1:11" ht="15.6" x14ac:dyDescent="0.3">
      <c r="A10" s="61"/>
      <c r="B10" s="22" t="s">
        <v>26</v>
      </c>
      <c r="C10" s="17" t="s">
        <v>24</v>
      </c>
      <c r="D10" s="39">
        <v>0</v>
      </c>
      <c r="E10" s="40">
        <v>0</v>
      </c>
      <c r="F10" s="40">
        <v>0</v>
      </c>
      <c r="G10" s="41">
        <v>0</v>
      </c>
      <c r="H10" s="39">
        <v>0</v>
      </c>
      <c r="I10" s="40">
        <v>0</v>
      </c>
      <c r="J10" s="40">
        <v>0</v>
      </c>
      <c r="K10" s="40">
        <v>0</v>
      </c>
    </row>
    <row r="11" spans="1:11" ht="15.6" x14ac:dyDescent="0.3">
      <c r="A11" s="61"/>
      <c r="B11" s="22" t="s">
        <v>27</v>
      </c>
      <c r="C11" s="17" t="s">
        <v>28</v>
      </c>
      <c r="D11" s="39">
        <v>0</v>
      </c>
      <c r="E11" s="39">
        <v>0</v>
      </c>
      <c r="F11" s="39">
        <v>0</v>
      </c>
      <c r="G11" s="41">
        <v>0</v>
      </c>
      <c r="H11" s="39">
        <v>0</v>
      </c>
      <c r="I11" s="39">
        <v>0</v>
      </c>
      <c r="J11" s="39">
        <v>0</v>
      </c>
      <c r="K11" s="39">
        <v>0</v>
      </c>
    </row>
    <row r="12" spans="1:11" ht="16.2" thickBot="1" x14ac:dyDescent="0.35">
      <c r="A12" s="62"/>
      <c r="B12" s="25" t="s">
        <v>27</v>
      </c>
      <c r="C12" s="26" t="s">
        <v>29</v>
      </c>
      <c r="D12" s="42">
        <v>0</v>
      </c>
      <c r="E12" s="42">
        <v>0</v>
      </c>
      <c r="F12" s="42">
        <v>0</v>
      </c>
      <c r="G12" s="43">
        <v>0</v>
      </c>
      <c r="H12" s="42">
        <v>0</v>
      </c>
      <c r="I12" s="42">
        <v>0</v>
      </c>
      <c r="J12" s="42">
        <v>0</v>
      </c>
      <c r="K12" s="44">
        <v>0</v>
      </c>
    </row>
    <row r="13" spans="1:11" x14ac:dyDescent="0.3">
      <c r="A13" s="30"/>
    </row>
    <row r="14" spans="1:11" x14ac:dyDescent="0.3">
      <c r="A14" s="12"/>
    </row>
  </sheetData>
  <mergeCells count="4">
    <mergeCell ref="A3:A7"/>
    <mergeCell ref="A8:A12"/>
    <mergeCell ref="D1:G1"/>
    <mergeCell ref="H1:K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B39BE-B714-4D27-AA7D-8A4A8847CA2D}">
  <dimension ref="A1:B5"/>
  <sheetViews>
    <sheetView zoomScale="175" zoomScaleNormal="175" workbookViewId="0">
      <selection activeCell="H13" sqref="H13"/>
    </sheetView>
  </sheetViews>
  <sheetFormatPr defaultRowHeight="14.4" x14ac:dyDescent="0.3"/>
  <cols>
    <col min="1" max="1" width="10.33203125" bestFit="1" customWidth="1"/>
  </cols>
  <sheetData>
    <row r="1" spans="1:2" ht="16.2" thickBot="1" x14ac:dyDescent="0.35">
      <c r="A1" s="19" t="s">
        <v>40</v>
      </c>
      <c r="B1" s="18" t="s">
        <v>39</v>
      </c>
    </row>
    <row r="2" spans="1:2" ht="16.2" thickTop="1" x14ac:dyDescent="0.3">
      <c r="A2" s="17" t="s">
        <v>36</v>
      </c>
      <c r="B2" s="38">
        <v>6.3131273669494906E-2</v>
      </c>
    </row>
    <row r="3" spans="1:2" ht="15.6" x14ac:dyDescent="0.3">
      <c r="A3" s="17" t="s">
        <v>21</v>
      </c>
      <c r="B3" s="38">
        <v>0.12587740441463199</v>
      </c>
    </row>
    <row r="4" spans="1:2" ht="15.6" x14ac:dyDescent="0.3">
      <c r="A4" s="17" t="s">
        <v>37</v>
      </c>
      <c r="B4" s="38">
        <v>4.2328791025151101E-2</v>
      </c>
    </row>
    <row r="5" spans="1:2" ht="15.6" x14ac:dyDescent="0.3">
      <c r="A5" s="17" t="s">
        <v>35</v>
      </c>
      <c r="B5" s="38">
        <v>6.0821484602319502E-2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7" ma:contentTypeDescription="Creare un nuovo documento." ma:contentTypeScope="" ma:versionID="24b4a5ee6c90ad5e302ffe9a945ebb1e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0be869e1b59aa26d60130e74dad6d347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A3924A4-92BB-4AF6-8B5A-99A5EAF72E8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632584F-7F5D-4963-ABFA-37C8B22747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Table 1</vt:lpstr>
      <vt:lpstr>Table 2 - footprints</vt:lpstr>
      <vt:lpstr>Table 2 - intensities</vt:lpstr>
      <vt:lpstr>Table 2 - int div ftpr</vt:lpstr>
      <vt:lpstr>Electricity prices</vt:lpstr>
      <vt:lpstr>ee_prices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Rinaldi</dc:creator>
  <cp:lastModifiedBy>Lorenzo Rinaldi</cp:lastModifiedBy>
  <dcterms:created xsi:type="dcterms:W3CDTF">2015-06-05T18:19:34Z</dcterms:created>
  <dcterms:modified xsi:type="dcterms:W3CDTF">2023-10-20T17:40:48Z</dcterms:modified>
</cp:coreProperties>
</file>