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Nov17" sheetId="1" r:id="rId1"/>
  </sheets>
  <externalReferences>
    <externalReference r:id="rId2"/>
  </externalReferences>
  <definedNames>
    <definedName name="_xlnm.Print_Area" localSheetId="0">'Nov17'!$A$1:$G$42</definedName>
  </definedNames>
  <calcPr calcId="145621" concurrentCalc="0"/>
</workbook>
</file>

<file path=xl/calcChain.xml><?xml version="1.0" encoding="utf-8"?>
<calcChain xmlns="http://schemas.openxmlformats.org/spreadsheetml/2006/main">
  <c r="C11" i="1" l="1"/>
  <c r="D11" i="1"/>
  <c r="E11" i="1"/>
  <c r="F11" i="1"/>
  <c r="C16" i="1"/>
  <c r="D16" i="1"/>
  <c r="E16" i="1"/>
  <c r="F16" i="1"/>
  <c r="C21" i="1"/>
  <c r="D21" i="1"/>
  <c r="E21" i="1"/>
  <c r="C26" i="1"/>
  <c r="D26" i="1"/>
  <c r="E26" i="1"/>
  <c r="F26" i="1"/>
  <c r="C31" i="1"/>
  <c r="D31" i="1"/>
  <c r="E31" i="1"/>
  <c r="F42" i="1"/>
  <c r="E42" i="1"/>
  <c r="F41" i="1"/>
  <c r="E41" i="1"/>
  <c r="F40" i="1"/>
  <c r="E40" i="1"/>
  <c r="F39" i="1"/>
  <c r="F38" i="1"/>
  <c r="F37" i="1"/>
  <c r="E37" i="1"/>
  <c r="F36" i="1"/>
  <c r="E36" i="1"/>
  <c r="F35" i="1"/>
  <c r="E35" i="1"/>
  <c r="F34" i="1"/>
  <c r="E34" i="1"/>
  <c r="A31" i="1"/>
  <c r="G26" i="1"/>
  <c r="G16" i="1"/>
  <c r="A21" i="1"/>
  <c r="G11" i="1"/>
  <c r="A16" i="1"/>
</calcChain>
</file>

<file path=xl/sharedStrings.xml><?xml version="1.0" encoding="utf-8"?>
<sst xmlns="http://schemas.openxmlformats.org/spreadsheetml/2006/main" count="123" uniqueCount="91">
  <si>
    <t>Sunday</t>
  </si>
  <si>
    <t>Monday</t>
  </si>
  <si>
    <t>Tuesday</t>
  </si>
  <si>
    <t>Wednesday</t>
  </si>
  <si>
    <t>Thursday</t>
  </si>
  <si>
    <t>Friday</t>
  </si>
  <si>
    <t>Saturday</t>
  </si>
  <si>
    <t>OTVs:</t>
  </si>
  <si>
    <t>Hallman/NA</t>
  </si>
  <si>
    <t>Horwitz &amp; Sobczak/</t>
  </si>
  <si>
    <t>Galloway/ Dong or Churilla</t>
  </si>
  <si>
    <t>Meyer/Wong</t>
  </si>
  <si>
    <t>None</t>
  </si>
  <si>
    <t>Weiss/Paly</t>
  </si>
  <si>
    <t>Churilla or Dong</t>
  </si>
  <si>
    <t>Howell/ Lee</t>
  </si>
  <si>
    <t>Anderson/Hansen</t>
  </si>
  <si>
    <t>Inhouse:</t>
  </si>
  <si>
    <t xml:space="preserve">Inhouse: Hallman/Paly </t>
  </si>
  <si>
    <r>
      <t xml:space="preserve">Inhouse: </t>
    </r>
    <r>
      <rPr>
        <b/>
        <sz val="11"/>
        <rFont val="Verdana"/>
        <family val="2"/>
      </rPr>
      <t>Sobczak/Churilla or Dong</t>
    </r>
  </si>
  <si>
    <t>Inhouse: Galloway/Lee</t>
  </si>
  <si>
    <t>Inhouse: Meyer/Wong</t>
  </si>
  <si>
    <t>Inhouse: 
Call MD/Hansen</t>
  </si>
  <si>
    <t>AM: Leachman</t>
  </si>
  <si>
    <t>AM: Lee</t>
  </si>
  <si>
    <t>AM: Avkshtol</t>
  </si>
  <si>
    <t>AM: Hansen</t>
  </si>
  <si>
    <t>AM: Paly</t>
  </si>
  <si>
    <t xml:space="preserve">7:30: Chart Rounds </t>
  </si>
  <si>
    <t>7:30: Thoracic Tumor Board</t>
  </si>
  <si>
    <t>8:00: H&amp;N Tumor Board</t>
  </si>
  <si>
    <t>Adv Endometrial: BL (Anderson/Howell)</t>
  </si>
  <si>
    <t>5:30: Research Lecture</t>
  </si>
  <si>
    <t>Patterns of Care: Horwitz</t>
  </si>
  <si>
    <t>Call: Eddie Zhang</t>
  </si>
  <si>
    <t>Call: Avkshtol</t>
  </si>
  <si>
    <t>AM: Churilla</t>
  </si>
  <si>
    <t>AM: Wong</t>
  </si>
  <si>
    <t>Liver Rounds Cancelled</t>
  </si>
  <si>
    <t>Early Cervical: JP (Anderson/Howell)</t>
  </si>
  <si>
    <t>SBRT for NSCLC: Hallman</t>
  </si>
  <si>
    <t>Call: Leachman</t>
  </si>
  <si>
    <t>AM: Dong</t>
  </si>
  <si>
    <t>!Residents Switch:
Churilla w/ Galloway
Dong w/ Horwitz/Sobczak
Brooke w/ Hallman</t>
  </si>
  <si>
    <t>Adv Cervical: VA (Anderson/Howell)</t>
  </si>
  <si>
    <t>ASTRO Research Meeting w/ TJG</t>
  </si>
  <si>
    <t>Call: Wong</t>
  </si>
  <si>
    <t>Call: Paly</t>
  </si>
  <si>
    <t xml:space="preserve">AM: </t>
  </si>
  <si>
    <t>MedStud Talk: 
Natalie Ridge</t>
  </si>
  <si>
    <t>Clinic open!</t>
  </si>
  <si>
    <t>Call: Hansen</t>
  </si>
  <si>
    <t>Vaginal/ Vulvar: YD (Anderson/Howell)</t>
  </si>
  <si>
    <t>NSCLC Resectable/ Pancoast: VA (Hallman)</t>
  </si>
  <si>
    <t>Daily Hours:</t>
  </si>
  <si>
    <t>Resident</t>
  </si>
  <si>
    <t>Pager | Desk</t>
  </si>
  <si>
    <t>Days out</t>
  </si>
  <si>
    <t>Earlys (11/1-30)</t>
  </si>
  <si>
    <t>Total Presentations</t>
  </si>
  <si>
    <t>AM Resident: 7a-8a</t>
  </si>
  <si>
    <t>Vlad Avkshtol</t>
  </si>
  <si>
    <t>215-308-0611 | 2954</t>
  </si>
  <si>
    <t>11/24</t>
  </si>
  <si>
    <t>Tom Churilla</t>
  </si>
  <si>
    <t>215-308-0006 | 1640</t>
  </si>
  <si>
    <t>11/1-3,15-17, 24</t>
  </si>
  <si>
    <t>Resident Lecture: 8a-9a</t>
  </si>
  <si>
    <t>Yan Dong</t>
  </si>
  <si>
    <t>215-265-3526 | 8176</t>
  </si>
  <si>
    <t>11/1-3, 17</t>
  </si>
  <si>
    <t>Chase Hansen</t>
  </si>
  <si>
    <t>215-308-5207 | 3541</t>
  </si>
  <si>
    <t>none</t>
  </si>
  <si>
    <t>Inpatient Call: 8a-4p</t>
  </si>
  <si>
    <t>Brooke Leachman</t>
  </si>
  <si>
    <t>215-308-2036 | 2205</t>
  </si>
  <si>
    <t>11/22,24,27</t>
  </si>
  <si>
    <t>Doug Lee</t>
  </si>
  <si>
    <t>215-308-3503 | 8254</t>
  </si>
  <si>
    <t>11/10</t>
  </si>
  <si>
    <t>Call: after 4pm</t>
  </si>
  <si>
    <t>Jon Paly</t>
  </si>
  <si>
    <t>215-308-2134 | 8150</t>
  </si>
  <si>
    <t>Karen Wong</t>
  </si>
  <si>
    <t>215-308-2133 | 8129</t>
  </si>
  <si>
    <t>11/1-3, 20-24</t>
  </si>
  <si>
    <t>Eddie Zhang</t>
  </si>
  <si>
    <t>215-308-2515 | 2825</t>
  </si>
  <si>
    <t>at BK</t>
  </si>
  <si>
    <t>NSCLC Unresectable: DL (?JEM/MAH) 
Room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</si>
</sst>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rgb="FF000000"/>
      <name val="Verdana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11"/>
      <name val="Verdana"/>
      <family val="2"/>
    </font>
    <font>
      <sz val="12"/>
      <name val="Verdana"/>
      <family val="2"/>
    </font>
    <font>
      <sz val="11"/>
      <name val="Verdana"/>
      <family val="2"/>
    </font>
    <font>
      <b/>
      <sz val="14"/>
      <name val="Verdana"/>
      <family val="2"/>
    </font>
    <font>
      <i/>
      <sz val="12"/>
      <name val="Verdana"/>
      <family val="2"/>
    </font>
    <font>
      <b/>
      <sz val="12"/>
      <color rgb="FF000000"/>
      <name val="Verdana"/>
      <family val="2"/>
    </font>
    <font>
      <b/>
      <u/>
      <sz val="12"/>
      <name val="Verdana"/>
      <family val="2"/>
    </font>
  </fonts>
  <fills count="10">
    <fill>
      <patternFill patternType="none"/>
    </fill>
    <fill>
      <patternFill patternType="gray125"/>
    </fill>
    <fill>
      <patternFill patternType="lightGray">
        <fgColor rgb="FF000000"/>
        <bgColor rgb="FFC0C0C0"/>
      </patternFill>
    </fill>
    <fill>
      <patternFill patternType="gray0625">
        <bgColor indexed="22"/>
      </patternFill>
    </fill>
    <fill>
      <patternFill patternType="solid">
        <fgColor rgb="FF99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0" borderId="0" xfId="0" applyFont="1"/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wrapText="1"/>
    </xf>
    <xf numFmtId="0" fontId="6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16" fontId="5" fillId="3" borderId="1" xfId="0" applyNumberFormat="1" applyFont="1" applyFill="1" applyBorder="1" applyAlignment="1">
      <alignment horizontal="right" wrapText="1"/>
    </xf>
    <xf numFmtId="16" fontId="5" fillId="0" borderId="1" xfId="0" applyNumberFormat="1" applyFont="1" applyFill="1" applyBorder="1" applyAlignment="1">
      <alignment horizontal="right" wrapText="1"/>
    </xf>
    <xf numFmtId="16" fontId="5" fillId="0" borderId="6" xfId="0" applyNumberFormat="1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  <xf numFmtId="0" fontId="4" fillId="3" borderId="3" xfId="0" applyFont="1" applyFill="1" applyBorder="1" applyAlignment="1" applyProtection="1">
      <alignment horizontal="center" wrapText="1"/>
      <protection locked="0"/>
    </xf>
    <xf numFmtId="0" fontId="8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10" fillId="5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16" fontId="5" fillId="0" borderId="2" xfId="0" applyNumberFormat="1" applyFont="1" applyFill="1" applyBorder="1" applyAlignment="1">
      <alignment horizontal="right" wrapText="1"/>
    </xf>
    <xf numFmtId="0" fontId="4" fillId="0" borderId="4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3" xfId="0" applyFont="1" applyFill="1" applyBorder="1"/>
    <xf numFmtId="0" fontId="8" fillId="0" borderId="4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wrapText="1"/>
    </xf>
    <xf numFmtId="16" fontId="5" fillId="3" borderId="2" xfId="0" applyNumberFormat="1" applyFont="1" applyFill="1" applyBorder="1" applyAlignment="1">
      <alignment horizontal="right" wrapText="1"/>
    </xf>
    <xf numFmtId="0" fontId="4" fillId="3" borderId="4" xfId="0" applyFont="1" applyFill="1" applyBorder="1" applyAlignment="1" applyProtection="1">
      <alignment horizontal="center" wrapText="1"/>
      <protection locked="0"/>
    </xf>
    <xf numFmtId="0" fontId="11" fillId="0" borderId="3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wrapText="1"/>
    </xf>
    <xf numFmtId="0" fontId="9" fillId="0" borderId="4" xfId="0" applyFont="1" applyFill="1" applyBorder="1" applyAlignment="1">
      <alignment horizontal="center" vertical="center" wrapText="1"/>
    </xf>
    <xf numFmtId="0" fontId="4" fillId="0" borderId="7" xfId="0" applyFont="1" applyFill="1" applyBorder="1"/>
    <xf numFmtId="0" fontId="5" fillId="6" borderId="3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4" fillId="0" borderId="3" xfId="0" applyFont="1" applyBorder="1"/>
    <xf numFmtId="0" fontId="4" fillId="3" borderId="3" xfId="0" applyFont="1" applyFill="1" applyBorder="1" applyAlignment="1">
      <alignment wrapText="1"/>
    </xf>
    <xf numFmtId="0" fontId="4" fillId="3" borderId="3" xfId="0" applyFont="1" applyFill="1" applyBorder="1" applyAlignment="1" applyProtection="1">
      <alignment horizontal="center" wrapText="1"/>
      <protection locked="0"/>
    </xf>
    <xf numFmtId="0" fontId="5" fillId="0" borderId="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 applyProtection="1">
      <alignment wrapText="1"/>
      <protection locked="0"/>
    </xf>
    <xf numFmtId="0" fontId="0" fillId="3" borderId="5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3" borderId="5" xfId="0" applyFont="1" applyFill="1" applyBorder="1" applyAlignment="1" applyProtection="1">
      <alignment horizontal="center" wrapText="1"/>
      <protection locked="0"/>
    </xf>
    <xf numFmtId="0" fontId="9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4" fillId="0" borderId="0" xfId="0" applyFont="1" applyBorder="1"/>
    <xf numFmtId="0" fontId="4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left" vertical="center" wrapText="1"/>
    </xf>
    <xf numFmtId="49" fontId="4" fillId="9" borderId="0" xfId="0" applyNumberFormat="1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1" fontId="4" fillId="9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8" fillId="9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597076</xdr:colOff>
      <xdr:row>21</xdr:row>
      <xdr:rowOff>42650</xdr:rowOff>
    </xdr:from>
    <xdr:to>
      <xdr:col>4</xdr:col>
      <xdr:colOff>1546873</xdr:colOff>
      <xdr:row>25</xdr:row>
      <xdr:rowOff>85300</xdr:rowOff>
    </xdr:to>
    <xdr:pic>
      <xdr:nvPicPr>
        <xdr:cNvPr id="2" name="Picture 1" descr="C:\Users\colemab\AppData\Local\Microsoft\Windows\Temporary Internet Files\Content.IE5\3U1NXONB\3055561058_ee97bc01db[1]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3951" y="5700500"/>
          <a:ext cx="949797" cy="122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341194</xdr:colOff>
      <xdr:row>8</xdr:row>
      <xdr:rowOff>56866</xdr:rowOff>
    </xdr:from>
    <xdr:to>
      <xdr:col>2</xdr:col>
      <xdr:colOff>1751221</xdr:colOff>
      <xdr:row>10</xdr:row>
      <xdr:rowOff>223766</xdr:rowOff>
    </xdr:to>
    <xdr:pic>
      <xdr:nvPicPr>
        <xdr:cNvPr id="3" name="Picture 2" descr="C:\Users\colemab.MAD_COMPUTING\AppData\Local\Microsoft\Windows\Temporary Internet Files\Content.IE5\9HY2LPCV\halloween[1]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7019" y="1838041"/>
          <a:ext cx="1410027" cy="95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mab.MAD_COMPUTING/Dropbox/_Radiation%20Oncology%202.0/_Chief%20Stuff/Master%20Schedule%202017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16"/>
      <sheetName val="Aug16"/>
      <sheetName val="Sept16"/>
      <sheetName val="Oct16"/>
      <sheetName val="Nov16"/>
      <sheetName val="Dec16"/>
      <sheetName val="Feb 17"/>
      <sheetName val="March 17"/>
      <sheetName val="April 17"/>
      <sheetName val="May 17"/>
      <sheetName val="Master Lecture List"/>
      <sheetName val="July17"/>
      <sheetName val="Aug17"/>
      <sheetName val="Sept17"/>
      <sheetName val="Oct17"/>
      <sheetName val="Nov17"/>
      <sheetName val="Dec17"/>
      <sheetName val="Jan18"/>
      <sheetName val="Feb18"/>
      <sheetName val="March18"/>
      <sheetName val="April18"/>
      <sheetName val="May18"/>
      <sheetName val="June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4">
          <cell r="F34">
            <v>2</v>
          </cell>
        </row>
        <row r="35">
          <cell r="F35">
            <v>1</v>
          </cell>
        </row>
        <row r="36">
          <cell r="F36">
            <v>0</v>
          </cell>
        </row>
        <row r="37">
          <cell r="F37">
            <v>2</v>
          </cell>
        </row>
        <row r="38">
          <cell r="F38">
            <v>3</v>
          </cell>
        </row>
        <row r="39">
          <cell r="F39">
            <v>1</v>
          </cell>
        </row>
        <row r="40">
          <cell r="F40">
            <v>1</v>
          </cell>
        </row>
        <row r="41">
          <cell r="F41">
            <v>1</v>
          </cell>
        </row>
        <row r="42">
          <cell r="F42">
            <v>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tabSelected="1" view="pageLayout" zoomScale="67" zoomScaleNormal="70" zoomScalePageLayoutView="67" workbookViewId="0">
      <selection activeCell="D20" sqref="D20"/>
    </sheetView>
  </sheetViews>
  <sheetFormatPr defaultColWidth="8.85546875" defaultRowHeight="12.75" x14ac:dyDescent="0.2"/>
  <cols>
    <col min="1" max="1" width="34.28515625" style="3" customWidth="1"/>
    <col min="2" max="7" width="32.7109375" style="3" customWidth="1"/>
    <col min="8" max="16384" width="8.85546875" style="3"/>
  </cols>
  <sheetData>
    <row r="1" spans="1:7" ht="19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7" ht="30.75" customHeight="1" x14ac:dyDescent="0.25">
      <c r="A2" s="4" t="s">
        <v>7</v>
      </c>
      <c r="B2" s="5" t="s">
        <v>8</v>
      </c>
      <c r="C2" s="6" t="s">
        <v>9</v>
      </c>
      <c r="D2" s="5" t="s">
        <v>10</v>
      </c>
      <c r="E2" s="5" t="s">
        <v>11</v>
      </c>
      <c r="F2" s="5" t="s">
        <v>12</v>
      </c>
      <c r="G2" s="7"/>
    </row>
    <row r="3" spans="1:7" ht="15" customHeight="1" x14ac:dyDescent="0.25">
      <c r="A3" s="4"/>
      <c r="B3" s="5" t="s">
        <v>13</v>
      </c>
      <c r="C3" s="6" t="s">
        <v>14</v>
      </c>
      <c r="D3" s="5" t="s">
        <v>15</v>
      </c>
      <c r="E3" s="5" t="s">
        <v>16</v>
      </c>
      <c r="F3" s="5"/>
      <c r="G3" s="7"/>
    </row>
    <row r="4" spans="1:7" ht="15" customHeight="1" x14ac:dyDescent="0.25">
      <c r="A4" s="4"/>
      <c r="B4" s="5"/>
      <c r="C4" s="5"/>
      <c r="D4" s="5"/>
      <c r="E4" s="5"/>
      <c r="F4" s="5"/>
      <c r="G4" s="7"/>
    </row>
    <row r="5" spans="1:7" ht="15" customHeight="1" x14ac:dyDescent="0.25">
      <c r="A5" s="8" t="s">
        <v>17</v>
      </c>
      <c r="B5" s="9" t="s">
        <v>18</v>
      </c>
      <c r="C5" s="9" t="s">
        <v>19</v>
      </c>
      <c r="D5" s="9" t="s">
        <v>20</v>
      </c>
      <c r="E5" s="9" t="s">
        <v>21</v>
      </c>
      <c r="F5" s="9" t="s">
        <v>22</v>
      </c>
      <c r="G5" s="7"/>
    </row>
    <row r="6" spans="1:7" s="13" customFormat="1" ht="15" customHeight="1" thickBot="1" x14ac:dyDescent="0.25">
      <c r="A6" s="10"/>
      <c r="B6" s="11"/>
      <c r="C6" s="11"/>
      <c r="D6" s="11"/>
      <c r="E6" s="11"/>
      <c r="F6" s="11"/>
      <c r="G6" s="12"/>
    </row>
    <row r="7" spans="1:7" ht="15" x14ac:dyDescent="0.2">
      <c r="A7" s="14">
        <v>43037</v>
      </c>
      <c r="B7" s="15">
        <v>43038</v>
      </c>
      <c r="C7" s="15">
        <v>43039</v>
      </c>
      <c r="D7" s="16">
        <v>43040</v>
      </c>
      <c r="E7" s="15">
        <v>43041</v>
      </c>
      <c r="F7" s="15">
        <v>43042</v>
      </c>
      <c r="G7" s="14">
        <v>43043</v>
      </c>
    </row>
    <row r="8" spans="1:7" ht="15" customHeight="1" x14ac:dyDescent="0.2">
      <c r="A8" s="17"/>
      <c r="B8" s="18" t="s">
        <v>23</v>
      </c>
      <c r="C8" s="18" t="s">
        <v>24</v>
      </c>
      <c r="D8" s="19" t="s">
        <v>25</v>
      </c>
      <c r="E8" s="18" t="s">
        <v>26</v>
      </c>
      <c r="F8" s="18" t="s">
        <v>27</v>
      </c>
      <c r="G8" s="20"/>
    </row>
    <row r="9" spans="1:7" ht="15" customHeight="1" x14ac:dyDescent="0.2">
      <c r="A9" s="17"/>
      <c r="B9" s="18"/>
      <c r="C9" s="21" t="s">
        <v>28</v>
      </c>
      <c r="D9" s="22" t="s">
        <v>29</v>
      </c>
      <c r="E9" s="18"/>
      <c r="F9" s="23" t="s">
        <v>30</v>
      </c>
      <c r="G9" s="20"/>
    </row>
    <row r="10" spans="1:7" ht="47.25" customHeight="1" x14ac:dyDescent="0.2">
      <c r="A10" s="17"/>
      <c r="B10" s="24" t="s">
        <v>31</v>
      </c>
      <c r="C10" s="18"/>
      <c r="D10" s="25" t="s">
        <v>32</v>
      </c>
      <c r="E10" s="26" t="s">
        <v>33</v>
      </c>
      <c r="F10" s="23"/>
      <c r="G10" s="20"/>
    </row>
    <row r="11" spans="1:7" ht="19.5" customHeight="1" thickBot="1" x14ac:dyDescent="0.25">
      <c r="A11" s="17" t="s">
        <v>34</v>
      </c>
      <c r="B11" s="27" t="s">
        <v>35</v>
      </c>
      <c r="C11" s="27" t="str">
        <f>B11</f>
        <v>Call: Avkshtol</v>
      </c>
      <c r="D11" s="28" t="str">
        <f>C11</f>
        <v>Call: Avkshtol</v>
      </c>
      <c r="E11" s="27" t="str">
        <f>D11</f>
        <v>Call: Avkshtol</v>
      </c>
      <c r="F11" s="19" t="str">
        <f>E11</f>
        <v>Call: Avkshtol</v>
      </c>
      <c r="G11" s="20" t="str">
        <f>F11</f>
        <v>Call: Avkshtol</v>
      </c>
    </row>
    <row r="12" spans="1:7" ht="15" customHeight="1" x14ac:dyDescent="0.2">
      <c r="A12" s="14">
        <v>43044</v>
      </c>
      <c r="B12" s="15">
        <v>43045</v>
      </c>
      <c r="C12" s="29">
        <v>43046</v>
      </c>
      <c r="D12" s="16">
        <v>43047</v>
      </c>
      <c r="E12" s="15">
        <v>43048</v>
      </c>
      <c r="F12" s="29">
        <v>43049</v>
      </c>
      <c r="G12" s="14">
        <v>43050</v>
      </c>
    </row>
    <row r="13" spans="1:7" ht="15" customHeight="1" x14ac:dyDescent="0.2">
      <c r="A13" s="17"/>
      <c r="B13" s="18" t="s">
        <v>27</v>
      </c>
      <c r="C13" s="30" t="s">
        <v>24</v>
      </c>
      <c r="D13" s="31" t="s">
        <v>36</v>
      </c>
      <c r="E13" s="18" t="s">
        <v>37</v>
      </c>
      <c r="F13" s="31" t="s">
        <v>25</v>
      </c>
      <c r="G13" s="20"/>
    </row>
    <row r="14" spans="1:7" ht="15" customHeight="1" x14ac:dyDescent="0.2">
      <c r="A14" s="17"/>
      <c r="B14" s="32"/>
      <c r="C14" s="33" t="s">
        <v>28</v>
      </c>
      <c r="D14" s="34" t="s">
        <v>29</v>
      </c>
      <c r="E14" s="35" t="s">
        <v>38</v>
      </c>
      <c r="F14" s="36" t="s">
        <v>30</v>
      </c>
      <c r="G14" s="20"/>
    </row>
    <row r="15" spans="1:7" ht="47.25" customHeight="1" x14ac:dyDescent="0.2">
      <c r="A15" s="17"/>
      <c r="B15" s="37" t="s">
        <v>39</v>
      </c>
      <c r="D15" s="38"/>
      <c r="E15" s="39" t="s">
        <v>40</v>
      </c>
      <c r="F15" s="31"/>
      <c r="G15" s="20"/>
    </row>
    <row r="16" spans="1:7" ht="19.5" customHeight="1" thickBot="1" x14ac:dyDescent="0.25">
      <c r="A16" s="17" t="str">
        <f>G11</f>
        <v>Call: Avkshtol</v>
      </c>
      <c r="B16" s="27" t="s">
        <v>41</v>
      </c>
      <c r="C16" s="40" t="str">
        <f>B16</f>
        <v>Call: Leachman</v>
      </c>
      <c r="D16" s="31" t="str">
        <f>C16</f>
        <v>Call: Leachman</v>
      </c>
      <c r="E16" s="27" t="str">
        <f>C16</f>
        <v>Call: Leachman</v>
      </c>
      <c r="F16" s="31" t="str">
        <f>C16</f>
        <v>Call: Leachman</v>
      </c>
      <c r="G16" s="20" t="str">
        <f>F16</f>
        <v>Call: Leachman</v>
      </c>
    </row>
    <row r="17" spans="1:7" ht="15" customHeight="1" x14ac:dyDescent="0.2">
      <c r="A17" s="14">
        <v>43051</v>
      </c>
      <c r="B17" s="15">
        <v>43052</v>
      </c>
      <c r="C17" s="15">
        <v>43053</v>
      </c>
      <c r="D17" s="29">
        <v>43054</v>
      </c>
      <c r="E17" s="16">
        <v>43055</v>
      </c>
      <c r="F17" s="15">
        <v>43056</v>
      </c>
      <c r="G17" s="41">
        <v>43057</v>
      </c>
    </row>
    <row r="18" spans="1:7" ht="15" customHeight="1" x14ac:dyDescent="0.2">
      <c r="A18" s="17"/>
      <c r="B18" s="18" t="s">
        <v>42</v>
      </c>
      <c r="C18" s="18" t="s">
        <v>25</v>
      </c>
      <c r="D18" s="30" t="s">
        <v>24</v>
      </c>
      <c r="E18" s="19" t="s">
        <v>26</v>
      </c>
      <c r="F18" s="18" t="s">
        <v>23</v>
      </c>
      <c r="G18" s="42"/>
    </row>
    <row r="19" spans="1:7" ht="15" customHeight="1" x14ac:dyDescent="0.2">
      <c r="A19" s="43" t="s">
        <v>43</v>
      </c>
      <c r="B19" s="44"/>
      <c r="C19" s="21" t="s">
        <v>28</v>
      </c>
      <c r="D19" s="45" t="s">
        <v>29</v>
      </c>
      <c r="E19" s="46"/>
      <c r="F19" s="21" t="s">
        <v>30</v>
      </c>
      <c r="G19" s="42"/>
    </row>
    <row r="20" spans="1:7" ht="47.25" customHeight="1" x14ac:dyDescent="0.2">
      <c r="A20" s="43"/>
      <c r="B20" s="37" t="s">
        <v>44</v>
      </c>
      <c r="C20" s="25" t="s">
        <v>32</v>
      </c>
      <c r="D20" s="47" t="s">
        <v>90</v>
      </c>
      <c r="E20" s="48" t="s">
        <v>45</v>
      </c>
      <c r="F20" s="49"/>
      <c r="G20" s="42"/>
    </row>
    <row r="21" spans="1:7" ht="20.100000000000001" customHeight="1" thickBot="1" x14ac:dyDescent="0.25">
      <c r="A21" s="17" t="str">
        <f>G16</f>
        <v>Call: Leachman</v>
      </c>
      <c r="B21" s="31" t="s">
        <v>46</v>
      </c>
      <c r="C21" s="27" t="str">
        <f>B21</f>
        <v>Call: Wong</v>
      </c>
      <c r="D21" s="40" t="str">
        <f>B21</f>
        <v>Call: Wong</v>
      </c>
      <c r="E21" s="28" t="str">
        <f>B21</f>
        <v>Call: Wong</v>
      </c>
      <c r="F21" s="27" t="s">
        <v>47</v>
      </c>
      <c r="G21" s="42" t="s">
        <v>47</v>
      </c>
    </row>
    <row r="22" spans="1:7" ht="15" customHeight="1" x14ac:dyDescent="0.2">
      <c r="A22" s="14">
        <v>43058</v>
      </c>
      <c r="B22" s="15">
        <v>43059</v>
      </c>
      <c r="C22" s="15">
        <v>43060</v>
      </c>
      <c r="D22" s="15">
        <v>43061</v>
      </c>
      <c r="E22" s="15">
        <v>43062</v>
      </c>
      <c r="F22" s="15">
        <v>43063</v>
      </c>
      <c r="G22" s="14">
        <v>43064</v>
      </c>
    </row>
    <row r="23" spans="1:7" ht="15" customHeight="1" x14ac:dyDescent="0.2">
      <c r="A23" s="50"/>
      <c r="B23" s="18" t="s">
        <v>27</v>
      </c>
      <c r="C23" s="18" t="s">
        <v>36</v>
      </c>
      <c r="D23" s="18" t="s">
        <v>42</v>
      </c>
      <c r="E23" s="18" t="s">
        <v>48</v>
      </c>
      <c r="F23" s="18" t="s">
        <v>24</v>
      </c>
      <c r="G23" s="51"/>
    </row>
    <row r="24" spans="1:7" ht="15" customHeight="1" x14ac:dyDescent="0.2">
      <c r="A24" s="50"/>
      <c r="B24" s="52"/>
      <c r="C24" s="21" t="s">
        <v>28</v>
      </c>
      <c r="D24" s="34" t="s">
        <v>29</v>
      </c>
      <c r="E24" s="53"/>
      <c r="F24" s="23" t="s">
        <v>30</v>
      </c>
      <c r="G24" s="51"/>
    </row>
    <row r="25" spans="1:7" ht="48" customHeight="1" x14ac:dyDescent="0.2">
      <c r="A25" s="20"/>
      <c r="B25" s="54" t="s">
        <v>49</v>
      </c>
      <c r="C25" s="32"/>
      <c r="D25" s="31"/>
      <c r="E25" s="55"/>
      <c r="F25" s="56" t="s">
        <v>50</v>
      </c>
      <c r="G25" s="57"/>
    </row>
    <row r="26" spans="1:7" ht="20.100000000000001" customHeight="1" thickBot="1" x14ac:dyDescent="0.25">
      <c r="A26" s="58" t="s">
        <v>47</v>
      </c>
      <c r="B26" s="59" t="s">
        <v>51</v>
      </c>
      <c r="C26" s="60" t="str">
        <f>B26</f>
        <v>Call: Hansen</v>
      </c>
      <c r="D26" s="59" t="str">
        <f>B26</f>
        <v>Call: Hansen</v>
      </c>
      <c r="E26" s="27" t="str">
        <f>B26</f>
        <v>Call: Hansen</v>
      </c>
      <c r="F26" s="27" t="str">
        <f>B26</f>
        <v>Call: Hansen</v>
      </c>
      <c r="G26" s="61" t="str">
        <f>B26</f>
        <v>Call: Hansen</v>
      </c>
    </row>
    <row r="27" spans="1:7" ht="15" customHeight="1" x14ac:dyDescent="0.2">
      <c r="A27" s="14">
        <v>43065</v>
      </c>
      <c r="B27" s="15">
        <v>43066</v>
      </c>
      <c r="C27" s="15">
        <v>43067</v>
      </c>
      <c r="D27" s="15">
        <v>43068</v>
      </c>
      <c r="E27" s="15">
        <v>43069</v>
      </c>
      <c r="F27" s="15">
        <v>43070</v>
      </c>
      <c r="G27" s="14">
        <v>43071</v>
      </c>
    </row>
    <row r="28" spans="1:7" ht="15" customHeight="1" x14ac:dyDescent="0.2">
      <c r="A28" s="50"/>
      <c r="B28" s="18" t="s">
        <v>26</v>
      </c>
      <c r="C28" s="18" t="s">
        <v>36</v>
      </c>
      <c r="D28" s="18" t="s">
        <v>42</v>
      </c>
      <c r="E28" s="18" t="s">
        <v>37</v>
      </c>
      <c r="F28" s="18"/>
      <c r="G28" s="51"/>
    </row>
    <row r="29" spans="1:7" ht="15" customHeight="1" x14ac:dyDescent="0.2">
      <c r="A29" s="50"/>
      <c r="B29" s="52"/>
      <c r="C29" s="21" t="s">
        <v>28</v>
      </c>
      <c r="D29" s="62" t="s">
        <v>29</v>
      </c>
      <c r="E29" s="63"/>
      <c r="F29" s="23"/>
      <c r="G29" s="51"/>
    </row>
    <row r="30" spans="1:7" ht="46.5" customHeight="1" x14ac:dyDescent="0.2">
      <c r="A30" s="20"/>
      <c r="B30" s="24" t="s">
        <v>52</v>
      </c>
      <c r="C30" s="25" t="s">
        <v>32</v>
      </c>
      <c r="D30" s="18"/>
      <c r="E30" s="47" t="s">
        <v>53</v>
      </c>
      <c r="G30" s="57"/>
    </row>
    <row r="31" spans="1:7" ht="20.100000000000001" customHeight="1" thickBot="1" x14ac:dyDescent="0.25">
      <c r="A31" s="64" t="str">
        <f>B26</f>
        <v>Call: Hansen</v>
      </c>
      <c r="B31" s="59" t="s">
        <v>35</v>
      </c>
      <c r="C31" s="60" t="str">
        <f>B31</f>
        <v>Call: Avkshtol</v>
      </c>
      <c r="D31" s="60" t="str">
        <f>B31</f>
        <v>Call: Avkshtol</v>
      </c>
      <c r="E31" s="40" t="str">
        <f>B31</f>
        <v>Call: Avkshtol</v>
      </c>
      <c r="F31" s="27"/>
      <c r="G31" s="61"/>
    </row>
    <row r="32" spans="1:7" ht="15" customHeight="1" x14ac:dyDescent="0.2">
      <c r="A32" s="31"/>
      <c r="D32" s="65"/>
      <c r="E32" s="66"/>
      <c r="F32" s="66"/>
      <c r="G32" s="31"/>
    </row>
    <row r="33" spans="1:7" s="13" customFormat="1" ht="24.75" customHeight="1" x14ac:dyDescent="0.2">
      <c r="A33" s="67" t="s">
        <v>54</v>
      </c>
      <c r="B33" s="67" t="s">
        <v>55</v>
      </c>
      <c r="C33" s="67" t="s">
        <v>56</v>
      </c>
      <c r="D33" s="68" t="s">
        <v>57</v>
      </c>
      <c r="E33" s="68" t="s">
        <v>58</v>
      </c>
      <c r="F33" s="68" t="s">
        <v>59</v>
      </c>
      <c r="G33" s="69"/>
    </row>
    <row r="34" spans="1:7" s="69" customFormat="1" ht="15" x14ac:dyDescent="0.2">
      <c r="A34" s="70" t="s">
        <v>60</v>
      </c>
      <c r="B34" s="71" t="s">
        <v>61</v>
      </c>
      <c r="C34" s="72" t="s">
        <v>62</v>
      </c>
      <c r="D34" s="73" t="s">
        <v>63</v>
      </c>
      <c r="E34" s="74">
        <f>COUNTIF(B7:F31,"AM: Avkshtol")</f>
        <v>3</v>
      </c>
      <c r="F34" s="75">
        <f>COUNTIF(B7:F31,"*: VA*")+[1]Oct17!F34</f>
        <v>4</v>
      </c>
    </row>
    <row r="35" spans="1:7" s="69" customFormat="1" ht="15" x14ac:dyDescent="0.2">
      <c r="A35" s="70"/>
      <c r="B35" s="76" t="s">
        <v>64</v>
      </c>
      <c r="C35" s="77" t="s">
        <v>65</v>
      </c>
      <c r="D35" s="78" t="s">
        <v>66</v>
      </c>
      <c r="E35" s="79">
        <f>COUNTIF(B7:F31,"AM: Churilla")</f>
        <v>3</v>
      </c>
      <c r="F35" s="80">
        <f>COUNTIF(B7:F31,"*: TC*")+[1]Oct17!F35</f>
        <v>1</v>
      </c>
    </row>
    <row r="36" spans="1:7" s="69" customFormat="1" ht="15" x14ac:dyDescent="0.2">
      <c r="A36" s="70" t="s">
        <v>67</v>
      </c>
      <c r="B36" s="71" t="s">
        <v>68</v>
      </c>
      <c r="C36" s="72" t="s">
        <v>69</v>
      </c>
      <c r="D36" s="73" t="s">
        <v>70</v>
      </c>
      <c r="E36" s="74">
        <f>COUNTIF(B7:F31,"AM: Dong")</f>
        <v>3</v>
      </c>
      <c r="F36" s="75">
        <f>COUNTIF(B7:F31,"*: YD*")+[1]Oct17!F36</f>
        <v>1</v>
      </c>
    </row>
    <row r="37" spans="1:7" s="69" customFormat="1" ht="15" x14ac:dyDescent="0.2">
      <c r="A37" s="70"/>
      <c r="B37" s="76" t="s">
        <v>71</v>
      </c>
      <c r="C37" s="81" t="s">
        <v>72</v>
      </c>
      <c r="D37" s="78" t="s">
        <v>73</v>
      </c>
      <c r="E37" s="79">
        <f>COUNTIF(B7:F31,"AM: Hansen")</f>
        <v>3</v>
      </c>
      <c r="F37" s="80">
        <f>COUNTIF(B7:F31,"*: CH *")+[1]Oct17!F37</f>
        <v>2</v>
      </c>
    </row>
    <row r="38" spans="1:7" s="69" customFormat="1" ht="15" x14ac:dyDescent="0.2">
      <c r="A38" s="70" t="s">
        <v>74</v>
      </c>
      <c r="B38" s="71" t="s">
        <v>75</v>
      </c>
      <c r="C38" s="82" t="s">
        <v>76</v>
      </c>
      <c r="D38" s="73" t="s">
        <v>77</v>
      </c>
      <c r="E38" s="74">
        <v>2</v>
      </c>
      <c r="F38" s="75">
        <f>COUNTIF(B7:F31,"*: BL*")+[1]Oct17!F38</f>
        <v>4</v>
      </c>
    </row>
    <row r="39" spans="1:7" s="69" customFormat="1" ht="15" x14ac:dyDescent="0.2">
      <c r="A39" s="70"/>
      <c r="B39" s="76" t="s">
        <v>78</v>
      </c>
      <c r="C39" s="81" t="s">
        <v>79</v>
      </c>
      <c r="D39" s="78" t="s">
        <v>80</v>
      </c>
      <c r="E39" s="83">
        <v>3</v>
      </c>
      <c r="F39" s="80">
        <f>COUNTIF(B7:F31,"*: DL*")+[1]Oct17!F39</f>
        <v>2</v>
      </c>
    </row>
    <row r="40" spans="1:7" s="69" customFormat="1" ht="15" x14ac:dyDescent="0.2">
      <c r="A40" s="70" t="s">
        <v>81</v>
      </c>
      <c r="B40" s="71" t="s">
        <v>82</v>
      </c>
      <c r="C40" s="72" t="s">
        <v>83</v>
      </c>
      <c r="D40" s="73" t="s">
        <v>63</v>
      </c>
      <c r="E40" s="74">
        <f>COUNTIF(B7:F31,"AM: Paly")</f>
        <v>3</v>
      </c>
      <c r="F40" s="75">
        <f>COUNTIF(B7:F31,"*: JP*")+[1]Oct17!F40</f>
        <v>2</v>
      </c>
    </row>
    <row r="41" spans="1:7" s="69" customFormat="1" ht="15" x14ac:dyDescent="0.2">
      <c r="A41" s="70"/>
      <c r="B41" s="76" t="s">
        <v>84</v>
      </c>
      <c r="C41" s="81" t="s">
        <v>85</v>
      </c>
      <c r="D41" s="78" t="s">
        <v>86</v>
      </c>
      <c r="E41" s="79">
        <f>COUNTIF(B7:F31,"AM: Wong")</f>
        <v>2</v>
      </c>
      <c r="F41" s="80">
        <f>COUNTIF(B7:F31,"*: KW*")+[1]Oct17!F41</f>
        <v>1</v>
      </c>
    </row>
    <row r="42" spans="1:7" s="69" customFormat="1" ht="15" x14ac:dyDescent="0.2">
      <c r="A42" s="70"/>
      <c r="B42" s="71" t="s">
        <v>87</v>
      </c>
      <c r="C42" s="82" t="s">
        <v>88</v>
      </c>
      <c r="D42" s="73" t="s">
        <v>89</v>
      </c>
      <c r="E42" s="74">
        <f>COUNTIF(B7:F31,"AM: Zhang")</f>
        <v>0</v>
      </c>
      <c r="F42" s="75">
        <f>COUNTIF(B7:F31,"*: EZ*")+[1]Oct17!F42</f>
        <v>1</v>
      </c>
    </row>
    <row r="43" spans="1:7" s="65" customFormat="1" x14ac:dyDescent="0.2">
      <c r="F43" s="79"/>
    </row>
    <row r="44" spans="1:7" s="65" customFormat="1" x14ac:dyDescent="0.2">
      <c r="A44" s="3"/>
      <c r="B44" s="3"/>
      <c r="C44" s="3"/>
      <c r="D44" s="3"/>
      <c r="E44" s="3"/>
      <c r="F44" s="3"/>
      <c r="G44" s="3"/>
    </row>
  </sheetData>
  <mergeCells count="13">
    <mergeCell ref="A40:A42"/>
    <mergeCell ref="A19:A20"/>
    <mergeCell ref="G23:G24"/>
    <mergeCell ref="G28:G29"/>
    <mergeCell ref="A34:A35"/>
    <mergeCell ref="A36:A37"/>
    <mergeCell ref="A38:A39"/>
    <mergeCell ref="A5:A6"/>
    <mergeCell ref="B5:B6"/>
    <mergeCell ref="C5:C6"/>
    <mergeCell ref="D5:D6"/>
    <mergeCell ref="E5:E6"/>
    <mergeCell ref="F5:F6"/>
  </mergeCells>
  <pageMargins left="0.25" right="0.25" top="0.75" bottom="0.75" header="0.3" footer="0.3"/>
  <pageSetup scale="59" orientation="landscape" r:id="rId1"/>
  <headerFooter alignWithMargins="0">
    <oddHeader>&amp;C&amp;"Verdana,Bold"&amp;26NOVEMBER 2017 RESIDENT SCHEDULE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Nov17</vt:lpstr>
      <vt:lpstr>'Nov17'!Print_Area</vt:lpstr>
    </vt:vector>
  </TitlesOfParts>
  <Company>Fox Chase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Leachman</dc:creator>
  <cp:lastModifiedBy>Brooke Leachman</cp:lastModifiedBy>
  <dcterms:created xsi:type="dcterms:W3CDTF">2017-11-07T16:42:59Z</dcterms:created>
  <dcterms:modified xsi:type="dcterms:W3CDTF">2017-11-07T16:44:14Z</dcterms:modified>
</cp:coreProperties>
</file>